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OneDrive\Desktop\Learn Excel by Satish Sir\Excel Project 2\"/>
    </mc:Choice>
  </mc:AlternateContent>
  <xr:revisionPtr revIDLastSave="0" documentId="13_ncr:1_{5A0A8165-09A0-4ECC-9DFE-8F3FA5FA74B3}" xr6:coauthVersionLast="47" xr6:coauthVersionMax="47" xr10:uidLastSave="{00000000-0000-0000-0000-000000000000}"/>
  <bookViews>
    <workbookView xWindow="-110" yWindow="-110" windowWidth="19420" windowHeight="10300" activeTab="2" xr2:uid="{FA48312B-BBA1-4BFF-8C57-9D5F9847651C}"/>
  </bookViews>
  <sheets>
    <sheet name="Data" sheetId="1" r:id="rId1"/>
    <sheet name="Pivot Tables" sheetId="2" r:id="rId2"/>
    <sheet name="Dashboard" sheetId="3" r:id="rId3"/>
  </sheets>
  <definedNames>
    <definedName name="_xlchart.v5.0" hidden="1">'Pivot Tables'!$O$10</definedName>
    <definedName name="_xlchart.v5.1" hidden="1">'Pivot Tables'!$O$11:$O$27</definedName>
    <definedName name="_xlchart.v5.2" hidden="1">'Pivot Tables'!$P$10</definedName>
    <definedName name="_xlchart.v5.3" hidden="1">'Pivot Tables'!$P$11:$P$27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P10" i="2"/>
  <c r="O10" i="2"/>
  <c r="E4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R2708" i="1"/>
  <c r="Q2708" i="1"/>
  <c r="R2707" i="1"/>
  <c r="Q2707" i="1"/>
  <c r="R2706" i="1"/>
  <c r="Q2706" i="1"/>
  <c r="R2705" i="1"/>
  <c r="Q2705" i="1"/>
  <c r="R2704" i="1"/>
  <c r="Q2704" i="1"/>
  <c r="R2703" i="1"/>
  <c r="Q2703" i="1"/>
  <c r="R2702" i="1"/>
  <c r="Q2702" i="1"/>
  <c r="R2701" i="1"/>
  <c r="Q2701" i="1"/>
  <c r="R2700" i="1"/>
  <c r="Q2700" i="1"/>
  <c r="R2699" i="1"/>
  <c r="Q2699" i="1"/>
  <c r="S2699" i="1" s="1"/>
  <c r="T2699" i="1" s="1"/>
  <c r="R2698" i="1"/>
  <c r="Q2698" i="1"/>
  <c r="R2697" i="1"/>
  <c r="Q2697" i="1"/>
  <c r="R2696" i="1"/>
  <c r="Q2696" i="1"/>
  <c r="R2695" i="1"/>
  <c r="Q2695" i="1"/>
  <c r="R2694" i="1"/>
  <c r="Q2694" i="1"/>
  <c r="R2693" i="1"/>
  <c r="Q2693" i="1"/>
  <c r="S2693" i="1" s="1"/>
  <c r="T2693" i="1" s="1"/>
  <c r="R2692" i="1"/>
  <c r="Q2692" i="1"/>
  <c r="R2691" i="1"/>
  <c r="Q2691" i="1"/>
  <c r="R2690" i="1"/>
  <c r="Q2690" i="1"/>
  <c r="R2689" i="1"/>
  <c r="Q2689" i="1"/>
  <c r="R2688" i="1"/>
  <c r="Q2688" i="1"/>
  <c r="R2687" i="1"/>
  <c r="Q2687" i="1"/>
  <c r="S2687" i="1" s="1"/>
  <c r="T2687" i="1" s="1"/>
  <c r="R2686" i="1"/>
  <c r="Q2686" i="1"/>
  <c r="S2686" i="1" s="1"/>
  <c r="T2686" i="1" s="1"/>
  <c r="R2685" i="1"/>
  <c r="Q2685" i="1"/>
  <c r="R2684" i="1"/>
  <c r="Q2684" i="1"/>
  <c r="S2684" i="1" s="1"/>
  <c r="T2684" i="1" s="1"/>
  <c r="R2683" i="1"/>
  <c r="Q2683" i="1"/>
  <c r="R2682" i="1"/>
  <c r="Q2682" i="1"/>
  <c r="R2681" i="1"/>
  <c r="Q2681" i="1"/>
  <c r="S2681" i="1" s="1"/>
  <c r="T2681" i="1" s="1"/>
  <c r="R2680" i="1"/>
  <c r="Q2680" i="1"/>
  <c r="R2679" i="1"/>
  <c r="Q2679" i="1"/>
  <c r="R2678" i="1"/>
  <c r="Q2678" i="1"/>
  <c r="R2677" i="1"/>
  <c r="Q2677" i="1"/>
  <c r="R2676" i="1"/>
  <c r="Q2676" i="1"/>
  <c r="R2675" i="1"/>
  <c r="Q2675" i="1"/>
  <c r="R2674" i="1"/>
  <c r="Q2674" i="1"/>
  <c r="S2674" i="1" s="1"/>
  <c r="T2674" i="1" s="1"/>
  <c r="R2673" i="1"/>
  <c r="Q2673" i="1"/>
  <c r="R2672" i="1"/>
  <c r="Q2672" i="1"/>
  <c r="R2671" i="1"/>
  <c r="Q2671" i="1"/>
  <c r="R2670" i="1"/>
  <c r="Q2670" i="1"/>
  <c r="R2669" i="1"/>
  <c r="Q2669" i="1"/>
  <c r="R2668" i="1"/>
  <c r="Q2668" i="1"/>
  <c r="R2667" i="1"/>
  <c r="Q2667" i="1"/>
  <c r="R2666" i="1"/>
  <c r="Q2666" i="1"/>
  <c r="S2666" i="1" s="1"/>
  <c r="T2666" i="1" s="1"/>
  <c r="R2665" i="1"/>
  <c r="Q2665" i="1"/>
  <c r="R2664" i="1"/>
  <c r="Q2664" i="1"/>
  <c r="R2663" i="1"/>
  <c r="Q2663" i="1"/>
  <c r="R2662" i="1"/>
  <c r="Q2662" i="1"/>
  <c r="R2661" i="1"/>
  <c r="Q2661" i="1"/>
  <c r="R2660" i="1"/>
  <c r="Q2660" i="1"/>
  <c r="S2660" i="1" s="1"/>
  <c r="T2660" i="1" s="1"/>
  <c r="R2659" i="1"/>
  <c r="Q2659" i="1"/>
  <c r="R2658" i="1"/>
  <c r="Q2658" i="1"/>
  <c r="R2657" i="1"/>
  <c r="Q2657" i="1"/>
  <c r="R2656" i="1"/>
  <c r="Q2656" i="1"/>
  <c r="R2655" i="1"/>
  <c r="Q2655" i="1"/>
  <c r="R2654" i="1"/>
  <c r="Q2654" i="1"/>
  <c r="R2653" i="1"/>
  <c r="Q2653" i="1"/>
  <c r="R2652" i="1"/>
  <c r="Q2652" i="1"/>
  <c r="R2651" i="1"/>
  <c r="Q2651" i="1"/>
  <c r="R2650" i="1"/>
  <c r="Q2650" i="1"/>
  <c r="R2649" i="1"/>
  <c r="Q2649" i="1"/>
  <c r="R2648" i="1"/>
  <c r="Q2648" i="1"/>
  <c r="R2647" i="1"/>
  <c r="Q2647" i="1"/>
  <c r="R2646" i="1"/>
  <c r="Q2646" i="1"/>
  <c r="R2645" i="1"/>
  <c r="Q2645" i="1"/>
  <c r="R2644" i="1"/>
  <c r="Q2644" i="1"/>
  <c r="R2643" i="1"/>
  <c r="Q2643" i="1"/>
  <c r="R2642" i="1"/>
  <c r="Q2642" i="1"/>
  <c r="S2642" i="1" s="1"/>
  <c r="T2642" i="1" s="1"/>
  <c r="R2641" i="1"/>
  <c r="Q2641" i="1"/>
  <c r="R2640" i="1"/>
  <c r="Q2640" i="1"/>
  <c r="R2639" i="1"/>
  <c r="Q2639" i="1"/>
  <c r="R2638" i="1"/>
  <c r="Q2638" i="1"/>
  <c r="R2637" i="1"/>
  <c r="Q2637" i="1"/>
  <c r="R2636" i="1"/>
  <c r="Q2636" i="1"/>
  <c r="S2636" i="1" s="1"/>
  <c r="T2636" i="1" s="1"/>
  <c r="R2635" i="1"/>
  <c r="Q2635" i="1"/>
  <c r="R2634" i="1"/>
  <c r="Q2634" i="1"/>
  <c r="R2633" i="1"/>
  <c r="Q2633" i="1"/>
  <c r="R2632" i="1"/>
  <c r="Q2632" i="1"/>
  <c r="R2631" i="1"/>
  <c r="Q2631" i="1"/>
  <c r="R2630" i="1"/>
  <c r="Q2630" i="1"/>
  <c r="S2630" i="1" s="1"/>
  <c r="T2630" i="1" s="1"/>
  <c r="R2629" i="1"/>
  <c r="Q2629" i="1"/>
  <c r="R2628" i="1"/>
  <c r="Q2628" i="1"/>
  <c r="R2627" i="1"/>
  <c r="Q2627" i="1"/>
  <c r="R2626" i="1"/>
  <c r="Q2626" i="1"/>
  <c r="S2626" i="1" s="1"/>
  <c r="T2626" i="1" s="1"/>
  <c r="R2625" i="1"/>
  <c r="Q2625" i="1"/>
  <c r="R2624" i="1"/>
  <c r="Q2624" i="1"/>
  <c r="R2623" i="1"/>
  <c r="Q2623" i="1"/>
  <c r="R2622" i="1"/>
  <c r="Q2622" i="1"/>
  <c r="R2621" i="1"/>
  <c r="Q2621" i="1"/>
  <c r="R2620" i="1"/>
  <c r="Q2620" i="1"/>
  <c r="R2619" i="1"/>
  <c r="Q2619" i="1"/>
  <c r="R2618" i="1"/>
  <c r="Q2618" i="1"/>
  <c r="S2618" i="1" s="1"/>
  <c r="T2618" i="1" s="1"/>
  <c r="R2617" i="1"/>
  <c r="Q2617" i="1"/>
  <c r="R2616" i="1"/>
  <c r="Q2616" i="1"/>
  <c r="R2615" i="1"/>
  <c r="Q2615" i="1"/>
  <c r="R2614" i="1"/>
  <c r="Q2614" i="1"/>
  <c r="R2613" i="1"/>
  <c r="Q2613" i="1"/>
  <c r="R2612" i="1"/>
  <c r="Q2612" i="1"/>
  <c r="R2611" i="1"/>
  <c r="Q2611" i="1"/>
  <c r="R2610" i="1"/>
  <c r="Q2610" i="1"/>
  <c r="R2609" i="1"/>
  <c r="Q2609" i="1"/>
  <c r="R2608" i="1"/>
  <c r="Q2608" i="1"/>
  <c r="R2607" i="1"/>
  <c r="Q2607" i="1"/>
  <c r="R2606" i="1"/>
  <c r="Q2606" i="1"/>
  <c r="R2605" i="1"/>
  <c r="Q2605" i="1"/>
  <c r="R2604" i="1"/>
  <c r="Q2604" i="1"/>
  <c r="R2603" i="1"/>
  <c r="Q2603" i="1"/>
  <c r="R2602" i="1"/>
  <c r="Q2602" i="1"/>
  <c r="R2601" i="1"/>
  <c r="Q2601" i="1"/>
  <c r="R2600" i="1"/>
  <c r="Q2600" i="1"/>
  <c r="R2599" i="1"/>
  <c r="Q2599" i="1"/>
  <c r="R2598" i="1"/>
  <c r="Q2598" i="1"/>
  <c r="R2597" i="1"/>
  <c r="Q2597" i="1"/>
  <c r="R2596" i="1"/>
  <c r="Q2596" i="1"/>
  <c r="R2595" i="1"/>
  <c r="Q2595" i="1"/>
  <c r="R2594" i="1"/>
  <c r="Q2594" i="1"/>
  <c r="R2593" i="1"/>
  <c r="Q2593" i="1"/>
  <c r="R2592" i="1"/>
  <c r="Q2592" i="1"/>
  <c r="R2591" i="1"/>
  <c r="Q2591" i="1"/>
  <c r="R2590" i="1"/>
  <c r="Q2590" i="1"/>
  <c r="R2589" i="1"/>
  <c r="Q2589" i="1"/>
  <c r="R2588" i="1"/>
  <c r="Q2588" i="1"/>
  <c r="R2587" i="1"/>
  <c r="Q2587" i="1"/>
  <c r="R2586" i="1"/>
  <c r="Q2586" i="1"/>
  <c r="R2585" i="1"/>
  <c r="Q2585" i="1"/>
  <c r="R2584" i="1"/>
  <c r="Q2584" i="1"/>
  <c r="R2583" i="1"/>
  <c r="Q2583" i="1"/>
  <c r="R2582" i="1"/>
  <c r="Q2582" i="1"/>
  <c r="R2581" i="1"/>
  <c r="Q2581" i="1"/>
  <c r="R2580" i="1"/>
  <c r="Q2580" i="1"/>
  <c r="R2579" i="1"/>
  <c r="Q2579" i="1"/>
  <c r="R2578" i="1"/>
  <c r="Q2578" i="1"/>
  <c r="S2578" i="1" s="1"/>
  <c r="T2578" i="1" s="1"/>
  <c r="R2577" i="1"/>
  <c r="Q2577" i="1"/>
  <c r="R2576" i="1"/>
  <c r="Q2576" i="1"/>
  <c r="S2576" i="1" s="1"/>
  <c r="T2576" i="1" s="1"/>
  <c r="R2575" i="1"/>
  <c r="Q2575" i="1"/>
  <c r="R2574" i="1"/>
  <c r="Q2574" i="1"/>
  <c r="R2573" i="1"/>
  <c r="Q2573" i="1"/>
  <c r="R2572" i="1"/>
  <c r="Q2572" i="1"/>
  <c r="R2571" i="1"/>
  <c r="Q2571" i="1"/>
  <c r="R2570" i="1"/>
  <c r="Q2570" i="1"/>
  <c r="S2570" i="1" s="1"/>
  <c r="T2570" i="1" s="1"/>
  <c r="R2569" i="1"/>
  <c r="Q2569" i="1"/>
  <c r="R2568" i="1"/>
  <c r="Q2568" i="1"/>
  <c r="R2567" i="1"/>
  <c r="Q2567" i="1"/>
  <c r="R2566" i="1"/>
  <c r="Q2566" i="1"/>
  <c r="S2566" i="1" s="1"/>
  <c r="T2566" i="1" s="1"/>
  <c r="R2565" i="1"/>
  <c r="Q2565" i="1"/>
  <c r="R2564" i="1"/>
  <c r="Q2564" i="1"/>
  <c r="S2564" i="1" s="1"/>
  <c r="T2564" i="1" s="1"/>
  <c r="R2563" i="1"/>
  <c r="Q2563" i="1"/>
  <c r="R2562" i="1"/>
  <c r="Q2562" i="1"/>
  <c r="R2561" i="1"/>
  <c r="Q2561" i="1"/>
  <c r="R2560" i="1"/>
  <c r="Q2560" i="1"/>
  <c r="R2559" i="1"/>
  <c r="Q2559" i="1"/>
  <c r="R2558" i="1"/>
  <c r="Q2558" i="1"/>
  <c r="S2558" i="1" s="1"/>
  <c r="T2558" i="1" s="1"/>
  <c r="R2557" i="1"/>
  <c r="Q2557" i="1"/>
  <c r="R2556" i="1"/>
  <c r="Q2556" i="1"/>
  <c r="R2555" i="1"/>
  <c r="Q2555" i="1"/>
  <c r="R2554" i="1"/>
  <c r="Q2554" i="1"/>
  <c r="R2553" i="1"/>
  <c r="Q2553" i="1"/>
  <c r="R2552" i="1"/>
  <c r="Q2552" i="1"/>
  <c r="R2551" i="1"/>
  <c r="Q2551" i="1"/>
  <c r="R2550" i="1"/>
  <c r="Q2550" i="1"/>
  <c r="R2549" i="1"/>
  <c r="Q2549" i="1"/>
  <c r="R2548" i="1"/>
  <c r="Q2548" i="1"/>
  <c r="R2547" i="1"/>
  <c r="Q2547" i="1"/>
  <c r="R2546" i="1"/>
  <c r="Q2546" i="1"/>
  <c r="R2545" i="1"/>
  <c r="Q2545" i="1"/>
  <c r="R2544" i="1"/>
  <c r="Q2544" i="1"/>
  <c r="R2543" i="1"/>
  <c r="Q2543" i="1"/>
  <c r="R2542" i="1"/>
  <c r="Q2542" i="1"/>
  <c r="R2541" i="1"/>
  <c r="Q2541" i="1"/>
  <c r="R2540" i="1"/>
  <c r="Q2540" i="1"/>
  <c r="R2539" i="1"/>
  <c r="Q2539" i="1"/>
  <c r="R2538" i="1"/>
  <c r="Q2538" i="1"/>
  <c r="R2537" i="1"/>
  <c r="Q2537" i="1"/>
  <c r="R2536" i="1"/>
  <c r="Q2536" i="1"/>
  <c r="R2535" i="1"/>
  <c r="Q2535" i="1"/>
  <c r="R2534" i="1"/>
  <c r="Q2534" i="1"/>
  <c r="R2533" i="1"/>
  <c r="Q2533" i="1"/>
  <c r="R2532" i="1"/>
  <c r="Q2532" i="1"/>
  <c r="R2531" i="1"/>
  <c r="Q2531" i="1"/>
  <c r="R2530" i="1"/>
  <c r="Q2530" i="1"/>
  <c r="R2529" i="1"/>
  <c r="Q2529" i="1"/>
  <c r="R2528" i="1"/>
  <c r="Q2528" i="1"/>
  <c r="R2527" i="1"/>
  <c r="Q2527" i="1"/>
  <c r="R2526" i="1"/>
  <c r="Q2526" i="1"/>
  <c r="R2525" i="1"/>
  <c r="Q2525" i="1"/>
  <c r="R2524" i="1"/>
  <c r="Q2524" i="1"/>
  <c r="R2523" i="1"/>
  <c r="Q2523" i="1"/>
  <c r="R2522" i="1"/>
  <c r="Q2522" i="1"/>
  <c r="R2521" i="1"/>
  <c r="Q2521" i="1"/>
  <c r="R2520" i="1"/>
  <c r="Q2520" i="1"/>
  <c r="R2519" i="1"/>
  <c r="Q2519" i="1"/>
  <c r="R2518" i="1"/>
  <c r="Q2518" i="1"/>
  <c r="R2517" i="1"/>
  <c r="Q2517" i="1"/>
  <c r="R2516" i="1"/>
  <c r="Q2516" i="1"/>
  <c r="R2515" i="1"/>
  <c r="Q2515" i="1"/>
  <c r="R2514" i="1"/>
  <c r="Q2514" i="1"/>
  <c r="R2513" i="1"/>
  <c r="Q2513" i="1"/>
  <c r="S2513" i="1" s="1"/>
  <c r="T2513" i="1" s="1"/>
  <c r="R2512" i="1"/>
  <c r="Q2512" i="1"/>
  <c r="R2511" i="1"/>
  <c r="Q2511" i="1"/>
  <c r="R2510" i="1"/>
  <c r="Q2510" i="1"/>
  <c r="R2509" i="1"/>
  <c r="Q2509" i="1"/>
  <c r="R2508" i="1"/>
  <c r="Q2508" i="1"/>
  <c r="R2507" i="1"/>
  <c r="Q2507" i="1"/>
  <c r="R2506" i="1"/>
  <c r="Q2506" i="1"/>
  <c r="R2505" i="1"/>
  <c r="Q2505" i="1"/>
  <c r="R2504" i="1"/>
  <c r="Q2504" i="1"/>
  <c r="R2503" i="1"/>
  <c r="Q2503" i="1"/>
  <c r="R2502" i="1"/>
  <c r="Q2502" i="1"/>
  <c r="R2501" i="1"/>
  <c r="Q2501" i="1"/>
  <c r="R2500" i="1"/>
  <c r="Q2500" i="1"/>
  <c r="R2499" i="1"/>
  <c r="Q2499" i="1"/>
  <c r="R2498" i="1"/>
  <c r="Q2498" i="1"/>
  <c r="R2497" i="1"/>
  <c r="Q2497" i="1"/>
  <c r="R2496" i="1"/>
  <c r="Q2496" i="1"/>
  <c r="R2495" i="1"/>
  <c r="Q2495" i="1"/>
  <c r="S2495" i="1" s="1"/>
  <c r="T2495" i="1" s="1"/>
  <c r="R2494" i="1"/>
  <c r="Q2494" i="1"/>
  <c r="R2493" i="1"/>
  <c r="Q2493" i="1"/>
  <c r="R2492" i="1"/>
  <c r="Q2492" i="1"/>
  <c r="R2491" i="1"/>
  <c r="Q2491" i="1"/>
  <c r="R2490" i="1"/>
  <c r="Q2490" i="1"/>
  <c r="R2489" i="1"/>
  <c r="Q2489" i="1"/>
  <c r="S2489" i="1" s="1"/>
  <c r="T2489" i="1" s="1"/>
  <c r="R2488" i="1"/>
  <c r="Q2488" i="1"/>
  <c r="R2487" i="1"/>
  <c r="Q2487" i="1"/>
  <c r="R2486" i="1"/>
  <c r="Q2486" i="1"/>
  <c r="R2485" i="1"/>
  <c r="Q2485" i="1"/>
  <c r="R2484" i="1"/>
  <c r="Q2484" i="1"/>
  <c r="R2483" i="1"/>
  <c r="Q2483" i="1"/>
  <c r="S2483" i="1" s="1"/>
  <c r="T2483" i="1" s="1"/>
  <c r="R2482" i="1"/>
  <c r="Q2482" i="1"/>
  <c r="R2481" i="1"/>
  <c r="Q2481" i="1"/>
  <c r="R2480" i="1"/>
  <c r="Q2480" i="1"/>
  <c r="R2479" i="1"/>
  <c r="Q2479" i="1"/>
  <c r="R2478" i="1"/>
  <c r="Q2478" i="1"/>
  <c r="R2477" i="1"/>
  <c r="Q2477" i="1"/>
  <c r="R2476" i="1"/>
  <c r="Q2476" i="1"/>
  <c r="R2475" i="1"/>
  <c r="Q2475" i="1"/>
  <c r="R2474" i="1"/>
  <c r="Q2474" i="1"/>
  <c r="R2473" i="1"/>
  <c r="Q2473" i="1"/>
  <c r="R2472" i="1"/>
  <c r="Q2472" i="1"/>
  <c r="R2471" i="1"/>
  <c r="Q2471" i="1"/>
  <c r="R2470" i="1"/>
  <c r="Q2470" i="1"/>
  <c r="R2469" i="1"/>
  <c r="Q2469" i="1"/>
  <c r="R2468" i="1"/>
  <c r="Q2468" i="1"/>
  <c r="R2467" i="1"/>
  <c r="Q2467" i="1"/>
  <c r="R2466" i="1"/>
  <c r="Q2466" i="1"/>
  <c r="R2465" i="1"/>
  <c r="Q2465" i="1"/>
  <c r="R2464" i="1"/>
  <c r="Q2464" i="1"/>
  <c r="R2463" i="1"/>
  <c r="Q2463" i="1"/>
  <c r="R2462" i="1"/>
  <c r="Q2462" i="1"/>
  <c r="S2462" i="1" s="1"/>
  <c r="T2462" i="1" s="1"/>
  <c r="R2461" i="1"/>
  <c r="Q2461" i="1"/>
  <c r="R2460" i="1"/>
  <c r="Q2460" i="1"/>
  <c r="R2459" i="1"/>
  <c r="Q2459" i="1"/>
  <c r="R2458" i="1"/>
  <c r="Q2458" i="1"/>
  <c r="R2457" i="1"/>
  <c r="Q2457" i="1"/>
  <c r="R2456" i="1"/>
  <c r="Q2456" i="1"/>
  <c r="R2455" i="1"/>
  <c r="Q2455" i="1"/>
  <c r="R2454" i="1"/>
  <c r="Q2454" i="1"/>
  <c r="R2453" i="1"/>
  <c r="Q2453" i="1"/>
  <c r="R2452" i="1"/>
  <c r="Q2452" i="1"/>
  <c r="R2451" i="1"/>
  <c r="Q2451" i="1"/>
  <c r="R2450" i="1"/>
  <c r="Q2450" i="1"/>
  <c r="R2449" i="1"/>
  <c r="Q2449" i="1"/>
  <c r="R2448" i="1"/>
  <c r="Q2448" i="1"/>
  <c r="R2447" i="1"/>
  <c r="Q2447" i="1"/>
  <c r="R2446" i="1"/>
  <c r="Q2446" i="1"/>
  <c r="R2445" i="1"/>
  <c r="Q2445" i="1"/>
  <c r="R2444" i="1"/>
  <c r="Q2444" i="1"/>
  <c r="R2443" i="1"/>
  <c r="Q2443" i="1"/>
  <c r="R2442" i="1"/>
  <c r="Q2442" i="1"/>
  <c r="R2441" i="1"/>
  <c r="Q2441" i="1"/>
  <c r="R2440" i="1"/>
  <c r="Q2440" i="1"/>
  <c r="R2439" i="1"/>
  <c r="Q2439" i="1"/>
  <c r="R2438" i="1"/>
  <c r="Q2438" i="1"/>
  <c r="R2437" i="1"/>
  <c r="Q2437" i="1"/>
  <c r="R2436" i="1"/>
  <c r="Q2436" i="1"/>
  <c r="R2435" i="1"/>
  <c r="Q2435" i="1"/>
  <c r="R2434" i="1"/>
  <c r="Q2434" i="1"/>
  <c r="R2433" i="1"/>
  <c r="Q2433" i="1"/>
  <c r="R2432" i="1"/>
  <c r="Q2432" i="1"/>
  <c r="R2431" i="1"/>
  <c r="Q2431" i="1"/>
  <c r="R2430" i="1"/>
  <c r="Q2430" i="1"/>
  <c r="R2429" i="1"/>
  <c r="Q2429" i="1"/>
  <c r="R2428" i="1"/>
  <c r="Q2428" i="1"/>
  <c r="R2427" i="1"/>
  <c r="Q2427" i="1"/>
  <c r="R2426" i="1"/>
  <c r="Q2426" i="1"/>
  <c r="R2425" i="1"/>
  <c r="Q2425" i="1"/>
  <c r="R2424" i="1"/>
  <c r="Q2424" i="1"/>
  <c r="R2423" i="1"/>
  <c r="Q2423" i="1"/>
  <c r="R2422" i="1"/>
  <c r="Q2422" i="1"/>
  <c r="R2421" i="1"/>
  <c r="Q2421" i="1"/>
  <c r="R2420" i="1"/>
  <c r="Q2420" i="1"/>
  <c r="R2419" i="1"/>
  <c r="Q2419" i="1"/>
  <c r="R2418" i="1"/>
  <c r="Q2418" i="1"/>
  <c r="R2417" i="1"/>
  <c r="Q2417" i="1"/>
  <c r="R2416" i="1"/>
  <c r="Q2416" i="1"/>
  <c r="R2415" i="1"/>
  <c r="Q2415" i="1"/>
  <c r="R2414" i="1"/>
  <c r="Q2414" i="1"/>
  <c r="R2413" i="1"/>
  <c r="Q2413" i="1"/>
  <c r="R2412" i="1"/>
  <c r="Q2412" i="1"/>
  <c r="R2411" i="1"/>
  <c r="Q2411" i="1"/>
  <c r="R2410" i="1"/>
  <c r="Q2410" i="1"/>
  <c r="R2409" i="1"/>
  <c r="Q2409" i="1"/>
  <c r="R2408" i="1"/>
  <c r="Q2408" i="1"/>
  <c r="R2407" i="1"/>
  <c r="Q2407" i="1"/>
  <c r="R2406" i="1"/>
  <c r="Q2406" i="1"/>
  <c r="R2405" i="1"/>
  <c r="Q2405" i="1"/>
  <c r="R2404" i="1"/>
  <c r="Q2404" i="1"/>
  <c r="R2403" i="1"/>
  <c r="Q2403" i="1"/>
  <c r="R2402" i="1"/>
  <c r="Q2402" i="1"/>
  <c r="R2401" i="1"/>
  <c r="Q2401" i="1"/>
  <c r="R2400" i="1"/>
  <c r="Q2400" i="1"/>
  <c r="R2399" i="1"/>
  <c r="Q2399" i="1"/>
  <c r="R2398" i="1"/>
  <c r="Q2398" i="1"/>
  <c r="R2397" i="1"/>
  <c r="Q2397" i="1"/>
  <c r="R2396" i="1"/>
  <c r="Q2396" i="1"/>
  <c r="R2395" i="1"/>
  <c r="Q2395" i="1"/>
  <c r="R2394" i="1"/>
  <c r="Q2394" i="1"/>
  <c r="R2393" i="1"/>
  <c r="Q2393" i="1"/>
  <c r="R2392" i="1"/>
  <c r="Q2392" i="1"/>
  <c r="R2391" i="1"/>
  <c r="Q2391" i="1"/>
  <c r="R2390" i="1"/>
  <c r="Q2390" i="1"/>
  <c r="R2389" i="1"/>
  <c r="Q2389" i="1"/>
  <c r="R2388" i="1"/>
  <c r="Q2388" i="1"/>
  <c r="R2387" i="1"/>
  <c r="Q2387" i="1"/>
  <c r="R2386" i="1"/>
  <c r="Q2386" i="1"/>
  <c r="R2385" i="1"/>
  <c r="Q2385" i="1"/>
  <c r="R2384" i="1"/>
  <c r="Q2384" i="1"/>
  <c r="R2383" i="1"/>
  <c r="Q2383" i="1"/>
  <c r="R2382" i="1"/>
  <c r="Q2382" i="1"/>
  <c r="R2381" i="1"/>
  <c r="Q2381" i="1"/>
  <c r="R2380" i="1"/>
  <c r="Q2380" i="1"/>
  <c r="R2379" i="1"/>
  <c r="Q2379" i="1"/>
  <c r="R2378" i="1"/>
  <c r="Q2378" i="1"/>
  <c r="R2377" i="1"/>
  <c r="Q2377" i="1"/>
  <c r="R2376" i="1"/>
  <c r="Q2376" i="1"/>
  <c r="R2375" i="1"/>
  <c r="Q2375" i="1"/>
  <c r="R2374" i="1"/>
  <c r="Q2374" i="1"/>
  <c r="R2373" i="1"/>
  <c r="Q2373" i="1"/>
  <c r="R2372" i="1"/>
  <c r="Q2372" i="1"/>
  <c r="R2371" i="1"/>
  <c r="Q2371" i="1"/>
  <c r="R2370" i="1"/>
  <c r="Q2370" i="1"/>
  <c r="R2369" i="1"/>
  <c r="Q2369" i="1"/>
  <c r="R2368" i="1"/>
  <c r="Q2368" i="1"/>
  <c r="R2367" i="1"/>
  <c r="Q2367" i="1"/>
  <c r="R2366" i="1"/>
  <c r="Q2366" i="1"/>
  <c r="R2365" i="1"/>
  <c r="Q2365" i="1"/>
  <c r="R2364" i="1"/>
  <c r="Q2364" i="1"/>
  <c r="R2363" i="1"/>
  <c r="Q2363" i="1"/>
  <c r="R2362" i="1"/>
  <c r="Q2362" i="1"/>
  <c r="R2361" i="1"/>
  <c r="Q2361" i="1"/>
  <c r="R2360" i="1"/>
  <c r="Q2360" i="1"/>
  <c r="R2359" i="1"/>
  <c r="Q2359" i="1"/>
  <c r="R2358" i="1"/>
  <c r="Q2358" i="1"/>
  <c r="R2357" i="1"/>
  <c r="Q2357" i="1"/>
  <c r="R2356" i="1"/>
  <c r="Q2356" i="1"/>
  <c r="R2355" i="1"/>
  <c r="Q2355" i="1"/>
  <c r="R2354" i="1"/>
  <c r="Q2354" i="1"/>
  <c r="R2353" i="1"/>
  <c r="Q2353" i="1"/>
  <c r="R2352" i="1"/>
  <c r="Q2352" i="1"/>
  <c r="R2351" i="1"/>
  <c r="Q2351" i="1"/>
  <c r="R2350" i="1"/>
  <c r="Q2350" i="1"/>
  <c r="R2349" i="1"/>
  <c r="Q2349" i="1"/>
  <c r="R2348" i="1"/>
  <c r="Q2348" i="1"/>
  <c r="R2347" i="1"/>
  <c r="Q2347" i="1"/>
  <c r="R2346" i="1"/>
  <c r="Q2346" i="1"/>
  <c r="R2345" i="1"/>
  <c r="Q2345" i="1"/>
  <c r="R2344" i="1"/>
  <c r="Q2344" i="1"/>
  <c r="R2343" i="1"/>
  <c r="Q2343" i="1"/>
  <c r="R2342" i="1"/>
  <c r="Q2342" i="1"/>
  <c r="R2341" i="1"/>
  <c r="Q2341" i="1"/>
  <c r="R2340" i="1"/>
  <c r="Q2340" i="1"/>
  <c r="R2339" i="1"/>
  <c r="Q2339" i="1"/>
  <c r="R2338" i="1"/>
  <c r="Q2338" i="1"/>
  <c r="R2337" i="1"/>
  <c r="Q2337" i="1"/>
  <c r="R2336" i="1"/>
  <c r="Q2336" i="1"/>
  <c r="S2336" i="1" s="1"/>
  <c r="T2336" i="1" s="1"/>
  <c r="R2335" i="1"/>
  <c r="Q2335" i="1"/>
  <c r="R2334" i="1"/>
  <c r="Q2334" i="1"/>
  <c r="R2333" i="1"/>
  <c r="Q2333" i="1"/>
  <c r="R2332" i="1"/>
  <c r="Q2332" i="1"/>
  <c r="R2331" i="1"/>
  <c r="Q2331" i="1"/>
  <c r="R2330" i="1"/>
  <c r="Q2330" i="1"/>
  <c r="R2329" i="1"/>
  <c r="Q2329" i="1"/>
  <c r="R2328" i="1"/>
  <c r="Q2328" i="1"/>
  <c r="R2327" i="1"/>
  <c r="Q2327" i="1"/>
  <c r="R2326" i="1"/>
  <c r="Q2326" i="1"/>
  <c r="R2325" i="1"/>
  <c r="Q2325" i="1"/>
  <c r="R2324" i="1"/>
  <c r="Q2324" i="1"/>
  <c r="R2323" i="1"/>
  <c r="Q2323" i="1"/>
  <c r="R2322" i="1"/>
  <c r="Q2322" i="1"/>
  <c r="R2321" i="1"/>
  <c r="Q2321" i="1"/>
  <c r="R2320" i="1"/>
  <c r="Q2320" i="1"/>
  <c r="R2319" i="1"/>
  <c r="Q2319" i="1"/>
  <c r="R2318" i="1"/>
  <c r="Q2318" i="1"/>
  <c r="R2317" i="1"/>
  <c r="Q2317" i="1"/>
  <c r="R2316" i="1"/>
  <c r="Q2316" i="1"/>
  <c r="R2315" i="1"/>
  <c r="Q2315" i="1"/>
  <c r="R2314" i="1"/>
  <c r="Q2314" i="1"/>
  <c r="R2313" i="1"/>
  <c r="Q2313" i="1"/>
  <c r="R2312" i="1"/>
  <c r="Q2312" i="1"/>
  <c r="S2312" i="1" s="1"/>
  <c r="T2312" i="1" s="1"/>
  <c r="R2311" i="1"/>
  <c r="Q2311" i="1"/>
  <c r="R2310" i="1"/>
  <c r="Q2310" i="1"/>
  <c r="R2309" i="1"/>
  <c r="Q2309" i="1"/>
  <c r="R2308" i="1"/>
  <c r="Q2308" i="1"/>
  <c r="R2307" i="1"/>
  <c r="Q2307" i="1"/>
  <c r="R2306" i="1"/>
  <c r="Q2306" i="1"/>
  <c r="R2305" i="1"/>
  <c r="Q2305" i="1"/>
  <c r="R2304" i="1"/>
  <c r="Q2304" i="1"/>
  <c r="R2303" i="1"/>
  <c r="Q2303" i="1"/>
  <c r="R2302" i="1"/>
  <c r="Q2302" i="1"/>
  <c r="R2301" i="1"/>
  <c r="Q2301" i="1"/>
  <c r="R2300" i="1"/>
  <c r="Q2300" i="1"/>
  <c r="R2299" i="1"/>
  <c r="Q2299" i="1"/>
  <c r="R2298" i="1"/>
  <c r="Q2298" i="1"/>
  <c r="R2297" i="1"/>
  <c r="Q2297" i="1"/>
  <c r="R2296" i="1"/>
  <c r="Q2296" i="1"/>
  <c r="R2295" i="1"/>
  <c r="Q2295" i="1"/>
  <c r="R2294" i="1"/>
  <c r="Q2294" i="1"/>
  <c r="S2294" i="1" s="1"/>
  <c r="T2294" i="1" s="1"/>
  <c r="R2293" i="1"/>
  <c r="Q2293" i="1"/>
  <c r="R2292" i="1"/>
  <c r="Q2292" i="1"/>
  <c r="R2291" i="1"/>
  <c r="Q2291" i="1"/>
  <c r="R2290" i="1"/>
  <c r="Q2290" i="1"/>
  <c r="R2289" i="1"/>
  <c r="Q2289" i="1"/>
  <c r="R2288" i="1"/>
  <c r="Q2288" i="1"/>
  <c r="R2287" i="1"/>
  <c r="Q2287" i="1"/>
  <c r="R2286" i="1"/>
  <c r="Q2286" i="1"/>
  <c r="R2285" i="1"/>
  <c r="Q2285" i="1"/>
  <c r="R2284" i="1"/>
  <c r="Q2284" i="1"/>
  <c r="R2283" i="1"/>
  <c r="Q2283" i="1"/>
  <c r="R2282" i="1"/>
  <c r="Q2282" i="1"/>
  <c r="S2282" i="1" s="1"/>
  <c r="T2282" i="1" s="1"/>
  <c r="R2281" i="1"/>
  <c r="Q2281" i="1"/>
  <c r="R2280" i="1"/>
  <c r="Q2280" i="1"/>
  <c r="R2279" i="1"/>
  <c r="Q2279" i="1"/>
  <c r="S2279" i="1" s="1"/>
  <c r="T2279" i="1" s="1"/>
  <c r="R2278" i="1"/>
  <c r="Q2278" i="1"/>
  <c r="R2277" i="1"/>
  <c r="Q2277" i="1"/>
  <c r="R2276" i="1"/>
  <c r="Q2276" i="1"/>
  <c r="R2275" i="1"/>
  <c r="Q2275" i="1"/>
  <c r="R2274" i="1"/>
  <c r="Q2274" i="1"/>
  <c r="R2273" i="1"/>
  <c r="Q2273" i="1"/>
  <c r="R2272" i="1"/>
  <c r="Q2272" i="1"/>
  <c r="R2271" i="1"/>
  <c r="Q2271" i="1"/>
  <c r="R2270" i="1"/>
  <c r="Q2270" i="1"/>
  <c r="S2270" i="1" s="1"/>
  <c r="T2270" i="1" s="1"/>
  <c r="R2269" i="1"/>
  <c r="Q2269" i="1"/>
  <c r="R2268" i="1"/>
  <c r="Q2268" i="1"/>
  <c r="R2267" i="1"/>
  <c r="Q2267" i="1"/>
  <c r="R2266" i="1"/>
  <c r="Q2266" i="1"/>
  <c r="R2265" i="1"/>
  <c r="Q2265" i="1"/>
  <c r="R2264" i="1"/>
  <c r="Q2264" i="1"/>
  <c r="S2264" i="1" s="1"/>
  <c r="T2264" i="1" s="1"/>
  <c r="R2263" i="1"/>
  <c r="Q2263" i="1"/>
  <c r="R2262" i="1"/>
  <c r="Q2262" i="1"/>
  <c r="R2261" i="1"/>
  <c r="Q2261" i="1"/>
  <c r="R2260" i="1"/>
  <c r="Q2260" i="1"/>
  <c r="R2259" i="1"/>
  <c r="Q2259" i="1"/>
  <c r="R2258" i="1"/>
  <c r="Q2258" i="1"/>
  <c r="R2257" i="1"/>
  <c r="Q2257" i="1"/>
  <c r="R2256" i="1"/>
  <c r="Q2256" i="1"/>
  <c r="R2255" i="1"/>
  <c r="Q2255" i="1"/>
  <c r="R2254" i="1"/>
  <c r="Q2254" i="1"/>
  <c r="R2253" i="1"/>
  <c r="Q2253" i="1"/>
  <c r="R2252" i="1"/>
  <c r="Q2252" i="1"/>
  <c r="R2251" i="1"/>
  <c r="Q2251" i="1"/>
  <c r="R2250" i="1"/>
  <c r="Q2250" i="1"/>
  <c r="R2249" i="1"/>
  <c r="Q2249" i="1"/>
  <c r="R2248" i="1"/>
  <c r="Q2248" i="1"/>
  <c r="R2247" i="1"/>
  <c r="Q2247" i="1"/>
  <c r="R2246" i="1"/>
  <c r="Q2246" i="1"/>
  <c r="R2245" i="1"/>
  <c r="Q2245" i="1"/>
  <c r="R2244" i="1"/>
  <c r="Q2244" i="1"/>
  <c r="R2243" i="1"/>
  <c r="Q2243" i="1"/>
  <c r="R2242" i="1"/>
  <c r="Q2242" i="1"/>
  <c r="R2241" i="1"/>
  <c r="Q2241" i="1"/>
  <c r="R2240" i="1"/>
  <c r="Q2240" i="1"/>
  <c r="R2239" i="1"/>
  <c r="Q2239" i="1"/>
  <c r="R2238" i="1"/>
  <c r="Q2238" i="1"/>
  <c r="R2237" i="1"/>
  <c r="Q2237" i="1"/>
  <c r="R2236" i="1"/>
  <c r="Q2236" i="1"/>
  <c r="R2235" i="1"/>
  <c r="Q2235" i="1"/>
  <c r="R2234" i="1"/>
  <c r="Q2234" i="1"/>
  <c r="R2233" i="1"/>
  <c r="Q2233" i="1"/>
  <c r="R2232" i="1"/>
  <c r="Q2232" i="1"/>
  <c r="R2231" i="1"/>
  <c r="Q2231" i="1"/>
  <c r="R2230" i="1"/>
  <c r="Q2230" i="1"/>
  <c r="R2229" i="1"/>
  <c r="Q2229" i="1"/>
  <c r="R2228" i="1"/>
  <c r="Q2228" i="1"/>
  <c r="R2227" i="1"/>
  <c r="Q2227" i="1"/>
  <c r="R2226" i="1"/>
  <c r="Q2226" i="1"/>
  <c r="R2225" i="1"/>
  <c r="Q2225" i="1"/>
  <c r="R2224" i="1"/>
  <c r="Q2224" i="1"/>
  <c r="R2223" i="1"/>
  <c r="Q2223" i="1"/>
  <c r="R2222" i="1"/>
  <c r="Q2222" i="1"/>
  <c r="R2221" i="1"/>
  <c r="Q2221" i="1"/>
  <c r="R2220" i="1"/>
  <c r="Q2220" i="1"/>
  <c r="R2219" i="1"/>
  <c r="Q2219" i="1"/>
  <c r="R2218" i="1"/>
  <c r="Q2218" i="1"/>
  <c r="R2217" i="1"/>
  <c r="Q2217" i="1"/>
  <c r="R2216" i="1"/>
  <c r="Q2216" i="1"/>
  <c r="R2215" i="1"/>
  <c r="Q2215" i="1"/>
  <c r="R2214" i="1"/>
  <c r="Q2214" i="1"/>
  <c r="R2213" i="1"/>
  <c r="Q2213" i="1"/>
  <c r="R2212" i="1"/>
  <c r="Q2212" i="1"/>
  <c r="S2212" i="1" s="1"/>
  <c r="T2212" i="1" s="1"/>
  <c r="R2211" i="1"/>
  <c r="Q2211" i="1"/>
  <c r="R2210" i="1"/>
  <c r="Q2210" i="1"/>
  <c r="R2209" i="1"/>
  <c r="Q2209" i="1"/>
  <c r="R2208" i="1"/>
  <c r="Q2208" i="1"/>
  <c r="R2207" i="1"/>
  <c r="Q2207" i="1"/>
  <c r="R2206" i="1"/>
  <c r="Q2206" i="1"/>
  <c r="R2205" i="1"/>
  <c r="Q2205" i="1"/>
  <c r="R2204" i="1"/>
  <c r="Q2204" i="1"/>
  <c r="R2203" i="1"/>
  <c r="Q2203" i="1"/>
  <c r="R2202" i="1"/>
  <c r="Q2202" i="1"/>
  <c r="R2201" i="1"/>
  <c r="Q2201" i="1"/>
  <c r="R2200" i="1"/>
  <c r="Q2200" i="1"/>
  <c r="S2200" i="1" s="1"/>
  <c r="T2200" i="1" s="1"/>
  <c r="R2199" i="1"/>
  <c r="Q2199" i="1"/>
  <c r="R2198" i="1"/>
  <c r="Q2198" i="1"/>
  <c r="R2197" i="1"/>
  <c r="Q2197" i="1"/>
  <c r="R2196" i="1"/>
  <c r="Q2196" i="1"/>
  <c r="R2195" i="1"/>
  <c r="Q2195" i="1"/>
  <c r="R2194" i="1"/>
  <c r="Q2194" i="1"/>
  <c r="R2193" i="1"/>
  <c r="Q2193" i="1"/>
  <c r="R2192" i="1"/>
  <c r="Q2192" i="1"/>
  <c r="S2192" i="1" s="1"/>
  <c r="T2192" i="1" s="1"/>
  <c r="R2191" i="1"/>
  <c r="Q2191" i="1"/>
  <c r="R2190" i="1"/>
  <c r="Q2190" i="1"/>
  <c r="R2189" i="1"/>
  <c r="Q2189" i="1"/>
  <c r="R2188" i="1"/>
  <c r="Q2188" i="1"/>
  <c r="R2187" i="1"/>
  <c r="Q2187" i="1"/>
  <c r="R2186" i="1"/>
  <c r="Q2186" i="1"/>
  <c r="R2185" i="1"/>
  <c r="Q2185" i="1"/>
  <c r="R2184" i="1"/>
  <c r="Q2184" i="1"/>
  <c r="R2183" i="1"/>
  <c r="Q2183" i="1"/>
  <c r="R2182" i="1"/>
  <c r="Q2182" i="1"/>
  <c r="R2181" i="1"/>
  <c r="Q2181" i="1"/>
  <c r="R2180" i="1"/>
  <c r="Q2180" i="1"/>
  <c r="R2179" i="1"/>
  <c r="Q2179" i="1"/>
  <c r="R2178" i="1"/>
  <c r="Q2178" i="1"/>
  <c r="R2177" i="1"/>
  <c r="Q2177" i="1"/>
  <c r="R2176" i="1"/>
  <c r="Q2176" i="1"/>
  <c r="R2175" i="1"/>
  <c r="Q2175" i="1"/>
  <c r="R2174" i="1"/>
  <c r="Q2174" i="1"/>
  <c r="R2173" i="1"/>
  <c r="Q2173" i="1"/>
  <c r="R2172" i="1"/>
  <c r="Q2172" i="1"/>
  <c r="R2171" i="1"/>
  <c r="Q2171" i="1"/>
  <c r="R2170" i="1"/>
  <c r="Q2170" i="1"/>
  <c r="R2169" i="1"/>
  <c r="Q2169" i="1"/>
  <c r="R2168" i="1"/>
  <c r="Q2168" i="1"/>
  <c r="R2167" i="1"/>
  <c r="Q2167" i="1"/>
  <c r="R2166" i="1"/>
  <c r="Q2166" i="1"/>
  <c r="R2165" i="1"/>
  <c r="Q2165" i="1"/>
  <c r="R2164" i="1"/>
  <c r="Q2164" i="1"/>
  <c r="R2163" i="1"/>
  <c r="Q2163" i="1"/>
  <c r="R2162" i="1"/>
  <c r="Q2162" i="1"/>
  <c r="R2161" i="1"/>
  <c r="Q2161" i="1"/>
  <c r="R2160" i="1"/>
  <c r="Q2160" i="1"/>
  <c r="R2159" i="1"/>
  <c r="Q2159" i="1"/>
  <c r="R2158" i="1"/>
  <c r="Q2158" i="1"/>
  <c r="R2157" i="1"/>
  <c r="Q2157" i="1"/>
  <c r="R2156" i="1"/>
  <c r="Q2156" i="1"/>
  <c r="R2155" i="1"/>
  <c r="Q2155" i="1"/>
  <c r="R2154" i="1"/>
  <c r="Q2154" i="1"/>
  <c r="R2153" i="1"/>
  <c r="Q2153" i="1"/>
  <c r="R2152" i="1"/>
  <c r="Q2152" i="1"/>
  <c r="R2151" i="1"/>
  <c r="Q2151" i="1"/>
  <c r="R2150" i="1"/>
  <c r="Q2150" i="1"/>
  <c r="R2149" i="1"/>
  <c r="Q2149" i="1"/>
  <c r="R2148" i="1"/>
  <c r="Q2148" i="1"/>
  <c r="R2147" i="1"/>
  <c r="Q2147" i="1"/>
  <c r="R2146" i="1"/>
  <c r="Q2146" i="1"/>
  <c r="R2145" i="1"/>
  <c r="Q2145" i="1"/>
  <c r="R2144" i="1"/>
  <c r="Q2144" i="1"/>
  <c r="R2143" i="1"/>
  <c r="Q2143" i="1"/>
  <c r="R2142" i="1"/>
  <c r="Q2142" i="1"/>
  <c r="R2141" i="1"/>
  <c r="Q2141" i="1"/>
  <c r="R2140" i="1"/>
  <c r="Q2140" i="1"/>
  <c r="R2139" i="1"/>
  <c r="Q2139" i="1"/>
  <c r="R2138" i="1"/>
  <c r="Q2138" i="1"/>
  <c r="R2137" i="1"/>
  <c r="Q2137" i="1"/>
  <c r="R2136" i="1"/>
  <c r="Q2136" i="1"/>
  <c r="R2135" i="1"/>
  <c r="Q2135" i="1"/>
  <c r="R2134" i="1"/>
  <c r="Q2134" i="1"/>
  <c r="R2133" i="1"/>
  <c r="Q2133" i="1"/>
  <c r="R2132" i="1"/>
  <c r="Q2132" i="1"/>
  <c r="R2131" i="1"/>
  <c r="Q2131" i="1"/>
  <c r="R2130" i="1"/>
  <c r="Q2130" i="1"/>
  <c r="R2129" i="1"/>
  <c r="Q2129" i="1"/>
  <c r="R2128" i="1"/>
  <c r="Q2128" i="1"/>
  <c r="S2128" i="1" s="1"/>
  <c r="T2128" i="1" s="1"/>
  <c r="R2127" i="1"/>
  <c r="Q2127" i="1"/>
  <c r="R2126" i="1"/>
  <c r="Q2126" i="1"/>
  <c r="R2125" i="1"/>
  <c r="Q2125" i="1"/>
  <c r="R2124" i="1"/>
  <c r="Q2124" i="1"/>
  <c r="R2123" i="1"/>
  <c r="Q2123" i="1"/>
  <c r="R2122" i="1"/>
  <c r="Q2122" i="1"/>
  <c r="R2121" i="1"/>
  <c r="Q2121" i="1"/>
  <c r="R2120" i="1"/>
  <c r="Q2120" i="1"/>
  <c r="R2119" i="1"/>
  <c r="Q2119" i="1"/>
  <c r="R2118" i="1"/>
  <c r="Q2118" i="1"/>
  <c r="R2117" i="1"/>
  <c r="Q2117" i="1"/>
  <c r="R2116" i="1"/>
  <c r="Q2116" i="1"/>
  <c r="R2115" i="1"/>
  <c r="Q2115" i="1"/>
  <c r="R2114" i="1"/>
  <c r="Q2114" i="1"/>
  <c r="R2113" i="1"/>
  <c r="Q2113" i="1"/>
  <c r="R2112" i="1"/>
  <c r="Q2112" i="1"/>
  <c r="R2111" i="1"/>
  <c r="Q2111" i="1"/>
  <c r="R2110" i="1"/>
  <c r="Q2110" i="1"/>
  <c r="R2109" i="1"/>
  <c r="Q2109" i="1"/>
  <c r="R2108" i="1"/>
  <c r="Q2108" i="1"/>
  <c r="S2108" i="1" s="1"/>
  <c r="T2108" i="1" s="1"/>
  <c r="R2107" i="1"/>
  <c r="Q2107" i="1"/>
  <c r="R2106" i="1"/>
  <c r="Q2106" i="1"/>
  <c r="R2105" i="1"/>
  <c r="Q2105" i="1"/>
  <c r="R2104" i="1"/>
  <c r="Q2104" i="1"/>
  <c r="R2103" i="1"/>
  <c r="Q2103" i="1"/>
  <c r="R2102" i="1"/>
  <c r="Q2102" i="1"/>
  <c r="S2102" i="1" s="1"/>
  <c r="T2102" i="1" s="1"/>
  <c r="R2101" i="1"/>
  <c r="Q2101" i="1"/>
  <c r="R2100" i="1"/>
  <c r="Q2100" i="1"/>
  <c r="R2099" i="1"/>
  <c r="Q2099" i="1"/>
  <c r="R2098" i="1"/>
  <c r="Q2098" i="1"/>
  <c r="R2097" i="1"/>
  <c r="Q2097" i="1"/>
  <c r="R2096" i="1"/>
  <c r="Q2096" i="1"/>
  <c r="S2096" i="1" s="1"/>
  <c r="T2096" i="1" s="1"/>
  <c r="R2095" i="1"/>
  <c r="Q2095" i="1"/>
  <c r="R2094" i="1"/>
  <c r="Q2094" i="1"/>
  <c r="R2093" i="1"/>
  <c r="Q2093" i="1"/>
  <c r="R2092" i="1"/>
  <c r="Q2092" i="1"/>
  <c r="R2091" i="1"/>
  <c r="Q2091" i="1"/>
  <c r="R2090" i="1"/>
  <c r="Q2090" i="1"/>
  <c r="R2089" i="1"/>
  <c r="Q2089" i="1"/>
  <c r="R2088" i="1"/>
  <c r="Q2088" i="1"/>
  <c r="R2087" i="1"/>
  <c r="Q2087" i="1"/>
  <c r="R2086" i="1"/>
  <c r="Q2086" i="1"/>
  <c r="R2085" i="1"/>
  <c r="Q2085" i="1"/>
  <c r="R2084" i="1"/>
  <c r="Q2084" i="1"/>
  <c r="R2083" i="1"/>
  <c r="Q2083" i="1"/>
  <c r="R2082" i="1"/>
  <c r="Q2082" i="1"/>
  <c r="R2081" i="1"/>
  <c r="Q2081" i="1"/>
  <c r="R2080" i="1"/>
  <c r="Q2080" i="1"/>
  <c r="R2079" i="1"/>
  <c r="Q2079" i="1"/>
  <c r="R2078" i="1"/>
  <c r="Q2078" i="1"/>
  <c r="R2077" i="1"/>
  <c r="Q2077" i="1"/>
  <c r="R2076" i="1"/>
  <c r="Q2076" i="1"/>
  <c r="R2075" i="1"/>
  <c r="Q2075" i="1"/>
  <c r="R2074" i="1"/>
  <c r="Q2074" i="1"/>
  <c r="R2073" i="1"/>
  <c r="Q2073" i="1"/>
  <c r="R2072" i="1"/>
  <c r="Q2072" i="1"/>
  <c r="R2071" i="1"/>
  <c r="Q2071" i="1"/>
  <c r="R2070" i="1"/>
  <c r="Q2070" i="1"/>
  <c r="R2069" i="1"/>
  <c r="Q2069" i="1"/>
  <c r="R2068" i="1"/>
  <c r="Q2068" i="1"/>
  <c r="S2068" i="1" s="1"/>
  <c r="T2068" i="1" s="1"/>
  <c r="R2067" i="1"/>
  <c r="Q2067" i="1"/>
  <c r="R2066" i="1"/>
  <c r="Q2066" i="1"/>
  <c r="R2065" i="1"/>
  <c r="Q2065" i="1"/>
  <c r="R2064" i="1"/>
  <c r="Q2064" i="1"/>
  <c r="R2063" i="1"/>
  <c r="Q2063" i="1"/>
  <c r="R2062" i="1"/>
  <c r="Q2062" i="1"/>
  <c r="R2061" i="1"/>
  <c r="Q2061" i="1"/>
  <c r="R2060" i="1"/>
  <c r="Q2060" i="1"/>
  <c r="R2059" i="1"/>
  <c r="Q2059" i="1"/>
  <c r="R2058" i="1"/>
  <c r="Q2058" i="1"/>
  <c r="R2057" i="1"/>
  <c r="Q2057" i="1"/>
  <c r="R2056" i="1"/>
  <c r="Q2056" i="1"/>
  <c r="R2055" i="1"/>
  <c r="Q2055" i="1"/>
  <c r="R2054" i="1"/>
  <c r="Q2054" i="1"/>
  <c r="R2053" i="1"/>
  <c r="Q2053" i="1"/>
  <c r="R2052" i="1"/>
  <c r="Q2052" i="1"/>
  <c r="R2051" i="1"/>
  <c r="Q2051" i="1"/>
  <c r="R2050" i="1"/>
  <c r="Q2050" i="1"/>
  <c r="R2049" i="1"/>
  <c r="Q2049" i="1"/>
  <c r="R2048" i="1"/>
  <c r="Q2048" i="1"/>
  <c r="S2048" i="1" s="1"/>
  <c r="T2048" i="1" s="1"/>
  <c r="R2047" i="1"/>
  <c r="Q2047" i="1"/>
  <c r="R2046" i="1"/>
  <c r="Q2046" i="1"/>
  <c r="R2045" i="1"/>
  <c r="Q2045" i="1"/>
  <c r="R2044" i="1"/>
  <c r="Q2044" i="1"/>
  <c r="R2043" i="1"/>
  <c r="Q2043" i="1"/>
  <c r="R2042" i="1"/>
  <c r="Q2042" i="1"/>
  <c r="R2041" i="1"/>
  <c r="Q2041" i="1"/>
  <c r="R2040" i="1"/>
  <c r="Q2040" i="1"/>
  <c r="R2039" i="1"/>
  <c r="Q2039" i="1"/>
  <c r="R2038" i="1"/>
  <c r="Q2038" i="1"/>
  <c r="S2038" i="1" s="1"/>
  <c r="T2038" i="1" s="1"/>
  <c r="R2037" i="1"/>
  <c r="Q2037" i="1"/>
  <c r="R2036" i="1"/>
  <c r="Q2036" i="1"/>
  <c r="R2035" i="1"/>
  <c r="Q2035" i="1"/>
  <c r="R2034" i="1"/>
  <c r="Q2034" i="1"/>
  <c r="R2033" i="1"/>
  <c r="Q2033" i="1"/>
  <c r="R2032" i="1"/>
  <c r="Q2032" i="1"/>
  <c r="S2032" i="1" s="1"/>
  <c r="T2032" i="1" s="1"/>
  <c r="R2031" i="1"/>
  <c r="Q2031" i="1"/>
  <c r="R2030" i="1"/>
  <c r="Q2030" i="1"/>
  <c r="R2029" i="1"/>
  <c r="Q2029" i="1"/>
  <c r="R2028" i="1"/>
  <c r="Q2028" i="1"/>
  <c r="R2027" i="1"/>
  <c r="Q2027" i="1"/>
  <c r="R2026" i="1"/>
  <c r="Q2026" i="1"/>
  <c r="S2026" i="1" s="1"/>
  <c r="T2026" i="1" s="1"/>
  <c r="R2025" i="1"/>
  <c r="Q2025" i="1"/>
  <c r="R2024" i="1"/>
  <c r="Q2024" i="1"/>
  <c r="R2023" i="1"/>
  <c r="Q2023" i="1"/>
  <c r="R2022" i="1"/>
  <c r="Q2022" i="1"/>
  <c r="R2021" i="1"/>
  <c r="Q2021" i="1"/>
  <c r="R2020" i="1"/>
  <c r="Q2020" i="1"/>
  <c r="S2020" i="1" s="1"/>
  <c r="T2020" i="1" s="1"/>
  <c r="R2019" i="1"/>
  <c r="Q2019" i="1"/>
  <c r="R2018" i="1"/>
  <c r="Q2018" i="1"/>
  <c r="R2017" i="1"/>
  <c r="Q2017" i="1"/>
  <c r="R2016" i="1"/>
  <c r="Q2016" i="1"/>
  <c r="R2015" i="1"/>
  <c r="Q2015" i="1"/>
  <c r="R2014" i="1"/>
  <c r="Q2014" i="1"/>
  <c r="R2013" i="1"/>
  <c r="Q2013" i="1"/>
  <c r="R2012" i="1"/>
  <c r="Q2012" i="1"/>
  <c r="R2011" i="1"/>
  <c r="Q2011" i="1"/>
  <c r="R2010" i="1"/>
  <c r="Q2010" i="1"/>
  <c r="R2009" i="1"/>
  <c r="Q2009" i="1"/>
  <c r="R2008" i="1"/>
  <c r="Q2008" i="1"/>
  <c r="S2008" i="1" s="1"/>
  <c r="T2008" i="1" s="1"/>
  <c r="R2007" i="1"/>
  <c r="Q2007" i="1"/>
  <c r="R2006" i="1"/>
  <c r="Q2006" i="1"/>
  <c r="R2005" i="1"/>
  <c r="Q2005" i="1"/>
  <c r="R2004" i="1"/>
  <c r="Q2004" i="1"/>
  <c r="R2003" i="1"/>
  <c r="Q2003" i="1"/>
  <c r="R2002" i="1"/>
  <c r="Q2002" i="1"/>
  <c r="R2001" i="1"/>
  <c r="Q2001" i="1"/>
  <c r="R2000" i="1"/>
  <c r="Q2000" i="1"/>
  <c r="R1999" i="1"/>
  <c r="Q1999" i="1"/>
  <c r="R1998" i="1"/>
  <c r="Q1998" i="1"/>
  <c r="R1997" i="1"/>
  <c r="Q1997" i="1"/>
  <c r="R1996" i="1"/>
  <c r="Q1996" i="1"/>
  <c r="S1996" i="1" s="1"/>
  <c r="T1996" i="1" s="1"/>
  <c r="R1995" i="1"/>
  <c r="Q1995" i="1"/>
  <c r="R1994" i="1"/>
  <c r="Q1994" i="1"/>
  <c r="R1993" i="1"/>
  <c r="Q1993" i="1"/>
  <c r="R1992" i="1"/>
  <c r="Q1992" i="1"/>
  <c r="R1991" i="1"/>
  <c r="Q1991" i="1"/>
  <c r="R1990" i="1"/>
  <c r="Q1990" i="1"/>
  <c r="S1990" i="1" s="1"/>
  <c r="T1990" i="1" s="1"/>
  <c r="R1989" i="1"/>
  <c r="Q1989" i="1"/>
  <c r="R1988" i="1"/>
  <c r="Q1988" i="1"/>
  <c r="S1988" i="1" s="1"/>
  <c r="T1988" i="1" s="1"/>
  <c r="R1987" i="1"/>
  <c r="Q1987" i="1"/>
  <c r="R1986" i="1"/>
  <c r="Q1986" i="1"/>
  <c r="R1985" i="1"/>
  <c r="Q1985" i="1"/>
  <c r="R1984" i="1"/>
  <c r="Q1984" i="1"/>
  <c r="R1983" i="1"/>
  <c r="Q1983" i="1"/>
  <c r="R1982" i="1"/>
  <c r="Q1982" i="1"/>
  <c r="R1981" i="1"/>
  <c r="Q1981" i="1"/>
  <c r="R1980" i="1"/>
  <c r="Q1980" i="1"/>
  <c r="R1979" i="1"/>
  <c r="Q1979" i="1"/>
  <c r="R1978" i="1"/>
  <c r="Q1978" i="1"/>
  <c r="S1978" i="1" s="1"/>
  <c r="T1978" i="1" s="1"/>
  <c r="R1977" i="1"/>
  <c r="Q1977" i="1"/>
  <c r="R1976" i="1"/>
  <c r="Q1976" i="1"/>
  <c r="R1975" i="1"/>
  <c r="Q1975" i="1"/>
  <c r="R1974" i="1"/>
  <c r="Q1974" i="1"/>
  <c r="R1973" i="1"/>
  <c r="Q1973" i="1"/>
  <c r="R1972" i="1"/>
  <c r="Q1972" i="1"/>
  <c r="S1972" i="1" s="1"/>
  <c r="T1972" i="1" s="1"/>
  <c r="R1971" i="1"/>
  <c r="Q1971" i="1"/>
  <c r="R1970" i="1"/>
  <c r="Q1970" i="1"/>
  <c r="R1969" i="1"/>
  <c r="Q1969" i="1"/>
  <c r="R1968" i="1"/>
  <c r="Q1968" i="1"/>
  <c r="R1967" i="1"/>
  <c r="Q1967" i="1"/>
  <c r="R1966" i="1"/>
  <c r="Q1966" i="1"/>
  <c r="R1965" i="1"/>
  <c r="Q1965" i="1"/>
  <c r="R1964" i="1"/>
  <c r="Q1964" i="1"/>
  <c r="R1963" i="1"/>
  <c r="Q1963" i="1"/>
  <c r="R1962" i="1"/>
  <c r="Q1962" i="1"/>
  <c r="R1961" i="1"/>
  <c r="Q1961" i="1"/>
  <c r="R1960" i="1"/>
  <c r="Q1960" i="1"/>
  <c r="S1960" i="1" s="1"/>
  <c r="T1960" i="1" s="1"/>
  <c r="R1959" i="1"/>
  <c r="Q1959" i="1"/>
  <c r="R1958" i="1"/>
  <c r="Q1958" i="1"/>
  <c r="S1958" i="1" s="1"/>
  <c r="T1958" i="1" s="1"/>
  <c r="R1957" i="1"/>
  <c r="Q1957" i="1"/>
  <c r="R1956" i="1"/>
  <c r="Q1956" i="1"/>
  <c r="R1955" i="1"/>
  <c r="Q1955" i="1"/>
  <c r="R1954" i="1"/>
  <c r="Q1954" i="1"/>
  <c r="S1954" i="1" s="1"/>
  <c r="T1954" i="1" s="1"/>
  <c r="R1953" i="1"/>
  <c r="Q1953" i="1"/>
  <c r="R1952" i="1"/>
  <c r="Q1952" i="1"/>
  <c r="R1951" i="1"/>
  <c r="Q1951" i="1"/>
  <c r="R1950" i="1"/>
  <c r="Q1950" i="1"/>
  <c r="R1949" i="1"/>
  <c r="Q1949" i="1"/>
  <c r="R1948" i="1"/>
  <c r="Q1948" i="1"/>
  <c r="R1947" i="1"/>
  <c r="Q1947" i="1"/>
  <c r="R1946" i="1"/>
  <c r="Q1946" i="1"/>
  <c r="R1945" i="1"/>
  <c r="Q1945" i="1"/>
  <c r="R1944" i="1"/>
  <c r="Q1944" i="1"/>
  <c r="R1943" i="1"/>
  <c r="Q1943" i="1"/>
  <c r="R1942" i="1"/>
  <c r="Q1942" i="1"/>
  <c r="R1941" i="1"/>
  <c r="Q1941" i="1"/>
  <c r="R1940" i="1"/>
  <c r="Q1940" i="1"/>
  <c r="R1939" i="1"/>
  <c r="Q1939" i="1"/>
  <c r="R1938" i="1"/>
  <c r="Q1938" i="1"/>
  <c r="R1937" i="1"/>
  <c r="Q1937" i="1"/>
  <c r="R1936" i="1"/>
  <c r="Q1936" i="1"/>
  <c r="R1935" i="1"/>
  <c r="Q1935" i="1"/>
  <c r="R1934" i="1"/>
  <c r="Q1934" i="1"/>
  <c r="R1933" i="1"/>
  <c r="Q1933" i="1"/>
  <c r="R1932" i="1"/>
  <c r="Q1932" i="1"/>
  <c r="R1931" i="1"/>
  <c r="Q1931" i="1"/>
  <c r="R1930" i="1"/>
  <c r="Q1930" i="1"/>
  <c r="R1929" i="1"/>
  <c r="Q1929" i="1"/>
  <c r="R1928" i="1"/>
  <c r="Q1928" i="1"/>
  <c r="R1927" i="1"/>
  <c r="Q1927" i="1"/>
  <c r="R1926" i="1"/>
  <c r="Q1926" i="1"/>
  <c r="R1925" i="1"/>
  <c r="Q1925" i="1"/>
  <c r="R1924" i="1"/>
  <c r="Q1924" i="1"/>
  <c r="R1923" i="1"/>
  <c r="Q1923" i="1"/>
  <c r="R1922" i="1"/>
  <c r="Q1922" i="1"/>
  <c r="R1921" i="1"/>
  <c r="Q1921" i="1"/>
  <c r="R1920" i="1"/>
  <c r="Q1920" i="1"/>
  <c r="R1919" i="1"/>
  <c r="Q1919" i="1"/>
  <c r="R1918" i="1"/>
  <c r="Q1918" i="1"/>
  <c r="R1917" i="1"/>
  <c r="Q1917" i="1"/>
  <c r="R1916" i="1"/>
  <c r="Q1916" i="1"/>
  <c r="S1916" i="1" s="1"/>
  <c r="T1916" i="1" s="1"/>
  <c r="R1915" i="1"/>
  <c r="Q1915" i="1"/>
  <c r="R1914" i="1"/>
  <c r="Q1914" i="1"/>
  <c r="R1913" i="1"/>
  <c r="Q1913" i="1"/>
  <c r="R1912" i="1"/>
  <c r="Q1912" i="1"/>
  <c r="R1911" i="1"/>
  <c r="Q1911" i="1"/>
  <c r="R1910" i="1"/>
  <c r="Q1910" i="1"/>
  <c r="R1909" i="1"/>
  <c r="Q1909" i="1"/>
  <c r="R1908" i="1"/>
  <c r="Q1908" i="1"/>
  <c r="R1907" i="1"/>
  <c r="Q1907" i="1"/>
  <c r="R1906" i="1"/>
  <c r="Q1906" i="1"/>
  <c r="R1905" i="1"/>
  <c r="Q1905" i="1"/>
  <c r="R1904" i="1"/>
  <c r="Q1904" i="1"/>
  <c r="R1903" i="1"/>
  <c r="Q1903" i="1"/>
  <c r="R1902" i="1"/>
  <c r="Q1902" i="1"/>
  <c r="R1901" i="1"/>
  <c r="Q1901" i="1"/>
  <c r="R1900" i="1"/>
  <c r="Q1900" i="1"/>
  <c r="R1899" i="1"/>
  <c r="Q1899" i="1"/>
  <c r="R1898" i="1"/>
  <c r="Q1898" i="1"/>
  <c r="R1897" i="1"/>
  <c r="Q1897" i="1"/>
  <c r="R1896" i="1"/>
  <c r="Q1896" i="1"/>
  <c r="R1895" i="1"/>
  <c r="Q1895" i="1"/>
  <c r="R1894" i="1"/>
  <c r="Q1894" i="1"/>
  <c r="R1893" i="1"/>
  <c r="Q1893" i="1"/>
  <c r="R1892" i="1"/>
  <c r="Q1892" i="1"/>
  <c r="S1892" i="1" s="1"/>
  <c r="T1892" i="1" s="1"/>
  <c r="R1891" i="1"/>
  <c r="Q1891" i="1"/>
  <c r="R1890" i="1"/>
  <c r="Q1890" i="1"/>
  <c r="R1889" i="1"/>
  <c r="Q1889" i="1"/>
  <c r="R1888" i="1"/>
  <c r="Q1888" i="1"/>
  <c r="R1887" i="1"/>
  <c r="Q1887" i="1"/>
  <c r="R1886" i="1"/>
  <c r="Q1886" i="1"/>
  <c r="S1886" i="1" s="1"/>
  <c r="T1886" i="1" s="1"/>
  <c r="R1885" i="1"/>
  <c r="Q1885" i="1"/>
  <c r="R1884" i="1"/>
  <c r="Q1884" i="1"/>
  <c r="R1883" i="1"/>
  <c r="Q1883" i="1"/>
  <c r="R1882" i="1"/>
  <c r="Q1882" i="1"/>
  <c r="S1882" i="1" s="1"/>
  <c r="T1882" i="1" s="1"/>
  <c r="R1881" i="1"/>
  <c r="Q1881" i="1"/>
  <c r="R1880" i="1"/>
  <c r="Q1880" i="1"/>
  <c r="R1879" i="1"/>
  <c r="Q1879" i="1"/>
  <c r="R1878" i="1"/>
  <c r="Q1878" i="1"/>
  <c r="R1877" i="1"/>
  <c r="Q1877" i="1"/>
  <c r="R1876" i="1"/>
  <c r="Q1876" i="1"/>
  <c r="S1876" i="1" s="1"/>
  <c r="T1876" i="1" s="1"/>
  <c r="R1875" i="1"/>
  <c r="Q1875" i="1"/>
  <c r="R1874" i="1"/>
  <c r="Q1874" i="1"/>
  <c r="R1873" i="1"/>
  <c r="Q1873" i="1"/>
  <c r="R1872" i="1"/>
  <c r="Q1872" i="1"/>
  <c r="R1871" i="1"/>
  <c r="Q1871" i="1"/>
  <c r="R1870" i="1"/>
  <c r="Q1870" i="1"/>
  <c r="S1870" i="1" s="1"/>
  <c r="T1870" i="1" s="1"/>
  <c r="R1869" i="1"/>
  <c r="Q1869" i="1"/>
  <c r="R1868" i="1"/>
  <c r="Q1868" i="1"/>
  <c r="S1868" i="1" s="1"/>
  <c r="T1868" i="1" s="1"/>
  <c r="R1867" i="1"/>
  <c r="Q1867" i="1"/>
  <c r="R1866" i="1"/>
  <c r="Q1866" i="1"/>
  <c r="R1865" i="1"/>
  <c r="Q1865" i="1"/>
  <c r="R1864" i="1"/>
  <c r="Q1864" i="1"/>
  <c r="R1863" i="1"/>
  <c r="Q1863" i="1"/>
  <c r="R1862" i="1"/>
  <c r="Q1862" i="1"/>
  <c r="R1861" i="1"/>
  <c r="Q1861" i="1"/>
  <c r="R1860" i="1"/>
  <c r="Q1860" i="1"/>
  <c r="R1859" i="1"/>
  <c r="Q1859" i="1"/>
  <c r="R1858" i="1"/>
  <c r="Q1858" i="1"/>
  <c r="R1857" i="1"/>
  <c r="Q1857" i="1"/>
  <c r="R1856" i="1"/>
  <c r="Q1856" i="1"/>
  <c r="R1855" i="1"/>
  <c r="Q1855" i="1"/>
  <c r="R1854" i="1"/>
  <c r="Q1854" i="1"/>
  <c r="R1853" i="1"/>
  <c r="Q1853" i="1"/>
  <c r="R1852" i="1"/>
  <c r="Q1852" i="1"/>
  <c r="S1852" i="1" s="1"/>
  <c r="T1852" i="1" s="1"/>
  <c r="R1851" i="1"/>
  <c r="Q1851" i="1"/>
  <c r="R1850" i="1"/>
  <c r="Q1850" i="1"/>
  <c r="R1849" i="1"/>
  <c r="Q1849" i="1"/>
  <c r="R1848" i="1"/>
  <c r="Q1848" i="1"/>
  <c r="R1847" i="1"/>
  <c r="Q1847" i="1"/>
  <c r="R1846" i="1"/>
  <c r="Q1846" i="1"/>
  <c r="R1845" i="1"/>
  <c r="Q1845" i="1"/>
  <c r="R1844" i="1"/>
  <c r="Q1844" i="1"/>
  <c r="R1843" i="1"/>
  <c r="Q1843" i="1"/>
  <c r="R1842" i="1"/>
  <c r="Q1842" i="1"/>
  <c r="R1841" i="1"/>
  <c r="Q1841" i="1"/>
  <c r="R1840" i="1"/>
  <c r="Q1840" i="1"/>
  <c r="S1840" i="1" s="1"/>
  <c r="T1840" i="1" s="1"/>
  <c r="R1839" i="1"/>
  <c r="Q1839" i="1"/>
  <c r="R1838" i="1"/>
  <c r="Q1838" i="1"/>
  <c r="R1837" i="1"/>
  <c r="Q1837" i="1"/>
  <c r="R1836" i="1"/>
  <c r="Q1836" i="1"/>
  <c r="R1835" i="1"/>
  <c r="Q1835" i="1"/>
  <c r="R1834" i="1"/>
  <c r="Q1834" i="1"/>
  <c r="S1834" i="1" s="1"/>
  <c r="T1834" i="1" s="1"/>
  <c r="R1833" i="1"/>
  <c r="Q1833" i="1"/>
  <c r="R1832" i="1"/>
  <c r="Q1832" i="1"/>
  <c r="S1832" i="1" s="1"/>
  <c r="T1832" i="1" s="1"/>
  <c r="R1831" i="1"/>
  <c r="Q1831" i="1"/>
  <c r="R1830" i="1"/>
  <c r="Q1830" i="1"/>
  <c r="R1829" i="1"/>
  <c r="Q1829" i="1"/>
  <c r="R1828" i="1"/>
  <c r="Q1828" i="1"/>
  <c r="R1827" i="1"/>
  <c r="Q1827" i="1"/>
  <c r="R1826" i="1"/>
  <c r="Q1826" i="1"/>
  <c r="S1826" i="1" s="1"/>
  <c r="T1826" i="1" s="1"/>
  <c r="R1825" i="1"/>
  <c r="Q1825" i="1"/>
  <c r="R1824" i="1"/>
  <c r="Q1824" i="1"/>
  <c r="R1823" i="1"/>
  <c r="Q1823" i="1"/>
  <c r="R1822" i="1"/>
  <c r="Q1822" i="1"/>
  <c r="R1821" i="1"/>
  <c r="Q1821" i="1"/>
  <c r="R1820" i="1"/>
  <c r="Q1820" i="1"/>
  <c r="R1819" i="1"/>
  <c r="Q1819" i="1"/>
  <c r="R1818" i="1"/>
  <c r="Q1818" i="1"/>
  <c r="R1817" i="1"/>
  <c r="Q1817" i="1"/>
  <c r="S1817" i="1" s="1"/>
  <c r="T1817" i="1" s="1"/>
  <c r="R1816" i="1"/>
  <c r="Q1816" i="1"/>
  <c r="R1815" i="1"/>
  <c r="Q1815" i="1"/>
  <c r="R1814" i="1"/>
  <c r="Q1814" i="1"/>
  <c r="R1813" i="1"/>
  <c r="Q1813" i="1"/>
  <c r="R1812" i="1"/>
  <c r="Q1812" i="1"/>
  <c r="R1811" i="1"/>
  <c r="Q1811" i="1"/>
  <c r="R1810" i="1"/>
  <c r="Q1810" i="1"/>
  <c r="R1809" i="1"/>
  <c r="Q1809" i="1"/>
  <c r="R1808" i="1"/>
  <c r="Q1808" i="1"/>
  <c r="R1807" i="1"/>
  <c r="Q1807" i="1"/>
  <c r="R1806" i="1"/>
  <c r="Q1806" i="1"/>
  <c r="R1805" i="1"/>
  <c r="Q1805" i="1"/>
  <c r="R1804" i="1"/>
  <c r="Q1804" i="1"/>
  <c r="R1803" i="1"/>
  <c r="Q1803" i="1"/>
  <c r="R1802" i="1"/>
  <c r="Q1802" i="1"/>
  <c r="R1801" i="1"/>
  <c r="Q1801" i="1"/>
  <c r="R1800" i="1"/>
  <c r="Q1800" i="1"/>
  <c r="R1799" i="1"/>
  <c r="Q1799" i="1"/>
  <c r="R1798" i="1"/>
  <c r="Q1798" i="1"/>
  <c r="R1797" i="1"/>
  <c r="Q1797" i="1"/>
  <c r="R1796" i="1"/>
  <c r="Q1796" i="1"/>
  <c r="R1795" i="1"/>
  <c r="Q1795" i="1"/>
  <c r="R1794" i="1"/>
  <c r="Q1794" i="1"/>
  <c r="R1793" i="1"/>
  <c r="Q1793" i="1"/>
  <c r="R1792" i="1"/>
  <c r="Q1792" i="1"/>
  <c r="R1791" i="1"/>
  <c r="Q1791" i="1"/>
  <c r="R1790" i="1"/>
  <c r="Q1790" i="1"/>
  <c r="R1789" i="1"/>
  <c r="Q1789" i="1"/>
  <c r="R1788" i="1"/>
  <c r="Q1788" i="1"/>
  <c r="R1787" i="1"/>
  <c r="Q1787" i="1"/>
  <c r="R1786" i="1"/>
  <c r="Q1786" i="1"/>
  <c r="S1786" i="1" s="1"/>
  <c r="T1786" i="1" s="1"/>
  <c r="R1785" i="1"/>
  <c r="Q1785" i="1"/>
  <c r="R1784" i="1"/>
  <c r="Q1784" i="1"/>
  <c r="S1784" i="1" s="1"/>
  <c r="T1784" i="1" s="1"/>
  <c r="R1783" i="1"/>
  <c r="Q1783" i="1"/>
  <c r="R1782" i="1"/>
  <c r="Q1782" i="1"/>
  <c r="R1781" i="1"/>
  <c r="Q1781" i="1"/>
  <c r="R1780" i="1"/>
  <c r="Q1780" i="1"/>
  <c r="R1779" i="1"/>
  <c r="Q1779" i="1"/>
  <c r="R1778" i="1"/>
  <c r="Q1778" i="1"/>
  <c r="S1778" i="1" s="1"/>
  <c r="T1778" i="1" s="1"/>
  <c r="R1777" i="1"/>
  <c r="Q1777" i="1"/>
  <c r="R1776" i="1"/>
  <c r="Q1776" i="1"/>
  <c r="R1775" i="1"/>
  <c r="Q1775" i="1"/>
  <c r="R1774" i="1"/>
  <c r="Q1774" i="1"/>
  <c r="R1773" i="1"/>
  <c r="Q1773" i="1"/>
  <c r="R1772" i="1"/>
  <c r="Q1772" i="1"/>
  <c r="R1771" i="1"/>
  <c r="Q1771" i="1"/>
  <c r="R1770" i="1"/>
  <c r="Q1770" i="1"/>
  <c r="R1769" i="1"/>
  <c r="Q1769" i="1"/>
  <c r="R1768" i="1"/>
  <c r="Q1768" i="1"/>
  <c r="R1767" i="1"/>
  <c r="Q1767" i="1"/>
  <c r="R1766" i="1"/>
  <c r="Q1766" i="1"/>
  <c r="R1765" i="1"/>
  <c r="Q1765" i="1"/>
  <c r="R1764" i="1"/>
  <c r="Q1764" i="1"/>
  <c r="R1763" i="1"/>
  <c r="Q1763" i="1"/>
  <c r="R1762" i="1"/>
  <c r="Q1762" i="1"/>
  <c r="R1761" i="1"/>
  <c r="Q1761" i="1"/>
  <c r="R1760" i="1"/>
  <c r="Q1760" i="1"/>
  <c r="R1759" i="1"/>
  <c r="Q1759" i="1"/>
  <c r="R1758" i="1"/>
  <c r="Q1758" i="1"/>
  <c r="R1757" i="1"/>
  <c r="Q1757" i="1"/>
  <c r="R1756" i="1"/>
  <c r="Q1756" i="1"/>
  <c r="R1755" i="1"/>
  <c r="Q1755" i="1"/>
  <c r="R1754" i="1"/>
  <c r="Q1754" i="1"/>
  <c r="R1753" i="1"/>
  <c r="Q1753" i="1"/>
  <c r="R1752" i="1"/>
  <c r="Q1752" i="1"/>
  <c r="R1751" i="1"/>
  <c r="Q1751" i="1"/>
  <c r="R1750" i="1"/>
  <c r="Q1750" i="1"/>
  <c r="R1749" i="1"/>
  <c r="Q1749" i="1"/>
  <c r="R1748" i="1"/>
  <c r="Q1748" i="1"/>
  <c r="R1747" i="1"/>
  <c r="Q1747" i="1"/>
  <c r="R1746" i="1"/>
  <c r="Q1746" i="1"/>
  <c r="R1745" i="1"/>
  <c r="Q1745" i="1"/>
  <c r="R1744" i="1"/>
  <c r="Q1744" i="1"/>
  <c r="R1743" i="1"/>
  <c r="Q1743" i="1"/>
  <c r="R1742" i="1"/>
  <c r="Q1742" i="1"/>
  <c r="R1741" i="1"/>
  <c r="Q1741" i="1"/>
  <c r="R1740" i="1"/>
  <c r="Q1740" i="1"/>
  <c r="R1739" i="1"/>
  <c r="Q1739" i="1"/>
  <c r="R1738" i="1"/>
  <c r="Q1738" i="1"/>
  <c r="R1737" i="1"/>
  <c r="Q1737" i="1"/>
  <c r="R1736" i="1"/>
  <c r="Q1736" i="1"/>
  <c r="R1735" i="1"/>
  <c r="Q1735" i="1"/>
  <c r="R1734" i="1"/>
  <c r="Q1734" i="1"/>
  <c r="R1733" i="1"/>
  <c r="Q1733" i="1"/>
  <c r="R1732" i="1"/>
  <c r="Q1732" i="1"/>
  <c r="S1732" i="1" s="1"/>
  <c r="T1732" i="1" s="1"/>
  <c r="R1731" i="1"/>
  <c r="Q1731" i="1"/>
  <c r="R1730" i="1"/>
  <c r="Q1730" i="1"/>
  <c r="R1729" i="1"/>
  <c r="Q1729" i="1"/>
  <c r="R1728" i="1"/>
  <c r="Q1728" i="1"/>
  <c r="R1727" i="1"/>
  <c r="Q1727" i="1"/>
  <c r="R1726" i="1"/>
  <c r="Q1726" i="1"/>
  <c r="R1725" i="1"/>
  <c r="Q1725" i="1"/>
  <c r="R1724" i="1"/>
  <c r="Q1724" i="1"/>
  <c r="R1723" i="1"/>
  <c r="Q1723" i="1"/>
  <c r="R1722" i="1"/>
  <c r="Q1722" i="1"/>
  <c r="R1721" i="1"/>
  <c r="Q1721" i="1"/>
  <c r="R1720" i="1"/>
  <c r="Q1720" i="1"/>
  <c r="R1719" i="1"/>
  <c r="Q1719" i="1"/>
  <c r="R1718" i="1"/>
  <c r="Q1718" i="1"/>
  <c r="R1717" i="1"/>
  <c r="Q1717" i="1"/>
  <c r="R1716" i="1"/>
  <c r="Q1716" i="1"/>
  <c r="R1715" i="1"/>
  <c r="Q1715" i="1"/>
  <c r="R1714" i="1"/>
  <c r="Q1714" i="1"/>
  <c r="R1713" i="1"/>
  <c r="Q1713" i="1"/>
  <c r="R1712" i="1"/>
  <c r="Q1712" i="1"/>
  <c r="R1711" i="1"/>
  <c r="Q1711" i="1"/>
  <c r="R1710" i="1"/>
  <c r="Q1710" i="1"/>
  <c r="R1709" i="1"/>
  <c r="Q1709" i="1"/>
  <c r="S1709" i="1" s="1"/>
  <c r="T1709" i="1" s="1"/>
  <c r="R1708" i="1"/>
  <c r="Q1708" i="1"/>
  <c r="R1707" i="1"/>
  <c r="Q1707" i="1"/>
  <c r="R1706" i="1"/>
  <c r="Q1706" i="1"/>
  <c r="R1705" i="1"/>
  <c r="Q1705" i="1"/>
  <c r="R1704" i="1"/>
  <c r="Q1704" i="1"/>
  <c r="R1703" i="1"/>
  <c r="Q1703" i="1"/>
  <c r="R1702" i="1"/>
  <c r="Q1702" i="1"/>
  <c r="R1701" i="1"/>
  <c r="Q1701" i="1"/>
  <c r="R1700" i="1"/>
  <c r="Q1700" i="1"/>
  <c r="S1700" i="1" s="1"/>
  <c r="T1700" i="1" s="1"/>
  <c r="R1699" i="1"/>
  <c r="Q1699" i="1"/>
  <c r="R1698" i="1"/>
  <c r="Q1698" i="1"/>
  <c r="R1697" i="1"/>
  <c r="Q1697" i="1"/>
  <c r="S1697" i="1" s="1"/>
  <c r="T1697" i="1" s="1"/>
  <c r="R1696" i="1"/>
  <c r="Q1696" i="1"/>
  <c r="R1695" i="1"/>
  <c r="Q1695" i="1"/>
  <c r="R1694" i="1"/>
  <c r="Q1694" i="1"/>
  <c r="R1693" i="1"/>
  <c r="Q1693" i="1"/>
  <c r="R1692" i="1"/>
  <c r="Q1692" i="1"/>
  <c r="R1691" i="1"/>
  <c r="Q1691" i="1"/>
  <c r="R1690" i="1"/>
  <c r="Q1690" i="1"/>
  <c r="R1689" i="1"/>
  <c r="Q1689" i="1"/>
  <c r="R1688" i="1"/>
  <c r="Q1688" i="1"/>
  <c r="R1687" i="1"/>
  <c r="Q1687" i="1"/>
  <c r="R1686" i="1"/>
  <c r="Q1686" i="1"/>
  <c r="R1685" i="1"/>
  <c r="Q1685" i="1"/>
  <c r="R1684" i="1"/>
  <c r="Q1684" i="1"/>
  <c r="R1683" i="1"/>
  <c r="Q1683" i="1"/>
  <c r="R1682" i="1"/>
  <c r="Q1682" i="1"/>
  <c r="S1682" i="1" s="1"/>
  <c r="T1682" i="1" s="1"/>
  <c r="R1681" i="1"/>
  <c r="Q1681" i="1"/>
  <c r="R1680" i="1"/>
  <c r="Q1680" i="1"/>
  <c r="R1679" i="1"/>
  <c r="Q1679" i="1"/>
  <c r="R1678" i="1"/>
  <c r="Q1678" i="1"/>
  <c r="S1678" i="1" s="1"/>
  <c r="T1678" i="1" s="1"/>
  <c r="R1677" i="1"/>
  <c r="Q1677" i="1"/>
  <c r="R1676" i="1"/>
  <c r="Q1676" i="1"/>
  <c r="S1676" i="1" s="1"/>
  <c r="T1676" i="1" s="1"/>
  <c r="R1675" i="1"/>
  <c r="Q1675" i="1"/>
  <c r="R1674" i="1"/>
  <c r="Q1674" i="1"/>
  <c r="R1673" i="1"/>
  <c r="Q1673" i="1"/>
  <c r="R1672" i="1"/>
  <c r="Q1672" i="1"/>
  <c r="R1671" i="1"/>
  <c r="Q1671" i="1"/>
  <c r="R1670" i="1"/>
  <c r="Q1670" i="1"/>
  <c r="S1670" i="1" s="1"/>
  <c r="T1670" i="1" s="1"/>
  <c r="R1669" i="1"/>
  <c r="Q1669" i="1"/>
  <c r="R1668" i="1"/>
  <c r="Q1668" i="1"/>
  <c r="R1667" i="1"/>
  <c r="Q1667" i="1"/>
  <c r="R1666" i="1"/>
  <c r="Q1666" i="1"/>
  <c r="S1666" i="1" s="1"/>
  <c r="T1666" i="1" s="1"/>
  <c r="R1665" i="1"/>
  <c r="Q1665" i="1"/>
  <c r="R1664" i="1"/>
  <c r="Q1664" i="1"/>
  <c r="R1663" i="1"/>
  <c r="Q1663" i="1"/>
  <c r="R1662" i="1"/>
  <c r="Q1662" i="1"/>
  <c r="R1661" i="1"/>
  <c r="Q1661" i="1"/>
  <c r="S1661" i="1" s="1"/>
  <c r="T1661" i="1" s="1"/>
  <c r="R1660" i="1"/>
  <c r="Q1660" i="1"/>
  <c r="S1660" i="1" s="1"/>
  <c r="T1660" i="1" s="1"/>
  <c r="R1659" i="1"/>
  <c r="Q1659" i="1"/>
  <c r="R1658" i="1"/>
  <c r="Q1658" i="1"/>
  <c r="R1657" i="1"/>
  <c r="Q1657" i="1"/>
  <c r="R1656" i="1"/>
  <c r="Q1656" i="1"/>
  <c r="R1655" i="1"/>
  <c r="Q1655" i="1"/>
  <c r="S1655" i="1" s="1"/>
  <c r="T1655" i="1" s="1"/>
  <c r="R1654" i="1"/>
  <c r="Q1654" i="1"/>
  <c r="R1653" i="1"/>
  <c r="Q1653" i="1"/>
  <c r="R1652" i="1"/>
  <c r="Q1652" i="1"/>
  <c r="R1651" i="1"/>
  <c r="Q1651" i="1"/>
  <c r="R1650" i="1"/>
  <c r="Q1650" i="1"/>
  <c r="R1649" i="1"/>
  <c r="Q1649" i="1"/>
  <c r="R1648" i="1"/>
  <c r="Q1648" i="1"/>
  <c r="R1647" i="1"/>
  <c r="Q1647" i="1"/>
  <c r="R1646" i="1"/>
  <c r="Q1646" i="1"/>
  <c r="R1645" i="1"/>
  <c r="Q1645" i="1"/>
  <c r="R1644" i="1"/>
  <c r="Q1644" i="1"/>
  <c r="R1643" i="1"/>
  <c r="Q1643" i="1"/>
  <c r="R1642" i="1"/>
  <c r="Q1642" i="1"/>
  <c r="R1641" i="1"/>
  <c r="Q1641" i="1"/>
  <c r="R1640" i="1"/>
  <c r="Q1640" i="1"/>
  <c r="R1639" i="1"/>
  <c r="Q1639" i="1"/>
  <c r="R1638" i="1"/>
  <c r="Q1638" i="1"/>
  <c r="R1637" i="1"/>
  <c r="Q1637" i="1"/>
  <c r="S1637" i="1" s="1"/>
  <c r="T1637" i="1" s="1"/>
  <c r="R1636" i="1"/>
  <c r="Q1636" i="1"/>
  <c r="R1635" i="1"/>
  <c r="Q1635" i="1"/>
  <c r="R1634" i="1"/>
  <c r="Q1634" i="1"/>
  <c r="R1633" i="1"/>
  <c r="Q1633" i="1"/>
  <c r="R1632" i="1"/>
  <c r="Q1632" i="1"/>
  <c r="R1631" i="1"/>
  <c r="Q1631" i="1"/>
  <c r="R1630" i="1"/>
  <c r="Q1630" i="1"/>
  <c r="S1630" i="1" s="1"/>
  <c r="T1630" i="1" s="1"/>
  <c r="R1629" i="1"/>
  <c r="Q1629" i="1"/>
  <c r="R1628" i="1"/>
  <c r="Q1628" i="1"/>
  <c r="R1627" i="1"/>
  <c r="Q1627" i="1"/>
  <c r="R1626" i="1"/>
  <c r="Q1626" i="1"/>
  <c r="R1625" i="1"/>
  <c r="Q1625" i="1"/>
  <c r="R1624" i="1"/>
  <c r="Q1624" i="1"/>
  <c r="R1623" i="1"/>
  <c r="Q1623" i="1"/>
  <c r="R1622" i="1"/>
  <c r="Q1622" i="1"/>
  <c r="S1622" i="1" s="1"/>
  <c r="T1622" i="1" s="1"/>
  <c r="R1621" i="1"/>
  <c r="Q1621" i="1"/>
  <c r="R1620" i="1"/>
  <c r="Q1620" i="1"/>
  <c r="R1619" i="1"/>
  <c r="Q1619" i="1"/>
  <c r="R1618" i="1"/>
  <c r="Q1618" i="1"/>
  <c r="R1617" i="1"/>
  <c r="Q1617" i="1"/>
  <c r="R1616" i="1"/>
  <c r="Q1616" i="1"/>
  <c r="R1615" i="1"/>
  <c r="Q1615" i="1"/>
  <c r="R1614" i="1"/>
  <c r="Q1614" i="1"/>
  <c r="R1613" i="1"/>
  <c r="Q1613" i="1"/>
  <c r="R1612" i="1"/>
  <c r="Q1612" i="1"/>
  <c r="R1611" i="1"/>
  <c r="Q1611" i="1"/>
  <c r="R1610" i="1"/>
  <c r="Q1610" i="1"/>
  <c r="R1609" i="1"/>
  <c r="Q1609" i="1"/>
  <c r="R1608" i="1"/>
  <c r="Q1608" i="1"/>
  <c r="R1607" i="1"/>
  <c r="Q1607" i="1"/>
  <c r="R1606" i="1"/>
  <c r="Q1606" i="1"/>
  <c r="R1605" i="1"/>
  <c r="Q1605" i="1"/>
  <c r="R1604" i="1"/>
  <c r="Q1604" i="1"/>
  <c r="R1603" i="1"/>
  <c r="Q1603" i="1"/>
  <c r="R1602" i="1"/>
  <c r="Q1602" i="1"/>
  <c r="R1601" i="1"/>
  <c r="Q1601" i="1"/>
  <c r="R1600" i="1"/>
  <c r="Q1600" i="1"/>
  <c r="R1599" i="1"/>
  <c r="Q1599" i="1"/>
  <c r="R1598" i="1"/>
  <c r="Q1598" i="1"/>
  <c r="S1598" i="1" s="1"/>
  <c r="T1598" i="1" s="1"/>
  <c r="R1597" i="1"/>
  <c r="Q1597" i="1"/>
  <c r="R1596" i="1"/>
  <c r="Q1596" i="1"/>
  <c r="R1595" i="1"/>
  <c r="Q1595" i="1"/>
  <c r="R1594" i="1"/>
  <c r="Q1594" i="1"/>
  <c r="R1593" i="1"/>
  <c r="Q1593" i="1"/>
  <c r="R1592" i="1"/>
  <c r="Q1592" i="1"/>
  <c r="R1591" i="1"/>
  <c r="Q1591" i="1"/>
  <c r="R1590" i="1"/>
  <c r="Q1590" i="1"/>
  <c r="R1589" i="1"/>
  <c r="Q1589" i="1"/>
  <c r="R1588" i="1"/>
  <c r="Q1588" i="1"/>
  <c r="R1587" i="1"/>
  <c r="Q1587" i="1"/>
  <c r="R1586" i="1"/>
  <c r="Q1586" i="1"/>
  <c r="R1585" i="1"/>
  <c r="Q1585" i="1"/>
  <c r="R1584" i="1"/>
  <c r="Q1584" i="1"/>
  <c r="R1583" i="1"/>
  <c r="Q1583" i="1"/>
  <c r="R1582" i="1"/>
  <c r="Q1582" i="1"/>
  <c r="R1581" i="1"/>
  <c r="Q1581" i="1"/>
  <c r="R1580" i="1"/>
  <c r="Q1580" i="1"/>
  <c r="R1579" i="1"/>
  <c r="Q1579" i="1"/>
  <c r="R1578" i="1"/>
  <c r="Q1578" i="1"/>
  <c r="R1577" i="1"/>
  <c r="Q1577" i="1"/>
  <c r="R1576" i="1"/>
  <c r="Q1576" i="1"/>
  <c r="R1575" i="1"/>
  <c r="Q1575" i="1"/>
  <c r="R1574" i="1"/>
  <c r="Q1574" i="1"/>
  <c r="R1573" i="1"/>
  <c r="Q1573" i="1"/>
  <c r="R1572" i="1"/>
  <c r="Q1572" i="1"/>
  <c r="R1571" i="1"/>
  <c r="Q1571" i="1"/>
  <c r="R1570" i="1"/>
  <c r="Q1570" i="1"/>
  <c r="S1570" i="1" s="1"/>
  <c r="T1570" i="1" s="1"/>
  <c r="R1569" i="1"/>
  <c r="Q1569" i="1"/>
  <c r="R1568" i="1"/>
  <c r="Q1568" i="1"/>
  <c r="S1568" i="1" s="1"/>
  <c r="T1568" i="1" s="1"/>
  <c r="R1567" i="1"/>
  <c r="Q1567" i="1"/>
  <c r="R1566" i="1"/>
  <c r="Q1566" i="1"/>
  <c r="R1565" i="1"/>
  <c r="Q1565" i="1"/>
  <c r="R1564" i="1"/>
  <c r="Q1564" i="1"/>
  <c r="R1563" i="1"/>
  <c r="Q1563" i="1"/>
  <c r="R1562" i="1"/>
  <c r="Q1562" i="1"/>
  <c r="R1561" i="1"/>
  <c r="Q1561" i="1"/>
  <c r="R1560" i="1"/>
  <c r="Q1560" i="1"/>
  <c r="R1559" i="1"/>
  <c r="Q1559" i="1"/>
  <c r="R1558" i="1"/>
  <c r="Q1558" i="1"/>
  <c r="R1557" i="1"/>
  <c r="Q1557" i="1"/>
  <c r="R1556" i="1"/>
  <c r="Q1556" i="1"/>
  <c r="R1555" i="1"/>
  <c r="Q1555" i="1"/>
  <c r="R1554" i="1"/>
  <c r="Q1554" i="1"/>
  <c r="R1553" i="1"/>
  <c r="Q1553" i="1"/>
  <c r="R1552" i="1"/>
  <c r="Q1552" i="1"/>
  <c r="S1552" i="1" s="1"/>
  <c r="T1552" i="1" s="1"/>
  <c r="R1551" i="1"/>
  <c r="Q1551" i="1"/>
  <c r="R1550" i="1"/>
  <c r="Q1550" i="1"/>
  <c r="S1550" i="1" s="1"/>
  <c r="T1550" i="1" s="1"/>
  <c r="R1549" i="1"/>
  <c r="Q1549" i="1"/>
  <c r="R1548" i="1"/>
  <c r="Q1548" i="1"/>
  <c r="R1547" i="1"/>
  <c r="Q1547" i="1"/>
  <c r="R1546" i="1"/>
  <c r="Q1546" i="1"/>
  <c r="R1545" i="1"/>
  <c r="Q1545" i="1"/>
  <c r="R1544" i="1"/>
  <c r="Q1544" i="1"/>
  <c r="R1543" i="1"/>
  <c r="Q1543" i="1"/>
  <c r="R1542" i="1"/>
  <c r="Q1542" i="1"/>
  <c r="R1541" i="1"/>
  <c r="Q1541" i="1"/>
  <c r="R1540" i="1"/>
  <c r="Q1540" i="1"/>
  <c r="R1539" i="1"/>
  <c r="Q1539" i="1"/>
  <c r="R1538" i="1"/>
  <c r="Q1538" i="1"/>
  <c r="S1538" i="1" s="1"/>
  <c r="T1538" i="1" s="1"/>
  <c r="R1537" i="1"/>
  <c r="Q1537" i="1"/>
  <c r="R1536" i="1"/>
  <c r="Q1536" i="1"/>
  <c r="R1535" i="1"/>
  <c r="Q1535" i="1"/>
  <c r="R1534" i="1"/>
  <c r="Q1534" i="1"/>
  <c r="R1533" i="1"/>
  <c r="Q1533" i="1"/>
  <c r="R1532" i="1"/>
  <c r="Q1532" i="1"/>
  <c r="S1532" i="1" s="1"/>
  <c r="T1532" i="1" s="1"/>
  <c r="R1531" i="1"/>
  <c r="Q1531" i="1"/>
  <c r="R1530" i="1"/>
  <c r="Q1530" i="1"/>
  <c r="R1529" i="1"/>
  <c r="Q1529" i="1"/>
  <c r="R1528" i="1"/>
  <c r="Q1528" i="1"/>
  <c r="R1527" i="1"/>
  <c r="Q1527" i="1"/>
  <c r="R1526" i="1"/>
  <c r="Q1526" i="1"/>
  <c r="R1525" i="1"/>
  <c r="Q1525" i="1"/>
  <c r="R1524" i="1"/>
  <c r="Q1524" i="1"/>
  <c r="R1523" i="1"/>
  <c r="Q1523" i="1"/>
  <c r="R1522" i="1"/>
  <c r="Q1522" i="1"/>
  <c r="S1522" i="1" s="1"/>
  <c r="T1522" i="1" s="1"/>
  <c r="R1521" i="1"/>
  <c r="Q1521" i="1"/>
  <c r="S1521" i="1" s="1"/>
  <c r="T1521" i="1" s="1"/>
  <c r="R1520" i="1"/>
  <c r="Q1520" i="1"/>
  <c r="R1519" i="1"/>
  <c r="Q1519" i="1"/>
  <c r="R1518" i="1"/>
  <c r="Q1518" i="1"/>
  <c r="R1517" i="1"/>
  <c r="Q1517" i="1"/>
  <c r="R1516" i="1"/>
  <c r="Q1516" i="1"/>
  <c r="S1516" i="1" s="1"/>
  <c r="T1516" i="1" s="1"/>
  <c r="R1515" i="1"/>
  <c r="Q1515" i="1"/>
  <c r="R1514" i="1"/>
  <c r="Q1514" i="1"/>
  <c r="R1513" i="1"/>
  <c r="Q1513" i="1"/>
  <c r="R1512" i="1"/>
  <c r="Q1512" i="1"/>
  <c r="R1511" i="1"/>
  <c r="Q1511" i="1"/>
  <c r="R1510" i="1"/>
  <c r="Q1510" i="1"/>
  <c r="S1510" i="1" s="1"/>
  <c r="T1510" i="1" s="1"/>
  <c r="R1509" i="1"/>
  <c r="Q1509" i="1"/>
  <c r="R1508" i="1"/>
  <c r="Q1508" i="1"/>
  <c r="R1507" i="1"/>
  <c r="Q1507" i="1"/>
  <c r="R1506" i="1"/>
  <c r="Q1506" i="1"/>
  <c r="R1505" i="1"/>
  <c r="Q1505" i="1"/>
  <c r="R1504" i="1"/>
  <c r="Q1504" i="1"/>
  <c r="R1503" i="1"/>
  <c r="Q1503" i="1"/>
  <c r="R1502" i="1"/>
  <c r="Q1502" i="1"/>
  <c r="R1501" i="1"/>
  <c r="Q1501" i="1"/>
  <c r="R1500" i="1"/>
  <c r="Q1500" i="1"/>
  <c r="R1499" i="1"/>
  <c r="Q1499" i="1"/>
  <c r="R1498" i="1"/>
  <c r="Q1498" i="1"/>
  <c r="R1497" i="1"/>
  <c r="Q1497" i="1"/>
  <c r="S1497" i="1" s="1"/>
  <c r="T1497" i="1" s="1"/>
  <c r="R1496" i="1"/>
  <c r="Q1496" i="1"/>
  <c r="R1495" i="1"/>
  <c r="Q1495" i="1"/>
  <c r="R1494" i="1"/>
  <c r="Q1494" i="1"/>
  <c r="R1493" i="1"/>
  <c r="Q1493" i="1"/>
  <c r="R1492" i="1"/>
  <c r="Q1492" i="1"/>
  <c r="R1491" i="1"/>
  <c r="Q1491" i="1"/>
  <c r="S1491" i="1" s="1"/>
  <c r="T1491" i="1" s="1"/>
  <c r="R1490" i="1"/>
  <c r="Q1490" i="1"/>
  <c r="R1489" i="1"/>
  <c r="Q1489" i="1"/>
  <c r="R1488" i="1"/>
  <c r="Q1488" i="1"/>
  <c r="R1487" i="1"/>
  <c r="Q1487" i="1"/>
  <c r="R1486" i="1"/>
  <c r="Q1486" i="1"/>
  <c r="R1485" i="1"/>
  <c r="Q1485" i="1"/>
  <c r="R1484" i="1"/>
  <c r="Q1484" i="1"/>
  <c r="R1483" i="1"/>
  <c r="Q1483" i="1"/>
  <c r="R1482" i="1"/>
  <c r="Q1482" i="1"/>
  <c r="R1481" i="1"/>
  <c r="Q1481" i="1"/>
  <c r="R1480" i="1"/>
  <c r="Q1480" i="1"/>
  <c r="S1480" i="1" s="1"/>
  <c r="T1480" i="1" s="1"/>
  <c r="R1479" i="1"/>
  <c r="Q1479" i="1"/>
  <c r="S1479" i="1" s="1"/>
  <c r="T1479" i="1" s="1"/>
  <c r="R1478" i="1"/>
  <c r="Q1478" i="1"/>
  <c r="R1477" i="1"/>
  <c r="Q1477" i="1"/>
  <c r="R1476" i="1"/>
  <c r="Q1476" i="1"/>
  <c r="R1475" i="1"/>
  <c r="Q1475" i="1"/>
  <c r="R1474" i="1"/>
  <c r="Q1474" i="1"/>
  <c r="R1473" i="1"/>
  <c r="Q1473" i="1"/>
  <c r="S1473" i="1" s="1"/>
  <c r="T1473" i="1" s="1"/>
  <c r="R1472" i="1"/>
  <c r="Q1472" i="1"/>
  <c r="R1471" i="1"/>
  <c r="Q1471" i="1"/>
  <c r="R1470" i="1"/>
  <c r="Q1470" i="1"/>
  <c r="R1469" i="1"/>
  <c r="Q1469" i="1"/>
  <c r="R1468" i="1"/>
  <c r="Q1468" i="1"/>
  <c r="S1468" i="1" s="1"/>
  <c r="T1468" i="1" s="1"/>
  <c r="R1467" i="1"/>
  <c r="Q1467" i="1"/>
  <c r="R1466" i="1"/>
  <c r="Q1466" i="1"/>
  <c r="S1466" i="1" s="1"/>
  <c r="T1466" i="1" s="1"/>
  <c r="R1465" i="1"/>
  <c r="Q1465" i="1"/>
  <c r="R1464" i="1"/>
  <c r="Q1464" i="1"/>
  <c r="R1463" i="1"/>
  <c r="Q1463" i="1"/>
  <c r="S1463" i="1" s="1"/>
  <c r="T1463" i="1" s="1"/>
  <c r="R1462" i="1"/>
  <c r="Q1462" i="1"/>
  <c r="S1462" i="1" s="1"/>
  <c r="T1462" i="1" s="1"/>
  <c r="R1461" i="1"/>
  <c r="Q1461" i="1"/>
  <c r="R1460" i="1"/>
  <c r="Q1460" i="1"/>
  <c r="R1459" i="1"/>
  <c r="Q1459" i="1"/>
  <c r="R1458" i="1"/>
  <c r="Q1458" i="1"/>
  <c r="R1457" i="1"/>
  <c r="Q1457" i="1"/>
  <c r="R1456" i="1"/>
  <c r="Q1456" i="1"/>
  <c r="S1456" i="1" s="1"/>
  <c r="T1456" i="1" s="1"/>
  <c r="R1455" i="1"/>
  <c r="Q1455" i="1"/>
  <c r="R1454" i="1"/>
  <c r="Q1454" i="1"/>
  <c r="R1453" i="1"/>
  <c r="Q1453" i="1"/>
  <c r="R1452" i="1"/>
  <c r="Q1452" i="1"/>
  <c r="R1451" i="1"/>
  <c r="Q1451" i="1"/>
  <c r="R1450" i="1"/>
  <c r="Q1450" i="1"/>
  <c r="S1450" i="1" s="1"/>
  <c r="T1450" i="1" s="1"/>
  <c r="R1449" i="1"/>
  <c r="Q1449" i="1"/>
  <c r="R1448" i="1"/>
  <c r="Q1448" i="1"/>
  <c r="R1447" i="1"/>
  <c r="Q1447" i="1"/>
  <c r="R1446" i="1"/>
  <c r="Q1446" i="1"/>
  <c r="R1445" i="1"/>
  <c r="Q1445" i="1"/>
  <c r="R1444" i="1"/>
  <c r="Q1444" i="1"/>
  <c r="R1443" i="1"/>
  <c r="Q1443" i="1"/>
  <c r="R1442" i="1"/>
  <c r="Q1442" i="1"/>
  <c r="R1441" i="1"/>
  <c r="Q1441" i="1"/>
  <c r="R1440" i="1"/>
  <c r="Q1440" i="1"/>
  <c r="R1439" i="1"/>
  <c r="Q1439" i="1"/>
  <c r="R1438" i="1"/>
  <c r="Q1438" i="1"/>
  <c r="R1437" i="1"/>
  <c r="Q1437" i="1"/>
  <c r="S1437" i="1" s="1"/>
  <c r="T1437" i="1" s="1"/>
  <c r="R1436" i="1"/>
  <c r="Q1436" i="1"/>
  <c r="R1435" i="1"/>
  <c r="Q1435" i="1"/>
  <c r="R1434" i="1"/>
  <c r="Q1434" i="1"/>
  <c r="R1433" i="1"/>
  <c r="Q1433" i="1"/>
  <c r="R1432" i="1"/>
  <c r="Q1432" i="1"/>
  <c r="R1431" i="1"/>
  <c r="Q1431" i="1"/>
  <c r="R1430" i="1"/>
  <c r="Q1430" i="1"/>
  <c r="R1429" i="1"/>
  <c r="Q1429" i="1"/>
  <c r="R1428" i="1"/>
  <c r="Q1428" i="1"/>
  <c r="R1427" i="1"/>
  <c r="Q1427" i="1"/>
  <c r="R1426" i="1"/>
  <c r="Q1426" i="1"/>
  <c r="R1425" i="1"/>
  <c r="Q1425" i="1"/>
  <c r="R1424" i="1"/>
  <c r="Q1424" i="1"/>
  <c r="R1423" i="1"/>
  <c r="Q1423" i="1"/>
  <c r="R1422" i="1"/>
  <c r="Q1422" i="1"/>
  <c r="R1421" i="1"/>
  <c r="Q1421" i="1"/>
  <c r="R1420" i="1"/>
  <c r="Q1420" i="1"/>
  <c r="R1419" i="1"/>
  <c r="Q1419" i="1"/>
  <c r="R1418" i="1"/>
  <c r="Q1418" i="1"/>
  <c r="R1417" i="1"/>
  <c r="Q1417" i="1"/>
  <c r="R1416" i="1"/>
  <c r="Q1416" i="1"/>
  <c r="R1415" i="1"/>
  <c r="Q1415" i="1"/>
  <c r="S1415" i="1" s="1"/>
  <c r="T1415" i="1" s="1"/>
  <c r="R1414" i="1"/>
  <c r="Q1414" i="1"/>
  <c r="S1414" i="1" s="1"/>
  <c r="T1414" i="1" s="1"/>
  <c r="R1413" i="1"/>
  <c r="Q1413" i="1"/>
  <c r="R1412" i="1"/>
  <c r="Q1412" i="1"/>
  <c r="R1411" i="1"/>
  <c r="Q1411" i="1"/>
  <c r="R1410" i="1"/>
  <c r="Q1410" i="1"/>
  <c r="R1409" i="1"/>
  <c r="Q1409" i="1"/>
  <c r="S1409" i="1" s="1"/>
  <c r="T1409" i="1" s="1"/>
  <c r="R1408" i="1"/>
  <c r="Q1408" i="1"/>
  <c r="S1408" i="1" s="1"/>
  <c r="T1408" i="1" s="1"/>
  <c r="R1407" i="1"/>
  <c r="Q1407" i="1"/>
  <c r="R1406" i="1"/>
  <c r="Q1406" i="1"/>
  <c r="R1405" i="1"/>
  <c r="Q1405" i="1"/>
  <c r="R1404" i="1"/>
  <c r="Q1404" i="1"/>
  <c r="R1403" i="1"/>
  <c r="Q1403" i="1"/>
  <c r="R1402" i="1"/>
  <c r="Q1402" i="1"/>
  <c r="S1402" i="1" s="1"/>
  <c r="T1402" i="1" s="1"/>
  <c r="R1401" i="1"/>
  <c r="Q1401" i="1"/>
  <c r="R1400" i="1"/>
  <c r="Q1400" i="1"/>
  <c r="R1399" i="1"/>
  <c r="Q1399" i="1"/>
  <c r="R1398" i="1"/>
  <c r="Q1398" i="1"/>
  <c r="R1397" i="1"/>
  <c r="Q1397" i="1"/>
  <c r="R1396" i="1"/>
  <c r="Q1396" i="1"/>
  <c r="R1395" i="1"/>
  <c r="Q1395" i="1"/>
  <c r="R1394" i="1"/>
  <c r="Q1394" i="1"/>
  <c r="R1393" i="1"/>
  <c r="Q1393" i="1"/>
  <c r="R1392" i="1"/>
  <c r="Q1392" i="1"/>
  <c r="R1391" i="1"/>
  <c r="Q1391" i="1"/>
  <c r="R1390" i="1"/>
  <c r="Q1390" i="1"/>
  <c r="R1389" i="1"/>
  <c r="Q1389" i="1"/>
  <c r="R1388" i="1"/>
  <c r="Q1388" i="1"/>
  <c r="R1387" i="1"/>
  <c r="Q1387" i="1"/>
  <c r="R1386" i="1"/>
  <c r="Q1386" i="1"/>
  <c r="R1385" i="1"/>
  <c r="Q1385" i="1"/>
  <c r="R1384" i="1"/>
  <c r="Q1384" i="1"/>
  <c r="R1383" i="1"/>
  <c r="Q1383" i="1"/>
  <c r="S1383" i="1" s="1"/>
  <c r="T1383" i="1" s="1"/>
  <c r="R1382" i="1"/>
  <c r="Q1382" i="1"/>
  <c r="R1381" i="1"/>
  <c r="Q1381" i="1"/>
  <c r="R1380" i="1"/>
  <c r="Q1380" i="1"/>
  <c r="R1379" i="1"/>
  <c r="Q1379" i="1"/>
  <c r="R1378" i="1"/>
  <c r="Q1378" i="1"/>
  <c r="R1377" i="1"/>
  <c r="Q1377" i="1"/>
  <c r="R1376" i="1"/>
  <c r="Q1376" i="1"/>
  <c r="R1375" i="1"/>
  <c r="Q1375" i="1"/>
  <c r="R1374" i="1"/>
  <c r="Q1374" i="1"/>
  <c r="R1373" i="1"/>
  <c r="Q1373" i="1"/>
  <c r="R1372" i="1"/>
  <c r="Q1372" i="1"/>
  <c r="R1371" i="1"/>
  <c r="Q1371" i="1"/>
  <c r="S1371" i="1" s="1"/>
  <c r="T1371" i="1" s="1"/>
  <c r="R1370" i="1"/>
  <c r="Q1370" i="1"/>
  <c r="R1369" i="1"/>
  <c r="Q1369" i="1"/>
  <c r="R1368" i="1"/>
  <c r="Q1368" i="1"/>
  <c r="R1367" i="1"/>
  <c r="Q1367" i="1"/>
  <c r="R1366" i="1"/>
  <c r="Q1366" i="1"/>
  <c r="R1365" i="1"/>
  <c r="Q1365" i="1"/>
  <c r="S1365" i="1" s="1"/>
  <c r="T1365" i="1" s="1"/>
  <c r="R1364" i="1"/>
  <c r="Q1364" i="1"/>
  <c r="R1363" i="1"/>
  <c r="Q1363" i="1"/>
  <c r="R1362" i="1"/>
  <c r="Q1362" i="1"/>
  <c r="R1361" i="1"/>
  <c r="Q1361" i="1"/>
  <c r="R1360" i="1"/>
  <c r="Q1360" i="1"/>
  <c r="S1360" i="1" s="1"/>
  <c r="T1360" i="1" s="1"/>
  <c r="R1359" i="1"/>
  <c r="Q1359" i="1"/>
  <c r="R1358" i="1"/>
  <c r="Q1358" i="1"/>
  <c r="R1357" i="1"/>
  <c r="Q1357" i="1"/>
  <c r="R1356" i="1"/>
  <c r="Q1356" i="1"/>
  <c r="R1355" i="1"/>
  <c r="Q1355" i="1"/>
  <c r="R1354" i="1"/>
  <c r="Q1354" i="1"/>
  <c r="R1353" i="1"/>
  <c r="Q1353" i="1"/>
  <c r="R1352" i="1"/>
  <c r="Q1352" i="1"/>
  <c r="R1351" i="1"/>
  <c r="Q1351" i="1"/>
  <c r="R1350" i="1"/>
  <c r="Q1350" i="1"/>
  <c r="R1349" i="1"/>
  <c r="Q1349" i="1"/>
  <c r="R1348" i="1"/>
  <c r="Q1348" i="1"/>
  <c r="R1347" i="1"/>
  <c r="Q1347" i="1"/>
  <c r="R1346" i="1"/>
  <c r="Q1346" i="1"/>
  <c r="R1345" i="1"/>
  <c r="Q1345" i="1"/>
  <c r="R1344" i="1"/>
  <c r="Q1344" i="1"/>
  <c r="R1343" i="1"/>
  <c r="Q1343" i="1"/>
  <c r="R1342" i="1"/>
  <c r="Q1342" i="1"/>
  <c r="R1341" i="1"/>
  <c r="Q1341" i="1"/>
  <c r="R1340" i="1"/>
  <c r="Q1340" i="1"/>
  <c r="R1339" i="1"/>
  <c r="Q1339" i="1"/>
  <c r="R1338" i="1"/>
  <c r="Q1338" i="1"/>
  <c r="R1337" i="1"/>
  <c r="Q1337" i="1"/>
  <c r="R1336" i="1"/>
  <c r="Q1336" i="1"/>
  <c r="R1335" i="1"/>
  <c r="Q1335" i="1"/>
  <c r="R1334" i="1"/>
  <c r="Q1334" i="1"/>
  <c r="R1333" i="1"/>
  <c r="Q1333" i="1"/>
  <c r="R1332" i="1"/>
  <c r="Q1332" i="1"/>
  <c r="R1331" i="1"/>
  <c r="Q1331" i="1"/>
  <c r="R1330" i="1"/>
  <c r="Q1330" i="1"/>
  <c r="R1329" i="1"/>
  <c r="Q1329" i="1"/>
  <c r="R1328" i="1"/>
  <c r="Q1328" i="1"/>
  <c r="R1327" i="1"/>
  <c r="Q1327" i="1"/>
  <c r="R1326" i="1"/>
  <c r="Q1326" i="1"/>
  <c r="R1325" i="1"/>
  <c r="Q1325" i="1"/>
  <c r="R1324" i="1"/>
  <c r="Q1324" i="1"/>
  <c r="R1323" i="1"/>
  <c r="Q1323" i="1"/>
  <c r="S1323" i="1" s="1"/>
  <c r="T1323" i="1" s="1"/>
  <c r="R1322" i="1"/>
  <c r="Q1322" i="1"/>
  <c r="R1321" i="1"/>
  <c r="Q1321" i="1"/>
  <c r="R1320" i="1"/>
  <c r="Q1320" i="1"/>
  <c r="R1319" i="1"/>
  <c r="Q1319" i="1"/>
  <c r="R1318" i="1"/>
  <c r="Q1318" i="1"/>
  <c r="R1317" i="1"/>
  <c r="Q1317" i="1"/>
  <c r="R1316" i="1"/>
  <c r="Q1316" i="1"/>
  <c r="R1315" i="1"/>
  <c r="Q1315" i="1"/>
  <c r="R1314" i="1"/>
  <c r="Q1314" i="1"/>
  <c r="R1313" i="1"/>
  <c r="Q1313" i="1"/>
  <c r="R1312" i="1"/>
  <c r="Q1312" i="1"/>
  <c r="R1311" i="1"/>
  <c r="Q1311" i="1"/>
  <c r="R1310" i="1"/>
  <c r="Q1310" i="1"/>
  <c r="R1309" i="1"/>
  <c r="Q1309" i="1"/>
  <c r="R1308" i="1"/>
  <c r="Q1308" i="1"/>
  <c r="R1307" i="1"/>
  <c r="Q1307" i="1"/>
  <c r="S1307" i="1" s="1"/>
  <c r="T1307" i="1" s="1"/>
  <c r="R1306" i="1"/>
  <c r="Q1306" i="1"/>
  <c r="R1305" i="1"/>
  <c r="Q1305" i="1"/>
  <c r="R1304" i="1"/>
  <c r="Q1304" i="1"/>
  <c r="R1303" i="1"/>
  <c r="Q1303" i="1"/>
  <c r="R1302" i="1"/>
  <c r="Q1302" i="1"/>
  <c r="R1301" i="1"/>
  <c r="Q1301" i="1"/>
  <c r="S1301" i="1" s="1"/>
  <c r="T1301" i="1" s="1"/>
  <c r="R1300" i="1"/>
  <c r="Q1300" i="1"/>
  <c r="S1300" i="1" s="1"/>
  <c r="T1300" i="1" s="1"/>
  <c r="R1299" i="1"/>
  <c r="Q1299" i="1"/>
  <c r="R1298" i="1"/>
  <c r="Q1298" i="1"/>
  <c r="R1297" i="1"/>
  <c r="Q1297" i="1"/>
  <c r="R1296" i="1"/>
  <c r="Q1296" i="1"/>
  <c r="R1295" i="1"/>
  <c r="Q1295" i="1"/>
  <c r="R1294" i="1"/>
  <c r="Q1294" i="1"/>
  <c r="S1294" i="1" s="1"/>
  <c r="T1294" i="1" s="1"/>
  <c r="R1293" i="1"/>
  <c r="Q1293" i="1"/>
  <c r="R1292" i="1"/>
  <c r="Q1292" i="1"/>
  <c r="S1292" i="1" s="1"/>
  <c r="T1292" i="1" s="1"/>
  <c r="R1291" i="1"/>
  <c r="Q1291" i="1"/>
  <c r="R1290" i="1"/>
  <c r="Q1290" i="1"/>
  <c r="R1289" i="1"/>
  <c r="Q1289" i="1"/>
  <c r="R1288" i="1"/>
  <c r="Q1288" i="1"/>
  <c r="R1287" i="1"/>
  <c r="Q1287" i="1"/>
  <c r="R1286" i="1"/>
  <c r="Q1286" i="1"/>
  <c r="R1285" i="1"/>
  <c r="Q1285" i="1"/>
  <c r="R1284" i="1"/>
  <c r="Q1284" i="1"/>
  <c r="R1283" i="1"/>
  <c r="Q1283" i="1"/>
  <c r="R1282" i="1"/>
  <c r="Q1282" i="1"/>
  <c r="R1281" i="1"/>
  <c r="Q1281" i="1"/>
  <c r="R1280" i="1"/>
  <c r="Q1280" i="1"/>
  <c r="R1279" i="1"/>
  <c r="Q1279" i="1"/>
  <c r="R1278" i="1"/>
  <c r="Q1278" i="1"/>
  <c r="R1277" i="1"/>
  <c r="Q1277" i="1"/>
  <c r="R1276" i="1"/>
  <c r="Q1276" i="1"/>
  <c r="R1275" i="1"/>
  <c r="Q1275" i="1"/>
  <c r="R1274" i="1"/>
  <c r="Q1274" i="1"/>
  <c r="S1274" i="1" s="1"/>
  <c r="T1274" i="1" s="1"/>
  <c r="R1273" i="1"/>
  <c r="Q1273" i="1"/>
  <c r="R1272" i="1"/>
  <c r="Q1272" i="1"/>
  <c r="R1271" i="1"/>
  <c r="Q1271" i="1"/>
  <c r="R1270" i="1"/>
  <c r="Q1270" i="1"/>
  <c r="R1269" i="1"/>
  <c r="Q1269" i="1"/>
  <c r="R1268" i="1"/>
  <c r="Q1268" i="1"/>
  <c r="R1267" i="1"/>
  <c r="Q1267" i="1"/>
  <c r="R1266" i="1"/>
  <c r="Q1266" i="1"/>
  <c r="R1265" i="1"/>
  <c r="Q1265" i="1"/>
  <c r="R1264" i="1"/>
  <c r="Q1264" i="1"/>
  <c r="R1263" i="1"/>
  <c r="Q1263" i="1"/>
  <c r="R1262" i="1"/>
  <c r="Q1262" i="1"/>
  <c r="R1261" i="1"/>
  <c r="Q1261" i="1"/>
  <c r="R1260" i="1"/>
  <c r="Q1260" i="1"/>
  <c r="R1259" i="1"/>
  <c r="Q1259" i="1"/>
  <c r="R1258" i="1"/>
  <c r="Q1258" i="1"/>
  <c r="R1257" i="1"/>
  <c r="Q1257" i="1"/>
  <c r="R1256" i="1"/>
  <c r="Q1256" i="1"/>
  <c r="R1255" i="1"/>
  <c r="Q1255" i="1"/>
  <c r="R1254" i="1"/>
  <c r="Q1254" i="1"/>
  <c r="R1253" i="1"/>
  <c r="Q1253" i="1"/>
  <c r="R1252" i="1"/>
  <c r="Q1252" i="1"/>
  <c r="R1251" i="1"/>
  <c r="Q1251" i="1"/>
  <c r="R1250" i="1"/>
  <c r="Q1250" i="1"/>
  <c r="R1249" i="1"/>
  <c r="Q1249" i="1"/>
  <c r="R1248" i="1"/>
  <c r="Q1248" i="1"/>
  <c r="R1247" i="1"/>
  <c r="Q1247" i="1"/>
  <c r="R1246" i="1"/>
  <c r="Q1246" i="1"/>
  <c r="R1245" i="1"/>
  <c r="Q1245" i="1"/>
  <c r="R1244" i="1"/>
  <c r="Q1244" i="1"/>
  <c r="R1243" i="1"/>
  <c r="Q1243" i="1"/>
  <c r="R1242" i="1"/>
  <c r="Q1242" i="1"/>
  <c r="R1241" i="1"/>
  <c r="Q1241" i="1"/>
  <c r="R1240" i="1"/>
  <c r="Q1240" i="1"/>
  <c r="R1239" i="1"/>
  <c r="Q1239" i="1"/>
  <c r="R1238" i="1"/>
  <c r="Q1238" i="1"/>
  <c r="R1237" i="1"/>
  <c r="Q1237" i="1"/>
  <c r="R1236" i="1"/>
  <c r="Q1236" i="1"/>
  <c r="R1235" i="1"/>
  <c r="Q1235" i="1"/>
  <c r="R1234" i="1"/>
  <c r="Q1234" i="1"/>
  <c r="R1233" i="1"/>
  <c r="Q1233" i="1"/>
  <c r="R1232" i="1"/>
  <c r="Q1232" i="1"/>
  <c r="R1231" i="1"/>
  <c r="Q1231" i="1"/>
  <c r="R1230" i="1"/>
  <c r="Q1230" i="1"/>
  <c r="R1229" i="1"/>
  <c r="Q1229" i="1"/>
  <c r="R1228" i="1"/>
  <c r="Q1228" i="1"/>
  <c r="R1227" i="1"/>
  <c r="Q1227" i="1"/>
  <c r="R1226" i="1"/>
  <c r="Q1226" i="1"/>
  <c r="R1225" i="1"/>
  <c r="Q1225" i="1"/>
  <c r="R1224" i="1"/>
  <c r="Q1224" i="1"/>
  <c r="R1223" i="1"/>
  <c r="Q1223" i="1"/>
  <c r="R1222" i="1"/>
  <c r="Q1222" i="1"/>
  <c r="R1221" i="1"/>
  <c r="Q1221" i="1"/>
  <c r="R1220" i="1"/>
  <c r="Q1220" i="1"/>
  <c r="R1219" i="1"/>
  <c r="Q1219" i="1"/>
  <c r="R1218" i="1"/>
  <c r="Q1218" i="1"/>
  <c r="R1217" i="1"/>
  <c r="Q1217" i="1"/>
  <c r="R1216" i="1"/>
  <c r="Q1216" i="1"/>
  <c r="R1215" i="1"/>
  <c r="Q1215" i="1"/>
  <c r="R1214" i="1"/>
  <c r="Q1214" i="1"/>
  <c r="R1213" i="1"/>
  <c r="Q1213" i="1"/>
  <c r="R1212" i="1"/>
  <c r="Q1212" i="1"/>
  <c r="R1211" i="1"/>
  <c r="Q1211" i="1"/>
  <c r="R1210" i="1"/>
  <c r="Q1210" i="1"/>
  <c r="R1209" i="1"/>
  <c r="Q1209" i="1"/>
  <c r="R1208" i="1"/>
  <c r="Q1208" i="1"/>
  <c r="R1207" i="1"/>
  <c r="Q1207" i="1"/>
  <c r="R1206" i="1"/>
  <c r="Q1206" i="1"/>
  <c r="R1205" i="1"/>
  <c r="Q1205" i="1"/>
  <c r="R1204" i="1"/>
  <c r="Q1204" i="1"/>
  <c r="R1203" i="1"/>
  <c r="Q1203" i="1"/>
  <c r="R1202" i="1"/>
  <c r="Q1202" i="1"/>
  <c r="R1201" i="1"/>
  <c r="Q1201" i="1"/>
  <c r="R1200" i="1"/>
  <c r="Q1200" i="1"/>
  <c r="R1199" i="1"/>
  <c r="Q1199" i="1"/>
  <c r="R1198" i="1"/>
  <c r="Q1198" i="1"/>
  <c r="R1197" i="1"/>
  <c r="Q1197" i="1"/>
  <c r="R1196" i="1"/>
  <c r="Q1196" i="1"/>
  <c r="R1195" i="1"/>
  <c r="Q1195" i="1"/>
  <c r="R1194" i="1"/>
  <c r="Q1194" i="1"/>
  <c r="R1193" i="1"/>
  <c r="Q1193" i="1"/>
  <c r="R1192" i="1"/>
  <c r="Q1192" i="1"/>
  <c r="R1191" i="1"/>
  <c r="Q1191" i="1"/>
  <c r="R1190" i="1"/>
  <c r="Q1190" i="1"/>
  <c r="R1189" i="1"/>
  <c r="Q1189" i="1"/>
  <c r="R1188" i="1"/>
  <c r="Q1188" i="1"/>
  <c r="R1187" i="1"/>
  <c r="Q1187" i="1"/>
  <c r="R1186" i="1"/>
  <c r="Q1186" i="1"/>
  <c r="R1185" i="1"/>
  <c r="Q1185" i="1"/>
  <c r="R1184" i="1"/>
  <c r="Q1184" i="1"/>
  <c r="R1183" i="1"/>
  <c r="Q1183" i="1"/>
  <c r="R1182" i="1"/>
  <c r="Q1182" i="1"/>
  <c r="R1181" i="1"/>
  <c r="Q1181" i="1"/>
  <c r="R1180" i="1"/>
  <c r="Q1180" i="1"/>
  <c r="R1179" i="1"/>
  <c r="Q1179" i="1"/>
  <c r="S1179" i="1" s="1"/>
  <c r="T1179" i="1" s="1"/>
  <c r="R1178" i="1"/>
  <c r="Q1178" i="1"/>
  <c r="R1177" i="1"/>
  <c r="Q1177" i="1"/>
  <c r="R1176" i="1"/>
  <c r="Q1176" i="1"/>
  <c r="R1175" i="1"/>
  <c r="Q1175" i="1"/>
  <c r="R1174" i="1"/>
  <c r="Q1174" i="1"/>
  <c r="R1173" i="1"/>
  <c r="Q1173" i="1"/>
  <c r="R1172" i="1"/>
  <c r="Q1172" i="1"/>
  <c r="R1171" i="1"/>
  <c r="Q1171" i="1"/>
  <c r="R1170" i="1"/>
  <c r="Q1170" i="1"/>
  <c r="R1169" i="1"/>
  <c r="Q1169" i="1"/>
  <c r="R1168" i="1"/>
  <c r="Q1168" i="1"/>
  <c r="R1167" i="1"/>
  <c r="Q1167" i="1"/>
  <c r="R1166" i="1"/>
  <c r="Q1166" i="1"/>
  <c r="R1165" i="1"/>
  <c r="Q1165" i="1"/>
  <c r="R1164" i="1"/>
  <c r="Q1164" i="1"/>
  <c r="R1163" i="1"/>
  <c r="Q1163" i="1"/>
  <c r="R1162" i="1"/>
  <c r="Q1162" i="1"/>
  <c r="R1161" i="1"/>
  <c r="Q1161" i="1"/>
  <c r="R1160" i="1"/>
  <c r="Q1160" i="1"/>
  <c r="R1159" i="1"/>
  <c r="Q1159" i="1"/>
  <c r="R1158" i="1"/>
  <c r="Q1158" i="1"/>
  <c r="R1157" i="1"/>
  <c r="Q1157" i="1"/>
  <c r="R1156" i="1"/>
  <c r="Q1156" i="1"/>
  <c r="R1155" i="1"/>
  <c r="Q1155" i="1"/>
  <c r="R1154" i="1"/>
  <c r="Q1154" i="1"/>
  <c r="R1153" i="1"/>
  <c r="Q1153" i="1"/>
  <c r="R1152" i="1"/>
  <c r="Q1152" i="1"/>
  <c r="R1151" i="1"/>
  <c r="Q1151" i="1"/>
  <c r="R1150" i="1"/>
  <c r="Q1150" i="1"/>
  <c r="R1149" i="1"/>
  <c r="Q1149" i="1"/>
  <c r="R1148" i="1"/>
  <c r="Q1148" i="1"/>
  <c r="R1147" i="1"/>
  <c r="Q1147" i="1"/>
  <c r="R1146" i="1"/>
  <c r="Q1146" i="1"/>
  <c r="R1145" i="1"/>
  <c r="Q1145" i="1"/>
  <c r="R1144" i="1"/>
  <c r="Q1144" i="1"/>
  <c r="R1143" i="1"/>
  <c r="Q1143" i="1"/>
  <c r="R1142" i="1"/>
  <c r="Q1142" i="1"/>
  <c r="R1141" i="1"/>
  <c r="Q1141" i="1"/>
  <c r="R1140" i="1"/>
  <c r="Q1140" i="1"/>
  <c r="R1139" i="1"/>
  <c r="Q1139" i="1"/>
  <c r="R1138" i="1"/>
  <c r="Q1138" i="1"/>
  <c r="R1137" i="1"/>
  <c r="Q1137" i="1"/>
  <c r="R1136" i="1"/>
  <c r="Q1136" i="1"/>
  <c r="R1135" i="1"/>
  <c r="Q1135" i="1"/>
  <c r="R1134" i="1"/>
  <c r="Q1134" i="1"/>
  <c r="R1133" i="1"/>
  <c r="Q1133" i="1"/>
  <c r="R1132" i="1"/>
  <c r="Q1132" i="1"/>
  <c r="R1131" i="1"/>
  <c r="Q1131" i="1"/>
  <c r="R1130" i="1"/>
  <c r="Q1130" i="1"/>
  <c r="R1129" i="1"/>
  <c r="Q1129" i="1"/>
  <c r="R1128" i="1"/>
  <c r="Q1128" i="1"/>
  <c r="R1127" i="1"/>
  <c r="Q1127" i="1"/>
  <c r="R1126" i="1"/>
  <c r="Q1126" i="1"/>
  <c r="R1125" i="1"/>
  <c r="Q1125" i="1"/>
  <c r="R1124" i="1"/>
  <c r="Q1124" i="1"/>
  <c r="R1123" i="1"/>
  <c r="Q1123" i="1"/>
  <c r="R1122" i="1"/>
  <c r="Q1122" i="1"/>
  <c r="R1121" i="1"/>
  <c r="Q1121" i="1"/>
  <c r="S1121" i="1" s="1"/>
  <c r="T1121" i="1" s="1"/>
  <c r="R1120" i="1"/>
  <c r="Q1120" i="1"/>
  <c r="R1119" i="1"/>
  <c r="Q1119" i="1"/>
  <c r="S1119" i="1" s="1"/>
  <c r="T1119" i="1" s="1"/>
  <c r="R1118" i="1"/>
  <c r="Q1118" i="1"/>
  <c r="R1117" i="1"/>
  <c r="Q1117" i="1"/>
  <c r="R1116" i="1"/>
  <c r="Q1116" i="1"/>
  <c r="R1115" i="1"/>
  <c r="Q1115" i="1"/>
  <c r="R1114" i="1"/>
  <c r="Q1114" i="1"/>
  <c r="R1113" i="1"/>
  <c r="Q1113" i="1"/>
  <c r="R1112" i="1"/>
  <c r="Q1112" i="1"/>
  <c r="R1111" i="1"/>
  <c r="Q1111" i="1"/>
  <c r="R1110" i="1"/>
  <c r="Q1110" i="1"/>
  <c r="R1109" i="1"/>
  <c r="Q1109" i="1"/>
  <c r="R1108" i="1"/>
  <c r="Q1108" i="1"/>
  <c r="R1107" i="1"/>
  <c r="Q1107" i="1"/>
  <c r="R1106" i="1"/>
  <c r="Q1106" i="1"/>
  <c r="R1105" i="1"/>
  <c r="Q1105" i="1"/>
  <c r="R1104" i="1"/>
  <c r="Q1104" i="1"/>
  <c r="R1103" i="1"/>
  <c r="Q1103" i="1"/>
  <c r="R1102" i="1"/>
  <c r="Q1102" i="1"/>
  <c r="R1101" i="1"/>
  <c r="Q1101" i="1"/>
  <c r="R1100" i="1"/>
  <c r="Q1100" i="1"/>
  <c r="S1100" i="1" s="1"/>
  <c r="T1100" i="1" s="1"/>
  <c r="R1099" i="1"/>
  <c r="Q1099" i="1"/>
  <c r="R1098" i="1"/>
  <c r="Q1098" i="1"/>
  <c r="R1097" i="1"/>
  <c r="Q1097" i="1"/>
  <c r="R1096" i="1"/>
  <c r="Q1096" i="1"/>
  <c r="R1095" i="1"/>
  <c r="Q1095" i="1"/>
  <c r="R1094" i="1"/>
  <c r="Q1094" i="1"/>
  <c r="R1093" i="1"/>
  <c r="Q1093" i="1"/>
  <c r="R1092" i="1"/>
  <c r="Q1092" i="1"/>
  <c r="R1091" i="1"/>
  <c r="Q1091" i="1"/>
  <c r="R1090" i="1"/>
  <c r="Q1090" i="1"/>
  <c r="R1089" i="1"/>
  <c r="Q1089" i="1"/>
  <c r="S1089" i="1" s="1"/>
  <c r="T1089" i="1" s="1"/>
  <c r="R1088" i="1"/>
  <c r="Q1088" i="1"/>
  <c r="R1087" i="1"/>
  <c r="Q1087" i="1"/>
  <c r="R1086" i="1"/>
  <c r="Q1086" i="1"/>
  <c r="R1085" i="1"/>
  <c r="Q1085" i="1"/>
  <c r="R1084" i="1"/>
  <c r="Q1084" i="1"/>
  <c r="R1083" i="1"/>
  <c r="Q1083" i="1"/>
  <c r="S1083" i="1" s="1"/>
  <c r="T1083" i="1" s="1"/>
  <c r="R1082" i="1"/>
  <c r="Q1082" i="1"/>
  <c r="R1081" i="1"/>
  <c r="Q1081" i="1"/>
  <c r="R1080" i="1"/>
  <c r="Q1080" i="1"/>
  <c r="R1079" i="1"/>
  <c r="Q1079" i="1"/>
  <c r="R1078" i="1"/>
  <c r="Q1078" i="1"/>
  <c r="R1077" i="1"/>
  <c r="Q1077" i="1"/>
  <c r="R1076" i="1"/>
  <c r="Q1076" i="1"/>
  <c r="R1075" i="1"/>
  <c r="Q1075" i="1"/>
  <c r="R1074" i="1"/>
  <c r="Q1074" i="1"/>
  <c r="R1073" i="1"/>
  <c r="Q1073" i="1"/>
  <c r="R1072" i="1"/>
  <c r="Q1072" i="1"/>
  <c r="R1071" i="1"/>
  <c r="Q1071" i="1"/>
  <c r="S1071" i="1" s="1"/>
  <c r="T1071" i="1" s="1"/>
  <c r="R1070" i="1"/>
  <c r="Q1070" i="1"/>
  <c r="R1069" i="1"/>
  <c r="Q1069" i="1"/>
  <c r="R1068" i="1"/>
  <c r="Q1068" i="1"/>
  <c r="R1067" i="1"/>
  <c r="Q1067" i="1"/>
  <c r="R1066" i="1"/>
  <c r="Q1066" i="1"/>
  <c r="R1065" i="1"/>
  <c r="Q1065" i="1"/>
  <c r="S1065" i="1" s="1"/>
  <c r="T1065" i="1" s="1"/>
  <c r="R1064" i="1"/>
  <c r="Q1064" i="1"/>
  <c r="R1063" i="1"/>
  <c r="Q1063" i="1"/>
  <c r="R1062" i="1"/>
  <c r="Q1062" i="1"/>
  <c r="R1061" i="1"/>
  <c r="Q1061" i="1"/>
  <c r="R1060" i="1"/>
  <c r="Q1060" i="1"/>
  <c r="R1059" i="1"/>
  <c r="Q1059" i="1"/>
  <c r="S1059" i="1" s="1"/>
  <c r="T1059" i="1" s="1"/>
  <c r="R1058" i="1"/>
  <c r="Q1058" i="1"/>
  <c r="R1057" i="1"/>
  <c r="Q1057" i="1"/>
  <c r="R1056" i="1"/>
  <c r="Q1056" i="1"/>
  <c r="R1055" i="1"/>
  <c r="Q1055" i="1"/>
  <c r="R1054" i="1"/>
  <c r="Q1054" i="1"/>
  <c r="R1053" i="1"/>
  <c r="Q1053" i="1"/>
  <c r="R1052" i="1"/>
  <c r="Q1052" i="1"/>
  <c r="R1051" i="1"/>
  <c r="Q1051" i="1"/>
  <c r="R1050" i="1"/>
  <c r="Q1050" i="1"/>
  <c r="R1049" i="1"/>
  <c r="Q1049" i="1"/>
  <c r="R1048" i="1"/>
  <c r="Q1048" i="1"/>
  <c r="R1047" i="1"/>
  <c r="Q1047" i="1"/>
  <c r="S1047" i="1" s="1"/>
  <c r="T1047" i="1" s="1"/>
  <c r="R1046" i="1"/>
  <c r="Q1046" i="1"/>
  <c r="R1045" i="1"/>
  <c r="Q1045" i="1"/>
  <c r="R1044" i="1"/>
  <c r="Q1044" i="1"/>
  <c r="R1043" i="1"/>
  <c r="Q1043" i="1"/>
  <c r="R1042" i="1"/>
  <c r="Q1042" i="1"/>
  <c r="R1041" i="1"/>
  <c r="Q1041" i="1"/>
  <c r="S1041" i="1" s="1"/>
  <c r="T1041" i="1" s="1"/>
  <c r="R1040" i="1"/>
  <c r="Q1040" i="1"/>
  <c r="R1039" i="1"/>
  <c r="Q1039" i="1"/>
  <c r="R1038" i="1"/>
  <c r="Q1038" i="1"/>
  <c r="R1037" i="1"/>
  <c r="Q1037" i="1"/>
  <c r="R1036" i="1"/>
  <c r="Q1036" i="1"/>
  <c r="R1035" i="1"/>
  <c r="Q1035" i="1"/>
  <c r="S1035" i="1" s="1"/>
  <c r="T1035" i="1" s="1"/>
  <c r="R1034" i="1"/>
  <c r="Q1034" i="1"/>
  <c r="R1033" i="1"/>
  <c r="Q1033" i="1"/>
  <c r="R1032" i="1"/>
  <c r="Q1032" i="1"/>
  <c r="R1031" i="1"/>
  <c r="Q1031" i="1"/>
  <c r="R1030" i="1"/>
  <c r="Q1030" i="1"/>
  <c r="R1029" i="1"/>
  <c r="Q1029" i="1"/>
  <c r="R1028" i="1"/>
  <c r="Q1028" i="1"/>
  <c r="R1027" i="1"/>
  <c r="Q1027" i="1"/>
  <c r="R1026" i="1"/>
  <c r="Q1026" i="1"/>
  <c r="R1025" i="1"/>
  <c r="Q1025" i="1"/>
  <c r="R1024" i="1"/>
  <c r="Q1024" i="1"/>
  <c r="R1023" i="1"/>
  <c r="Q1023" i="1"/>
  <c r="S1023" i="1" s="1"/>
  <c r="T1023" i="1" s="1"/>
  <c r="R1022" i="1"/>
  <c r="Q1022" i="1"/>
  <c r="R1021" i="1"/>
  <c r="Q1021" i="1"/>
  <c r="R1020" i="1"/>
  <c r="Q1020" i="1"/>
  <c r="R1019" i="1"/>
  <c r="Q1019" i="1"/>
  <c r="R1018" i="1"/>
  <c r="Q1018" i="1"/>
  <c r="R1017" i="1"/>
  <c r="Q1017" i="1"/>
  <c r="R1016" i="1"/>
  <c r="Q1016" i="1"/>
  <c r="R1015" i="1"/>
  <c r="Q1015" i="1"/>
  <c r="R1014" i="1"/>
  <c r="Q1014" i="1"/>
  <c r="R1013" i="1"/>
  <c r="Q1013" i="1"/>
  <c r="R1012" i="1"/>
  <c r="Q1012" i="1"/>
  <c r="R1011" i="1"/>
  <c r="Q1011" i="1"/>
  <c r="R1010" i="1"/>
  <c r="Q1010" i="1"/>
  <c r="R1009" i="1"/>
  <c r="Q1009" i="1"/>
  <c r="R1008" i="1"/>
  <c r="Q1008" i="1"/>
  <c r="R1007" i="1"/>
  <c r="Q1007" i="1"/>
  <c r="R1006" i="1"/>
  <c r="Q1006" i="1"/>
  <c r="R1005" i="1"/>
  <c r="Q1005" i="1"/>
  <c r="S1005" i="1" s="1"/>
  <c r="T1005" i="1" s="1"/>
  <c r="R1004" i="1"/>
  <c r="Q1004" i="1"/>
  <c r="R1003" i="1"/>
  <c r="Q1003" i="1"/>
  <c r="R1002" i="1"/>
  <c r="Q1002" i="1"/>
  <c r="R1001" i="1"/>
  <c r="Q1001" i="1"/>
  <c r="R1000" i="1"/>
  <c r="Q1000" i="1"/>
  <c r="R999" i="1"/>
  <c r="Q999" i="1"/>
  <c r="R998" i="1"/>
  <c r="Q998" i="1"/>
  <c r="R997" i="1"/>
  <c r="Q997" i="1"/>
  <c r="R996" i="1"/>
  <c r="Q996" i="1"/>
  <c r="R995" i="1"/>
  <c r="Q995" i="1"/>
  <c r="R994" i="1"/>
  <c r="Q994" i="1"/>
  <c r="R993" i="1"/>
  <c r="Q993" i="1"/>
  <c r="R992" i="1"/>
  <c r="Q992" i="1"/>
  <c r="R991" i="1"/>
  <c r="Q991" i="1"/>
  <c r="R990" i="1"/>
  <c r="Q990" i="1"/>
  <c r="R989" i="1"/>
  <c r="Q989" i="1"/>
  <c r="R988" i="1"/>
  <c r="Q988" i="1"/>
  <c r="R987" i="1"/>
  <c r="Q987" i="1"/>
  <c r="R986" i="1"/>
  <c r="Q986" i="1"/>
  <c r="R985" i="1"/>
  <c r="Q985" i="1"/>
  <c r="R984" i="1"/>
  <c r="Q984" i="1"/>
  <c r="R983" i="1"/>
  <c r="Q983" i="1"/>
  <c r="R982" i="1"/>
  <c r="Q982" i="1"/>
  <c r="R981" i="1"/>
  <c r="Q981" i="1"/>
  <c r="R980" i="1"/>
  <c r="Q980" i="1"/>
  <c r="R979" i="1"/>
  <c r="Q979" i="1"/>
  <c r="R978" i="1"/>
  <c r="Q978" i="1"/>
  <c r="R977" i="1"/>
  <c r="Q977" i="1"/>
  <c r="R976" i="1"/>
  <c r="Q976" i="1"/>
  <c r="R975" i="1"/>
  <c r="Q975" i="1"/>
  <c r="R974" i="1"/>
  <c r="Q974" i="1"/>
  <c r="R973" i="1"/>
  <c r="Q973" i="1"/>
  <c r="R972" i="1"/>
  <c r="Q972" i="1"/>
  <c r="R971" i="1"/>
  <c r="Q971" i="1"/>
  <c r="R970" i="1"/>
  <c r="Q970" i="1"/>
  <c r="R969" i="1"/>
  <c r="Q969" i="1"/>
  <c r="R968" i="1"/>
  <c r="Q968" i="1"/>
  <c r="R967" i="1"/>
  <c r="Q967" i="1"/>
  <c r="R966" i="1"/>
  <c r="Q966" i="1"/>
  <c r="R965" i="1"/>
  <c r="Q965" i="1"/>
  <c r="R964" i="1"/>
  <c r="Q964" i="1"/>
  <c r="R963" i="1"/>
  <c r="Q963" i="1"/>
  <c r="R962" i="1"/>
  <c r="Q962" i="1"/>
  <c r="R961" i="1"/>
  <c r="Q961" i="1"/>
  <c r="R960" i="1"/>
  <c r="Q960" i="1"/>
  <c r="R959" i="1"/>
  <c r="Q959" i="1"/>
  <c r="R958" i="1"/>
  <c r="Q958" i="1"/>
  <c r="R957" i="1"/>
  <c r="Q957" i="1"/>
  <c r="R956" i="1"/>
  <c r="Q956" i="1"/>
  <c r="R955" i="1"/>
  <c r="Q955" i="1"/>
  <c r="R954" i="1"/>
  <c r="Q954" i="1"/>
  <c r="R953" i="1"/>
  <c r="Q953" i="1"/>
  <c r="R952" i="1"/>
  <c r="Q952" i="1"/>
  <c r="R951" i="1"/>
  <c r="Q951" i="1"/>
  <c r="R950" i="1"/>
  <c r="Q950" i="1"/>
  <c r="R949" i="1"/>
  <c r="Q949" i="1"/>
  <c r="R948" i="1"/>
  <c r="Q948" i="1"/>
  <c r="R947" i="1"/>
  <c r="Q947" i="1"/>
  <c r="R946" i="1"/>
  <c r="Q946" i="1"/>
  <c r="R945" i="1"/>
  <c r="Q945" i="1"/>
  <c r="R944" i="1"/>
  <c r="Q944" i="1"/>
  <c r="S944" i="1" s="1"/>
  <c r="T944" i="1" s="1"/>
  <c r="R943" i="1"/>
  <c r="Q943" i="1"/>
  <c r="R942" i="1"/>
  <c r="Q942" i="1"/>
  <c r="R941" i="1"/>
  <c r="Q941" i="1"/>
  <c r="R940" i="1"/>
  <c r="Q940" i="1"/>
  <c r="R939" i="1"/>
  <c r="Q939" i="1"/>
  <c r="R938" i="1"/>
  <c r="Q938" i="1"/>
  <c r="R937" i="1"/>
  <c r="Q937" i="1"/>
  <c r="R936" i="1"/>
  <c r="Q936" i="1"/>
  <c r="R935" i="1"/>
  <c r="Q935" i="1"/>
  <c r="R934" i="1"/>
  <c r="Q934" i="1"/>
  <c r="R933" i="1"/>
  <c r="Q933" i="1"/>
  <c r="R932" i="1"/>
  <c r="Q932" i="1"/>
  <c r="R931" i="1"/>
  <c r="Q931" i="1"/>
  <c r="R930" i="1"/>
  <c r="Q930" i="1"/>
  <c r="R929" i="1"/>
  <c r="Q929" i="1"/>
  <c r="R928" i="1"/>
  <c r="Q928" i="1"/>
  <c r="R927" i="1"/>
  <c r="Q927" i="1"/>
  <c r="R926" i="1"/>
  <c r="Q926" i="1"/>
  <c r="S926" i="1" s="1"/>
  <c r="T926" i="1" s="1"/>
  <c r="R925" i="1"/>
  <c r="Q925" i="1"/>
  <c r="R924" i="1"/>
  <c r="Q924" i="1"/>
  <c r="R923" i="1"/>
  <c r="Q923" i="1"/>
  <c r="R922" i="1"/>
  <c r="Q922" i="1"/>
  <c r="R921" i="1"/>
  <c r="Q921" i="1"/>
  <c r="R920" i="1"/>
  <c r="Q920" i="1"/>
  <c r="S920" i="1" s="1"/>
  <c r="T920" i="1" s="1"/>
  <c r="R919" i="1"/>
  <c r="Q919" i="1"/>
  <c r="R918" i="1"/>
  <c r="Q918" i="1"/>
  <c r="R917" i="1"/>
  <c r="Q917" i="1"/>
  <c r="R916" i="1"/>
  <c r="Q916" i="1"/>
  <c r="R915" i="1"/>
  <c r="Q915" i="1"/>
  <c r="R914" i="1"/>
  <c r="Q914" i="1"/>
  <c r="R913" i="1"/>
  <c r="Q913" i="1"/>
  <c r="R912" i="1"/>
  <c r="Q912" i="1"/>
  <c r="R911" i="1"/>
  <c r="Q911" i="1"/>
  <c r="R910" i="1"/>
  <c r="Q910" i="1"/>
  <c r="R909" i="1"/>
  <c r="Q909" i="1"/>
  <c r="R908" i="1"/>
  <c r="Q908" i="1"/>
  <c r="R907" i="1"/>
  <c r="Q907" i="1"/>
  <c r="R906" i="1"/>
  <c r="Q906" i="1"/>
  <c r="R905" i="1"/>
  <c r="Q905" i="1"/>
  <c r="R904" i="1"/>
  <c r="Q904" i="1"/>
  <c r="R903" i="1"/>
  <c r="Q903" i="1"/>
  <c r="R902" i="1"/>
  <c r="Q902" i="1"/>
  <c r="R901" i="1"/>
  <c r="Q901" i="1"/>
  <c r="R900" i="1"/>
  <c r="Q900" i="1"/>
  <c r="R899" i="1"/>
  <c r="Q899" i="1"/>
  <c r="R898" i="1"/>
  <c r="Q898" i="1"/>
  <c r="R897" i="1"/>
  <c r="Q897" i="1"/>
  <c r="R896" i="1"/>
  <c r="Q896" i="1"/>
  <c r="S896" i="1" s="1"/>
  <c r="T896" i="1" s="1"/>
  <c r="R895" i="1"/>
  <c r="Q895" i="1"/>
  <c r="R894" i="1"/>
  <c r="Q894" i="1"/>
  <c r="R893" i="1"/>
  <c r="Q893" i="1"/>
  <c r="R892" i="1"/>
  <c r="Q892" i="1"/>
  <c r="R891" i="1"/>
  <c r="Q891" i="1"/>
  <c r="R890" i="1"/>
  <c r="Q890" i="1"/>
  <c r="R889" i="1"/>
  <c r="Q889" i="1"/>
  <c r="R888" i="1"/>
  <c r="Q888" i="1"/>
  <c r="R887" i="1"/>
  <c r="Q887" i="1"/>
  <c r="R886" i="1"/>
  <c r="Q886" i="1"/>
  <c r="R885" i="1"/>
  <c r="Q885" i="1"/>
  <c r="R884" i="1"/>
  <c r="Q884" i="1"/>
  <c r="R883" i="1"/>
  <c r="Q883" i="1"/>
  <c r="R882" i="1"/>
  <c r="Q882" i="1"/>
  <c r="R881" i="1"/>
  <c r="Q881" i="1"/>
  <c r="R880" i="1"/>
  <c r="Q880" i="1"/>
  <c r="R879" i="1"/>
  <c r="Q879" i="1"/>
  <c r="R878" i="1"/>
  <c r="Q878" i="1"/>
  <c r="R877" i="1"/>
  <c r="Q877" i="1"/>
  <c r="R876" i="1"/>
  <c r="Q876" i="1"/>
  <c r="R875" i="1"/>
  <c r="Q875" i="1"/>
  <c r="R874" i="1"/>
  <c r="Q874" i="1"/>
  <c r="R873" i="1"/>
  <c r="Q873" i="1"/>
  <c r="R872" i="1"/>
  <c r="Q872" i="1"/>
  <c r="R871" i="1"/>
  <c r="Q871" i="1"/>
  <c r="R870" i="1"/>
  <c r="Q870" i="1"/>
  <c r="R869" i="1"/>
  <c r="Q869" i="1"/>
  <c r="R868" i="1"/>
  <c r="Q868" i="1"/>
  <c r="R867" i="1"/>
  <c r="Q867" i="1"/>
  <c r="R866" i="1"/>
  <c r="Q866" i="1"/>
  <c r="R865" i="1"/>
  <c r="Q865" i="1"/>
  <c r="R864" i="1"/>
  <c r="Q864" i="1"/>
  <c r="R863" i="1"/>
  <c r="Q863" i="1"/>
  <c r="R862" i="1"/>
  <c r="Q862" i="1"/>
  <c r="R861" i="1"/>
  <c r="Q861" i="1"/>
  <c r="R860" i="1"/>
  <c r="Q860" i="1"/>
  <c r="S860" i="1" s="1"/>
  <c r="T860" i="1" s="1"/>
  <c r="R859" i="1"/>
  <c r="Q859" i="1"/>
  <c r="R858" i="1"/>
  <c r="Q858" i="1"/>
  <c r="R857" i="1"/>
  <c r="Q857" i="1"/>
  <c r="R856" i="1"/>
  <c r="Q856" i="1"/>
  <c r="R855" i="1"/>
  <c r="Q855" i="1"/>
  <c r="S855" i="1" s="1"/>
  <c r="T855" i="1" s="1"/>
  <c r="R854" i="1"/>
  <c r="Q854" i="1"/>
  <c r="R853" i="1"/>
  <c r="Q853" i="1"/>
  <c r="R852" i="1"/>
  <c r="Q852" i="1"/>
  <c r="R851" i="1"/>
  <c r="Q851" i="1"/>
  <c r="R850" i="1"/>
  <c r="Q850" i="1"/>
  <c r="R849" i="1"/>
  <c r="Q849" i="1"/>
  <c r="S849" i="1" s="1"/>
  <c r="T849" i="1" s="1"/>
  <c r="R848" i="1"/>
  <c r="Q848" i="1"/>
  <c r="S848" i="1" s="1"/>
  <c r="T848" i="1" s="1"/>
  <c r="R847" i="1"/>
  <c r="Q847" i="1"/>
  <c r="R846" i="1"/>
  <c r="Q846" i="1"/>
  <c r="R845" i="1"/>
  <c r="Q845" i="1"/>
  <c r="R844" i="1"/>
  <c r="Q844" i="1"/>
  <c r="R843" i="1"/>
  <c r="Q843" i="1"/>
  <c r="R842" i="1"/>
  <c r="Q842" i="1"/>
  <c r="S842" i="1" s="1"/>
  <c r="T842" i="1" s="1"/>
  <c r="R841" i="1"/>
  <c r="Q841" i="1"/>
  <c r="R840" i="1"/>
  <c r="Q840" i="1"/>
  <c r="R839" i="1"/>
  <c r="Q839" i="1"/>
  <c r="R838" i="1"/>
  <c r="Q838" i="1"/>
  <c r="R837" i="1"/>
  <c r="Q837" i="1"/>
  <c r="R836" i="1"/>
  <c r="Q836" i="1"/>
  <c r="R835" i="1"/>
  <c r="Q835" i="1"/>
  <c r="R834" i="1"/>
  <c r="Q834" i="1"/>
  <c r="R833" i="1"/>
  <c r="Q833" i="1"/>
  <c r="R832" i="1"/>
  <c r="Q832" i="1"/>
  <c r="R831" i="1"/>
  <c r="Q831" i="1"/>
  <c r="R830" i="1"/>
  <c r="Q830" i="1"/>
  <c r="R829" i="1"/>
  <c r="Q829" i="1"/>
  <c r="R828" i="1"/>
  <c r="Q828" i="1"/>
  <c r="R827" i="1"/>
  <c r="Q827" i="1"/>
  <c r="R826" i="1"/>
  <c r="Q826" i="1"/>
  <c r="R825" i="1"/>
  <c r="Q825" i="1"/>
  <c r="S825" i="1" s="1"/>
  <c r="T825" i="1" s="1"/>
  <c r="R824" i="1"/>
  <c r="Q824" i="1"/>
  <c r="S824" i="1" s="1"/>
  <c r="T824" i="1" s="1"/>
  <c r="R823" i="1"/>
  <c r="Q823" i="1"/>
  <c r="R822" i="1"/>
  <c r="Q822" i="1"/>
  <c r="R821" i="1"/>
  <c r="Q821" i="1"/>
  <c r="R820" i="1"/>
  <c r="Q820" i="1"/>
  <c r="R819" i="1"/>
  <c r="Q819" i="1"/>
  <c r="R818" i="1"/>
  <c r="Q818" i="1"/>
  <c r="S818" i="1" s="1"/>
  <c r="T818" i="1" s="1"/>
  <c r="R817" i="1"/>
  <c r="Q817" i="1"/>
  <c r="R816" i="1"/>
  <c r="Q816" i="1"/>
  <c r="R815" i="1"/>
  <c r="Q815" i="1"/>
  <c r="R814" i="1"/>
  <c r="Q814" i="1"/>
  <c r="R813" i="1"/>
  <c r="Q813" i="1"/>
  <c r="S813" i="1" s="1"/>
  <c r="T813" i="1" s="1"/>
  <c r="R812" i="1"/>
  <c r="Q812" i="1"/>
  <c r="R811" i="1"/>
  <c r="Q811" i="1"/>
  <c r="R810" i="1"/>
  <c r="Q810" i="1"/>
  <c r="R809" i="1"/>
  <c r="Q809" i="1"/>
  <c r="R808" i="1"/>
  <c r="Q808" i="1"/>
  <c r="R807" i="1"/>
  <c r="Q807" i="1"/>
  <c r="S807" i="1" s="1"/>
  <c r="T807" i="1" s="1"/>
  <c r="R806" i="1"/>
  <c r="Q806" i="1"/>
  <c r="R805" i="1"/>
  <c r="Q805" i="1"/>
  <c r="R804" i="1"/>
  <c r="Q804" i="1"/>
  <c r="R803" i="1"/>
  <c r="Q803" i="1"/>
  <c r="R802" i="1"/>
  <c r="Q802" i="1"/>
  <c r="R801" i="1"/>
  <c r="Q801" i="1"/>
  <c r="R800" i="1"/>
  <c r="Q800" i="1"/>
  <c r="R799" i="1"/>
  <c r="Q799" i="1"/>
  <c r="R798" i="1"/>
  <c r="Q798" i="1"/>
  <c r="R797" i="1"/>
  <c r="Q797" i="1"/>
  <c r="R796" i="1"/>
  <c r="Q796" i="1"/>
  <c r="R795" i="1"/>
  <c r="Q795" i="1"/>
  <c r="S795" i="1" s="1"/>
  <c r="T795" i="1" s="1"/>
  <c r="R794" i="1"/>
  <c r="Q794" i="1"/>
  <c r="R793" i="1"/>
  <c r="Q793" i="1"/>
  <c r="R792" i="1"/>
  <c r="Q792" i="1"/>
  <c r="R791" i="1"/>
  <c r="Q791" i="1"/>
  <c r="R790" i="1"/>
  <c r="Q790" i="1"/>
  <c r="R789" i="1"/>
  <c r="Q789" i="1"/>
  <c r="S789" i="1" s="1"/>
  <c r="T789" i="1" s="1"/>
  <c r="R788" i="1"/>
  <c r="Q788" i="1"/>
  <c r="R787" i="1"/>
  <c r="Q787" i="1"/>
  <c r="R786" i="1"/>
  <c r="Q786" i="1"/>
  <c r="R785" i="1"/>
  <c r="Q785" i="1"/>
  <c r="R784" i="1"/>
  <c r="Q784" i="1"/>
  <c r="R783" i="1"/>
  <c r="Q783" i="1"/>
  <c r="S783" i="1" s="1"/>
  <c r="T783" i="1" s="1"/>
  <c r="R782" i="1"/>
  <c r="Q782" i="1"/>
  <c r="R781" i="1"/>
  <c r="Q781" i="1"/>
  <c r="R780" i="1"/>
  <c r="Q780" i="1"/>
  <c r="R779" i="1"/>
  <c r="Q779" i="1"/>
  <c r="R778" i="1"/>
  <c r="Q778" i="1"/>
  <c r="R777" i="1"/>
  <c r="Q777" i="1"/>
  <c r="S777" i="1" s="1"/>
  <c r="T777" i="1" s="1"/>
  <c r="R776" i="1"/>
  <c r="Q776" i="1"/>
  <c r="R775" i="1"/>
  <c r="Q775" i="1"/>
  <c r="R774" i="1"/>
  <c r="Q774" i="1"/>
  <c r="R773" i="1"/>
  <c r="Q773" i="1"/>
  <c r="R772" i="1"/>
  <c r="Q772" i="1"/>
  <c r="R771" i="1"/>
  <c r="Q771" i="1"/>
  <c r="S771" i="1" s="1"/>
  <c r="T771" i="1" s="1"/>
  <c r="R770" i="1"/>
  <c r="Q770" i="1"/>
  <c r="R769" i="1"/>
  <c r="Q769" i="1"/>
  <c r="R768" i="1"/>
  <c r="Q768" i="1"/>
  <c r="R767" i="1"/>
  <c r="Q767" i="1"/>
  <c r="R766" i="1"/>
  <c r="Q766" i="1"/>
  <c r="R765" i="1"/>
  <c r="Q765" i="1"/>
  <c r="R764" i="1"/>
  <c r="Q764" i="1"/>
  <c r="R763" i="1"/>
  <c r="Q763" i="1"/>
  <c r="R762" i="1"/>
  <c r="Q762" i="1"/>
  <c r="R761" i="1"/>
  <c r="Q761" i="1"/>
  <c r="R760" i="1"/>
  <c r="Q760" i="1"/>
  <c r="R759" i="1"/>
  <c r="Q759" i="1"/>
  <c r="R758" i="1"/>
  <c r="Q758" i="1"/>
  <c r="R757" i="1"/>
  <c r="Q757" i="1"/>
  <c r="R756" i="1"/>
  <c r="Q756" i="1"/>
  <c r="R755" i="1"/>
  <c r="Q755" i="1"/>
  <c r="R754" i="1"/>
  <c r="Q754" i="1"/>
  <c r="R753" i="1"/>
  <c r="Q753" i="1"/>
  <c r="R752" i="1"/>
  <c r="Q752" i="1"/>
  <c r="R751" i="1"/>
  <c r="Q751" i="1"/>
  <c r="R750" i="1"/>
  <c r="Q750" i="1"/>
  <c r="R749" i="1"/>
  <c r="Q749" i="1"/>
  <c r="R748" i="1"/>
  <c r="Q748" i="1"/>
  <c r="R747" i="1"/>
  <c r="Q747" i="1"/>
  <c r="R746" i="1"/>
  <c r="Q746" i="1"/>
  <c r="R745" i="1"/>
  <c r="Q745" i="1"/>
  <c r="R744" i="1"/>
  <c r="Q744" i="1"/>
  <c r="R743" i="1"/>
  <c r="Q743" i="1"/>
  <c r="R742" i="1"/>
  <c r="Q742" i="1"/>
  <c r="R741" i="1"/>
  <c r="Q741" i="1"/>
  <c r="R740" i="1"/>
  <c r="Q740" i="1"/>
  <c r="R739" i="1"/>
  <c r="Q739" i="1"/>
  <c r="R738" i="1"/>
  <c r="Q738" i="1"/>
  <c r="R737" i="1"/>
  <c r="Q737" i="1"/>
  <c r="R736" i="1"/>
  <c r="Q736" i="1"/>
  <c r="R735" i="1"/>
  <c r="Q735" i="1"/>
  <c r="R734" i="1"/>
  <c r="Q734" i="1"/>
  <c r="S734" i="1" s="1"/>
  <c r="T734" i="1" s="1"/>
  <c r="R733" i="1"/>
  <c r="Q733" i="1"/>
  <c r="R732" i="1"/>
  <c r="Q732" i="1"/>
  <c r="R731" i="1"/>
  <c r="Q731" i="1"/>
  <c r="R730" i="1"/>
  <c r="Q730" i="1"/>
  <c r="R729" i="1"/>
  <c r="Q729" i="1"/>
  <c r="R728" i="1"/>
  <c r="Q728" i="1"/>
  <c r="S728" i="1" s="1"/>
  <c r="T728" i="1" s="1"/>
  <c r="R727" i="1"/>
  <c r="Q727" i="1"/>
  <c r="R726" i="1"/>
  <c r="Q726" i="1"/>
  <c r="R725" i="1"/>
  <c r="Q725" i="1"/>
  <c r="R724" i="1"/>
  <c r="Q724" i="1"/>
  <c r="R723" i="1"/>
  <c r="Q723" i="1"/>
  <c r="R722" i="1"/>
  <c r="Q722" i="1"/>
  <c r="R721" i="1"/>
  <c r="Q721" i="1"/>
  <c r="R720" i="1"/>
  <c r="Q720" i="1"/>
  <c r="R719" i="1"/>
  <c r="Q719" i="1"/>
  <c r="R718" i="1"/>
  <c r="Q718" i="1"/>
  <c r="R717" i="1"/>
  <c r="Q717" i="1"/>
  <c r="R716" i="1"/>
  <c r="Q716" i="1"/>
  <c r="R715" i="1"/>
  <c r="Q715" i="1"/>
  <c r="R714" i="1"/>
  <c r="Q714" i="1"/>
  <c r="R713" i="1"/>
  <c r="Q713" i="1"/>
  <c r="R712" i="1"/>
  <c r="Q712" i="1"/>
  <c r="R711" i="1"/>
  <c r="Q711" i="1"/>
  <c r="R710" i="1"/>
  <c r="Q710" i="1"/>
  <c r="S710" i="1" s="1"/>
  <c r="T710" i="1" s="1"/>
  <c r="R709" i="1"/>
  <c r="Q709" i="1"/>
  <c r="R708" i="1"/>
  <c r="Q708" i="1"/>
  <c r="R707" i="1"/>
  <c r="Q707" i="1"/>
  <c r="R706" i="1"/>
  <c r="Q706" i="1"/>
  <c r="R705" i="1"/>
  <c r="Q705" i="1"/>
  <c r="R704" i="1"/>
  <c r="Q704" i="1"/>
  <c r="R703" i="1"/>
  <c r="Q703" i="1"/>
  <c r="R702" i="1"/>
  <c r="Q702" i="1"/>
  <c r="R701" i="1"/>
  <c r="Q701" i="1"/>
  <c r="S701" i="1" s="1"/>
  <c r="T701" i="1" s="1"/>
  <c r="R700" i="1"/>
  <c r="Q700" i="1"/>
  <c r="R699" i="1"/>
  <c r="Q699" i="1"/>
  <c r="R698" i="1"/>
  <c r="Q698" i="1"/>
  <c r="R697" i="1"/>
  <c r="Q697" i="1"/>
  <c r="R696" i="1"/>
  <c r="Q696" i="1"/>
  <c r="R695" i="1"/>
  <c r="Q695" i="1"/>
  <c r="R694" i="1"/>
  <c r="Q694" i="1"/>
  <c r="R693" i="1"/>
  <c r="Q693" i="1"/>
  <c r="R692" i="1"/>
  <c r="Q692" i="1"/>
  <c r="R691" i="1"/>
  <c r="Q691" i="1"/>
  <c r="R690" i="1"/>
  <c r="Q690" i="1"/>
  <c r="R689" i="1"/>
  <c r="Q689" i="1"/>
  <c r="S689" i="1" s="1"/>
  <c r="T689" i="1" s="1"/>
  <c r="R688" i="1"/>
  <c r="Q688" i="1"/>
  <c r="R687" i="1"/>
  <c r="Q687" i="1"/>
  <c r="R686" i="1"/>
  <c r="Q686" i="1"/>
  <c r="R685" i="1"/>
  <c r="Q685" i="1"/>
  <c r="R684" i="1"/>
  <c r="Q684" i="1"/>
  <c r="R683" i="1"/>
  <c r="Q683" i="1"/>
  <c r="R682" i="1"/>
  <c r="Q682" i="1"/>
  <c r="R681" i="1"/>
  <c r="Q681" i="1"/>
  <c r="R680" i="1"/>
  <c r="Q680" i="1"/>
  <c r="R679" i="1"/>
  <c r="Q679" i="1"/>
  <c r="R678" i="1"/>
  <c r="Q678" i="1"/>
  <c r="R677" i="1"/>
  <c r="Q677" i="1"/>
  <c r="R676" i="1"/>
  <c r="Q676" i="1"/>
  <c r="R675" i="1"/>
  <c r="Q675" i="1"/>
  <c r="R674" i="1"/>
  <c r="Q674" i="1"/>
  <c r="R673" i="1"/>
  <c r="Q673" i="1"/>
  <c r="R672" i="1"/>
  <c r="Q672" i="1"/>
  <c r="R671" i="1"/>
  <c r="Q671" i="1"/>
  <c r="R670" i="1"/>
  <c r="Q670" i="1"/>
  <c r="R669" i="1"/>
  <c r="Q669" i="1"/>
  <c r="S669" i="1" s="1"/>
  <c r="T669" i="1" s="1"/>
  <c r="R668" i="1"/>
  <c r="Q668" i="1"/>
  <c r="R667" i="1"/>
  <c r="Q667" i="1"/>
  <c r="R666" i="1"/>
  <c r="Q666" i="1"/>
  <c r="R665" i="1"/>
  <c r="Q665" i="1"/>
  <c r="R664" i="1"/>
  <c r="Q664" i="1"/>
  <c r="R663" i="1"/>
  <c r="Q663" i="1"/>
  <c r="R662" i="1"/>
  <c r="Q662" i="1"/>
  <c r="R661" i="1"/>
  <c r="Q661" i="1"/>
  <c r="R660" i="1"/>
  <c r="Q660" i="1"/>
  <c r="R659" i="1"/>
  <c r="Q659" i="1"/>
  <c r="R658" i="1"/>
  <c r="Q658" i="1"/>
  <c r="R657" i="1"/>
  <c r="Q657" i="1"/>
  <c r="S657" i="1" s="1"/>
  <c r="T657" i="1" s="1"/>
  <c r="R656" i="1"/>
  <c r="Q656" i="1"/>
  <c r="R655" i="1"/>
  <c r="Q655" i="1"/>
  <c r="R654" i="1"/>
  <c r="Q654" i="1"/>
  <c r="R653" i="1"/>
  <c r="Q653" i="1"/>
  <c r="R652" i="1"/>
  <c r="Q652" i="1"/>
  <c r="R651" i="1"/>
  <c r="Q651" i="1"/>
  <c r="R650" i="1"/>
  <c r="Q650" i="1"/>
  <c r="R649" i="1"/>
  <c r="Q649" i="1"/>
  <c r="R648" i="1"/>
  <c r="Q648" i="1"/>
  <c r="R647" i="1"/>
  <c r="Q647" i="1"/>
  <c r="R646" i="1"/>
  <c r="Q646" i="1"/>
  <c r="R645" i="1"/>
  <c r="Q645" i="1"/>
  <c r="R644" i="1"/>
  <c r="Q644" i="1"/>
  <c r="R643" i="1"/>
  <c r="Q643" i="1"/>
  <c r="R642" i="1"/>
  <c r="Q642" i="1"/>
  <c r="R641" i="1"/>
  <c r="Q641" i="1"/>
  <c r="R640" i="1"/>
  <c r="Q640" i="1"/>
  <c r="R639" i="1"/>
  <c r="Q639" i="1"/>
  <c r="R638" i="1"/>
  <c r="Q638" i="1"/>
  <c r="S638" i="1" s="1"/>
  <c r="T638" i="1" s="1"/>
  <c r="R637" i="1"/>
  <c r="Q637" i="1"/>
  <c r="R636" i="1"/>
  <c r="Q636" i="1"/>
  <c r="R635" i="1"/>
  <c r="Q635" i="1"/>
  <c r="R634" i="1"/>
  <c r="Q634" i="1"/>
  <c r="R633" i="1"/>
  <c r="Q633" i="1"/>
  <c r="R632" i="1"/>
  <c r="Q632" i="1"/>
  <c r="R631" i="1"/>
  <c r="Q631" i="1"/>
  <c r="R630" i="1"/>
  <c r="Q630" i="1"/>
  <c r="R629" i="1"/>
  <c r="Q629" i="1"/>
  <c r="R628" i="1"/>
  <c r="Q628" i="1"/>
  <c r="R627" i="1"/>
  <c r="Q627" i="1"/>
  <c r="S627" i="1" s="1"/>
  <c r="T627" i="1" s="1"/>
  <c r="R626" i="1"/>
  <c r="Q626" i="1"/>
  <c r="S626" i="1" s="1"/>
  <c r="T626" i="1" s="1"/>
  <c r="R625" i="1"/>
  <c r="Q625" i="1"/>
  <c r="R624" i="1"/>
  <c r="Q624" i="1"/>
  <c r="R623" i="1"/>
  <c r="Q623" i="1"/>
  <c r="R622" i="1"/>
  <c r="Q622" i="1"/>
  <c r="R621" i="1"/>
  <c r="Q621" i="1"/>
  <c r="R620" i="1"/>
  <c r="Q620" i="1"/>
  <c r="R619" i="1"/>
  <c r="Q619" i="1"/>
  <c r="R618" i="1"/>
  <c r="Q618" i="1"/>
  <c r="R617" i="1"/>
  <c r="Q617" i="1"/>
  <c r="R616" i="1"/>
  <c r="Q616" i="1"/>
  <c r="R615" i="1"/>
  <c r="Q615" i="1"/>
  <c r="R614" i="1"/>
  <c r="Q614" i="1"/>
  <c r="R613" i="1"/>
  <c r="Q613" i="1"/>
  <c r="R612" i="1"/>
  <c r="Q612" i="1"/>
  <c r="R611" i="1"/>
  <c r="Q611" i="1"/>
  <c r="R610" i="1"/>
  <c r="Q610" i="1"/>
  <c r="R609" i="1"/>
  <c r="Q609" i="1"/>
  <c r="R608" i="1"/>
  <c r="Q608" i="1"/>
  <c r="R607" i="1"/>
  <c r="Q607" i="1"/>
  <c r="R606" i="1"/>
  <c r="Q606" i="1"/>
  <c r="R605" i="1"/>
  <c r="Q605" i="1"/>
  <c r="R604" i="1"/>
  <c r="Q604" i="1"/>
  <c r="R603" i="1"/>
  <c r="Q603" i="1"/>
  <c r="R602" i="1"/>
  <c r="Q602" i="1"/>
  <c r="R601" i="1"/>
  <c r="Q601" i="1"/>
  <c r="R600" i="1"/>
  <c r="Q600" i="1"/>
  <c r="R599" i="1"/>
  <c r="Q599" i="1"/>
  <c r="R598" i="1"/>
  <c r="Q598" i="1"/>
  <c r="R597" i="1"/>
  <c r="Q597" i="1"/>
  <c r="R596" i="1"/>
  <c r="Q596" i="1"/>
  <c r="R595" i="1"/>
  <c r="Q595" i="1"/>
  <c r="R594" i="1"/>
  <c r="Q594" i="1"/>
  <c r="R593" i="1"/>
  <c r="Q593" i="1"/>
  <c r="R592" i="1"/>
  <c r="Q592" i="1"/>
  <c r="R591" i="1"/>
  <c r="Q591" i="1"/>
  <c r="R590" i="1"/>
  <c r="Q590" i="1"/>
  <c r="R589" i="1"/>
  <c r="Q589" i="1"/>
  <c r="R588" i="1"/>
  <c r="Q588" i="1"/>
  <c r="S588" i="1" s="1"/>
  <c r="T588" i="1" s="1"/>
  <c r="R587" i="1"/>
  <c r="Q587" i="1"/>
  <c r="R586" i="1"/>
  <c r="Q586" i="1"/>
  <c r="R585" i="1"/>
  <c r="Q585" i="1"/>
  <c r="R584" i="1"/>
  <c r="Q584" i="1"/>
  <c r="S584" i="1" s="1"/>
  <c r="T584" i="1" s="1"/>
  <c r="R583" i="1"/>
  <c r="Q583" i="1"/>
  <c r="R582" i="1"/>
  <c r="Q582" i="1"/>
  <c r="S582" i="1" s="1"/>
  <c r="T582" i="1" s="1"/>
  <c r="R581" i="1"/>
  <c r="Q581" i="1"/>
  <c r="R580" i="1"/>
  <c r="Q580" i="1"/>
  <c r="R579" i="1"/>
  <c r="Q579" i="1"/>
  <c r="R578" i="1"/>
  <c r="Q578" i="1"/>
  <c r="R577" i="1"/>
  <c r="Q577" i="1"/>
  <c r="R576" i="1"/>
  <c r="Q576" i="1"/>
  <c r="R575" i="1"/>
  <c r="Q575" i="1"/>
  <c r="R574" i="1"/>
  <c r="Q574" i="1"/>
  <c r="R573" i="1"/>
  <c r="Q573" i="1"/>
  <c r="R572" i="1"/>
  <c r="Q572" i="1"/>
  <c r="R571" i="1"/>
  <c r="Q571" i="1"/>
  <c r="R570" i="1"/>
  <c r="Q570" i="1"/>
  <c r="R569" i="1"/>
  <c r="Q569" i="1"/>
  <c r="R568" i="1"/>
  <c r="Q568" i="1"/>
  <c r="R567" i="1"/>
  <c r="Q567" i="1"/>
  <c r="R566" i="1"/>
  <c r="Q566" i="1"/>
  <c r="R565" i="1"/>
  <c r="Q565" i="1"/>
  <c r="R564" i="1"/>
  <c r="Q564" i="1"/>
  <c r="R563" i="1"/>
  <c r="Q563" i="1"/>
  <c r="R562" i="1"/>
  <c r="Q562" i="1"/>
  <c r="R561" i="1"/>
  <c r="Q561" i="1"/>
  <c r="R560" i="1"/>
  <c r="Q560" i="1"/>
  <c r="R559" i="1"/>
  <c r="Q559" i="1"/>
  <c r="R558" i="1"/>
  <c r="Q558" i="1"/>
  <c r="S558" i="1" s="1"/>
  <c r="T558" i="1" s="1"/>
  <c r="R557" i="1"/>
  <c r="Q557" i="1"/>
  <c r="R556" i="1"/>
  <c r="Q556" i="1"/>
  <c r="R555" i="1"/>
  <c r="Q555" i="1"/>
  <c r="R554" i="1"/>
  <c r="Q554" i="1"/>
  <c r="R553" i="1"/>
  <c r="Q553" i="1"/>
  <c r="R552" i="1"/>
  <c r="Q552" i="1"/>
  <c r="S552" i="1" s="1"/>
  <c r="T552" i="1" s="1"/>
  <c r="R551" i="1"/>
  <c r="Q551" i="1"/>
  <c r="R550" i="1"/>
  <c r="Q550" i="1"/>
  <c r="R549" i="1"/>
  <c r="Q549" i="1"/>
  <c r="R548" i="1"/>
  <c r="Q548" i="1"/>
  <c r="R547" i="1"/>
  <c r="Q547" i="1"/>
  <c r="R546" i="1"/>
  <c r="Q546" i="1"/>
  <c r="R545" i="1"/>
  <c r="Q545" i="1"/>
  <c r="R544" i="1"/>
  <c r="Q544" i="1"/>
  <c r="R543" i="1"/>
  <c r="Q543" i="1"/>
  <c r="R542" i="1"/>
  <c r="Q542" i="1"/>
  <c r="R541" i="1"/>
  <c r="Q541" i="1"/>
  <c r="R540" i="1"/>
  <c r="Q540" i="1"/>
  <c r="R539" i="1"/>
  <c r="Q539" i="1"/>
  <c r="R538" i="1"/>
  <c r="Q538" i="1"/>
  <c r="R537" i="1"/>
  <c r="Q537" i="1"/>
  <c r="R536" i="1"/>
  <c r="Q536" i="1"/>
  <c r="S536" i="1" s="1"/>
  <c r="T536" i="1" s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S515" i="1" s="1"/>
  <c r="T515" i="1" s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S486" i="1" s="1"/>
  <c r="T486" i="1" s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S479" i="1" s="1"/>
  <c r="T479" i="1" s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S455" i="1" s="1"/>
  <c r="T455" i="1" s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S443" i="1" s="1"/>
  <c r="T443" i="1" s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S420" i="1" s="1"/>
  <c r="T420" i="1" s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S396" i="1" s="1"/>
  <c r="T396" i="1" s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S384" i="1" s="1"/>
  <c r="T384" i="1" s="1"/>
  <c r="R383" i="1"/>
  <c r="Q383" i="1"/>
  <c r="R382" i="1"/>
  <c r="Q382" i="1"/>
  <c r="R381" i="1"/>
  <c r="Q381" i="1"/>
  <c r="R380" i="1"/>
  <c r="Q380" i="1"/>
  <c r="R379" i="1"/>
  <c r="Q379" i="1"/>
  <c r="R378" i="1"/>
  <c r="Q378" i="1"/>
  <c r="S378" i="1" s="1"/>
  <c r="T378" i="1" s="1"/>
  <c r="R377" i="1"/>
  <c r="Q377" i="1"/>
  <c r="R376" i="1"/>
  <c r="Q376" i="1"/>
  <c r="R375" i="1"/>
  <c r="Q375" i="1"/>
  <c r="R374" i="1"/>
  <c r="Q374" i="1"/>
  <c r="R373" i="1"/>
  <c r="Q373" i="1"/>
  <c r="R372" i="1"/>
  <c r="Q372" i="1"/>
  <c r="S372" i="1" s="1"/>
  <c r="T372" i="1" s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S362" i="1" s="1"/>
  <c r="T362" i="1" s="1"/>
  <c r="R361" i="1"/>
  <c r="Q361" i="1"/>
  <c r="R360" i="1"/>
  <c r="Q360" i="1"/>
  <c r="R359" i="1"/>
  <c r="Q359" i="1"/>
  <c r="R358" i="1"/>
  <c r="Q358" i="1"/>
  <c r="R357" i="1"/>
  <c r="Q357" i="1"/>
  <c r="R356" i="1"/>
  <c r="Q356" i="1"/>
  <c r="S356" i="1" s="1"/>
  <c r="T356" i="1" s="1"/>
  <c r="R355" i="1"/>
  <c r="Q355" i="1"/>
  <c r="R354" i="1"/>
  <c r="Q354" i="1"/>
  <c r="S354" i="1" s="1"/>
  <c r="T354" i="1" s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S344" i="1" s="1"/>
  <c r="T344" i="1" s="1"/>
  <c r="R343" i="1"/>
  <c r="Q343" i="1"/>
  <c r="R342" i="1"/>
  <c r="Q342" i="1"/>
  <c r="S342" i="1" s="1"/>
  <c r="T342" i="1" s="1"/>
  <c r="R341" i="1"/>
  <c r="Q341" i="1"/>
  <c r="R340" i="1"/>
  <c r="Q340" i="1"/>
  <c r="R339" i="1"/>
  <c r="Q339" i="1"/>
  <c r="R338" i="1"/>
  <c r="Q338" i="1"/>
  <c r="R337" i="1"/>
  <c r="Q337" i="1"/>
  <c r="R336" i="1"/>
  <c r="Q336" i="1"/>
  <c r="S336" i="1" s="1"/>
  <c r="T336" i="1" s="1"/>
  <c r="R335" i="1"/>
  <c r="Q335" i="1"/>
  <c r="R334" i="1"/>
  <c r="Q334" i="1"/>
  <c r="R333" i="1"/>
  <c r="Q333" i="1"/>
  <c r="R332" i="1"/>
  <c r="Q332" i="1"/>
  <c r="R331" i="1"/>
  <c r="Q331" i="1"/>
  <c r="R330" i="1"/>
  <c r="Q330" i="1"/>
  <c r="S330" i="1" s="1"/>
  <c r="T330" i="1" s="1"/>
  <c r="R329" i="1"/>
  <c r="Q329" i="1"/>
  <c r="R328" i="1"/>
  <c r="Q328" i="1"/>
  <c r="R327" i="1"/>
  <c r="Q327" i="1"/>
  <c r="R326" i="1"/>
  <c r="Q326" i="1"/>
  <c r="R325" i="1"/>
  <c r="Q325" i="1"/>
  <c r="R324" i="1"/>
  <c r="Q324" i="1"/>
  <c r="S324" i="1" s="1"/>
  <c r="T324" i="1" s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S314" i="1" s="1"/>
  <c r="T314" i="1" s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S302" i="1" s="1"/>
  <c r="T302" i="1" s="1"/>
  <c r="R301" i="1"/>
  <c r="Q301" i="1"/>
  <c r="R300" i="1"/>
  <c r="Q300" i="1"/>
  <c r="R299" i="1"/>
  <c r="Q299" i="1"/>
  <c r="R298" i="1"/>
  <c r="Q298" i="1"/>
  <c r="R297" i="1"/>
  <c r="Q297" i="1"/>
  <c r="R296" i="1"/>
  <c r="Q296" i="1"/>
  <c r="S296" i="1" s="1"/>
  <c r="T296" i="1" s="1"/>
  <c r="R295" i="1"/>
  <c r="Q295" i="1"/>
  <c r="R294" i="1"/>
  <c r="Q294" i="1"/>
  <c r="R293" i="1"/>
  <c r="Q293" i="1"/>
  <c r="R292" i="1"/>
  <c r="Q292" i="1"/>
  <c r="S292" i="1" s="1"/>
  <c r="T292" i="1" s="1"/>
  <c r="R291" i="1"/>
  <c r="Q291" i="1"/>
  <c r="R290" i="1"/>
  <c r="Q290" i="1"/>
  <c r="S290" i="1" s="1"/>
  <c r="T290" i="1" s="1"/>
  <c r="R289" i="1"/>
  <c r="Q289" i="1"/>
  <c r="R288" i="1"/>
  <c r="Q288" i="1"/>
  <c r="R287" i="1"/>
  <c r="Q287" i="1"/>
  <c r="S287" i="1" s="1"/>
  <c r="T287" i="1" s="1"/>
  <c r="R286" i="1"/>
  <c r="Q286" i="1"/>
  <c r="R285" i="1"/>
  <c r="Q285" i="1"/>
  <c r="S285" i="1" s="1"/>
  <c r="T285" i="1" s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S255" i="1" s="1"/>
  <c r="T255" i="1" s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S239" i="1" s="1"/>
  <c r="T239" i="1" s="1"/>
  <c r="R238" i="1"/>
  <c r="Q238" i="1"/>
  <c r="R237" i="1"/>
  <c r="Q237" i="1"/>
  <c r="S237" i="1" s="1"/>
  <c r="T237" i="1" s="1"/>
  <c r="R236" i="1"/>
  <c r="Q236" i="1"/>
  <c r="R235" i="1"/>
  <c r="Q235" i="1"/>
  <c r="R234" i="1"/>
  <c r="Q234" i="1"/>
  <c r="R233" i="1"/>
  <c r="Q233" i="1"/>
  <c r="R232" i="1"/>
  <c r="Q232" i="1"/>
  <c r="R231" i="1"/>
  <c r="Q231" i="1"/>
  <c r="S231" i="1" s="1"/>
  <c r="T231" i="1" s="1"/>
  <c r="R230" i="1"/>
  <c r="Q230" i="1"/>
  <c r="R229" i="1"/>
  <c r="Q229" i="1"/>
  <c r="R228" i="1"/>
  <c r="Q228" i="1"/>
  <c r="R227" i="1"/>
  <c r="Q227" i="1"/>
  <c r="S227" i="1" s="1"/>
  <c r="T227" i="1" s="1"/>
  <c r="R226" i="1"/>
  <c r="Q226" i="1"/>
  <c r="R225" i="1"/>
  <c r="Q225" i="1"/>
  <c r="S225" i="1" s="1"/>
  <c r="T225" i="1" s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S213" i="1" s="1"/>
  <c r="T213" i="1" s="1"/>
  <c r="R212" i="1"/>
  <c r="Q212" i="1"/>
  <c r="R211" i="1"/>
  <c r="Q211" i="1"/>
  <c r="R210" i="1"/>
  <c r="Q210" i="1"/>
  <c r="R209" i="1"/>
  <c r="Q209" i="1"/>
  <c r="R208" i="1"/>
  <c r="Q208" i="1"/>
  <c r="R207" i="1"/>
  <c r="Q207" i="1"/>
  <c r="S207" i="1" s="1"/>
  <c r="T207" i="1" s="1"/>
  <c r="R206" i="1"/>
  <c r="Q206" i="1"/>
  <c r="R205" i="1"/>
  <c r="Q205" i="1"/>
  <c r="R204" i="1"/>
  <c r="Q204" i="1"/>
  <c r="R203" i="1"/>
  <c r="Q203" i="1"/>
  <c r="R202" i="1"/>
  <c r="Q202" i="1"/>
  <c r="R201" i="1"/>
  <c r="Q201" i="1"/>
  <c r="S201" i="1" s="1"/>
  <c r="T201" i="1" s="1"/>
  <c r="R200" i="1"/>
  <c r="Q200" i="1"/>
  <c r="R199" i="1"/>
  <c r="Q199" i="1"/>
  <c r="R198" i="1"/>
  <c r="Q198" i="1"/>
  <c r="R197" i="1"/>
  <c r="Q197" i="1"/>
  <c r="R196" i="1"/>
  <c r="Q196" i="1"/>
  <c r="R195" i="1"/>
  <c r="Q195" i="1"/>
  <c r="S195" i="1" s="1"/>
  <c r="T195" i="1" s="1"/>
  <c r="R194" i="1"/>
  <c r="Q194" i="1"/>
  <c r="R193" i="1"/>
  <c r="Q193" i="1"/>
  <c r="R192" i="1"/>
  <c r="Q192" i="1"/>
  <c r="R191" i="1"/>
  <c r="Q191" i="1"/>
  <c r="R190" i="1"/>
  <c r="Q190" i="1"/>
  <c r="R189" i="1"/>
  <c r="Q189" i="1"/>
  <c r="S189" i="1" s="1"/>
  <c r="T189" i="1" s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S180" i="1" s="1"/>
  <c r="T180" i="1" s="1"/>
  <c r="R179" i="1"/>
  <c r="Q179" i="1"/>
  <c r="S179" i="1" s="1"/>
  <c r="T179" i="1" s="1"/>
  <c r="R178" i="1"/>
  <c r="Q178" i="1"/>
  <c r="R177" i="1"/>
  <c r="Q177" i="1"/>
  <c r="R176" i="1"/>
  <c r="Q176" i="1"/>
  <c r="R175" i="1"/>
  <c r="Q175" i="1"/>
  <c r="R174" i="1"/>
  <c r="Q174" i="1"/>
  <c r="R173" i="1"/>
  <c r="Q173" i="1"/>
  <c r="S173" i="1" s="1"/>
  <c r="T173" i="1" s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S161" i="1" s="1"/>
  <c r="T161" i="1" s="1"/>
  <c r="R160" i="1"/>
  <c r="Q160" i="1"/>
  <c r="R159" i="1"/>
  <c r="Q159" i="1"/>
  <c r="R158" i="1"/>
  <c r="Q158" i="1"/>
  <c r="R157" i="1"/>
  <c r="Q157" i="1"/>
  <c r="R156" i="1"/>
  <c r="Q156" i="1"/>
  <c r="R155" i="1"/>
  <c r="Q155" i="1"/>
  <c r="S155" i="1" s="1"/>
  <c r="T155" i="1" s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S144" i="1" s="1"/>
  <c r="T144" i="1" s="1"/>
  <c r="R143" i="1"/>
  <c r="Q143" i="1"/>
  <c r="S143" i="1" s="1"/>
  <c r="T143" i="1" s="1"/>
  <c r="R142" i="1"/>
  <c r="Q142" i="1"/>
  <c r="R141" i="1"/>
  <c r="Q141" i="1"/>
  <c r="S141" i="1" s="1"/>
  <c r="T141" i="1" s="1"/>
  <c r="R140" i="1"/>
  <c r="Q140" i="1"/>
  <c r="R139" i="1"/>
  <c r="Q139" i="1"/>
  <c r="R138" i="1"/>
  <c r="Q138" i="1"/>
  <c r="S138" i="1" s="1"/>
  <c r="T138" i="1" s="1"/>
  <c r="R137" i="1"/>
  <c r="Q137" i="1"/>
  <c r="S137" i="1" s="1"/>
  <c r="T137" i="1" s="1"/>
  <c r="R136" i="1"/>
  <c r="Q136" i="1"/>
  <c r="R135" i="1"/>
  <c r="Q135" i="1"/>
  <c r="S135" i="1" s="1"/>
  <c r="T135" i="1" s="1"/>
  <c r="R134" i="1"/>
  <c r="Q134" i="1"/>
  <c r="R133" i="1"/>
  <c r="Q133" i="1"/>
  <c r="R132" i="1"/>
  <c r="Q132" i="1"/>
  <c r="S132" i="1" s="1"/>
  <c r="T132" i="1" s="1"/>
  <c r="R131" i="1"/>
  <c r="Q131" i="1"/>
  <c r="R130" i="1"/>
  <c r="Q130" i="1"/>
  <c r="R129" i="1"/>
  <c r="Q129" i="1"/>
  <c r="S129" i="1" s="1"/>
  <c r="T129" i="1" s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S113" i="1" s="1"/>
  <c r="T113" i="1" s="1"/>
  <c r="R112" i="1"/>
  <c r="Q112" i="1"/>
  <c r="R111" i="1"/>
  <c r="Q111" i="1"/>
  <c r="S111" i="1" s="1"/>
  <c r="T111" i="1" s="1"/>
  <c r="R110" i="1"/>
  <c r="Q110" i="1"/>
  <c r="R109" i="1"/>
  <c r="Q109" i="1"/>
  <c r="R108" i="1"/>
  <c r="Q108" i="1"/>
  <c r="R107" i="1"/>
  <c r="Q107" i="1"/>
  <c r="R106" i="1"/>
  <c r="Q106" i="1"/>
  <c r="R105" i="1"/>
  <c r="Q105" i="1"/>
  <c r="S105" i="1" s="1"/>
  <c r="T105" i="1" s="1"/>
  <c r="R104" i="1"/>
  <c r="Q104" i="1"/>
  <c r="R103" i="1"/>
  <c r="Q103" i="1"/>
  <c r="R102" i="1"/>
  <c r="Q102" i="1"/>
  <c r="S102" i="1" s="1"/>
  <c r="T102" i="1" s="1"/>
  <c r="R101" i="1"/>
  <c r="Q101" i="1"/>
  <c r="R100" i="1"/>
  <c r="Q100" i="1"/>
  <c r="R99" i="1"/>
  <c r="Q99" i="1"/>
  <c r="R98" i="1"/>
  <c r="Q98" i="1"/>
  <c r="R97" i="1"/>
  <c r="Q97" i="1"/>
  <c r="R96" i="1"/>
  <c r="Q96" i="1"/>
  <c r="S96" i="1" s="1"/>
  <c r="T96" i="1" s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S87" i="1" s="1"/>
  <c r="T87" i="1" s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S72" i="1" s="1"/>
  <c r="T72" i="1" s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S63" i="1" s="1"/>
  <c r="T63" i="1" s="1"/>
  <c r="R62" i="1"/>
  <c r="Q62" i="1"/>
  <c r="R61" i="1"/>
  <c r="Q61" i="1"/>
  <c r="R60" i="1"/>
  <c r="Q60" i="1"/>
  <c r="R59" i="1"/>
  <c r="Q59" i="1"/>
  <c r="S59" i="1" s="1"/>
  <c r="T59" i="1" s="1"/>
  <c r="R58" i="1"/>
  <c r="Q58" i="1"/>
  <c r="R57" i="1"/>
  <c r="Q57" i="1"/>
  <c r="S57" i="1" s="1"/>
  <c r="T57" i="1" s="1"/>
  <c r="R56" i="1"/>
  <c r="Q56" i="1"/>
  <c r="R55" i="1"/>
  <c r="Q55" i="1"/>
  <c r="R54" i="1"/>
  <c r="Q54" i="1"/>
  <c r="R53" i="1"/>
  <c r="Q53" i="1"/>
  <c r="R52" i="1"/>
  <c r="Q52" i="1"/>
  <c r="S52" i="1" s="1"/>
  <c r="T52" i="1" s="1"/>
  <c r="R51" i="1"/>
  <c r="Q51" i="1"/>
  <c r="R50" i="1"/>
  <c r="Q50" i="1"/>
  <c r="R49" i="1"/>
  <c r="Q49" i="1"/>
  <c r="R48" i="1"/>
  <c r="Q48" i="1"/>
  <c r="R47" i="1"/>
  <c r="Q47" i="1"/>
  <c r="R46" i="1"/>
  <c r="Q46" i="1"/>
  <c r="S46" i="1" s="1"/>
  <c r="T46" i="1" s="1"/>
  <c r="R45" i="1"/>
  <c r="Q45" i="1"/>
  <c r="R44" i="1"/>
  <c r="Q44" i="1"/>
  <c r="S44" i="1" s="1"/>
  <c r="T44" i="1" s="1"/>
  <c r="R43" i="1"/>
  <c r="Q43" i="1"/>
  <c r="R42" i="1"/>
  <c r="Q42" i="1"/>
  <c r="S42" i="1" s="1"/>
  <c r="T42" i="1" s="1"/>
  <c r="R41" i="1"/>
  <c r="Q41" i="1"/>
  <c r="R40" i="1"/>
  <c r="Q40" i="1"/>
  <c r="S40" i="1" s="1"/>
  <c r="T40" i="1" s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S30" i="1" s="1"/>
  <c r="T30" i="1" s="1"/>
  <c r="R29" i="1"/>
  <c r="Q29" i="1"/>
  <c r="R28" i="1"/>
  <c r="Q28" i="1"/>
  <c r="S28" i="1" s="1"/>
  <c r="T28" i="1" s="1"/>
  <c r="R27" i="1"/>
  <c r="Q27" i="1"/>
  <c r="S27" i="1" s="1"/>
  <c r="T27" i="1" s="1"/>
  <c r="R26" i="1"/>
  <c r="Q26" i="1"/>
  <c r="S26" i="1" s="1"/>
  <c r="T26" i="1" s="1"/>
  <c r="R25" i="1"/>
  <c r="Q25" i="1"/>
  <c r="R24" i="1"/>
  <c r="Q24" i="1"/>
  <c r="S24" i="1" s="1"/>
  <c r="T24" i="1" s="1"/>
  <c r="R23" i="1"/>
  <c r="Q23" i="1"/>
  <c r="R22" i="1"/>
  <c r="Q22" i="1"/>
  <c r="R21" i="1"/>
  <c r="Q21" i="1"/>
  <c r="S21" i="1" s="1"/>
  <c r="T21" i="1" s="1"/>
  <c r="R20" i="1"/>
  <c r="Q20" i="1"/>
  <c r="R19" i="1"/>
  <c r="Q19" i="1"/>
  <c r="R18" i="1"/>
  <c r="Q18" i="1"/>
  <c r="R17" i="1"/>
  <c r="Q17" i="1"/>
  <c r="R16" i="1"/>
  <c r="Q16" i="1"/>
  <c r="R15" i="1"/>
  <c r="Q15" i="1"/>
  <c r="S15" i="1" s="1"/>
  <c r="T15" i="1" s="1"/>
  <c r="R14" i="1"/>
  <c r="Q14" i="1"/>
  <c r="R13" i="1"/>
  <c r="Q13" i="1"/>
  <c r="R12" i="1"/>
  <c r="Q12" i="1"/>
  <c r="R11" i="1"/>
  <c r="Q11" i="1"/>
  <c r="R10" i="1"/>
  <c r="Q10" i="1"/>
  <c r="S10" i="1" s="1"/>
  <c r="T10" i="1" s="1"/>
  <c r="R9" i="1"/>
  <c r="Q9" i="1"/>
  <c r="S9" i="1" s="1"/>
  <c r="T9" i="1" s="1"/>
  <c r="R8" i="1"/>
  <c r="Q8" i="1"/>
  <c r="S8" i="1" s="1"/>
  <c r="T8" i="1" s="1"/>
  <c r="R7" i="1"/>
  <c r="Q7" i="1"/>
  <c r="R6" i="1"/>
  <c r="Q6" i="1"/>
  <c r="R5" i="1"/>
  <c r="Q5" i="1"/>
  <c r="R4" i="1"/>
  <c r="Q4" i="1"/>
  <c r="S4" i="1" s="1"/>
  <c r="T4" i="1" s="1"/>
  <c r="R3" i="1"/>
  <c r="Q3" i="1"/>
  <c r="S3" i="1" s="1"/>
  <c r="T3" i="1" s="1"/>
  <c r="R2" i="1"/>
  <c r="Q2" i="1"/>
  <c r="S55" i="1" l="1"/>
  <c r="T55" i="1" s="1"/>
  <c r="S61" i="1"/>
  <c r="T61" i="1" s="1"/>
  <c r="S67" i="1"/>
  <c r="T67" i="1" s="1"/>
  <c r="S85" i="1"/>
  <c r="T85" i="1" s="1"/>
  <c r="S109" i="1"/>
  <c r="T109" i="1" s="1"/>
  <c r="S115" i="1"/>
  <c r="T115" i="1" s="1"/>
  <c r="S121" i="1"/>
  <c r="T121" i="1" s="1"/>
  <c r="S127" i="1"/>
  <c r="T127" i="1" s="1"/>
  <c r="S193" i="1"/>
  <c r="T193" i="1" s="1"/>
  <c r="S247" i="1"/>
  <c r="T247" i="1" s="1"/>
  <c r="S283" i="1"/>
  <c r="T283" i="1" s="1"/>
  <c r="S289" i="1"/>
  <c r="T289" i="1" s="1"/>
  <c r="S703" i="1"/>
  <c r="T703" i="1" s="1"/>
  <c r="S709" i="1"/>
  <c r="T709" i="1" s="1"/>
  <c r="S745" i="1"/>
  <c r="T745" i="1" s="1"/>
  <c r="S751" i="1"/>
  <c r="T751" i="1" s="1"/>
  <c r="S787" i="1"/>
  <c r="T787" i="1" s="1"/>
  <c r="S799" i="1"/>
  <c r="T799" i="1" s="1"/>
  <c r="S841" i="1"/>
  <c r="T841" i="1" s="1"/>
  <c r="S853" i="1"/>
  <c r="T853" i="1" s="1"/>
  <c r="S859" i="1"/>
  <c r="T859" i="1" s="1"/>
  <c r="S865" i="1"/>
  <c r="T865" i="1" s="1"/>
  <c r="S871" i="1"/>
  <c r="T871" i="1" s="1"/>
  <c r="S883" i="1"/>
  <c r="T883" i="1" s="1"/>
  <c r="S901" i="1"/>
  <c r="T901" i="1" s="1"/>
  <c r="S907" i="1"/>
  <c r="T907" i="1" s="1"/>
  <c r="S919" i="1"/>
  <c r="T919" i="1" s="1"/>
  <c r="S925" i="1"/>
  <c r="T925" i="1" s="1"/>
  <c r="S949" i="1"/>
  <c r="T949" i="1" s="1"/>
  <c r="S955" i="1"/>
  <c r="T955" i="1" s="1"/>
  <c r="S967" i="1"/>
  <c r="T967" i="1" s="1"/>
  <c r="S979" i="1"/>
  <c r="T979" i="1" s="1"/>
  <c r="S997" i="1"/>
  <c r="T997" i="1" s="1"/>
  <c r="S1021" i="1"/>
  <c r="T1021" i="1" s="1"/>
  <c r="S1027" i="1"/>
  <c r="T1027" i="1" s="1"/>
  <c r="S1123" i="1"/>
  <c r="T1123" i="1" s="1"/>
  <c r="S1129" i="1"/>
  <c r="T1129" i="1" s="1"/>
  <c r="S1135" i="1"/>
  <c r="T1135" i="1" s="1"/>
  <c r="S1159" i="1"/>
  <c r="T1159" i="1" s="1"/>
  <c r="S1165" i="1"/>
  <c r="T1165" i="1" s="1"/>
  <c r="S1171" i="1"/>
  <c r="T1171" i="1" s="1"/>
  <c r="S1225" i="1"/>
  <c r="T1225" i="1" s="1"/>
  <c r="S1231" i="1"/>
  <c r="T1231" i="1" s="1"/>
  <c r="S1237" i="1"/>
  <c r="T1237" i="1" s="1"/>
  <c r="S1243" i="1"/>
  <c r="T1243" i="1" s="1"/>
  <c r="S1249" i="1"/>
  <c r="T1249" i="1" s="1"/>
  <c r="S1255" i="1"/>
  <c r="T1255" i="1" s="1"/>
  <c r="S1261" i="1"/>
  <c r="T1261" i="1" s="1"/>
  <c r="S1273" i="1"/>
  <c r="T1273" i="1" s="1"/>
  <c r="S1297" i="1"/>
  <c r="T1297" i="1" s="1"/>
  <c r="S1309" i="1"/>
  <c r="T1309" i="1" s="1"/>
  <c r="S1315" i="1"/>
  <c r="T1315" i="1" s="1"/>
  <c r="S1321" i="1"/>
  <c r="T1321" i="1" s="1"/>
  <c r="S1333" i="1"/>
  <c r="T1333" i="1" s="1"/>
  <c r="S1375" i="1"/>
  <c r="T1375" i="1" s="1"/>
  <c r="S1405" i="1"/>
  <c r="T1405" i="1" s="1"/>
  <c r="S1417" i="1"/>
  <c r="T1417" i="1" s="1"/>
  <c r="S1423" i="1"/>
  <c r="T1423" i="1" s="1"/>
  <c r="S1429" i="1"/>
  <c r="T1429" i="1" s="1"/>
  <c r="S1435" i="1"/>
  <c r="T1435" i="1" s="1"/>
  <c r="S1471" i="1"/>
  <c r="T1471" i="1" s="1"/>
  <c r="S1477" i="1"/>
  <c r="T1477" i="1" s="1"/>
  <c r="S1501" i="1"/>
  <c r="T1501" i="1" s="1"/>
  <c r="S1507" i="1"/>
  <c r="T1507" i="1" s="1"/>
  <c r="S1531" i="1"/>
  <c r="T1531" i="1" s="1"/>
  <c r="S1597" i="1"/>
  <c r="T1597" i="1" s="1"/>
  <c r="S1639" i="1"/>
  <c r="T1639" i="1" s="1"/>
  <c r="S1669" i="1"/>
  <c r="T1669" i="1" s="1"/>
  <c r="S1741" i="1"/>
  <c r="T1741" i="1" s="1"/>
  <c r="S1843" i="1"/>
  <c r="T1843" i="1" s="1"/>
  <c r="S1951" i="1"/>
  <c r="T1951" i="1" s="1"/>
  <c r="S1999" i="1"/>
  <c r="T1999" i="1" s="1"/>
  <c r="S2017" i="1"/>
  <c r="T2017" i="1" s="1"/>
  <c r="S2089" i="1"/>
  <c r="T2089" i="1" s="1"/>
  <c r="S2173" i="1"/>
  <c r="T2173" i="1" s="1"/>
  <c r="S2197" i="1"/>
  <c r="T2197" i="1" s="1"/>
  <c r="S2245" i="1"/>
  <c r="T2245" i="1" s="1"/>
  <c r="S2407" i="1"/>
  <c r="T2407" i="1" s="1"/>
  <c r="S2413" i="1"/>
  <c r="T2413" i="1" s="1"/>
  <c r="S2419" i="1"/>
  <c r="T2419" i="1" s="1"/>
  <c r="S2431" i="1"/>
  <c r="T2431" i="1" s="1"/>
  <c r="S2551" i="1"/>
  <c r="T2551" i="1" s="1"/>
  <c r="S2701" i="1"/>
  <c r="T2701" i="1" s="1"/>
  <c r="S2707" i="1"/>
  <c r="T2707" i="1" s="1"/>
  <c r="S2559" i="1"/>
  <c r="T2559" i="1" s="1"/>
  <c r="S136" i="1"/>
  <c r="T136" i="1" s="1"/>
  <c r="S1120" i="1"/>
  <c r="T1120" i="1" s="1"/>
  <c r="S1138" i="1"/>
  <c r="T1138" i="1" s="1"/>
  <c r="S49" i="1"/>
  <c r="T49" i="1" s="1"/>
  <c r="S618" i="1"/>
  <c r="T618" i="1" s="1"/>
  <c r="S696" i="1"/>
  <c r="T696" i="1" s="1"/>
  <c r="S714" i="1"/>
  <c r="T714" i="1" s="1"/>
  <c r="S726" i="1"/>
  <c r="T726" i="1" s="1"/>
  <c r="S732" i="1"/>
  <c r="T732" i="1" s="1"/>
  <c r="S786" i="1"/>
  <c r="T786" i="1" s="1"/>
  <c r="S894" i="1"/>
  <c r="T894" i="1" s="1"/>
  <c r="S924" i="1"/>
  <c r="T924" i="1" s="1"/>
  <c r="S930" i="1"/>
  <c r="T930" i="1" s="1"/>
  <c r="S942" i="1"/>
  <c r="T942" i="1" s="1"/>
  <c r="S948" i="1"/>
  <c r="T948" i="1" s="1"/>
  <c r="S966" i="1"/>
  <c r="T966" i="1" s="1"/>
  <c r="S984" i="1"/>
  <c r="T984" i="1" s="1"/>
  <c r="S1008" i="1"/>
  <c r="T1008" i="1" s="1"/>
  <c r="S1026" i="1"/>
  <c r="T1026" i="1" s="1"/>
  <c r="S1032" i="1"/>
  <c r="T1032" i="1" s="1"/>
  <c r="S1050" i="1"/>
  <c r="T1050" i="1" s="1"/>
  <c r="S1068" i="1"/>
  <c r="T1068" i="1" s="1"/>
  <c r="S1080" i="1"/>
  <c r="T1080" i="1" s="1"/>
  <c r="S1092" i="1"/>
  <c r="T1092" i="1" s="1"/>
  <c r="S1188" i="1"/>
  <c r="T1188" i="1" s="1"/>
  <c r="S1206" i="1"/>
  <c r="T1206" i="1" s="1"/>
  <c r="S1212" i="1"/>
  <c r="T1212" i="1" s="1"/>
  <c r="S1224" i="1"/>
  <c r="T1224" i="1" s="1"/>
  <c r="S1236" i="1"/>
  <c r="T1236" i="1" s="1"/>
  <c r="S1278" i="1"/>
  <c r="T1278" i="1" s="1"/>
  <c r="S1296" i="1"/>
  <c r="T1296" i="1" s="1"/>
  <c r="S1326" i="1"/>
  <c r="T1326" i="1" s="1"/>
  <c r="S1332" i="1"/>
  <c r="T1332" i="1" s="1"/>
  <c r="S1344" i="1"/>
  <c r="T1344" i="1" s="1"/>
  <c r="S1350" i="1"/>
  <c r="T1350" i="1" s="1"/>
  <c r="S1362" i="1"/>
  <c r="T1362" i="1" s="1"/>
  <c r="S1368" i="1"/>
  <c r="T1368" i="1" s="1"/>
  <c r="S1380" i="1"/>
  <c r="T1380" i="1" s="1"/>
  <c r="S1482" i="1"/>
  <c r="T1482" i="1" s="1"/>
  <c r="S1536" i="1"/>
  <c r="T1536" i="1" s="1"/>
  <c r="S1572" i="1"/>
  <c r="T1572" i="1" s="1"/>
  <c r="S1602" i="1"/>
  <c r="T1602" i="1" s="1"/>
  <c r="S1674" i="1"/>
  <c r="T1674" i="1" s="1"/>
  <c r="S1788" i="1"/>
  <c r="T1788" i="1" s="1"/>
  <c r="S1794" i="1"/>
  <c r="T1794" i="1" s="1"/>
  <c r="S1800" i="1"/>
  <c r="T1800" i="1" s="1"/>
  <c r="S1806" i="1"/>
  <c r="T1806" i="1" s="1"/>
  <c r="S1818" i="1"/>
  <c r="T1818" i="1" s="1"/>
  <c r="S1836" i="1"/>
  <c r="T1836" i="1" s="1"/>
  <c r="S1872" i="1"/>
  <c r="T1872" i="1" s="1"/>
  <c r="S1878" i="1"/>
  <c r="T1878" i="1" s="1"/>
  <c r="S1890" i="1"/>
  <c r="T1890" i="1" s="1"/>
  <c r="S1896" i="1"/>
  <c r="T1896" i="1" s="1"/>
  <c r="S1908" i="1"/>
  <c r="T1908" i="1" s="1"/>
  <c r="S1932" i="1"/>
  <c r="T1932" i="1" s="1"/>
  <c r="S1938" i="1"/>
  <c r="T1938" i="1" s="1"/>
  <c r="S1944" i="1"/>
  <c r="T1944" i="1" s="1"/>
  <c r="S1950" i="1"/>
  <c r="T1950" i="1" s="1"/>
  <c r="S2028" i="1"/>
  <c r="T2028" i="1" s="1"/>
  <c r="S2040" i="1"/>
  <c r="T2040" i="1" s="1"/>
  <c r="S2046" i="1"/>
  <c r="T2046" i="1" s="1"/>
  <c r="S2052" i="1"/>
  <c r="T2052" i="1" s="1"/>
  <c r="S2118" i="1"/>
  <c r="T2118" i="1" s="1"/>
  <c r="S2136" i="1"/>
  <c r="T2136" i="1" s="1"/>
  <c r="S2148" i="1"/>
  <c r="T2148" i="1" s="1"/>
  <c r="S2208" i="1"/>
  <c r="T2208" i="1" s="1"/>
  <c r="S2220" i="1"/>
  <c r="T2220" i="1" s="1"/>
  <c r="S2232" i="1"/>
  <c r="T2232" i="1" s="1"/>
  <c r="S2244" i="1"/>
  <c r="T2244" i="1" s="1"/>
  <c r="S2250" i="1"/>
  <c r="T2250" i="1" s="1"/>
  <c r="S2370" i="1"/>
  <c r="T2370" i="1" s="1"/>
  <c r="S2400" i="1"/>
  <c r="T2400" i="1" s="1"/>
  <c r="S2436" i="1"/>
  <c r="T2436" i="1" s="1"/>
  <c r="S2484" i="1"/>
  <c r="T2484" i="1" s="1"/>
  <c r="S2496" i="1"/>
  <c r="T2496" i="1" s="1"/>
  <c r="S2502" i="1"/>
  <c r="T2502" i="1" s="1"/>
  <c r="S2508" i="1"/>
  <c r="T2508" i="1" s="1"/>
  <c r="S2562" i="1"/>
  <c r="T2562" i="1" s="1"/>
  <c r="S2568" i="1"/>
  <c r="T2568" i="1" s="1"/>
  <c r="S2574" i="1"/>
  <c r="T2574" i="1" s="1"/>
  <c r="S2580" i="1"/>
  <c r="T2580" i="1" s="1"/>
  <c r="S2604" i="1"/>
  <c r="T2604" i="1" s="1"/>
  <c r="S2610" i="1"/>
  <c r="T2610" i="1" s="1"/>
  <c r="S2634" i="1"/>
  <c r="T2634" i="1" s="1"/>
  <c r="S2658" i="1"/>
  <c r="T2658" i="1" s="1"/>
  <c r="S2676" i="1"/>
  <c r="T2676" i="1" s="1"/>
  <c r="S2688" i="1"/>
  <c r="T2688" i="1" s="1"/>
  <c r="S2694" i="1"/>
  <c r="T2694" i="1" s="1"/>
  <c r="S2700" i="1"/>
  <c r="T2700" i="1" s="1"/>
  <c r="S2667" i="1"/>
  <c r="T2667" i="1" s="1"/>
  <c r="S2260" i="1"/>
  <c r="T2260" i="1" s="1"/>
  <c r="S2344" i="1"/>
  <c r="T2344" i="1" s="1"/>
  <c r="S2356" i="1"/>
  <c r="T2356" i="1" s="1"/>
  <c r="S2362" i="1"/>
  <c r="T2362" i="1" s="1"/>
  <c r="S198" i="1"/>
  <c r="T198" i="1" s="1"/>
  <c r="S288" i="1"/>
  <c r="T288" i="1" s="1"/>
  <c r="S876" i="1"/>
  <c r="T876" i="1" s="1"/>
  <c r="S391" i="1"/>
  <c r="T391" i="1" s="1"/>
  <c r="S475" i="1"/>
  <c r="T475" i="1" s="1"/>
  <c r="S505" i="1"/>
  <c r="T505" i="1" s="1"/>
  <c r="S511" i="1"/>
  <c r="T511" i="1" s="1"/>
  <c r="S625" i="1"/>
  <c r="T625" i="1" s="1"/>
  <c r="S763" i="1"/>
  <c r="T763" i="1" s="1"/>
  <c r="S1537" i="1"/>
  <c r="T1537" i="1" s="1"/>
  <c r="S1382" i="1"/>
  <c r="T1382" i="1" s="1"/>
  <c r="S1394" i="1"/>
  <c r="T1394" i="1" s="1"/>
  <c r="S142" i="1"/>
  <c r="T142" i="1" s="1"/>
  <c r="S148" i="1"/>
  <c r="T148" i="1" s="1"/>
  <c r="S154" i="1"/>
  <c r="T154" i="1" s="1"/>
  <c r="S166" i="1"/>
  <c r="T166" i="1" s="1"/>
  <c r="S196" i="1"/>
  <c r="T196" i="1" s="1"/>
  <c r="S202" i="1"/>
  <c r="T202" i="1" s="1"/>
  <c r="S220" i="1"/>
  <c r="T220" i="1" s="1"/>
  <c r="S226" i="1"/>
  <c r="T226" i="1" s="1"/>
  <c r="S268" i="1"/>
  <c r="T268" i="1" s="1"/>
  <c r="S280" i="1"/>
  <c r="T280" i="1" s="1"/>
  <c r="S309" i="1"/>
  <c r="T309" i="1" s="1"/>
  <c r="S327" i="1"/>
  <c r="T327" i="1" s="1"/>
  <c r="S333" i="1"/>
  <c r="T333" i="1" s="1"/>
  <c r="S513" i="1"/>
  <c r="T513" i="1" s="1"/>
  <c r="S543" i="1"/>
  <c r="T543" i="1" s="1"/>
  <c r="S717" i="1"/>
  <c r="T717" i="1" s="1"/>
  <c r="S747" i="1"/>
  <c r="T747" i="1" s="1"/>
  <c r="S753" i="1"/>
  <c r="T753" i="1" s="1"/>
  <c r="S358" i="1"/>
  <c r="T358" i="1" s="1"/>
  <c r="S364" i="1"/>
  <c r="T364" i="1" s="1"/>
  <c r="S370" i="1"/>
  <c r="T370" i="1" s="1"/>
  <c r="S376" i="1"/>
  <c r="T376" i="1" s="1"/>
  <c r="S484" i="1"/>
  <c r="T484" i="1" s="1"/>
  <c r="S508" i="1"/>
  <c r="T508" i="1" s="1"/>
  <c r="S544" i="1"/>
  <c r="T544" i="1" s="1"/>
  <c r="S568" i="1"/>
  <c r="T568" i="1" s="1"/>
  <c r="S580" i="1"/>
  <c r="T580" i="1" s="1"/>
  <c r="S604" i="1"/>
  <c r="T604" i="1" s="1"/>
  <c r="S610" i="1"/>
  <c r="T610" i="1" s="1"/>
  <c r="S616" i="1"/>
  <c r="T616" i="1" s="1"/>
  <c r="S652" i="1"/>
  <c r="T652" i="1" s="1"/>
  <c r="S670" i="1"/>
  <c r="T670" i="1" s="1"/>
  <c r="S676" i="1"/>
  <c r="T676" i="1" s="1"/>
  <c r="S694" i="1"/>
  <c r="T694" i="1" s="1"/>
  <c r="S712" i="1"/>
  <c r="T712" i="1" s="1"/>
  <c r="S718" i="1"/>
  <c r="T718" i="1" s="1"/>
  <c r="S724" i="1"/>
  <c r="T724" i="1" s="1"/>
  <c r="S736" i="1"/>
  <c r="T736" i="1" s="1"/>
  <c r="S760" i="1"/>
  <c r="T760" i="1" s="1"/>
  <c r="S766" i="1"/>
  <c r="T766" i="1" s="1"/>
  <c r="S778" i="1"/>
  <c r="T778" i="1" s="1"/>
  <c r="S814" i="1"/>
  <c r="T814" i="1" s="1"/>
  <c r="S850" i="1"/>
  <c r="T850" i="1" s="1"/>
  <c r="S856" i="1"/>
  <c r="T856" i="1" s="1"/>
  <c r="S880" i="1"/>
  <c r="T880" i="1" s="1"/>
  <c r="S988" i="1"/>
  <c r="T988" i="1" s="1"/>
  <c r="S994" i="1"/>
  <c r="T994" i="1" s="1"/>
  <c r="S1000" i="1"/>
  <c r="T1000" i="1" s="1"/>
  <c r="S1006" i="1"/>
  <c r="T1006" i="1" s="1"/>
  <c r="S1012" i="1"/>
  <c r="T1012" i="1" s="1"/>
  <c r="S1018" i="1"/>
  <c r="T1018" i="1" s="1"/>
  <c r="S1024" i="1"/>
  <c r="T1024" i="1" s="1"/>
  <c r="S1030" i="1"/>
  <c r="T1030" i="1" s="1"/>
  <c r="S1036" i="1"/>
  <c r="T1036" i="1" s="1"/>
  <c r="S1048" i="1"/>
  <c r="T1048" i="1" s="1"/>
  <c r="S1066" i="1"/>
  <c r="T1066" i="1" s="1"/>
  <c r="S1156" i="1"/>
  <c r="T1156" i="1" s="1"/>
  <c r="S1168" i="1"/>
  <c r="T1168" i="1" s="1"/>
  <c r="S1174" i="1"/>
  <c r="T1174" i="1" s="1"/>
  <c r="S1293" i="1"/>
  <c r="T1293" i="1" s="1"/>
  <c r="S1539" i="1"/>
  <c r="T1539" i="1" s="1"/>
  <c r="S1545" i="1"/>
  <c r="T1545" i="1" s="1"/>
  <c r="S1557" i="1"/>
  <c r="T1557" i="1" s="1"/>
  <c r="S1563" i="1"/>
  <c r="T1563" i="1" s="1"/>
  <c r="S1575" i="1"/>
  <c r="T1575" i="1" s="1"/>
  <c r="S1581" i="1"/>
  <c r="T1581" i="1" s="1"/>
  <c r="S1605" i="1"/>
  <c r="T1605" i="1" s="1"/>
  <c r="S1707" i="1"/>
  <c r="T1707" i="1" s="1"/>
  <c r="S1713" i="1"/>
  <c r="T1713" i="1" s="1"/>
  <c r="S1731" i="1"/>
  <c r="T1731" i="1" s="1"/>
  <c r="S1743" i="1"/>
  <c r="T1743" i="1" s="1"/>
  <c r="S1749" i="1"/>
  <c r="T1749" i="1" s="1"/>
  <c r="S1761" i="1"/>
  <c r="T1761" i="1" s="1"/>
  <c r="S1809" i="1"/>
  <c r="T1809" i="1" s="1"/>
  <c r="S1833" i="1"/>
  <c r="T1833" i="1" s="1"/>
  <c r="S1851" i="1"/>
  <c r="T1851" i="1" s="1"/>
  <c r="S1887" i="1"/>
  <c r="T1887" i="1" s="1"/>
  <c r="S1917" i="1"/>
  <c r="T1917" i="1" s="1"/>
  <c r="S1923" i="1"/>
  <c r="T1923" i="1" s="1"/>
  <c r="S1929" i="1"/>
  <c r="T1929" i="1" s="1"/>
  <c r="S1935" i="1"/>
  <c r="T1935" i="1" s="1"/>
  <c r="S1947" i="1"/>
  <c r="T1947" i="1" s="1"/>
  <c r="S2061" i="1"/>
  <c r="T2061" i="1" s="1"/>
  <c r="S2067" i="1"/>
  <c r="T2067" i="1" s="1"/>
  <c r="S2073" i="1"/>
  <c r="T2073" i="1" s="1"/>
  <c r="S2079" i="1"/>
  <c r="T2079" i="1" s="1"/>
  <c r="S2085" i="1"/>
  <c r="T2085" i="1" s="1"/>
  <c r="S2091" i="1"/>
  <c r="T2091" i="1" s="1"/>
  <c r="S2097" i="1"/>
  <c r="T2097" i="1" s="1"/>
  <c r="S2103" i="1"/>
  <c r="T2103" i="1" s="1"/>
  <c r="S2115" i="1"/>
  <c r="T2115" i="1" s="1"/>
  <c r="S2145" i="1"/>
  <c r="T2145" i="1" s="1"/>
  <c r="S2211" i="1"/>
  <c r="T2211" i="1" s="1"/>
  <c r="S2223" i="1"/>
  <c r="T2223" i="1" s="1"/>
  <c r="S2241" i="1"/>
  <c r="T2241" i="1" s="1"/>
  <c r="S2247" i="1"/>
  <c r="T2247" i="1" s="1"/>
  <c r="S2283" i="1"/>
  <c r="T2283" i="1" s="1"/>
  <c r="S2289" i="1"/>
  <c r="T2289" i="1" s="1"/>
  <c r="S2295" i="1"/>
  <c r="T2295" i="1" s="1"/>
  <c r="S2313" i="1"/>
  <c r="T2313" i="1" s="1"/>
  <c r="S2319" i="1"/>
  <c r="T2319" i="1" s="1"/>
  <c r="S2349" i="1"/>
  <c r="T2349" i="1" s="1"/>
  <c r="S250" i="1"/>
  <c r="T250" i="1" s="1"/>
  <c r="S256" i="1"/>
  <c r="T256" i="1" s="1"/>
  <c r="S1680" i="1"/>
  <c r="T1680" i="1" s="1"/>
  <c r="S1764" i="1"/>
  <c r="T1764" i="1" s="1"/>
  <c r="S1980" i="1"/>
  <c r="T1980" i="1" s="1"/>
  <c r="S2016" i="1"/>
  <c r="T2016" i="1" s="1"/>
  <c r="S2100" i="1"/>
  <c r="T2100" i="1" s="1"/>
  <c r="S1609" i="1"/>
  <c r="T1609" i="1" s="1"/>
  <c r="S1615" i="1"/>
  <c r="T1615" i="1" s="1"/>
  <c r="S1681" i="1"/>
  <c r="T1681" i="1" s="1"/>
  <c r="S1879" i="1"/>
  <c r="T1879" i="1" s="1"/>
  <c r="S1891" i="1"/>
  <c r="T1891" i="1" s="1"/>
  <c r="S1915" i="1"/>
  <c r="T1915" i="1" s="1"/>
  <c r="S1933" i="1"/>
  <c r="T1933" i="1" s="1"/>
  <c r="S1939" i="1"/>
  <c r="T1939" i="1" s="1"/>
  <c r="S1993" i="1"/>
  <c r="T1993" i="1" s="1"/>
  <c r="S2035" i="1"/>
  <c r="T2035" i="1" s="1"/>
  <c r="S2053" i="1"/>
  <c r="T2053" i="1" s="1"/>
  <c r="S2179" i="1"/>
  <c r="T2179" i="1" s="1"/>
  <c r="S2215" i="1"/>
  <c r="T2215" i="1" s="1"/>
  <c r="S2221" i="1"/>
  <c r="T2221" i="1" s="1"/>
  <c r="S2239" i="1"/>
  <c r="T2239" i="1" s="1"/>
  <c r="S2256" i="1"/>
  <c r="T2256" i="1" s="1"/>
  <c r="S2280" i="1"/>
  <c r="T2280" i="1" s="1"/>
  <c r="S1526" i="1"/>
  <c r="T1526" i="1" s="1"/>
  <c r="S2466" i="1"/>
  <c r="T2466" i="1" s="1"/>
  <c r="S1144" i="1"/>
  <c r="T1144" i="1" s="1"/>
  <c r="S1359" i="1"/>
  <c r="T1359" i="1" s="1"/>
  <c r="S1234" i="1"/>
  <c r="T1234" i="1" s="1"/>
  <c r="S1240" i="1"/>
  <c r="T1240" i="1" s="1"/>
  <c r="S1270" i="1"/>
  <c r="T1270" i="1" s="1"/>
  <c r="S1276" i="1"/>
  <c r="T1276" i="1" s="1"/>
  <c r="S1461" i="1"/>
  <c r="T1461" i="1" s="1"/>
  <c r="S1175" i="1"/>
  <c r="T1175" i="1" s="1"/>
  <c r="S996" i="1"/>
  <c r="T996" i="1" s="1"/>
  <c r="S34" i="1"/>
  <c r="T34" i="1" s="1"/>
  <c r="S69" i="1"/>
  <c r="T69" i="1" s="1"/>
  <c r="S320" i="1"/>
  <c r="T320" i="1" s="1"/>
  <c r="S458" i="1"/>
  <c r="T458" i="1" s="1"/>
  <c r="S70" i="1"/>
  <c r="T70" i="1" s="1"/>
  <c r="S147" i="1"/>
  <c r="T147" i="1" s="1"/>
  <c r="S159" i="1"/>
  <c r="T159" i="1" s="1"/>
  <c r="S165" i="1"/>
  <c r="T165" i="1" s="1"/>
  <c r="S393" i="1"/>
  <c r="T393" i="1" s="1"/>
  <c r="S399" i="1"/>
  <c r="T399" i="1" s="1"/>
  <c r="S411" i="1"/>
  <c r="T411" i="1" s="1"/>
  <c r="S417" i="1"/>
  <c r="T417" i="1" s="1"/>
  <c r="S429" i="1"/>
  <c r="T429" i="1" s="1"/>
  <c r="S447" i="1"/>
  <c r="T447" i="1" s="1"/>
  <c r="S453" i="1"/>
  <c r="T453" i="1" s="1"/>
  <c r="S465" i="1"/>
  <c r="T465" i="1" s="1"/>
  <c r="S471" i="1"/>
  <c r="T471" i="1" s="1"/>
  <c r="S531" i="1"/>
  <c r="T531" i="1" s="1"/>
  <c r="S567" i="1"/>
  <c r="T567" i="1" s="1"/>
  <c r="S579" i="1"/>
  <c r="T579" i="1" s="1"/>
  <c r="S741" i="1"/>
  <c r="T741" i="1" s="1"/>
  <c r="S759" i="1"/>
  <c r="T759" i="1" s="1"/>
  <c r="S2464" i="1"/>
  <c r="T2464" i="1" s="1"/>
  <c r="S2554" i="1"/>
  <c r="T2554" i="1" s="1"/>
  <c r="S811" i="1"/>
  <c r="T811" i="1" s="1"/>
  <c r="S835" i="1"/>
  <c r="T835" i="1" s="1"/>
  <c r="S1330" i="1"/>
  <c r="T1330" i="1" s="1"/>
  <c r="S1366" i="1"/>
  <c r="T1366" i="1" s="1"/>
  <c r="S1384" i="1"/>
  <c r="T1384" i="1" s="1"/>
  <c r="S1706" i="1"/>
  <c r="T1706" i="1" s="1"/>
  <c r="S1814" i="1"/>
  <c r="T1814" i="1" s="1"/>
  <c r="S2204" i="1"/>
  <c r="T2204" i="1" s="1"/>
  <c r="S2222" i="1"/>
  <c r="T2222" i="1" s="1"/>
  <c r="S2234" i="1"/>
  <c r="T2234" i="1" s="1"/>
  <c r="S2240" i="1"/>
  <c r="T2240" i="1" s="1"/>
  <c r="S2275" i="1"/>
  <c r="T2275" i="1" s="1"/>
  <c r="S2401" i="1"/>
  <c r="T2401" i="1" s="1"/>
  <c r="S706" i="1"/>
  <c r="T706" i="1" s="1"/>
  <c r="S1122" i="1"/>
  <c r="T1122" i="1" s="1"/>
  <c r="S1217" i="1"/>
  <c r="T1217" i="1" s="1"/>
  <c r="S587" i="1"/>
  <c r="T587" i="1" s="1"/>
  <c r="S635" i="1"/>
  <c r="T635" i="1" s="1"/>
  <c r="S991" i="1"/>
  <c r="T991" i="1" s="1"/>
  <c r="S1003" i="1"/>
  <c r="T1003" i="1" s="1"/>
  <c r="S1051" i="1"/>
  <c r="T1051" i="1" s="1"/>
  <c r="S1087" i="1"/>
  <c r="T1087" i="1" s="1"/>
  <c r="S1146" i="1"/>
  <c r="T1146" i="1" s="1"/>
  <c r="S1325" i="1"/>
  <c r="T1325" i="1" s="1"/>
  <c r="S1576" i="1"/>
  <c r="T1576" i="1" s="1"/>
  <c r="S1629" i="1"/>
  <c r="T1629" i="1" s="1"/>
  <c r="S1659" i="1"/>
  <c r="T1659" i="1" s="1"/>
  <c r="S1665" i="1"/>
  <c r="T1665" i="1" s="1"/>
  <c r="S1689" i="1"/>
  <c r="T1689" i="1" s="1"/>
  <c r="S1779" i="1"/>
  <c r="T1779" i="1" s="1"/>
  <c r="S1821" i="1"/>
  <c r="T1821" i="1" s="1"/>
  <c r="S1117" i="1"/>
  <c r="T1117" i="1" s="1"/>
  <c r="S1260" i="1"/>
  <c r="T1260" i="1" s="1"/>
  <c r="S1266" i="1"/>
  <c r="T1266" i="1" s="1"/>
  <c r="S438" i="1"/>
  <c r="T438" i="1" s="1"/>
  <c r="S510" i="1"/>
  <c r="T510" i="1" s="1"/>
  <c r="S534" i="1"/>
  <c r="T534" i="1" s="1"/>
  <c r="S570" i="1"/>
  <c r="T570" i="1" s="1"/>
  <c r="S678" i="1"/>
  <c r="T678" i="1" s="1"/>
  <c r="S808" i="1"/>
  <c r="T808" i="1" s="1"/>
  <c r="S879" i="1"/>
  <c r="T879" i="1" s="1"/>
  <c r="S903" i="1"/>
  <c r="T903" i="1" s="1"/>
  <c r="S1046" i="1"/>
  <c r="T1046" i="1" s="1"/>
  <c r="S51" i="1"/>
  <c r="T51" i="1" s="1"/>
  <c r="S146" i="1"/>
  <c r="T146" i="1" s="1"/>
  <c r="S176" i="1"/>
  <c r="T176" i="1" s="1"/>
  <c r="S307" i="1"/>
  <c r="T307" i="1" s="1"/>
  <c r="S313" i="1"/>
  <c r="T313" i="1" s="1"/>
  <c r="S325" i="1"/>
  <c r="T325" i="1" s="1"/>
  <c r="S355" i="1"/>
  <c r="T355" i="1" s="1"/>
  <c r="S421" i="1"/>
  <c r="T421" i="1" s="1"/>
  <c r="S463" i="1"/>
  <c r="T463" i="1" s="1"/>
  <c r="S523" i="1"/>
  <c r="T523" i="1" s="1"/>
  <c r="S565" i="1"/>
  <c r="T565" i="1" s="1"/>
  <c r="S571" i="1"/>
  <c r="T571" i="1" s="1"/>
  <c r="S577" i="1"/>
  <c r="T577" i="1" s="1"/>
  <c r="S637" i="1"/>
  <c r="T637" i="1" s="1"/>
  <c r="S643" i="1"/>
  <c r="T643" i="1" s="1"/>
  <c r="S661" i="1"/>
  <c r="T661" i="1" s="1"/>
  <c r="S667" i="1"/>
  <c r="T667" i="1" s="1"/>
  <c r="S673" i="1"/>
  <c r="T673" i="1" s="1"/>
  <c r="S679" i="1"/>
  <c r="T679" i="1" s="1"/>
  <c r="S744" i="1"/>
  <c r="T744" i="1" s="1"/>
  <c r="S820" i="1"/>
  <c r="T820" i="1" s="1"/>
  <c r="S2069" i="1"/>
  <c r="T2069" i="1" s="1"/>
  <c r="S2075" i="1"/>
  <c r="T2075" i="1" s="1"/>
  <c r="S2135" i="1"/>
  <c r="T2135" i="1" s="1"/>
  <c r="S2153" i="1"/>
  <c r="T2153" i="1" s="1"/>
  <c r="S2159" i="1"/>
  <c r="T2159" i="1" s="1"/>
  <c r="S2207" i="1"/>
  <c r="T2207" i="1" s="1"/>
  <c r="S2404" i="1"/>
  <c r="T2404" i="1" s="1"/>
  <c r="S2410" i="1"/>
  <c r="T2410" i="1" s="1"/>
  <c r="S2416" i="1"/>
  <c r="T2416" i="1" s="1"/>
  <c r="S2422" i="1"/>
  <c r="T2422" i="1" s="1"/>
  <c r="S2428" i="1"/>
  <c r="T2428" i="1" s="1"/>
  <c r="S2434" i="1"/>
  <c r="T2434" i="1" s="1"/>
  <c r="S2691" i="1"/>
  <c r="T2691" i="1" s="1"/>
  <c r="S951" i="1"/>
  <c r="T951" i="1" s="1"/>
  <c r="S957" i="1"/>
  <c r="T957" i="1" s="1"/>
  <c r="S1183" i="1"/>
  <c r="T1183" i="1" s="1"/>
  <c r="S1422" i="1"/>
  <c r="T1422" i="1" s="1"/>
  <c r="S1559" i="1"/>
  <c r="T1559" i="1" s="1"/>
  <c r="S1606" i="1"/>
  <c r="T1606" i="1" s="1"/>
  <c r="S1612" i="1"/>
  <c r="T1612" i="1" s="1"/>
  <c r="S54" i="1"/>
  <c r="T54" i="1" s="1"/>
  <c r="S304" i="1"/>
  <c r="T304" i="1" s="1"/>
  <c r="S316" i="1"/>
  <c r="T316" i="1" s="1"/>
  <c r="S412" i="1"/>
  <c r="T412" i="1" s="1"/>
  <c r="S424" i="1"/>
  <c r="T424" i="1" s="1"/>
  <c r="S448" i="1"/>
  <c r="T448" i="1" s="1"/>
  <c r="S526" i="1"/>
  <c r="T526" i="1" s="1"/>
  <c r="S585" i="1"/>
  <c r="T585" i="1" s="1"/>
  <c r="S733" i="1"/>
  <c r="T733" i="1" s="1"/>
  <c r="S886" i="1"/>
  <c r="T886" i="1" s="1"/>
  <c r="S892" i="1"/>
  <c r="T892" i="1" s="1"/>
  <c r="S934" i="1"/>
  <c r="T934" i="1" s="1"/>
  <c r="S1500" i="1"/>
  <c r="T1500" i="1" s="1"/>
  <c r="S1708" i="1"/>
  <c r="T1708" i="1" s="1"/>
  <c r="S1726" i="1"/>
  <c r="T1726" i="1" s="1"/>
  <c r="S1905" i="1"/>
  <c r="T1905" i="1" s="1"/>
  <c r="S1953" i="1"/>
  <c r="T1953" i="1" s="1"/>
  <c r="S1965" i="1"/>
  <c r="T1965" i="1" s="1"/>
  <c r="S1977" i="1"/>
  <c r="T1977" i="1" s="1"/>
  <c r="S2025" i="1"/>
  <c r="T2025" i="1" s="1"/>
  <c r="S2127" i="1"/>
  <c r="T2127" i="1" s="1"/>
  <c r="S2199" i="1"/>
  <c r="T2199" i="1" s="1"/>
  <c r="S574" i="1"/>
  <c r="T574" i="1" s="1"/>
  <c r="S1107" i="1"/>
  <c r="T1107" i="1" s="1"/>
  <c r="S1268" i="1"/>
  <c r="T1268" i="1" s="1"/>
  <c r="S1542" i="1"/>
  <c r="T1542" i="1" s="1"/>
  <c r="S1548" i="1"/>
  <c r="T1548" i="1" s="1"/>
  <c r="S2492" i="1"/>
  <c r="T2492" i="1" s="1"/>
  <c r="S2546" i="1"/>
  <c r="T2546" i="1" s="1"/>
  <c r="S133" i="1"/>
  <c r="T133" i="1" s="1"/>
  <c r="S293" i="1"/>
  <c r="T293" i="1" s="1"/>
  <c r="S527" i="1"/>
  <c r="T527" i="1" s="1"/>
  <c r="S575" i="1"/>
  <c r="T575" i="1" s="1"/>
  <c r="S628" i="1"/>
  <c r="T628" i="1" s="1"/>
  <c r="S634" i="1"/>
  <c r="T634" i="1" s="1"/>
  <c r="S699" i="1"/>
  <c r="T699" i="1" s="1"/>
  <c r="S792" i="1"/>
  <c r="T792" i="1" s="1"/>
  <c r="S1096" i="1"/>
  <c r="T1096" i="1" s="1"/>
  <c r="S1102" i="1"/>
  <c r="T1102" i="1" s="1"/>
  <c r="S1221" i="1"/>
  <c r="T1221" i="1" s="1"/>
  <c r="S1227" i="1"/>
  <c r="T1227" i="1" s="1"/>
  <c r="S1245" i="1"/>
  <c r="T1245" i="1" s="1"/>
  <c r="S1251" i="1"/>
  <c r="T1251" i="1" s="1"/>
  <c r="S1257" i="1"/>
  <c r="T1257" i="1" s="1"/>
  <c r="S1269" i="1"/>
  <c r="T1269" i="1" s="1"/>
  <c r="S1287" i="1"/>
  <c r="T1287" i="1" s="1"/>
  <c r="S1322" i="1"/>
  <c r="T1322" i="1" s="1"/>
  <c r="S1418" i="1"/>
  <c r="T1418" i="1" s="1"/>
  <c r="S1430" i="1"/>
  <c r="T1430" i="1" s="1"/>
  <c r="S1436" i="1"/>
  <c r="T1436" i="1" s="1"/>
  <c r="S1465" i="1"/>
  <c r="T1465" i="1" s="1"/>
  <c r="S1578" i="1"/>
  <c r="T1578" i="1" s="1"/>
  <c r="S1608" i="1"/>
  <c r="T1608" i="1" s="1"/>
  <c r="S1620" i="1"/>
  <c r="T1620" i="1" s="1"/>
  <c r="S1751" i="1"/>
  <c r="T1751" i="1" s="1"/>
  <c r="S1787" i="1"/>
  <c r="T1787" i="1" s="1"/>
  <c r="S1811" i="1"/>
  <c r="T1811" i="1" s="1"/>
  <c r="S1906" i="1"/>
  <c r="T1906" i="1" s="1"/>
  <c r="S1930" i="1"/>
  <c r="T1930" i="1" s="1"/>
  <c r="S2098" i="1"/>
  <c r="T2098" i="1" s="1"/>
  <c r="S2116" i="1"/>
  <c r="T2116" i="1" s="1"/>
  <c r="S2134" i="1"/>
  <c r="T2134" i="1" s="1"/>
  <c r="S2146" i="1"/>
  <c r="T2146" i="1" s="1"/>
  <c r="S2439" i="1"/>
  <c r="T2439" i="1" s="1"/>
  <c r="S2499" i="1"/>
  <c r="T2499" i="1" s="1"/>
  <c r="S2523" i="1"/>
  <c r="T2523" i="1" s="1"/>
  <c r="S2547" i="1"/>
  <c r="T2547" i="1" s="1"/>
  <c r="S81" i="1"/>
  <c r="T81" i="1" s="1"/>
  <c r="S93" i="1"/>
  <c r="T93" i="1" s="1"/>
  <c r="S99" i="1"/>
  <c r="T99" i="1" s="1"/>
  <c r="S1711" i="1"/>
  <c r="T1711" i="1" s="1"/>
  <c r="S1948" i="1"/>
  <c r="T1948" i="1" s="1"/>
  <c r="S7" i="1"/>
  <c r="T7" i="1" s="1"/>
  <c r="S12" i="1"/>
  <c r="T12" i="1" s="1"/>
  <c r="S36" i="1"/>
  <c r="T36" i="1" s="1"/>
  <c r="S112" i="1"/>
  <c r="T112" i="1" s="1"/>
  <c r="S124" i="1"/>
  <c r="T124" i="1" s="1"/>
  <c r="S199" i="1"/>
  <c r="T199" i="1" s="1"/>
  <c r="S223" i="1"/>
  <c r="T223" i="1" s="1"/>
  <c r="S271" i="1"/>
  <c r="T271" i="1" s="1"/>
  <c r="S294" i="1"/>
  <c r="T294" i="1" s="1"/>
  <c r="S300" i="1"/>
  <c r="T300" i="1" s="1"/>
  <c r="S311" i="1"/>
  <c r="T311" i="1" s="1"/>
  <c r="S322" i="1"/>
  <c r="T322" i="1" s="1"/>
  <c r="S400" i="1"/>
  <c r="T400" i="1" s="1"/>
  <c r="S406" i="1"/>
  <c r="T406" i="1" s="1"/>
  <c r="S441" i="1"/>
  <c r="T441" i="1" s="1"/>
  <c r="S729" i="1"/>
  <c r="T729" i="1" s="1"/>
  <c r="S735" i="1"/>
  <c r="T735" i="1" s="1"/>
  <c r="S1271" i="1"/>
  <c r="T1271" i="1" s="1"/>
  <c r="S1312" i="1"/>
  <c r="T1312" i="1" s="1"/>
  <c r="S1324" i="1"/>
  <c r="T1324" i="1" s="1"/>
  <c r="S1584" i="1"/>
  <c r="T1584" i="1" s="1"/>
  <c r="S1590" i="1"/>
  <c r="T1590" i="1" s="1"/>
  <c r="S1601" i="1"/>
  <c r="T1601" i="1" s="1"/>
  <c r="S1623" i="1"/>
  <c r="T1623" i="1" s="1"/>
  <c r="S1635" i="1"/>
  <c r="T1635" i="1" s="1"/>
  <c r="S1647" i="1"/>
  <c r="T1647" i="1" s="1"/>
  <c r="S1694" i="1"/>
  <c r="T1694" i="1" s="1"/>
  <c r="S1718" i="1"/>
  <c r="T1718" i="1" s="1"/>
  <c r="S1730" i="1"/>
  <c r="T1730" i="1" s="1"/>
  <c r="S1789" i="1"/>
  <c r="T1789" i="1" s="1"/>
  <c r="S1984" i="1"/>
  <c r="T1984" i="1" s="1"/>
  <c r="S2002" i="1"/>
  <c r="T2002" i="1" s="1"/>
  <c r="S2459" i="1"/>
  <c r="T2459" i="1" s="1"/>
  <c r="S874" i="1"/>
  <c r="T874" i="1" s="1"/>
  <c r="S1770" i="1"/>
  <c r="T1770" i="1" s="1"/>
  <c r="S13" i="1"/>
  <c r="T13" i="1" s="1"/>
  <c r="S37" i="1"/>
  <c r="T37" i="1" s="1"/>
  <c r="S43" i="1"/>
  <c r="T43" i="1" s="1"/>
  <c r="S66" i="1"/>
  <c r="T66" i="1" s="1"/>
  <c r="S130" i="1"/>
  <c r="T130" i="1" s="1"/>
  <c r="S188" i="1"/>
  <c r="T188" i="1" s="1"/>
  <c r="S200" i="1"/>
  <c r="T200" i="1" s="1"/>
  <c r="S230" i="1"/>
  <c r="T230" i="1" s="1"/>
  <c r="S236" i="1"/>
  <c r="T236" i="1" s="1"/>
  <c r="S248" i="1"/>
  <c r="T248" i="1" s="1"/>
  <c r="S335" i="1"/>
  <c r="T335" i="1" s="1"/>
  <c r="S347" i="1"/>
  <c r="T347" i="1" s="1"/>
  <c r="S371" i="1"/>
  <c r="T371" i="1" s="1"/>
  <c r="S436" i="1"/>
  <c r="T436" i="1" s="1"/>
  <c r="S442" i="1"/>
  <c r="T442" i="1" s="1"/>
  <c r="S466" i="1"/>
  <c r="T466" i="1" s="1"/>
  <c r="S489" i="1"/>
  <c r="T489" i="1" s="1"/>
  <c r="S501" i="1"/>
  <c r="T501" i="1" s="1"/>
  <c r="S507" i="1"/>
  <c r="T507" i="1" s="1"/>
  <c r="S1099" i="1"/>
  <c r="T1099" i="1" s="1"/>
  <c r="S1105" i="1"/>
  <c r="T1105" i="1" s="1"/>
  <c r="S1140" i="1"/>
  <c r="T1140" i="1" s="1"/>
  <c r="S1158" i="1"/>
  <c r="T1158" i="1" s="1"/>
  <c r="S1543" i="1"/>
  <c r="T1543" i="1" s="1"/>
  <c r="S1549" i="1"/>
  <c r="T1549" i="1" s="1"/>
  <c r="S1596" i="1"/>
  <c r="T1596" i="1" s="1"/>
  <c r="S1671" i="1"/>
  <c r="T1671" i="1" s="1"/>
  <c r="S1677" i="1"/>
  <c r="T1677" i="1" s="1"/>
  <c r="S1695" i="1"/>
  <c r="T1695" i="1" s="1"/>
  <c r="S1742" i="1"/>
  <c r="T1742" i="1" s="1"/>
  <c r="S1837" i="1"/>
  <c r="T1837" i="1" s="1"/>
  <c r="S2193" i="1"/>
  <c r="T2193" i="1" s="1"/>
  <c r="S2246" i="1"/>
  <c r="T2246" i="1" s="1"/>
  <c r="S2257" i="1"/>
  <c r="T2257" i="1" s="1"/>
  <c r="S2293" i="1"/>
  <c r="T2293" i="1" s="1"/>
  <c r="S2305" i="1"/>
  <c r="T2305" i="1" s="1"/>
  <c r="S2311" i="1"/>
  <c r="T2311" i="1" s="1"/>
  <c r="S2323" i="1"/>
  <c r="T2323" i="1" s="1"/>
  <c r="S2341" i="1"/>
  <c r="T2341" i="1" s="1"/>
  <c r="S2365" i="1"/>
  <c r="T2365" i="1" s="1"/>
  <c r="S2371" i="1"/>
  <c r="T2371" i="1" s="1"/>
  <c r="S2389" i="1"/>
  <c r="T2389" i="1" s="1"/>
  <c r="S2460" i="1"/>
  <c r="T2460" i="1" s="1"/>
  <c r="S2573" i="1"/>
  <c r="T2573" i="1" s="1"/>
  <c r="S2639" i="1"/>
  <c r="T2639" i="1" s="1"/>
  <c r="S2645" i="1"/>
  <c r="T2645" i="1" s="1"/>
  <c r="S301" i="1"/>
  <c r="T301" i="1" s="1"/>
  <c r="S413" i="1"/>
  <c r="T413" i="1" s="1"/>
  <c r="S1194" i="1"/>
  <c r="T1194" i="1" s="1"/>
  <c r="S1200" i="1"/>
  <c r="T1200" i="1" s="1"/>
  <c r="S1284" i="1"/>
  <c r="T1284" i="1" s="1"/>
  <c r="S1290" i="1"/>
  <c r="T1290" i="1" s="1"/>
  <c r="S1585" i="1"/>
  <c r="T1585" i="1" s="1"/>
  <c r="S1648" i="1"/>
  <c r="T1648" i="1" s="1"/>
  <c r="S1701" i="1"/>
  <c r="T1701" i="1" s="1"/>
  <c r="S2217" i="1"/>
  <c r="T2217" i="1" s="1"/>
  <c r="S2472" i="1"/>
  <c r="T2472" i="1" s="1"/>
  <c r="S2520" i="1"/>
  <c r="T2520" i="1" s="1"/>
  <c r="S2544" i="1"/>
  <c r="T2544" i="1" s="1"/>
  <c r="S2675" i="1"/>
  <c r="T2675" i="1" s="1"/>
  <c r="S178" i="1"/>
  <c r="T178" i="1" s="1"/>
  <c r="S267" i="1"/>
  <c r="T267" i="1" s="1"/>
  <c r="S279" i="1"/>
  <c r="T279" i="1" s="1"/>
  <c r="S900" i="1"/>
  <c r="T900" i="1" s="1"/>
  <c r="S912" i="1"/>
  <c r="T912" i="1" s="1"/>
  <c r="S1420" i="1"/>
  <c r="T1420" i="1" s="1"/>
  <c r="S1432" i="1"/>
  <c r="T1432" i="1" s="1"/>
  <c r="S1509" i="1"/>
  <c r="T1509" i="1" s="1"/>
  <c r="S2152" i="1"/>
  <c r="T2152" i="1" s="1"/>
  <c r="S2194" i="1"/>
  <c r="T2194" i="1" s="1"/>
  <c r="S90" i="1"/>
  <c r="T90" i="1" s="1"/>
  <c r="S754" i="1"/>
  <c r="T754" i="1" s="1"/>
  <c r="S1053" i="1"/>
  <c r="T1053" i="1" s="1"/>
  <c r="S1213" i="1"/>
  <c r="T1213" i="1" s="1"/>
  <c r="S1444" i="1"/>
  <c r="T1444" i="1" s="1"/>
  <c r="S2206" i="1"/>
  <c r="T2206" i="1" s="1"/>
  <c r="S2242" i="1"/>
  <c r="T2242" i="1" s="1"/>
  <c r="S1719" i="1"/>
  <c r="T1719" i="1" s="1"/>
  <c r="S45" i="1"/>
  <c r="T45" i="1" s="1"/>
  <c r="S532" i="1"/>
  <c r="T532" i="1" s="1"/>
  <c r="S972" i="1"/>
  <c r="T972" i="1" s="1"/>
  <c r="S978" i="1"/>
  <c r="T978" i="1" s="1"/>
  <c r="S1166" i="1"/>
  <c r="T1166" i="1" s="1"/>
  <c r="S1338" i="1"/>
  <c r="T1338" i="1" s="1"/>
  <c r="S2005" i="1"/>
  <c r="T2005" i="1" s="1"/>
  <c r="S2124" i="1"/>
  <c r="T2124" i="1" s="1"/>
  <c r="S2271" i="1"/>
  <c r="T2271" i="1" s="1"/>
  <c r="S79" i="1"/>
  <c r="T79" i="1" s="1"/>
  <c r="S397" i="1"/>
  <c r="T397" i="1" s="1"/>
  <c r="S415" i="1"/>
  <c r="T415" i="1" s="1"/>
  <c r="S480" i="1"/>
  <c r="T480" i="1" s="1"/>
  <c r="S492" i="1"/>
  <c r="T492" i="1" s="1"/>
  <c r="S498" i="1"/>
  <c r="T498" i="1" s="1"/>
  <c r="S504" i="1"/>
  <c r="T504" i="1" s="1"/>
  <c r="S521" i="1"/>
  <c r="T521" i="1" s="1"/>
  <c r="S561" i="1"/>
  <c r="T561" i="1" s="1"/>
  <c r="S573" i="1"/>
  <c r="T573" i="1" s="1"/>
  <c r="S738" i="1"/>
  <c r="T738" i="1" s="1"/>
  <c r="S796" i="1"/>
  <c r="T796" i="1" s="1"/>
  <c r="S866" i="1"/>
  <c r="T866" i="1" s="1"/>
  <c r="S1090" i="1"/>
  <c r="T1090" i="1" s="1"/>
  <c r="S1303" i="1"/>
  <c r="T1303" i="1" s="1"/>
  <c r="S1822" i="1"/>
  <c r="T1822" i="1" s="1"/>
  <c r="S1828" i="1"/>
  <c r="T1828" i="1" s="1"/>
  <c r="S1911" i="1"/>
  <c r="T1911" i="1" s="1"/>
  <c r="S22" i="1"/>
  <c r="T22" i="1" s="1"/>
  <c r="S80" i="1"/>
  <c r="T80" i="1" s="1"/>
  <c r="S98" i="1"/>
  <c r="T98" i="1" s="1"/>
  <c r="S116" i="1"/>
  <c r="T116" i="1" s="1"/>
  <c r="S139" i="1"/>
  <c r="T139" i="1" s="1"/>
  <c r="S233" i="1"/>
  <c r="T233" i="1" s="1"/>
  <c r="S298" i="1"/>
  <c r="T298" i="1" s="1"/>
  <c r="S332" i="1"/>
  <c r="T332" i="1" s="1"/>
  <c r="S410" i="1"/>
  <c r="T410" i="1" s="1"/>
  <c r="S428" i="1"/>
  <c r="T428" i="1" s="1"/>
  <c r="S562" i="1"/>
  <c r="T562" i="1" s="1"/>
  <c r="S609" i="1"/>
  <c r="T609" i="1" s="1"/>
  <c r="S615" i="1"/>
  <c r="T615" i="1" s="1"/>
  <c r="S621" i="1"/>
  <c r="T621" i="1" s="1"/>
  <c r="S650" i="1"/>
  <c r="T650" i="1" s="1"/>
  <c r="S662" i="1"/>
  <c r="T662" i="1" s="1"/>
  <c r="S680" i="1"/>
  <c r="T680" i="1" s="1"/>
  <c r="S715" i="1"/>
  <c r="T715" i="1" s="1"/>
  <c r="S727" i="1"/>
  <c r="T727" i="1" s="1"/>
  <c r="S773" i="1"/>
  <c r="T773" i="1" s="1"/>
  <c r="S779" i="1"/>
  <c r="T779" i="1" s="1"/>
  <c r="S837" i="1"/>
  <c r="T837" i="1" s="1"/>
  <c r="S843" i="1"/>
  <c r="T843" i="1" s="1"/>
  <c r="S1002" i="1"/>
  <c r="T1002" i="1" s="1"/>
  <c r="S58" i="1"/>
  <c r="T58" i="1" s="1"/>
  <c r="S64" i="1"/>
  <c r="T64" i="1" s="1"/>
  <c r="S145" i="1"/>
  <c r="T145" i="1" s="1"/>
  <c r="S157" i="1"/>
  <c r="T157" i="1" s="1"/>
  <c r="S204" i="1"/>
  <c r="T204" i="1" s="1"/>
  <c r="S210" i="1"/>
  <c r="T210" i="1" s="1"/>
  <c r="S216" i="1"/>
  <c r="T216" i="1" s="1"/>
  <c r="S222" i="1"/>
  <c r="T222" i="1" s="1"/>
  <c r="S234" i="1"/>
  <c r="T234" i="1" s="1"/>
  <c r="S246" i="1"/>
  <c r="T246" i="1" s="1"/>
  <c r="S252" i="1"/>
  <c r="T252" i="1" s="1"/>
  <c r="S264" i="1"/>
  <c r="T264" i="1" s="1"/>
  <c r="S276" i="1"/>
  <c r="T276" i="1" s="1"/>
  <c r="S351" i="1"/>
  <c r="T351" i="1" s="1"/>
  <c r="S363" i="1"/>
  <c r="T363" i="1" s="1"/>
  <c r="S369" i="1"/>
  <c r="T369" i="1" s="1"/>
  <c r="S387" i="1"/>
  <c r="T387" i="1" s="1"/>
  <c r="S470" i="1"/>
  <c r="T470" i="1" s="1"/>
  <c r="S557" i="1"/>
  <c r="T557" i="1" s="1"/>
  <c r="S739" i="1"/>
  <c r="T739" i="1" s="1"/>
  <c r="S762" i="1"/>
  <c r="T762" i="1" s="1"/>
  <c r="S791" i="1"/>
  <c r="T791" i="1" s="1"/>
  <c r="S891" i="1"/>
  <c r="T891" i="1" s="1"/>
  <c r="S897" i="1"/>
  <c r="T897" i="1" s="1"/>
  <c r="S921" i="1"/>
  <c r="T921" i="1" s="1"/>
  <c r="S927" i="1"/>
  <c r="T927" i="1" s="1"/>
  <c r="S933" i="1"/>
  <c r="T933" i="1" s="1"/>
  <c r="S1758" i="1"/>
  <c r="T1758" i="1" s="1"/>
  <c r="S2013" i="1"/>
  <c r="T2013" i="1" s="1"/>
  <c r="S2030" i="1"/>
  <c r="T2030" i="1" s="1"/>
  <c r="S2042" i="1"/>
  <c r="T2042" i="1" s="1"/>
  <c r="S2066" i="1"/>
  <c r="T2066" i="1" s="1"/>
  <c r="S1919" i="1"/>
  <c r="T1919" i="1" s="1"/>
  <c r="S2043" i="1"/>
  <c r="T2043" i="1" s="1"/>
  <c r="S525" i="1"/>
  <c r="T525" i="1" s="1"/>
  <c r="S594" i="1"/>
  <c r="T594" i="1" s="1"/>
  <c r="S624" i="1"/>
  <c r="T624" i="1" s="1"/>
  <c r="S641" i="1"/>
  <c r="T641" i="1" s="1"/>
  <c r="S677" i="1"/>
  <c r="T677" i="1" s="1"/>
  <c r="S1209" i="1"/>
  <c r="T1209" i="1" s="1"/>
  <c r="S1239" i="1"/>
  <c r="T1239" i="1" s="1"/>
  <c r="S1397" i="1"/>
  <c r="T1397" i="1" s="1"/>
  <c r="S1492" i="1"/>
  <c r="T1492" i="1" s="1"/>
  <c r="S1533" i="1"/>
  <c r="T1533" i="1" s="1"/>
  <c r="S1592" i="1"/>
  <c r="T1592" i="1" s="1"/>
  <c r="S1967" i="1"/>
  <c r="T1967" i="1" s="1"/>
  <c r="S1991" i="1"/>
  <c r="T1991" i="1" s="1"/>
  <c r="S2392" i="1"/>
  <c r="T2392" i="1" s="1"/>
  <c r="S150" i="1"/>
  <c r="T150" i="1" s="1"/>
  <c r="S156" i="1"/>
  <c r="T156" i="1" s="1"/>
  <c r="S162" i="1"/>
  <c r="T162" i="1" s="1"/>
  <c r="S168" i="1"/>
  <c r="T168" i="1" s="1"/>
  <c r="S174" i="1"/>
  <c r="T174" i="1" s="1"/>
  <c r="S185" i="1"/>
  <c r="T185" i="1" s="1"/>
  <c r="S203" i="1"/>
  <c r="T203" i="1" s="1"/>
  <c r="S209" i="1"/>
  <c r="T209" i="1" s="1"/>
  <c r="S238" i="1"/>
  <c r="T238" i="1" s="1"/>
  <c r="S297" i="1"/>
  <c r="T297" i="1" s="1"/>
  <c r="S303" i="1"/>
  <c r="T303" i="1" s="1"/>
  <c r="S456" i="1"/>
  <c r="T456" i="1" s="1"/>
  <c r="S462" i="1"/>
  <c r="T462" i="1" s="1"/>
  <c r="S503" i="1"/>
  <c r="T503" i="1" s="1"/>
  <c r="S514" i="1"/>
  <c r="T514" i="1" s="1"/>
  <c r="S520" i="1"/>
  <c r="T520" i="1" s="1"/>
  <c r="S549" i="1"/>
  <c r="T549" i="1" s="1"/>
  <c r="S560" i="1"/>
  <c r="T560" i="1" s="1"/>
  <c r="S566" i="1"/>
  <c r="T566" i="1" s="1"/>
  <c r="S583" i="1"/>
  <c r="T583" i="1" s="1"/>
  <c r="S589" i="1"/>
  <c r="T589" i="1" s="1"/>
  <c r="S601" i="1"/>
  <c r="T601" i="1" s="1"/>
  <c r="S742" i="1"/>
  <c r="T742" i="1" s="1"/>
  <c r="S794" i="1"/>
  <c r="T794" i="1" s="1"/>
  <c r="S817" i="1"/>
  <c r="T817" i="1" s="1"/>
  <c r="S840" i="1"/>
  <c r="T840" i="1" s="1"/>
  <c r="S846" i="1"/>
  <c r="T846" i="1" s="1"/>
  <c r="S852" i="1"/>
  <c r="T852" i="1" s="1"/>
  <c r="S864" i="1"/>
  <c r="T864" i="1" s="1"/>
  <c r="S952" i="1"/>
  <c r="T952" i="1" s="1"/>
  <c r="S958" i="1"/>
  <c r="T958" i="1" s="1"/>
  <c r="S1009" i="1"/>
  <c r="T1009" i="1" s="1"/>
  <c r="S1033" i="1"/>
  <c r="T1033" i="1" s="1"/>
  <c r="S1074" i="1"/>
  <c r="T1074" i="1" s="1"/>
  <c r="S1098" i="1"/>
  <c r="T1098" i="1" s="1"/>
  <c r="S1110" i="1"/>
  <c r="T1110" i="1" s="1"/>
  <c r="S1116" i="1"/>
  <c r="T1116" i="1" s="1"/>
  <c r="S1180" i="1"/>
  <c r="T1180" i="1" s="1"/>
  <c r="S1186" i="1"/>
  <c r="T1186" i="1" s="1"/>
  <c r="S1192" i="1"/>
  <c r="T1192" i="1" s="1"/>
  <c r="S1210" i="1"/>
  <c r="T1210" i="1" s="1"/>
  <c r="S1216" i="1"/>
  <c r="T1216" i="1" s="1"/>
  <c r="S1222" i="1"/>
  <c r="T1222" i="1" s="1"/>
  <c r="S1263" i="1"/>
  <c r="T1263" i="1" s="1"/>
  <c r="S1275" i="1"/>
  <c r="T1275" i="1" s="1"/>
  <c r="S1299" i="1"/>
  <c r="T1299" i="1" s="1"/>
  <c r="S1310" i="1"/>
  <c r="T1310" i="1" s="1"/>
  <c r="S1328" i="1"/>
  <c r="T1328" i="1" s="1"/>
  <c r="S1345" i="1"/>
  <c r="T1345" i="1" s="1"/>
  <c r="S1363" i="1"/>
  <c r="T1363" i="1" s="1"/>
  <c r="S1369" i="1"/>
  <c r="T1369" i="1" s="1"/>
  <c r="S1386" i="1"/>
  <c r="T1386" i="1" s="1"/>
  <c r="S1410" i="1"/>
  <c r="T1410" i="1" s="1"/>
  <c r="S1428" i="1"/>
  <c r="T1428" i="1" s="1"/>
  <c r="S1434" i="1"/>
  <c r="T1434" i="1" s="1"/>
  <c r="S1493" i="1"/>
  <c r="T1493" i="1" s="1"/>
  <c r="S1499" i="1"/>
  <c r="T1499" i="1" s="1"/>
  <c r="S1528" i="1"/>
  <c r="T1528" i="1" s="1"/>
  <c r="S1534" i="1"/>
  <c r="T1534" i="1" s="1"/>
  <c r="S1540" i="1"/>
  <c r="T1540" i="1" s="1"/>
  <c r="S1763" i="1"/>
  <c r="T1763" i="1" s="1"/>
  <c r="S1827" i="1"/>
  <c r="T1827" i="1" s="1"/>
  <c r="S1873" i="1"/>
  <c r="T1873" i="1" s="1"/>
  <c r="S1897" i="1"/>
  <c r="T1897" i="1" s="1"/>
  <c r="S1903" i="1"/>
  <c r="T1903" i="1" s="1"/>
  <c r="S1909" i="1"/>
  <c r="T1909" i="1" s="1"/>
  <c r="S1962" i="1"/>
  <c r="T1962" i="1" s="1"/>
  <c r="S1974" i="1"/>
  <c r="T1974" i="1" s="1"/>
  <c r="S1998" i="1"/>
  <c r="T1998" i="1" s="1"/>
  <c r="S2009" i="1"/>
  <c r="T2009" i="1" s="1"/>
  <c r="S2056" i="1"/>
  <c r="T2056" i="1" s="1"/>
  <c r="S2062" i="1"/>
  <c r="T2062" i="1" s="1"/>
  <c r="S2133" i="1"/>
  <c r="T2133" i="1" s="1"/>
  <c r="S2168" i="1"/>
  <c r="T2168" i="1" s="1"/>
  <c r="S829" i="1"/>
  <c r="T829" i="1" s="1"/>
  <c r="S935" i="1"/>
  <c r="T935" i="1" s="1"/>
  <c r="S970" i="1"/>
  <c r="T970" i="1" s="1"/>
  <c r="S976" i="1"/>
  <c r="T976" i="1" s="1"/>
  <c r="S999" i="1"/>
  <c r="T999" i="1" s="1"/>
  <c r="S1010" i="1"/>
  <c r="T1010" i="1" s="1"/>
  <c r="S1022" i="1"/>
  <c r="T1022" i="1" s="1"/>
  <c r="S1057" i="1"/>
  <c r="T1057" i="1" s="1"/>
  <c r="S1134" i="1"/>
  <c r="T1134" i="1" s="1"/>
  <c r="S1151" i="1"/>
  <c r="T1151" i="1" s="1"/>
  <c r="S1157" i="1"/>
  <c r="T1157" i="1" s="1"/>
  <c r="S1252" i="1"/>
  <c r="T1252" i="1" s="1"/>
  <c r="S1264" i="1"/>
  <c r="T1264" i="1" s="1"/>
  <c r="S1346" i="1"/>
  <c r="T1346" i="1" s="1"/>
  <c r="S1352" i="1"/>
  <c r="T1352" i="1" s="1"/>
  <c r="S1358" i="1"/>
  <c r="T1358" i="1" s="1"/>
  <c r="S1387" i="1"/>
  <c r="T1387" i="1" s="1"/>
  <c r="S1440" i="1"/>
  <c r="T1440" i="1" s="1"/>
  <c r="S1446" i="1"/>
  <c r="T1446" i="1" s="1"/>
  <c r="S1452" i="1"/>
  <c r="T1452" i="1" s="1"/>
  <c r="S1458" i="1"/>
  <c r="T1458" i="1" s="1"/>
  <c r="S1470" i="1"/>
  <c r="T1470" i="1" s="1"/>
  <c r="S1588" i="1"/>
  <c r="T1588" i="1" s="1"/>
  <c r="S1599" i="1"/>
  <c r="T1599" i="1" s="1"/>
  <c r="S1734" i="1"/>
  <c r="T1734" i="1" s="1"/>
  <c r="S1769" i="1"/>
  <c r="T1769" i="1" s="1"/>
  <c r="S1850" i="1"/>
  <c r="T1850" i="1" s="1"/>
  <c r="S1945" i="1"/>
  <c r="T1945" i="1" s="1"/>
  <c r="S2592" i="1"/>
  <c r="T2592" i="1" s="1"/>
  <c r="S2646" i="1"/>
  <c r="T2646" i="1" s="1"/>
  <c r="S593" i="1"/>
  <c r="T593" i="1" s="1"/>
  <c r="S640" i="1"/>
  <c r="T640" i="1" s="1"/>
  <c r="S646" i="1"/>
  <c r="T646" i="1" s="1"/>
  <c r="S664" i="1"/>
  <c r="T664" i="1" s="1"/>
  <c r="S700" i="1"/>
  <c r="T700" i="1" s="1"/>
  <c r="S711" i="1"/>
  <c r="T711" i="1" s="1"/>
  <c r="S740" i="1"/>
  <c r="T740" i="1" s="1"/>
  <c r="S768" i="1"/>
  <c r="T768" i="1" s="1"/>
  <c r="S973" i="1"/>
  <c r="T973" i="1" s="1"/>
  <c r="S1007" i="1"/>
  <c r="T1007" i="1" s="1"/>
  <c r="S1060" i="1"/>
  <c r="T1060" i="1" s="1"/>
  <c r="S1113" i="1"/>
  <c r="T1113" i="1" s="1"/>
  <c r="S1142" i="1"/>
  <c r="T1142" i="1" s="1"/>
  <c r="S1153" i="1"/>
  <c r="T1153" i="1" s="1"/>
  <c r="S1195" i="1"/>
  <c r="T1195" i="1" s="1"/>
  <c r="S1201" i="1"/>
  <c r="T1201" i="1" s="1"/>
  <c r="S1306" i="1"/>
  <c r="T1306" i="1" s="1"/>
  <c r="S1329" i="1"/>
  <c r="T1329" i="1" s="1"/>
  <c r="S1335" i="1"/>
  <c r="T1335" i="1" s="1"/>
  <c r="S1353" i="1"/>
  <c r="T1353" i="1" s="1"/>
  <c r="S1411" i="1"/>
  <c r="T1411" i="1" s="1"/>
  <c r="S1441" i="1"/>
  <c r="T1441" i="1" s="1"/>
  <c r="S1447" i="1"/>
  <c r="T1447" i="1" s="1"/>
  <c r="S1488" i="1"/>
  <c r="T1488" i="1" s="1"/>
  <c r="S1506" i="1"/>
  <c r="T1506" i="1" s="1"/>
  <c r="S1512" i="1"/>
  <c r="T1512" i="1" s="1"/>
  <c r="S1524" i="1"/>
  <c r="T1524" i="1" s="1"/>
  <c r="S1587" i="1"/>
  <c r="T1587" i="1" s="1"/>
  <c r="S1593" i="1"/>
  <c r="T1593" i="1" s="1"/>
  <c r="S1632" i="1"/>
  <c r="T1632" i="1" s="1"/>
  <c r="S1638" i="1"/>
  <c r="T1638" i="1" s="1"/>
  <c r="S1644" i="1"/>
  <c r="T1644" i="1" s="1"/>
  <c r="S1650" i="1"/>
  <c r="T1650" i="1" s="1"/>
  <c r="S1656" i="1"/>
  <c r="T1656" i="1" s="1"/>
  <c r="S1668" i="1"/>
  <c r="T1668" i="1" s="1"/>
  <c r="S1684" i="1"/>
  <c r="T1684" i="1" s="1"/>
  <c r="S1702" i="1"/>
  <c r="T1702" i="1" s="1"/>
  <c r="S1720" i="1"/>
  <c r="T1720" i="1" s="1"/>
  <c r="S1737" i="1"/>
  <c r="T1737" i="1" s="1"/>
  <c r="S1754" i="1"/>
  <c r="T1754" i="1" s="1"/>
  <c r="S1783" i="1"/>
  <c r="T1783" i="1" s="1"/>
  <c r="S1857" i="1"/>
  <c r="T1857" i="1" s="1"/>
  <c r="S1863" i="1"/>
  <c r="T1863" i="1" s="1"/>
  <c r="S1869" i="1"/>
  <c r="T1869" i="1" s="1"/>
  <c r="S1875" i="1"/>
  <c r="T1875" i="1" s="1"/>
  <c r="S1957" i="1"/>
  <c r="T1957" i="1" s="1"/>
  <c r="S1969" i="1"/>
  <c r="T1969" i="1" s="1"/>
  <c r="S2022" i="1"/>
  <c r="T2022" i="1" s="1"/>
  <c r="S2033" i="1"/>
  <c r="T2033" i="1" s="1"/>
  <c r="S2045" i="1"/>
  <c r="T2045" i="1" s="1"/>
  <c r="S2051" i="1"/>
  <c r="T2051" i="1" s="1"/>
  <c r="S2063" i="1"/>
  <c r="T2063" i="1" s="1"/>
  <c r="S2074" i="1"/>
  <c r="T2074" i="1" s="1"/>
  <c r="S2110" i="1"/>
  <c r="T2110" i="1" s="1"/>
  <c r="S2121" i="1"/>
  <c r="T2121" i="1" s="1"/>
  <c r="S2144" i="1"/>
  <c r="T2144" i="1" s="1"/>
  <c r="S2149" i="1"/>
  <c r="T2149" i="1" s="1"/>
  <c r="S2161" i="1"/>
  <c r="T2161" i="1" s="1"/>
  <c r="S2219" i="1"/>
  <c r="T2219" i="1" s="1"/>
  <c r="S2272" i="1"/>
  <c r="T2272" i="1" s="1"/>
  <c r="S2284" i="1"/>
  <c r="T2284" i="1" s="1"/>
  <c r="S2409" i="1"/>
  <c r="T2409" i="1" s="1"/>
  <c r="S2415" i="1"/>
  <c r="T2415" i="1" s="1"/>
  <c r="S2421" i="1"/>
  <c r="T2421" i="1" s="1"/>
  <c r="S2427" i="1"/>
  <c r="T2427" i="1" s="1"/>
  <c r="S2474" i="1"/>
  <c r="T2474" i="1" s="1"/>
  <c r="S2504" i="1"/>
  <c r="T2504" i="1" s="1"/>
  <c r="S2510" i="1"/>
  <c r="T2510" i="1" s="1"/>
  <c r="S2534" i="1"/>
  <c r="T2534" i="1" s="1"/>
  <c r="S2587" i="1"/>
  <c r="T2587" i="1" s="1"/>
  <c r="S636" i="1"/>
  <c r="T636" i="1" s="1"/>
  <c r="S642" i="1"/>
  <c r="T642" i="1" s="1"/>
  <c r="S648" i="1"/>
  <c r="T648" i="1" s="1"/>
  <c r="S654" i="1"/>
  <c r="T654" i="1" s="1"/>
  <c r="S666" i="1"/>
  <c r="T666" i="1" s="1"/>
  <c r="S672" i="1"/>
  <c r="T672" i="1" s="1"/>
  <c r="S684" i="1"/>
  <c r="T684" i="1" s="1"/>
  <c r="S690" i="1"/>
  <c r="T690" i="1" s="1"/>
  <c r="S770" i="1"/>
  <c r="T770" i="1" s="1"/>
  <c r="S776" i="1"/>
  <c r="T776" i="1" s="1"/>
  <c r="S782" i="1"/>
  <c r="T782" i="1" s="1"/>
  <c r="S822" i="1"/>
  <c r="T822" i="1" s="1"/>
  <c r="S828" i="1"/>
  <c r="T828" i="1" s="1"/>
  <c r="S834" i="1"/>
  <c r="T834" i="1" s="1"/>
  <c r="S863" i="1"/>
  <c r="T863" i="1" s="1"/>
  <c r="S898" i="1"/>
  <c r="T898" i="1" s="1"/>
  <c r="S904" i="1"/>
  <c r="T904" i="1" s="1"/>
  <c r="S910" i="1"/>
  <c r="T910" i="1" s="1"/>
  <c r="S916" i="1"/>
  <c r="T916" i="1" s="1"/>
  <c r="S922" i="1"/>
  <c r="T922" i="1" s="1"/>
  <c r="S939" i="1"/>
  <c r="T939" i="1" s="1"/>
  <c r="S986" i="1"/>
  <c r="T986" i="1" s="1"/>
  <c r="S992" i="1"/>
  <c r="T992" i="1" s="1"/>
  <c r="S1079" i="1"/>
  <c r="T1079" i="1" s="1"/>
  <c r="S1126" i="1"/>
  <c r="T1126" i="1" s="1"/>
  <c r="S1161" i="1"/>
  <c r="T1161" i="1" s="1"/>
  <c r="S1167" i="1"/>
  <c r="T1167" i="1" s="1"/>
  <c r="S1214" i="1"/>
  <c r="T1214" i="1" s="1"/>
  <c r="S1267" i="1"/>
  <c r="T1267" i="1" s="1"/>
  <c r="S1354" i="1"/>
  <c r="T1354" i="1" s="1"/>
  <c r="S1389" i="1"/>
  <c r="T1389" i="1" s="1"/>
  <c r="S1395" i="1"/>
  <c r="T1395" i="1" s="1"/>
  <c r="S1401" i="1"/>
  <c r="T1401" i="1" s="1"/>
  <c r="S1407" i="1"/>
  <c r="T1407" i="1" s="1"/>
  <c r="S1431" i="1"/>
  <c r="T1431" i="1" s="1"/>
  <c r="S1554" i="1"/>
  <c r="T1554" i="1" s="1"/>
  <c r="S1560" i="1"/>
  <c r="T1560" i="1" s="1"/>
  <c r="S1566" i="1"/>
  <c r="T1566" i="1" s="1"/>
  <c r="S1589" i="1"/>
  <c r="T1589" i="1" s="1"/>
  <c r="S1616" i="1"/>
  <c r="T1616" i="1" s="1"/>
  <c r="S1692" i="1"/>
  <c r="T1692" i="1" s="1"/>
  <c r="S1698" i="1"/>
  <c r="T1698" i="1" s="1"/>
  <c r="S1715" i="1"/>
  <c r="T1715" i="1" s="1"/>
  <c r="S1767" i="1"/>
  <c r="T1767" i="1" s="1"/>
  <c r="S1831" i="1"/>
  <c r="T1831" i="1" s="1"/>
  <c r="S1864" i="1"/>
  <c r="T1864" i="1" s="1"/>
  <c r="S1888" i="1"/>
  <c r="T1888" i="1" s="1"/>
  <c r="S1894" i="1"/>
  <c r="T1894" i="1" s="1"/>
  <c r="S2023" i="1"/>
  <c r="T2023" i="1" s="1"/>
  <c r="S2034" i="1"/>
  <c r="T2034" i="1" s="1"/>
  <c r="S2151" i="1"/>
  <c r="T2151" i="1" s="1"/>
  <c r="S2157" i="1"/>
  <c r="T2157" i="1" s="1"/>
  <c r="S2163" i="1"/>
  <c r="T2163" i="1" s="1"/>
  <c r="S2169" i="1"/>
  <c r="T2169" i="1" s="1"/>
  <c r="S2233" i="1"/>
  <c r="T2233" i="1" s="1"/>
  <c r="S2267" i="1"/>
  <c r="T2267" i="1" s="1"/>
  <c r="S2291" i="1"/>
  <c r="T2291" i="1" s="1"/>
  <c r="S2303" i="1"/>
  <c r="T2303" i="1" s="1"/>
  <c r="S2511" i="1"/>
  <c r="T2511" i="1" s="1"/>
  <c r="S2582" i="1"/>
  <c r="T2582" i="1" s="1"/>
  <c r="S1203" i="1"/>
  <c r="T1203" i="1" s="1"/>
  <c r="S1256" i="1"/>
  <c r="T1256" i="1" s="1"/>
  <c r="S1302" i="1"/>
  <c r="T1302" i="1" s="1"/>
  <c r="S1337" i="1"/>
  <c r="T1337" i="1" s="1"/>
  <c r="S1378" i="1"/>
  <c r="T1378" i="1" s="1"/>
  <c r="S1390" i="1"/>
  <c r="T1390" i="1" s="1"/>
  <c r="S1449" i="1"/>
  <c r="T1449" i="1" s="1"/>
  <c r="S1455" i="1"/>
  <c r="T1455" i="1" s="1"/>
  <c r="S1502" i="1"/>
  <c r="T1502" i="1" s="1"/>
  <c r="S1611" i="1"/>
  <c r="T1611" i="1" s="1"/>
  <c r="S1640" i="1"/>
  <c r="T1640" i="1" s="1"/>
  <c r="S1646" i="1"/>
  <c r="T1646" i="1" s="1"/>
  <c r="S1675" i="1"/>
  <c r="T1675" i="1" s="1"/>
  <c r="S1704" i="1"/>
  <c r="T1704" i="1" s="1"/>
  <c r="S1722" i="1"/>
  <c r="T1722" i="1" s="1"/>
  <c r="S1739" i="1"/>
  <c r="T1739" i="1" s="1"/>
  <c r="S1756" i="1"/>
  <c r="T1756" i="1" s="1"/>
  <c r="S1842" i="1"/>
  <c r="T1842" i="1" s="1"/>
  <c r="S1853" i="1"/>
  <c r="T1853" i="1" s="1"/>
  <c r="S1942" i="1"/>
  <c r="T1942" i="1" s="1"/>
  <c r="S1971" i="1"/>
  <c r="T1971" i="1" s="1"/>
  <c r="S1983" i="1"/>
  <c r="T1983" i="1" s="1"/>
  <c r="S1989" i="1"/>
  <c r="T1989" i="1" s="1"/>
  <c r="S2018" i="1"/>
  <c r="T2018" i="1" s="1"/>
  <c r="S2059" i="1"/>
  <c r="T2059" i="1" s="1"/>
  <c r="S2106" i="1"/>
  <c r="T2106" i="1" s="1"/>
  <c r="S2112" i="1"/>
  <c r="T2112" i="1" s="1"/>
  <c r="S2123" i="1"/>
  <c r="T2123" i="1" s="1"/>
  <c r="S2140" i="1"/>
  <c r="T2140" i="1" s="1"/>
  <c r="S2198" i="1"/>
  <c r="T2198" i="1" s="1"/>
  <c r="S2268" i="1"/>
  <c r="T2268" i="1" s="1"/>
  <c r="S2286" i="1"/>
  <c r="T2286" i="1" s="1"/>
  <c r="S2298" i="1"/>
  <c r="T2298" i="1" s="1"/>
  <c r="S2304" i="1"/>
  <c r="T2304" i="1" s="1"/>
  <c r="S2310" i="1"/>
  <c r="T2310" i="1" s="1"/>
  <c r="S2316" i="1"/>
  <c r="T2316" i="1" s="1"/>
  <c r="S2328" i="1"/>
  <c r="T2328" i="1" s="1"/>
  <c r="S2358" i="1"/>
  <c r="T2358" i="1" s="1"/>
  <c r="S2500" i="1"/>
  <c r="T2500" i="1" s="1"/>
  <c r="S2553" i="1"/>
  <c r="T2553" i="1" s="1"/>
  <c r="S2589" i="1"/>
  <c r="T2589" i="1" s="1"/>
  <c r="S2595" i="1"/>
  <c r="T2595" i="1" s="1"/>
  <c r="S2619" i="1"/>
  <c r="T2619" i="1" s="1"/>
  <c r="S2625" i="1"/>
  <c r="T2625" i="1" s="1"/>
  <c r="S2631" i="1"/>
  <c r="T2631" i="1" s="1"/>
  <c r="S2655" i="1"/>
  <c r="T2655" i="1" s="1"/>
  <c r="S126" i="1"/>
  <c r="T126" i="1" s="1"/>
  <c r="S317" i="1"/>
  <c r="T317" i="1" s="1"/>
  <c r="S723" i="1"/>
  <c r="T723" i="1" s="1"/>
  <c r="S940" i="1"/>
  <c r="T940" i="1" s="1"/>
  <c r="S969" i="1"/>
  <c r="T969" i="1" s="1"/>
  <c r="S1370" i="1"/>
  <c r="T1370" i="1" s="1"/>
  <c r="S1467" i="1"/>
  <c r="T1467" i="1" s="1"/>
  <c r="S1913" i="1"/>
  <c r="T1913" i="1" s="1"/>
  <c r="S2027" i="1"/>
  <c r="T2027" i="1" s="1"/>
  <c r="S2333" i="1"/>
  <c r="T2333" i="1" s="1"/>
  <c r="S563" i="1"/>
  <c r="T563" i="1" s="1"/>
  <c r="S655" i="1"/>
  <c r="T655" i="1" s="1"/>
  <c r="S918" i="1"/>
  <c r="T918" i="1" s="1"/>
  <c r="S1976" i="1"/>
  <c r="T1976" i="1" s="1"/>
  <c r="S2078" i="1"/>
  <c r="T2078" i="1" s="1"/>
  <c r="S2095" i="1"/>
  <c r="T2095" i="1" s="1"/>
  <c r="S103" i="1"/>
  <c r="T103" i="1" s="1"/>
  <c r="S286" i="1"/>
  <c r="T286" i="1" s="1"/>
  <c r="S318" i="1"/>
  <c r="T318" i="1" s="1"/>
  <c r="S353" i="1"/>
  <c r="T353" i="1" s="1"/>
  <c r="S365" i="1"/>
  <c r="T365" i="1" s="1"/>
  <c r="S707" i="1"/>
  <c r="T707" i="1" s="1"/>
  <c r="S2299" i="1"/>
  <c r="T2299" i="1" s="1"/>
  <c r="S2322" i="1"/>
  <c r="T2322" i="1" s="1"/>
  <c r="S76" i="1"/>
  <c r="T76" i="1" s="1"/>
  <c r="S269" i="1"/>
  <c r="T269" i="1" s="1"/>
  <c r="S685" i="1"/>
  <c r="T685" i="1" s="1"/>
  <c r="S691" i="1"/>
  <c r="T691" i="1" s="1"/>
  <c r="S713" i="1"/>
  <c r="T713" i="1" s="1"/>
  <c r="S1241" i="1"/>
  <c r="T1241" i="1" s="1"/>
  <c r="S1247" i="1"/>
  <c r="T1247" i="1" s="1"/>
  <c r="S2652" i="1"/>
  <c r="T2652" i="1" s="1"/>
  <c r="S258" i="1"/>
  <c r="T258" i="1" s="1"/>
  <c r="S708" i="1"/>
  <c r="T708" i="1" s="1"/>
  <c r="S781" i="1"/>
  <c r="T781" i="1" s="1"/>
  <c r="S1085" i="1"/>
  <c r="T1085" i="1" s="1"/>
  <c r="S1091" i="1"/>
  <c r="T1091" i="1" s="1"/>
  <c r="S1733" i="1"/>
  <c r="T1733" i="1" s="1"/>
  <c r="S1744" i="1"/>
  <c r="T1744" i="1" s="1"/>
  <c r="S639" i="1"/>
  <c r="T639" i="1" s="1"/>
  <c r="S1412" i="1"/>
  <c r="T1412" i="1" s="1"/>
  <c r="S1728" i="1"/>
  <c r="T1728" i="1" s="1"/>
  <c r="S1955" i="1"/>
  <c r="T1955" i="1" s="1"/>
  <c r="S2682" i="1"/>
  <c r="T2682" i="1" s="1"/>
  <c r="S39" i="1"/>
  <c r="T39" i="1" s="1"/>
  <c r="S78" i="1"/>
  <c r="T78" i="1" s="1"/>
  <c r="S117" i="1"/>
  <c r="T117" i="1" s="1"/>
  <c r="S192" i="1"/>
  <c r="T192" i="1" s="1"/>
  <c r="S483" i="1"/>
  <c r="T483" i="1" s="1"/>
  <c r="S500" i="1"/>
  <c r="T500" i="1" s="1"/>
  <c r="S516" i="1"/>
  <c r="T516" i="1" s="1"/>
  <c r="S522" i="1"/>
  <c r="T522" i="1" s="1"/>
  <c r="S538" i="1"/>
  <c r="T538" i="1" s="1"/>
  <c r="S555" i="1"/>
  <c r="T555" i="1" s="1"/>
  <c r="S612" i="1"/>
  <c r="T612" i="1" s="1"/>
  <c r="S1011" i="1"/>
  <c r="T1011" i="1" s="1"/>
  <c r="S1150" i="1"/>
  <c r="T1150" i="1" s="1"/>
  <c r="S1155" i="1"/>
  <c r="T1155" i="1" s="1"/>
  <c r="S1185" i="1"/>
  <c r="T1185" i="1" s="1"/>
  <c r="S1191" i="1"/>
  <c r="T1191" i="1" s="1"/>
  <c r="S1283" i="1"/>
  <c r="T1283" i="1" s="1"/>
  <c r="S1717" i="1"/>
  <c r="T1717" i="1" s="1"/>
  <c r="S1740" i="1"/>
  <c r="T1740" i="1" s="1"/>
  <c r="S2036" i="1"/>
  <c r="T2036" i="1" s="1"/>
  <c r="S2119" i="1"/>
  <c r="T2119" i="1" s="1"/>
  <c r="S2129" i="1"/>
  <c r="T2129" i="1" s="1"/>
  <c r="S2187" i="1"/>
  <c r="T2187" i="1" s="1"/>
  <c r="S2535" i="1"/>
  <c r="T2535" i="1" s="1"/>
  <c r="S2600" i="1"/>
  <c r="T2600" i="1" s="1"/>
  <c r="S18" i="1"/>
  <c r="T18" i="1" s="1"/>
  <c r="S595" i="1"/>
  <c r="T595" i="1" s="1"/>
  <c r="S743" i="1"/>
  <c r="T743" i="1" s="1"/>
  <c r="S765" i="1"/>
  <c r="T765" i="1" s="1"/>
  <c r="S995" i="1"/>
  <c r="T995" i="1" s="1"/>
  <c r="S1128" i="1"/>
  <c r="T1128" i="1" s="1"/>
  <c r="S1696" i="1"/>
  <c r="T1696" i="1" s="1"/>
  <c r="S170" i="1"/>
  <c r="T170" i="1" s="1"/>
  <c r="S187" i="1"/>
  <c r="T187" i="1" s="1"/>
  <c r="S478" i="1"/>
  <c r="T478" i="1" s="1"/>
  <c r="S495" i="1"/>
  <c r="T495" i="1" s="1"/>
  <c r="S749" i="1"/>
  <c r="T749" i="1" s="1"/>
  <c r="S800" i="1"/>
  <c r="T800" i="1" s="1"/>
  <c r="S806" i="1"/>
  <c r="T806" i="1" s="1"/>
  <c r="S1145" i="1"/>
  <c r="T1145" i="1" s="1"/>
  <c r="S2065" i="1"/>
  <c r="T2065" i="1" s="1"/>
  <c r="S153" i="1"/>
  <c r="T153" i="1" s="1"/>
  <c r="S177" i="1"/>
  <c r="T177" i="1" s="1"/>
  <c r="S328" i="1"/>
  <c r="T328" i="1" s="1"/>
  <c r="S375" i="1"/>
  <c r="T375" i="1" s="1"/>
  <c r="S381" i="1"/>
  <c r="T381" i="1" s="1"/>
  <c r="S392" i="1"/>
  <c r="T392" i="1" s="1"/>
  <c r="S398" i="1"/>
  <c r="T398" i="1" s="1"/>
  <c r="S404" i="1"/>
  <c r="T404" i="1" s="1"/>
  <c r="S444" i="1"/>
  <c r="T444" i="1" s="1"/>
  <c r="S461" i="1"/>
  <c r="T461" i="1" s="1"/>
  <c r="S750" i="1"/>
  <c r="T750" i="1" s="1"/>
  <c r="S761" i="1"/>
  <c r="T761" i="1" s="1"/>
  <c r="S772" i="1"/>
  <c r="T772" i="1" s="1"/>
  <c r="S945" i="1"/>
  <c r="T945" i="1" s="1"/>
  <c r="S963" i="1"/>
  <c r="T963" i="1" s="1"/>
  <c r="S985" i="1"/>
  <c r="T985" i="1" s="1"/>
  <c r="S1381" i="1"/>
  <c r="T1381" i="1" s="1"/>
  <c r="S1495" i="1"/>
  <c r="T1495" i="1" s="1"/>
  <c r="S1792" i="1"/>
  <c r="T1792" i="1" s="1"/>
  <c r="S2172" i="1"/>
  <c r="T2172" i="1" s="1"/>
  <c r="S2374" i="1"/>
  <c r="T2374" i="1" s="1"/>
  <c r="S2491" i="1"/>
  <c r="T2491" i="1" s="1"/>
  <c r="S756" i="1"/>
  <c r="T756" i="1" s="1"/>
  <c r="S857" i="1"/>
  <c r="T857" i="1" s="1"/>
  <c r="S1885" i="1"/>
  <c r="T1885" i="1" s="1"/>
  <c r="S2164" i="1"/>
  <c r="T2164" i="1" s="1"/>
  <c r="S2170" i="1"/>
  <c r="T2170" i="1" s="1"/>
  <c r="S2203" i="1"/>
  <c r="T2203" i="1" s="1"/>
  <c r="S2300" i="1"/>
  <c r="T2300" i="1" s="1"/>
  <c r="S2607" i="1"/>
  <c r="T2607" i="1" s="1"/>
  <c r="S2654" i="1"/>
  <c r="T2654" i="1" s="1"/>
  <c r="S94" i="1"/>
  <c r="T94" i="1" s="1"/>
  <c r="S182" i="1"/>
  <c r="T182" i="1" s="1"/>
  <c r="S214" i="1"/>
  <c r="T214" i="1" s="1"/>
  <c r="S270" i="1"/>
  <c r="T270" i="1" s="1"/>
  <c r="S663" i="1"/>
  <c r="T663" i="1" s="1"/>
  <c r="S697" i="1"/>
  <c r="T697" i="1" s="1"/>
  <c r="S730" i="1"/>
  <c r="T730" i="1" s="1"/>
  <c r="S869" i="1"/>
  <c r="T869" i="1" s="1"/>
  <c r="S885" i="1"/>
  <c r="T885" i="1" s="1"/>
  <c r="S1037" i="1"/>
  <c r="T1037" i="1" s="1"/>
  <c r="S1086" i="1"/>
  <c r="T1086" i="1" s="1"/>
  <c r="S1319" i="1"/>
  <c r="T1319" i="1" s="1"/>
  <c r="S1396" i="1"/>
  <c r="T1396" i="1" s="1"/>
  <c r="S1413" i="1"/>
  <c r="T1413" i="1" s="1"/>
  <c r="S1627" i="1"/>
  <c r="T1627" i="1" s="1"/>
  <c r="S2176" i="1"/>
  <c r="T2176" i="1" s="1"/>
  <c r="S2306" i="1"/>
  <c r="T2306" i="1" s="1"/>
  <c r="S2555" i="1"/>
  <c r="T2555" i="1" s="1"/>
  <c r="S2643" i="1"/>
  <c r="T2643" i="1" s="1"/>
  <c r="S31" i="1"/>
  <c r="T31" i="1" s="1"/>
  <c r="S73" i="1"/>
  <c r="T73" i="1" s="1"/>
  <c r="S84" i="1"/>
  <c r="T84" i="1" s="1"/>
  <c r="S95" i="1"/>
  <c r="T95" i="1" s="1"/>
  <c r="S100" i="1"/>
  <c r="T100" i="1" s="1"/>
  <c r="S106" i="1"/>
  <c r="T106" i="1" s="1"/>
  <c r="S149" i="1"/>
  <c r="T149" i="1" s="1"/>
  <c r="S160" i="1"/>
  <c r="T160" i="1" s="1"/>
  <c r="S183" i="1"/>
  <c r="T183" i="1" s="1"/>
  <c r="S194" i="1"/>
  <c r="T194" i="1" s="1"/>
  <c r="S221" i="1"/>
  <c r="T221" i="1" s="1"/>
  <c r="S242" i="1"/>
  <c r="T242" i="1" s="1"/>
  <c r="S265" i="1"/>
  <c r="T265" i="1" s="1"/>
  <c r="S315" i="1"/>
  <c r="T315" i="1" s="1"/>
  <c r="S331" i="1"/>
  <c r="T331" i="1" s="1"/>
  <c r="S435" i="1"/>
  <c r="T435" i="1" s="1"/>
  <c r="S446" i="1"/>
  <c r="T446" i="1" s="1"/>
  <c r="S452" i="1"/>
  <c r="T452" i="1" s="1"/>
  <c r="S469" i="1"/>
  <c r="T469" i="1" s="1"/>
  <c r="S491" i="1"/>
  <c r="T491" i="1" s="1"/>
  <c r="S530" i="1"/>
  <c r="T530" i="1" s="1"/>
  <c r="S541" i="1"/>
  <c r="T541" i="1" s="1"/>
  <c r="S591" i="1"/>
  <c r="T591" i="1" s="1"/>
  <c r="S597" i="1"/>
  <c r="T597" i="1" s="1"/>
  <c r="S603" i="1"/>
  <c r="T603" i="1" s="1"/>
  <c r="S608" i="1"/>
  <c r="T608" i="1" s="1"/>
  <c r="S619" i="1"/>
  <c r="T619" i="1" s="1"/>
  <c r="S630" i="1"/>
  <c r="T630" i="1" s="1"/>
  <c r="S658" i="1"/>
  <c r="T658" i="1" s="1"/>
  <c r="S675" i="1"/>
  <c r="T675" i="1" s="1"/>
  <c r="S687" i="1"/>
  <c r="T687" i="1" s="1"/>
  <c r="S693" i="1"/>
  <c r="T693" i="1" s="1"/>
  <c r="S831" i="1"/>
  <c r="T831" i="1" s="1"/>
  <c r="S858" i="1"/>
  <c r="T858" i="1" s="1"/>
  <c r="S870" i="1"/>
  <c r="T870" i="1" s="1"/>
  <c r="S909" i="1"/>
  <c r="T909" i="1" s="1"/>
  <c r="S915" i="1"/>
  <c r="T915" i="1" s="1"/>
  <c r="S931" i="1"/>
  <c r="T931" i="1" s="1"/>
  <c r="S1044" i="1"/>
  <c r="T1044" i="1" s="1"/>
  <c r="S1070" i="1"/>
  <c r="T1070" i="1" s="1"/>
  <c r="S1081" i="1"/>
  <c r="T1081" i="1" s="1"/>
  <c r="S1103" i="1"/>
  <c r="T1103" i="1" s="1"/>
  <c r="S1136" i="1"/>
  <c r="T1136" i="1" s="1"/>
  <c r="S1141" i="1"/>
  <c r="T1141" i="1" s="1"/>
  <c r="S1152" i="1"/>
  <c r="T1152" i="1" s="1"/>
  <c r="S1288" i="1"/>
  <c r="T1288" i="1" s="1"/>
  <c r="S1336" i="1"/>
  <c r="T1336" i="1" s="1"/>
  <c r="S1364" i="1"/>
  <c r="T1364" i="1" s="1"/>
  <c r="S1459" i="1"/>
  <c r="T1459" i="1" s="1"/>
  <c r="S1476" i="1"/>
  <c r="T1476" i="1" s="1"/>
  <c r="S1515" i="1"/>
  <c r="T1515" i="1" s="1"/>
  <c r="S1564" i="1"/>
  <c r="T1564" i="1" s="1"/>
  <c r="S1633" i="1"/>
  <c r="T1633" i="1" s="1"/>
  <c r="S1687" i="1"/>
  <c r="T1687" i="1" s="1"/>
  <c r="S1912" i="1"/>
  <c r="T1912" i="1" s="1"/>
  <c r="S1918" i="1"/>
  <c r="T1918" i="1" s="1"/>
  <c r="S2132" i="1"/>
  <c r="T2132" i="1" s="1"/>
  <c r="S2189" i="1"/>
  <c r="T2189" i="1" s="1"/>
  <c r="S2567" i="1"/>
  <c r="T2567" i="1" s="1"/>
  <c r="S2591" i="1"/>
  <c r="T2591" i="1" s="1"/>
  <c r="S205" i="1"/>
  <c r="T205" i="1" s="1"/>
  <c r="S408" i="1"/>
  <c r="T408" i="1" s="1"/>
  <c r="S476" i="1"/>
  <c r="T476" i="1" s="1"/>
  <c r="S487" i="1"/>
  <c r="T487" i="1" s="1"/>
  <c r="S509" i="1"/>
  <c r="T509" i="1" s="1"/>
  <c r="S569" i="1"/>
  <c r="T569" i="1" s="1"/>
  <c r="S586" i="1"/>
  <c r="T586" i="1" s="1"/>
  <c r="S592" i="1"/>
  <c r="T592" i="1" s="1"/>
  <c r="S631" i="1"/>
  <c r="T631" i="1" s="1"/>
  <c r="S815" i="1"/>
  <c r="T815" i="1" s="1"/>
  <c r="S826" i="1"/>
  <c r="T826" i="1" s="1"/>
  <c r="S893" i="1"/>
  <c r="T893" i="1" s="1"/>
  <c r="S982" i="1"/>
  <c r="T982" i="1" s="1"/>
  <c r="S1039" i="1"/>
  <c r="T1039" i="1" s="1"/>
  <c r="S1272" i="1"/>
  <c r="T1272" i="1" s="1"/>
  <c r="S1443" i="1"/>
  <c r="T1443" i="1" s="1"/>
  <c r="S1765" i="1"/>
  <c r="T1765" i="1" s="1"/>
  <c r="S1859" i="1"/>
  <c r="T1859" i="1" s="1"/>
  <c r="S2057" i="1"/>
  <c r="T2057" i="1" s="1"/>
  <c r="S16" i="1"/>
  <c r="T16" i="1" s="1"/>
  <c r="S33" i="1"/>
  <c r="T33" i="1" s="1"/>
  <c r="S91" i="1"/>
  <c r="T91" i="1" s="1"/>
  <c r="S97" i="1"/>
  <c r="T97" i="1" s="1"/>
  <c r="S108" i="1"/>
  <c r="T108" i="1" s="1"/>
  <c r="S118" i="1"/>
  <c r="T118" i="1" s="1"/>
  <c r="S123" i="1"/>
  <c r="T123" i="1" s="1"/>
  <c r="S140" i="1"/>
  <c r="T140" i="1" s="1"/>
  <c r="S151" i="1"/>
  <c r="T151" i="1" s="1"/>
  <c r="S228" i="1"/>
  <c r="T228" i="1" s="1"/>
  <c r="S306" i="1"/>
  <c r="T306" i="1" s="1"/>
  <c r="S339" i="1"/>
  <c r="T339" i="1" s="1"/>
  <c r="S345" i="1"/>
  <c r="T345" i="1" s="1"/>
  <c r="S368" i="1"/>
  <c r="T368" i="1" s="1"/>
  <c r="S374" i="1"/>
  <c r="T374" i="1" s="1"/>
  <c r="S380" i="1"/>
  <c r="T380" i="1" s="1"/>
  <c r="S437" i="1"/>
  <c r="T437" i="1" s="1"/>
  <c r="S454" i="1"/>
  <c r="T454" i="1" s="1"/>
  <c r="S537" i="1"/>
  <c r="T537" i="1" s="1"/>
  <c r="S559" i="1"/>
  <c r="T559" i="1" s="1"/>
  <c r="S564" i="1"/>
  <c r="T564" i="1" s="1"/>
  <c r="S748" i="1"/>
  <c r="T748" i="1" s="1"/>
  <c r="S788" i="1"/>
  <c r="T788" i="1" s="1"/>
  <c r="S793" i="1"/>
  <c r="T793" i="1" s="1"/>
  <c r="S805" i="1"/>
  <c r="T805" i="1" s="1"/>
  <c r="S810" i="1"/>
  <c r="T810" i="1" s="1"/>
  <c r="S821" i="1"/>
  <c r="T821" i="1" s="1"/>
  <c r="S838" i="1"/>
  <c r="T838" i="1" s="1"/>
  <c r="S872" i="1"/>
  <c r="T872" i="1" s="1"/>
  <c r="S877" i="1"/>
  <c r="T877" i="1" s="1"/>
  <c r="S882" i="1"/>
  <c r="T882" i="1" s="1"/>
  <c r="S888" i="1"/>
  <c r="T888" i="1" s="1"/>
  <c r="S950" i="1"/>
  <c r="T950" i="1" s="1"/>
  <c r="S1016" i="1"/>
  <c r="T1016" i="1" s="1"/>
  <c r="S1077" i="1"/>
  <c r="T1077" i="1" s="1"/>
  <c r="S1223" i="1"/>
  <c r="T1223" i="1" s="1"/>
  <c r="S1229" i="1"/>
  <c r="T1229" i="1" s="1"/>
  <c r="S1316" i="1"/>
  <c r="T1316" i="1" s="1"/>
  <c r="S1327" i="1"/>
  <c r="T1327" i="1" s="1"/>
  <c r="S1483" i="1"/>
  <c r="T1483" i="1" s="1"/>
  <c r="S1544" i="1"/>
  <c r="T1544" i="1" s="1"/>
  <c r="S1716" i="1"/>
  <c r="T1716" i="1" s="1"/>
  <c r="S1727" i="1"/>
  <c r="T1727" i="1" s="1"/>
  <c r="S1738" i="1"/>
  <c r="T1738" i="1" s="1"/>
  <c r="S1755" i="1"/>
  <c r="T1755" i="1" s="1"/>
  <c r="S1838" i="1"/>
  <c r="T1838" i="1" s="1"/>
  <c r="S1849" i="1"/>
  <c r="T1849" i="1" s="1"/>
  <c r="S1854" i="1"/>
  <c r="T1854" i="1" s="1"/>
  <c r="S1860" i="1"/>
  <c r="T1860" i="1" s="1"/>
  <c r="S1986" i="1"/>
  <c r="T1986" i="1" s="1"/>
  <c r="S2047" i="1"/>
  <c r="T2047" i="1" s="1"/>
  <c r="S2139" i="1"/>
  <c r="T2139" i="1" s="1"/>
  <c r="S2155" i="1"/>
  <c r="T2155" i="1" s="1"/>
  <c r="S2309" i="1"/>
  <c r="T2309" i="1" s="1"/>
  <c r="S2314" i="1"/>
  <c r="T2314" i="1" s="1"/>
  <c r="S2320" i="1"/>
  <c r="T2320" i="1" s="1"/>
  <c r="S2397" i="1"/>
  <c r="T2397" i="1" s="1"/>
  <c r="S2408" i="1"/>
  <c r="T2408" i="1" s="1"/>
  <c r="S2414" i="1"/>
  <c r="T2414" i="1" s="1"/>
  <c r="S2437" i="1"/>
  <c r="T2437" i="1" s="1"/>
  <c r="S2449" i="1"/>
  <c r="T2449" i="1" s="1"/>
  <c r="S2552" i="1"/>
  <c r="T2552" i="1" s="1"/>
  <c r="S19" i="1"/>
  <c r="T19" i="1" s="1"/>
  <c r="S232" i="1"/>
  <c r="T232" i="1" s="1"/>
  <c r="S243" i="1"/>
  <c r="T243" i="1" s="1"/>
  <c r="S326" i="1"/>
  <c r="T326" i="1" s="1"/>
  <c r="S389" i="1"/>
  <c r="T389" i="1" s="1"/>
  <c r="S422" i="1"/>
  <c r="T422" i="1" s="1"/>
  <c r="S450" i="1"/>
  <c r="T450" i="1" s="1"/>
  <c r="S517" i="1"/>
  <c r="T517" i="1" s="1"/>
  <c r="S528" i="1"/>
  <c r="T528" i="1" s="1"/>
  <c r="S659" i="1"/>
  <c r="T659" i="1" s="1"/>
  <c r="S801" i="1"/>
  <c r="T801" i="1" s="1"/>
  <c r="S960" i="1"/>
  <c r="T960" i="1" s="1"/>
  <c r="S1013" i="1"/>
  <c r="T1013" i="1" s="1"/>
  <c r="S1019" i="1"/>
  <c r="T1019" i="1" s="1"/>
  <c r="S1176" i="1"/>
  <c r="T1176" i="1" s="1"/>
  <c r="S1233" i="1"/>
  <c r="T1233" i="1" s="1"/>
  <c r="S1361" i="1"/>
  <c r="T1361" i="1" s="1"/>
  <c r="S1377" i="1"/>
  <c r="T1377" i="1" s="1"/>
  <c r="S1393" i="1"/>
  <c r="T1393" i="1" s="1"/>
  <c r="S1485" i="1"/>
  <c r="T1485" i="1" s="1"/>
  <c r="S1619" i="1"/>
  <c r="T1619" i="1" s="1"/>
  <c r="S1747" i="1"/>
  <c r="T1747" i="1" s="1"/>
  <c r="S1774" i="1"/>
  <c r="T1774" i="1" s="1"/>
  <c r="S1802" i="1"/>
  <c r="T1802" i="1" s="1"/>
  <c r="S1808" i="1"/>
  <c r="T1808" i="1" s="1"/>
  <c r="S1861" i="1"/>
  <c r="T1861" i="1" s="1"/>
  <c r="S2201" i="1"/>
  <c r="T2201" i="1" s="1"/>
  <c r="S2218" i="1"/>
  <c r="T2218" i="1" s="1"/>
  <c r="S2224" i="1"/>
  <c r="T2224" i="1" s="1"/>
  <c r="S2498" i="1"/>
  <c r="T2498" i="1" s="1"/>
  <c r="S2616" i="1"/>
  <c r="T2616" i="1" s="1"/>
  <c r="S784" i="1"/>
  <c r="T784" i="1" s="1"/>
  <c r="S844" i="1"/>
  <c r="T844" i="1" s="1"/>
  <c r="S1062" i="1"/>
  <c r="T1062" i="1" s="1"/>
  <c r="S1111" i="1"/>
  <c r="T1111" i="1" s="1"/>
  <c r="S1164" i="1"/>
  <c r="T1164" i="1" s="1"/>
  <c r="S1215" i="1"/>
  <c r="T1215" i="1" s="1"/>
  <c r="S1474" i="1"/>
  <c r="T1474" i="1" s="1"/>
  <c r="S1490" i="1"/>
  <c r="T1490" i="1" s="1"/>
  <c r="S1657" i="1"/>
  <c r="T1657" i="1" s="1"/>
  <c r="S1662" i="1"/>
  <c r="T1662" i="1" s="1"/>
  <c r="S1813" i="1"/>
  <c r="T1813" i="1" s="1"/>
  <c r="S1823" i="1"/>
  <c r="T1823" i="1" s="1"/>
  <c r="S1839" i="1"/>
  <c r="T1839" i="1" s="1"/>
  <c r="S1844" i="1"/>
  <c r="T1844" i="1" s="1"/>
  <c r="S1855" i="1"/>
  <c r="T1855" i="1" s="1"/>
  <c r="S1866" i="1"/>
  <c r="T1866" i="1" s="1"/>
  <c r="S2185" i="1"/>
  <c r="T2185" i="1" s="1"/>
  <c r="S2196" i="1"/>
  <c r="T2196" i="1" s="1"/>
  <c r="S2251" i="1"/>
  <c r="T2251" i="1" s="1"/>
  <c r="S2262" i="1"/>
  <c r="T2262" i="1" s="1"/>
  <c r="S2278" i="1"/>
  <c r="T2278" i="1" s="1"/>
  <c r="S25" i="1"/>
  <c r="T25" i="1" s="1"/>
  <c r="S82" i="1"/>
  <c r="T82" i="1" s="1"/>
  <c r="S120" i="1"/>
  <c r="T120" i="1" s="1"/>
  <c r="S175" i="1"/>
  <c r="T175" i="1" s="1"/>
  <c r="S206" i="1"/>
  <c r="T206" i="1" s="1"/>
  <c r="S212" i="1"/>
  <c r="T212" i="1" s="1"/>
  <c r="S217" i="1"/>
  <c r="T217" i="1" s="1"/>
  <c r="S244" i="1"/>
  <c r="T244" i="1" s="1"/>
  <c r="S261" i="1"/>
  <c r="T261" i="1" s="1"/>
  <c r="S278" i="1"/>
  <c r="T278" i="1" s="1"/>
  <c r="S305" i="1"/>
  <c r="T305" i="1" s="1"/>
  <c r="S310" i="1"/>
  <c r="T310" i="1" s="1"/>
  <c r="S350" i="1"/>
  <c r="T350" i="1" s="1"/>
  <c r="S361" i="1"/>
  <c r="T361" i="1" s="1"/>
  <c r="S367" i="1"/>
  <c r="T367" i="1" s="1"/>
  <c r="S401" i="1"/>
  <c r="T401" i="1" s="1"/>
  <c r="S423" i="1"/>
  <c r="T423" i="1" s="1"/>
  <c r="S440" i="1"/>
  <c r="T440" i="1" s="1"/>
  <c r="S474" i="1"/>
  <c r="T474" i="1" s="1"/>
  <c r="S496" i="1"/>
  <c r="T496" i="1" s="1"/>
  <c r="S518" i="1"/>
  <c r="T518" i="1" s="1"/>
  <c r="S529" i="1"/>
  <c r="T529" i="1" s="1"/>
  <c r="S540" i="1"/>
  <c r="T540" i="1" s="1"/>
  <c r="S556" i="1"/>
  <c r="T556" i="1" s="1"/>
  <c r="S572" i="1"/>
  <c r="T572" i="1" s="1"/>
  <c r="S600" i="1"/>
  <c r="T600" i="1" s="1"/>
  <c r="S606" i="1"/>
  <c r="T606" i="1" s="1"/>
  <c r="S622" i="1"/>
  <c r="T622" i="1" s="1"/>
  <c r="S633" i="1"/>
  <c r="T633" i="1" s="1"/>
  <c r="S649" i="1"/>
  <c r="T649" i="1" s="1"/>
  <c r="S660" i="1"/>
  <c r="T660" i="1" s="1"/>
  <c r="S682" i="1"/>
  <c r="T682" i="1" s="1"/>
  <c r="S688" i="1"/>
  <c r="T688" i="1" s="1"/>
  <c r="S721" i="1"/>
  <c r="T721" i="1" s="1"/>
  <c r="S731" i="1"/>
  <c r="T731" i="1" s="1"/>
  <c r="S746" i="1"/>
  <c r="T746" i="1" s="1"/>
  <c r="S774" i="1"/>
  <c r="T774" i="1" s="1"/>
  <c r="S785" i="1"/>
  <c r="T785" i="1" s="1"/>
  <c r="S851" i="1"/>
  <c r="T851" i="1" s="1"/>
  <c r="S868" i="1"/>
  <c r="T868" i="1" s="1"/>
  <c r="S884" i="1"/>
  <c r="T884" i="1" s="1"/>
  <c r="S889" i="1"/>
  <c r="T889" i="1" s="1"/>
  <c r="S906" i="1"/>
  <c r="T906" i="1" s="1"/>
  <c r="S961" i="1"/>
  <c r="T961" i="1" s="1"/>
  <c r="S981" i="1"/>
  <c r="T981" i="1" s="1"/>
  <c r="S987" i="1"/>
  <c r="T987" i="1" s="1"/>
  <c r="S1031" i="1"/>
  <c r="T1031" i="1" s="1"/>
  <c r="S1042" i="1"/>
  <c r="T1042" i="1" s="1"/>
  <c r="S1101" i="1"/>
  <c r="T1101" i="1" s="1"/>
  <c r="S1149" i="1"/>
  <c r="T1149" i="1" s="1"/>
  <c r="S1154" i="1"/>
  <c r="T1154" i="1" s="1"/>
  <c r="S1177" i="1"/>
  <c r="T1177" i="1" s="1"/>
  <c r="S1182" i="1"/>
  <c r="T1182" i="1" s="1"/>
  <c r="S1265" i="1"/>
  <c r="T1265" i="1" s="1"/>
  <c r="S1282" i="1"/>
  <c r="T1282" i="1" s="1"/>
  <c r="S1334" i="1"/>
  <c r="T1334" i="1" s="1"/>
  <c r="S1351" i="1"/>
  <c r="T1351" i="1" s="1"/>
  <c r="S1357" i="1"/>
  <c r="T1357" i="1" s="1"/>
  <c r="S1399" i="1"/>
  <c r="T1399" i="1" s="1"/>
  <c r="S1486" i="1"/>
  <c r="T1486" i="1" s="1"/>
  <c r="S1519" i="1"/>
  <c r="T1519" i="1" s="1"/>
  <c r="S1546" i="1"/>
  <c r="T1546" i="1" s="1"/>
  <c r="S1574" i="1"/>
  <c r="T1574" i="1" s="1"/>
  <c r="S1753" i="1"/>
  <c r="T1753" i="1" s="1"/>
  <c r="S1780" i="1"/>
  <c r="T1780" i="1" s="1"/>
  <c r="S1797" i="1"/>
  <c r="T1797" i="1" s="1"/>
  <c r="S1803" i="1"/>
  <c r="T1803" i="1" s="1"/>
  <c r="S1819" i="1"/>
  <c r="T1819" i="1" s="1"/>
  <c r="S1824" i="1"/>
  <c r="T1824" i="1" s="1"/>
  <c r="S1835" i="1"/>
  <c r="T1835" i="1" s="1"/>
  <c r="S1845" i="1"/>
  <c r="T1845" i="1" s="1"/>
  <c r="S1921" i="1"/>
  <c r="T1921" i="1" s="1"/>
  <c r="S1926" i="1"/>
  <c r="T1926" i="1" s="1"/>
  <c r="S2055" i="1"/>
  <c r="T2055" i="1" s="1"/>
  <c r="S2077" i="1"/>
  <c r="T2077" i="1" s="1"/>
  <c r="S2082" i="1"/>
  <c r="T2082" i="1" s="1"/>
  <c r="S2142" i="1"/>
  <c r="T2142" i="1" s="1"/>
  <c r="S2147" i="1"/>
  <c r="T2147" i="1" s="1"/>
  <c r="S2180" i="1"/>
  <c r="T2180" i="1" s="1"/>
  <c r="S2186" i="1"/>
  <c r="T2186" i="1" s="1"/>
  <c r="S2225" i="1"/>
  <c r="T2225" i="1" s="1"/>
  <c r="S2263" i="1"/>
  <c r="T2263" i="1" s="1"/>
  <c r="S2274" i="1"/>
  <c r="T2274" i="1" s="1"/>
  <c r="S2372" i="1"/>
  <c r="T2372" i="1" s="1"/>
  <c r="S349" i="1"/>
  <c r="T349" i="1" s="1"/>
  <c r="S360" i="1"/>
  <c r="T360" i="1" s="1"/>
  <c r="S366" i="1"/>
  <c r="T366" i="1" s="1"/>
  <c r="S377" i="1"/>
  <c r="T377" i="1" s="1"/>
  <c r="S383" i="1"/>
  <c r="T383" i="1" s="1"/>
  <c r="S388" i="1"/>
  <c r="T388" i="1" s="1"/>
  <c r="S405" i="1"/>
  <c r="T405" i="1" s="1"/>
  <c r="S416" i="1"/>
  <c r="T416" i="1" s="1"/>
  <c r="S426" i="1"/>
  <c r="T426" i="1" s="1"/>
  <c r="S432" i="1"/>
  <c r="T432" i="1" s="1"/>
  <c r="S460" i="1"/>
  <c r="T460" i="1" s="1"/>
  <c r="S488" i="1"/>
  <c r="T488" i="1" s="1"/>
  <c r="S493" i="1"/>
  <c r="T493" i="1" s="1"/>
  <c r="S547" i="1"/>
  <c r="T547" i="1" s="1"/>
  <c r="S590" i="1"/>
  <c r="T590" i="1" s="1"/>
  <c r="S596" i="1"/>
  <c r="T596" i="1" s="1"/>
  <c r="S613" i="1"/>
  <c r="T613" i="1" s="1"/>
  <c r="S629" i="1"/>
  <c r="T629" i="1" s="1"/>
  <c r="S651" i="1"/>
  <c r="T651" i="1" s="1"/>
  <c r="S758" i="1"/>
  <c r="T758" i="1" s="1"/>
  <c r="S769" i="1"/>
  <c r="T769" i="1" s="1"/>
  <c r="S780" i="1"/>
  <c r="T780" i="1" s="1"/>
  <c r="S802" i="1"/>
  <c r="T802" i="1" s="1"/>
  <c r="S862" i="1"/>
  <c r="T862" i="1" s="1"/>
  <c r="S873" i="1"/>
  <c r="T873" i="1" s="1"/>
  <c r="S878" i="1"/>
  <c r="T878" i="1" s="1"/>
  <c r="S905" i="1"/>
  <c r="T905" i="1" s="1"/>
  <c r="S932" i="1"/>
  <c r="T932" i="1" s="1"/>
  <c r="S943" i="1"/>
  <c r="T943" i="1" s="1"/>
  <c r="S954" i="1"/>
  <c r="T954" i="1" s="1"/>
  <c r="S1017" i="1"/>
  <c r="T1017" i="1" s="1"/>
  <c r="S1029" i="1"/>
  <c r="T1029" i="1" s="1"/>
  <c r="S1040" i="1"/>
  <c r="T1040" i="1" s="1"/>
  <c r="S1056" i="1"/>
  <c r="T1056" i="1" s="1"/>
  <c r="S1061" i="1"/>
  <c r="T1061" i="1" s="1"/>
  <c r="S1082" i="1"/>
  <c r="T1082" i="1" s="1"/>
  <c r="S1088" i="1"/>
  <c r="T1088" i="1" s="1"/>
  <c r="S1093" i="1"/>
  <c r="T1093" i="1" s="1"/>
  <c r="S1104" i="1"/>
  <c r="T1104" i="1" s="1"/>
  <c r="S1173" i="1"/>
  <c r="T1173" i="1" s="1"/>
  <c r="S1207" i="1"/>
  <c r="T1207" i="1" s="1"/>
  <c r="S1230" i="1"/>
  <c r="T1230" i="1" s="1"/>
  <c r="S1235" i="1"/>
  <c r="T1235" i="1" s="1"/>
  <c r="S1298" i="1"/>
  <c r="T1298" i="1" s="1"/>
  <c r="S1308" i="1"/>
  <c r="T1308" i="1" s="1"/>
  <c r="S1318" i="1"/>
  <c r="T1318" i="1" s="1"/>
  <c r="S1392" i="1"/>
  <c r="T1392" i="1" s="1"/>
  <c r="S1398" i="1"/>
  <c r="T1398" i="1" s="1"/>
  <c r="S1404" i="1"/>
  <c r="T1404" i="1" s="1"/>
  <c r="S1425" i="1"/>
  <c r="T1425" i="1" s="1"/>
  <c r="S1457" i="1"/>
  <c r="T1457" i="1" s="1"/>
  <c r="S1503" i="1"/>
  <c r="T1503" i="1" s="1"/>
  <c r="S1530" i="1"/>
  <c r="T1530" i="1" s="1"/>
  <c r="S1567" i="1"/>
  <c r="T1567" i="1" s="1"/>
  <c r="S1573" i="1"/>
  <c r="T1573" i="1" s="1"/>
  <c r="S1618" i="1"/>
  <c r="T1618" i="1" s="1"/>
  <c r="S1634" i="1"/>
  <c r="T1634" i="1" s="1"/>
  <c r="S1667" i="1"/>
  <c r="T1667" i="1" s="1"/>
  <c r="S1723" i="1"/>
  <c r="T1723" i="1" s="1"/>
  <c r="S1729" i="1"/>
  <c r="T1729" i="1" s="1"/>
  <c r="S1745" i="1"/>
  <c r="T1745" i="1" s="1"/>
  <c r="S1750" i="1"/>
  <c r="T1750" i="1" s="1"/>
  <c r="S1760" i="1"/>
  <c r="T1760" i="1" s="1"/>
  <c r="S1766" i="1"/>
  <c r="T1766" i="1" s="1"/>
  <c r="S1804" i="1"/>
  <c r="T1804" i="1" s="1"/>
  <c r="S1815" i="1"/>
  <c r="T1815" i="1" s="1"/>
  <c r="S1900" i="1"/>
  <c r="T1900" i="1" s="1"/>
  <c r="S1920" i="1"/>
  <c r="T1920" i="1" s="1"/>
  <c r="S1963" i="1"/>
  <c r="T1963" i="1" s="1"/>
  <c r="S1968" i="1"/>
  <c r="T1968" i="1" s="1"/>
  <c r="S1994" i="1"/>
  <c r="T1994" i="1" s="1"/>
  <c r="S2010" i="1"/>
  <c r="T2010" i="1" s="1"/>
  <c r="S2037" i="1"/>
  <c r="T2037" i="1" s="1"/>
  <c r="S2058" i="1"/>
  <c r="T2058" i="1" s="1"/>
  <c r="S2084" i="1"/>
  <c r="T2084" i="1" s="1"/>
  <c r="S2090" i="1"/>
  <c r="T2090" i="1" s="1"/>
  <c r="S2107" i="1"/>
  <c r="T2107" i="1" s="1"/>
  <c r="S2154" i="1"/>
  <c r="T2154" i="1" s="1"/>
  <c r="S2177" i="1"/>
  <c r="T2177" i="1" s="1"/>
  <c r="S2182" i="1"/>
  <c r="T2182" i="1" s="1"/>
  <c r="S2209" i="1"/>
  <c r="T2209" i="1" s="1"/>
  <c r="S2226" i="1"/>
  <c r="T2226" i="1" s="1"/>
  <c r="S2238" i="1"/>
  <c r="T2238" i="1" s="1"/>
  <c r="S2248" i="1"/>
  <c r="T2248" i="1" s="1"/>
  <c r="S2254" i="1"/>
  <c r="T2254" i="1" s="1"/>
  <c r="S2265" i="1"/>
  <c r="T2265" i="1" s="1"/>
  <c r="S1063" i="1"/>
  <c r="T1063" i="1" s="1"/>
  <c r="S1073" i="1"/>
  <c r="T1073" i="1" s="1"/>
  <c r="S1078" i="1"/>
  <c r="T1078" i="1" s="1"/>
  <c r="S1084" i="1"/>
  <c r="T1084" i="1" s="1"/>
  <c r="S1095" i="1"/>
  <c r="T1095" i="1" s="1"/>
  <c r="S1112" i="1"/>
  <c r="T1112" i="1" s="1"/>
  <c r="S1137" i="1"/>
  <c r="T1137" i="1" s="1"/>
  <c r="S1147" i="1"/>
  <c r="T1147" i="1" s="1"/>
  <c r="S1163" i="1"/>
  <c r="T1163" i="1" s="1"/>
  <c r="S1169" i="1"/>
  <c r="T1169" i="1" s="1"/>
  <c r="S1198" i="1"/>
  <c r="T1198" i="1" s="1"/>
  <c r="S1204" i="1"/>
  <c r="T1204" i="1" s="1"/>
  <c r="S1232" i="1"/>
  <c r="T1232" i="1" s="1"/>
  <c r="S1242" i="1"/>
  <c r="T1242" i="1" s="1"/>
  <c r="S1248" i="1"/>
  <c r="T1248" i="1" s="1"/>
  <c r="S1258" i="1"/>
  <c r="T1258" i="1" s="1"/>
  <c r="S1279" i="1"/>
  <c r="T1279" i="1" s="1"/>
  <c r="S1314" i="1"/>
  <c r="T1314" i="1" s="1"/>
  <c r="S1320" i="1"/>
  <c r="T1320" i="1" s="1"/>
  <c r="S1341" i="1"/>
  <c r="T1341" i="1" s="1"/>
  <c r="S1347" i="1"/>
  <c r="T1347" i="1" s="1"/>
  <c r="S1416" i="1"/>
  <c r="T1416" i="1" s="1"/>
  <c r="S1453" i="1"/>
  <c r="T1453" i="1" s="1"/>
  <c r="S1484" i="1"/>
  <c r="T1484" i="1" s="1"/>
  <c r="S1489" i="1"/>
  <c r="T1489" i="1" s="1"/>
  <c r="S1553" i="1"/>
  <c r="T1553" i="1" s="1"/>
  <c r="S1579" i="1"/>
  <c r="T1579" i="1" s="1"/>
  <c r="S1636" i="1"/>
  <c r="T1636" i="1" s="1"/>
  <c r="S1658" i="1"/>
  <c r="T1658" i="1" s="1"/>
  <c r="S1663" i="1"/>
  <c r="T1663" i="1" s="1"/>
  <c r="S1757" i="1"/>
  <c r="T1757" i="1" s="1"/>
  <c r="S1762" i="1"/>
  <c r="T1762" i="1" s="1"/>
  <c r="S1773" i="1"/>
  <c r="T1773" i="1" s="1"/>
  <c r="S1812" i="1"/>
  <c r="T1812" i="1" s="1"/>
  <c r="S1848" i="1"/>
  <c r="T1848" i="1" s="1"/>
  <c r="S1902" i="1"/>
  <c r="T1902" i="1" s="1"/>
  <c r="S1907" i="1"/>
  <c r="T1907" i="1" s="1"/>
  <c r="S1927" i="1"/>
  <c r="T1927" i="1" s="1"/>
  <c r="S1975" i="1"/>
  <c r="T1975" i="1" s="1"/>
  <c r="S2001" i="1"/>
  <c r="T2001" i="1" s="1"/>
  <c r="S2044" i="1"/>
  <c r="T2044" i="1" s="1"/>
  <c r="S2049" i="1"/>
  <c r="T2049" i="1" s="1"/>
  <c r="S2070" i="1"/>
  <c r="T2070" i="1" s="1"/>
  <c r="S2086" i="1"/>
  <c r="T2086" i="1" s="1"/>
  <c r="S2109" i="1"/>
  <c r="T2109" i="1" s="1"/>
  <c r="S2228" i="1"/>
  <c r="T2228" i="1" s="1"/>
  <c r="S2276" i="1"/>
  <c r="T2276" i="1" s="1"/>
  <c r="S2292" i="1"/>
  <c r="T2292" i="1" s="1"/>
  <c r="S2315" i="1"/>
  <c r="T2315" i="1" s="1"/>
  <c r="S2321" i="1"/>
  <c r="T2321" i="1" s="1"/>
  <c r="S2326" i="1"/>
  <c r="T2326" i="1" s="1"/>
  <c r="S2332" i="1"/>
  <c r="T2332" i="1" s="1"/>
  <c r="S2367" i="1"/>
  <c r="T2367" i="1" s="1"/>
  <c r="S2373" i="1"/>
  <c r="T2373" i="1" s="1"/>
  <c r="S2385" i="1"/>
  <c r="T2385" i="1" s="1"/>
  <c r="S2391" i="1"/>
  <c r="T2391" i="1" s="1"/>
  <c r="S2402" i="1"/>
  <c r="T2402" i="1" s="1"/>
  <c r="S2425" i="1"/>
  <c r="T2425" i="1" s="1"/>
  <c r="S2527" i="1"/>
  <c r="T2527" i="1" s="1"/>
  <c r="S2538" i="1"/>
  <c r="T2538" i="1" s="1"/>
  <c r="S2549" i="1"/>
  <c r="T2549" i="1" s="1"/>
  <c r="S2623" i="1"/>
  <c r="T2623" i="1" s="1"/>
  <c r="S2663" i="1"/>
  <c r="T2663" i="1" s="1"/>
  <c r="S2692" i="1"/>
  <c r="T2692" i="1" s="1"/>
  <c r="S1211" i="1"/>
  <c r="T1211" i="1" s="1"/>
  <c r="S1228" i="1"/>
  <c r="T1228" i="1" s="1"/>
  <c r="S1254" i="1"/>
  <c r="T1254" i="1" s="1"/>
  <c r="S1291" i="1"/>
  <c r="T1291" i="1" s="1"/>
  <c r="S1311" i="1"/>
  <c r="T1311" i="1" s="1"/>
  <c r="S1348" i="1"/>
  <c r="T1348" i="1" s="1"/>
  <c r="S1373" i="1"/>
  <c r="T1373" i="1" s="1"/>
  <c r="S1400" i="1"/>
  <c r="T1400" i="1" s="1"/>
  <c r="S1481" i="1"/>
  <c r="T1481" i="1" s="1"/>
  <c r="S1487" i="1"/>
  <c r="T1487" i="1" s="1"/>
  <c r="S1523" i="1"/>
  <c r="T1523" i="1" s="1"/>
  <c r="S1565" i="1"/>
  <c r="T1565" i="1" s="1"/>
  <c r="S1626" i="1"/>
  <c r="T1626" i="1" s="1"/>
  <c r="S1631" i="1"/>
  <c r="T1631" i="1" s="1"/>
  <c r="S1653" i="1"/>
  <c r="T1653" i="1" s="1"/>
  <c r="S1664" i="1"/>
  <c r="T1664" i="1" s="1"/>
  <c r="S1699" i="1"/>
  <c r="T1699" i="1" s="1"/>
  <c r="S1705" i="1"/>
  <c r="T1705" i="1" s="1"/>
  <c r="S1710" i="1"/>
  <c r="T1710" i="1" s="1"/>
  <c r="S1746" i="1"/>
  <c r="T1746" i="1" s="1"/>
  <c r="S1799" i="1"/>
  <c r="T1799" i="1" s="1"/>
  <c r="S1816" i="1"/>
  <c r="T1816" i="1" s="1"/>
  <c r="S1841" i="1"/>
  <c r="T1841" i="1" s="1"/>
  <c r="S1846" i="1"/>
  <c r="T1846" i="1" s="1"/>
  <c r="S1914" i="1"/>
  <c r="T1914" i="1" s="1"/>
  <c r="S1924" i="1"/>
  <c r="T1924" i="1" s="1"/>
  <c r="S1941" i="1"/>
  <c r="T1941" i="1" s="1"/>
  <c r="S1982" i="1"/>
  <c r="T1982" i="1" s="1"/>
  <c r="S1987" i="1"/>
  <c r="T1987" i="1" s="1"/>
  <c r="S2071" i="1"/>
  <c r="T2071" i="1" s="1"/>
  <c r="S2093" i="1"/>
  <c r="T2093" i="1" s="1"/>
  <c r="S2125" i="1"/>
  <c r="T2125" i="1" s="1"/>
  <c r="S2150" i="1"/>
  <c r="T2150" i="1" s="1"/>
  <c r="S2178" i="1"/>
  <c r="T2178" i="1" s="1"/>
  <c r="S2184" i="1"/>
  <c r="T2184" i="1" s="1"/>
  <c r="S2190" i="1"/>
  <c r="T2190" i="1" s="1"/>
  <c r="S2205" i="1"/>
  <c r="T2205" i="1" s="1"/>
  <c r="S2216" i="1"/>
  <c r="T2216" i="1" s="1"/>
  <c r="S2227" i="1"/>
  <c r="T2227" i="1" s="1"/>
  <c r="S2360" i="1"/>
  <c r="T2360" i="1" s="1"/>
  <c r="S2383" i="1"/>
  <c r="T2383" i="1" s="1"/>
  <c r="S2406" i="1"/>
  <c r="T2406" i="1" s="1"/>
  <c r="S2412" i="1"/>
  <c r="T2412" i="1" s="1"/>
  <c r="S2440" i="1"/>
  <c r="T2440" i="1" s="1"/>
  <c r="S2446" i="1"/>
  <c r="T2446" i="1" s="1"/>
  <c r="S2463" i="1"/>
  <c r="T2463" i="1" s="1"/>
  <c r="S2531" i="1"/>
  <c r="T2531" i="1" s="1"/>
  <c r="S2542" i="1"/>
  <c r="T2542" i="1" s="1"/>
  <c r="S2603" i="1"/>
  <c r="T2603" i="1" s="1"/>
  <c r="S2621" i="1"/>
  <c r="T2621" i="1" s="1"/>
  <c r="S2627" i="1"/>
  <c r="T2627" i="1" s="1"/>
  <c r="S2690" i="1"/>
  <c r="T2690" i="1" s="1"/>
  <c r="S1196" i="1"/>
  <c r="T1196" i="1" s="1"/>
  <c r="S229" i="1"/>
  <c r="T229" i="1" s="1"/>
  <c r="S273" i="1"/>
  <c r="T273" i="1" s="1"/>
  <c r="S390" i="1"/>
  <c r="T390" i="1" s="1"/>
  <c r="S482" i="1"/>
  <c r="T482" i="1" s="1"/>
  <c r="S497" i="1"/>
  <c r="T497" i="1" s="1"/>
  <c r="S499" i="1"/>
  <c r="T499" i="1" s="1"/>
  <c r="S235" i="1"/>
  <c r="T235" i="1" s="1"/>
  <c r="S737" i="1"/>
  <c r="T737" i="1" s="1"/>
  <c r="S190" i="1"/>
  <c r="T190" i="1" s="1"/>
  <c r="S419" i="1"/>
  <c r="T419" i="1" s="1"/>
  <c r="S477" i="1"/>
  <c r="T477" i="1" s="1"/>
  <c r="S576" i="1"/>
  <c r="T576" i="1" s="1"/>
  <c r="S764" i="1"/>
  <c r="T764" i="1" s="1"/>
  <c r="S847" i="1"/>
  <c r="T847" i="1" s="1"/>
  <c r="S403" i="1"/>
  <c r="T403" i="1" s="1"/>
  <c r="S75" i="1"/>
  <c r="T75" i="1" s="1"/>
  <c r="S219" i="1"/>
  <c r="T219" i="1" s="1"/>
  <c r="S245" i="1"/>
  <c r="T245" i="1" s="1"/>
  <c r="S249" i="1"/>
  <c r="T249" i="1" s="1"/>
  <c r="S308" i="1"/>
  <c r="T308" i="1" s="1"/>
  <c r="S414" i="1"/>
  <c r="T414" i="1" s="1"/>
  <c r="S803" i="1"/>
  <c r="T803" i="1" s="1"/>
  <c r="S867" i="1"/>
  <c r="T867" i="1" s="1"/>
  <c r="S1356" i="1"/>
  <c r="T1356" i="1" s="1"/>
  <c r="S6" i="1"/>
  <c r="T6" i="1" s="1"/>
  <c r="S88" i="1"/>
  <c r="T88" i="1" s="1"/>
  <c r="S114" i="1"/>
  <c r="T114" i="1" s="1"/>
  <c r="S240" i="1"/>
  <c r="T240" i="1" s="1"/>
  <c r="S251" i="1"/>
  <c r="T251" i="1" s="1"/>
  <c r="S282" i="1"/>
  <c r="T282" i="1" s="1"/>
  <c r="S299" i="1"/>
  <c r="T299" i="1" s="1"/>
  <c r="S312" i="1"/>
  <c r="T312" i="1" s="1"/>
  <c r="S656" i="1"/>
  <c r="T656" i="1" s="1"/>
  <c r="S1130" i="1"/>
  <c r="T1130" i="1" s="1"/>
  <c r="S1132" i="1"/>
  <c r="T1132" i="1" s="1"/>
  <c r="S953" i="1"/>
  <c r="T953" i="1" s="1"/>
  <c r="S152" i="1"/>
  <c r="T152" i="1" s="1"/>
  <c r="S184" i="1"/>
  <c r="T184" i="1" s="1"/>
  <c r="S186" i="1"/>
  <c r="T186" i="1" s="1"/>
  <c r="S211" i="1"/>
  <c r="T211" i="1" s="1"/>
  <c r="S224" i="1"/>
  <c r="T224" i="1" s="1"/>
  <c r="S262" i="1"/>
  <c r="T262" i="1" s="1"/>
  <c r="S295" i="1"/>
  <c r="T295" i="1" s="1"/>
  <c r="S337" i="1"/>
  <c r="T337" i="1" s="1"/>
  <c r="S382" i="1"/>
  <c r="T382" i="1" s="1"/>
  <c r="S430" i="1"/>
  <c r="T430" i="1" s="1"/>
  <c r="S545" i="1"/>
  <c r="T545" i="1" s="1"/>
  <c r="S617" i="1"/>
  <c r="T617" i="1" s="1"/>
  <c r="S757" i="1"/>
  <c r="T757" i="1" s="1"/>
  <c r="S798" i="1"/>
  <c r="T798" i="1" s="1"/>
  <c r="S946" i="1"/>
  <c r="T946" i="1" s="1"/>
  <c r="S1139" i="1"/>
  <c r="T1139" i="1" s="1"/>
  <c r="S1285" i="1"/>
  <c r="T1285" i="1" s="1"/>
  <c r="S1339" i="1"/>
  <c r="T1339" i="1" s="1"/>
  <c r="S1114" i="1"/>
  <c r="T1114" i="1" s="1"/>
  <c r="S1170" i="1"/>
  <c r="T1170" i="1" s="1"/>
  <c r="S2235" i="1"/>
  <c r="T2235" i="1" s="1"/>
  <c r="S490" i="1"/>
  <c r="T490" i="1" s="1"/>
  <c r="S599" i="1"/>
  <c r="T599" i="1" s="1"/>
  <c r="S181" i="1"/>
  <c r="T181" i="1" s="1"/>
  <c r="S281" i="1"/>
  <c r="T281" i="1" s="1"/>
  <c r="S373" i="1"/>
  <c r="T373" i="1" s="1"/>
  <c r="S451" i="1"/>
  <c r="T451" i="1" s="1"/>
  <c r="S272" i="1"/>
  <c r="T272" i="1" s="1"/>
  <c r="S274" i="1"/>
  <c r="T274" i="1" s="1"/>
  <c r="S605" i="1"/>
  <c r="T605" i="1" s="1"/>
  <c r="S158" i="1"/>
  <c r="T158" i="1" s="1"/>
  <c r="S167" i="1"/>
  <c r="T167" i="1" s="1"/>
  <c r="S259" i="1"/>
  <c r="T259" i="1" s="1"/>
  <c r="S263" i="1"/>
  <c r="T263" i="1" s="1"/>
  <c r="S338" i="1"/>
  <c r="T338" i="1" s="1"/>
  <c r="S340" i="1"/>
  <c r="T340" i="1" s="1"/>
  <c r="S379" i="1"/>
  <c r="T379" i="1" s="1"/>
  <c r="S433" i="1"/>
  <c r="T433" i="1" s="1"/>
  <c r="S457" i="1"/>
  <c r="T457" i="1" s="1"/>
  <c r="S468" i="1"/>
  <c r="T468" i="1" s="1"/>
  <c r="S524" i="1"/>
  <c r="T524" i="1" s="1"/>
  <c r="S546" i="1"/>
  <c r="T546" i="1" s="1"/>
  <c r="S581" i="1"/>
  <c r="T581" i="1" s="1"/>
  <c r="S692" i="1"/>
  <c r="T692" i="1" s="1"/>
  <c r="S716" i="1"/>
  <c r="T716" i="1" s="1"/>
  <c r="S725" i="1"/>
  <c r="T725" i="1" s="1"/>
  <c r="S1020" i="1"/>
  <c r="T1020" i="1" s="1"/>
  <c r="S1342" i="1"/>
  <c r="T1342" i="1" s="1"/>
  <c r="S975" i="1"/>
  <c r="T975" i="1" s="1"/>
  <c r="S1052" i="1"/>
  <c r="T1052" i="1" s="1"/>
  <c r="S1069" i="1"/>
  <c r="T1069" i="1" s="1"/>
  <c r="S1094" i="1"/>
  <c r="T1094" i="1" s="1"/>
  <c r="S1219" i="1"/>
  <c r="T1219" i="1" s="1"/>
  <c r="S1518" i="1"/>
  <c r="T1518" i="1" s="1"/>
  <c r="S208" i="1"/>
  <c r="T208" i="1" s="1"/>
  <c r="S5" i="1"/>
  <c r="T5" i="1" s="1"/>
  <c r="S48" i="1"/>
  <c r="T48" i="1" s="1"/>
  <c r="S62" i="1"/>
  <c r="T62" i="1" s="1"/>
  <c r="S134" i="1"/>
  <c r="T134" i="1" s="1"/>
  <c r="S169" i="1"/>
  <c r="T169" i="1" s="1"/>
  <c r="S171" i="1"/>
  <c r="T171" i="1" s="1"/>
  <c r="S254" i="1"/>
  <c r="T254" i="1" s="1"/>
  <c r="S291" i="1"/>
  <c r="T291" i="1" s="1"/>
  <c r="S346" i="1"/>
  <c r="T346" i="1" s="1"/>
  <c r="S348" i="1"/>
  <c r="T348" i="1" s="1"/>
  <c r="S439" i="1"/>
  <c r="T439" i="1" s="1"/>
  <c r="S459" i="1"/>
  <c r="T459" i="1" s="1"/>
  <c r="S506" i="1"/>
  <c r="T506" i="1" s="1"/>
  <c r="S519" i="1"/>
  <c r="T519" i="1" s="1"/>
  <c r="S535" i="1"/>
  <c r="T535" i="1" s="1"/>
  <c r="S550" i="1"/>
  <c r="T550" i="1" s="1"/>
  <c r="S598" i="1"/>
  <c r="T598" i="1" s="1"/>
  <c r="S681" i="1"/>
  <c r="T681" i="1" s="1"/>
  <c r="S720" i="1"/>
  <c r="T720" i="1" s="1"/>
  <c r="S775" i="1"/>
  <c r="T775" i="1" s="1"/>
  <c r="S816" i="1"/>
  <c r="T816" i="1" s="1"/>
  <c r="S887" i="1"/>
  <c r="T887" i="1" s="1"/>
  <c r="S936" i="1"/>
  <c r="T936" i="1" s="1"/>
  <c r="S962" i="1"/>
  <c r="T962" i="1" s="1"/>
  <c r="S964" i="1"/>
  <c r="T964" i="1" s="1"/>
  <c r="S1054" i="1"/>
  <c r="T1054" i="1" s="1"/>
  <c r="S1238" i="1"/>
  <c r="T1238" i="1" s="1"/>
  <c r="S1305" i="1"/>
  <c r="T1305" i="1" s="1"/>
  <c r="S2024" i="1"/>
  <c r="T2024" i="1" s="1"/>
  <c r="S1582" i="1"/>
  <c r="T1582" i="1" s="1"/>
  <c r="S644" i="1"/>
  <c r="T644" i="1" s="1"/>
  <c r="S674" i="1"/>
  <c r="T674" i="1" s="1"/>
  <c r="S705" i="1"/>
  <c r="T705" i="1" s="1"/>
  <c r="S913" i="1"/>
  <c r="T913" i="1" s="1"/>
  <c r="S990" i="1"/>
  <c r="T990" i="1" s="1"/>
  <c r="S1014" i="1"/>
  <c r="T1014" i="1" s="1"/>
  <c r="S1034" i="1"/>
  <c r="T1034" i="1" s="1"/>
  <c r="S1045" i="1"/>
  <c r="T1045" i="1" s="1"/>
  <c r="S1125" i="1"/>
  <c r="T1125" i="1" s="1"/>
  <c r="S1189" i="1"/>
  <c r="T1189" i="1" s="1"/>
  <c r="S1349" i="1"/>
  <c r="T1349" i="1" s="1"/>
  <c r="S1427" i="1"/>
  <c r="T1427" i="1" s="1"/>
  <c r="S1494" i="1"/>
  <c r="T1494" i="1" s="1"/>
  <c r="S1498" i="1"/>
  <c r="T1498" i="1" s="1"/>
  <c r="S1782" i="1"/>
  <c r="T1782" i="1" s="1"/>
  <c r="S1795" i="1"/>
  <c r="T1795" i="1" s="1"/>
  <c r="S1881" i="1"/>
  <c r="T1881" i="1" s="1"/>
  <c r="S2064" i="1"/>
  <c r="T2064" i="1" s="1"/>
  <c r="S2698" i="1"/>
  <c r="T2698" i="1" s="1"/>
  <c r="S875" i="1"/>
  <c r="T875" i="1" s="1"/>
  <c r="S902" i="1"/>
  <c r="T902" i="1" s="1"/>
  <c r="S928" i="1"/>
  <c r="T928" i="1" s="1"/>
  <c r="S941" i="1"/>
  <c r="T941" i="1" s="1"/>
  <c r="S1025" i="1"/>
  <c r="T1025" i="1" s="1"/>
  <c r="S1038" i="1"/>
  <c r="T1038" i="1" s="1"/>
  <c r="S1109" i="1"/>
  <c r="T1109" i="1" s="1"/>
  <c r="S1178" i="1"/>
  <c r="T1178" i="1" s="1"/>
  <c r="S1208" i="1"/>
  <c r="T1208" i="1" s="1"/>
  <c r="S1226" i="1"/>
  <c r="T1226" i="1" s="1"/>
  <c r="S1253" i="1"/>
  <c r="T1253" i="1" s="1"/>
  <c r="S1262" i="1"/>
  <c r="T1262" i="1" s="1"/>
  <c r="S1558" i="1"/>
  <c r="T1558" i="1" s="1"/>
  <c r="S1562" i="1"/>
  <c r="T1562" i="1" s="1"/>
  <c r="S1577" i="1"/>
  <c r="T1577" i="1" s="1"/>
  <c r="S1652" i="1"/>
  <c r="T1652" i="1" s="1"/>
  <c r="S1654" i="1"/>
  <c r="T1654" i="1" s="1"/>
  <c r="S1686" i="1"/>
  <c r="T1686" i="1" s="1"/>
  <c r="S1703" i="1"/>
  <c r="T1703" i="1" s="1"/>
  <c r="S1966" i="1"/>
  <c r="T1966" i="1" s="1"/>
  <c r="S1979" i="1"/>
  <c r="T1979" i="1" s="1"/>
  <c r="S1981" i="1"/>
  <c r="T1981" i="1" s="1"/>
  <c r="S2673" i="1"/>
  <c r="T2673" i="1" s="1"/>
  <c r="S260" i="1"/>
  <c r="T260" i="1" s="1"/>
  <c r="S319" i="1"/>
  <c r="T319" i="1" s="1"/>
  <c r="S321" i="1"/>
  <c r="T321" i="1" s="1"/>
  <c r="S394" i="1"/>
  <c r="T394" i="1" s="1"/>
  <c r="S407" i="1"/>
  <c r="T407" i="1" s="1"/>
  <c r="S434" i="1"/>
  <c r="T434" i="1" s="1"/>
  <c r="S472" i="1"/>
  <c r="T472" i="1" s="1"/>
  <c r="S481" i="1"/>
  <c r="T481" i="1" s="1"/>
  <c r="S607" i="1"/>
  <c r="T607" i="1" s="1"/>
  <c r="S614" i="1"/>
  <c r="T614" i="1" s="1"/>
  <c r="S671" i="1"/>
  <c r="T671" i="1" s="1"/>
  <c r="S998" i="1"/>
  <c r="T998" i="1" s="1"/>
  <c r="S1199" i="1"/>
  <c r="T1199" i="1" s="1"/>
  <c r="S1304" i="1"/>
  <c r="T1304" i="1" s="1"/>
  <c r="S1448" i="1"/>
  <c r="T1448" i="1" s="1"/>
  <c r="S1551" i="1"/>
  <c r="T1551" i="1" s="1"/>
  <c r="S1624" i="1"/>
  <c r="T1624" i="1" s="1"/>
  <c r="S1752" i="1"/>
  <c r="T1752" i="1" s="1"/>
  <c r="S1847" i="1"/>
  <c r="T1847" i="1" s="1"/>
  <c r="S1934" i="1"/>
  <c r="T1934" i="1" s="1"/>
  <c r="S1936" i="1"/>
  <c r="T1936" i="1" s="1"/>
  <c r="S2171" i="1"/>
  <c r="T2171" i="1" s="1"/>
  <c r="S2563" i="1"/>
  <c r="T2563" i="1" s="1"/>
  <c r="S2565" i="1"/>
  <c r="T2565" i="1" s="1"/>
  <c r="S41" i="1"/>
  <c r="T41" i="1" s="1"/>
  <c r="S60" i="1"/>
  <c r="T60" i="1" s="1"/>
  <c r="S164" i="1"/>
  <c r="T164" i="1" s="1"/>
  <c r="S191" i="1"/>
  <c r="T191" i="1" s="1"/>
  <c r="S253" i="1"/>
  <c r="T253" i="1" s="1"/>
  <c r="S266" i="1"/>
  <c r="T266" i="1" s="1"/>
  <c r="S275" i="1"/>
  <c r="T275" i="1" s="1"/>
  <c r="S284" i="1"/>
  <c r="T284" i="1" s="1"/>
  <c r="S334" i="1"/>
  <c r="T334" i="1" s="1"/>
  <c r="S352" i="1"/>
  <c r="T352" i="1" s="1"/>
  <c r="S385" i="1"/>
  <c r="T385" i="1" s="1"/>
  <c r="S409" i="1"/>
  <c r="T409" i="1" s="1"/>
  <c r="S445" i="1"/>
  <c r="T445" i="1" s="1"/>
  <c r="S645" i="1"/>
  <c r="T645" i="1" s="1"/>
  <c r="S704" i="1"/>
  <c r="T704" i="1" s="1"/>
  <c r="S722" i="1"/>
  <c r="T722" i="1" s="1"/>
  <c r="S752" i="1"/>
  <c r="T752" i="1" s="1"/>
  <c r="S819" i="1"/>
  <c r="T819" i="1" s="1"/>
  <c r="S861" i="1"/>
  <c r="T861" i="1" s="1"/>
  <c r="S914" i="1"/>
  <c r="T914" i="1" s="1"/>
  <c r="S938" i="1"/>
  <c r="T938" i="1" s="1"/>
  <c r="S989" i="1"/>
  <c r="T989" i="1" s="1"/>
  <c r="S1015" i="1"/>
  <c r="T1015" i="1" s="1"/>
  <c r="S1075" i="1"/>
  <c r="T1075" i="1" s="1"/>
  <c r="S1106" i="1"/>
  <c r="T1106" i="1" s="1"/>
  <c r="S1162" i="1"/>
  <c r="T1162" i="1" s="1"/>
  <c r="S1205" i="1"/>
  <c r="T1205" i="1" s="1"/>
  <c r="S1281" i="1"/>
  <c r="T1281" i="1" s="1"/>
  <c r="S1439" i="1"/>
  <c r="T1439" i="1" s="1"/>
  <c r="S1525" i="1"/>
  <c r="T1525" i="1" s="1"/>
  <c r="S1771" i="1"/>
  <c r="T1771" i="1" s="1"/>
  <c r="S1910" i="1"/>
  <c r="T1910" i="1" s="1"/>
  <c r="S2031" i="1"/>
  <c r="T2031" i="1" s="1"/>
  <c r="S2137" i="1"/>
  <c r="T2137" i="1" s="1"/>
  <c r="S2143" i="1"/>
  <c r="T2143" i="1" s="1"/>
  <c r="S402" i="1"/>
  <c r="T402" i="1" s="1"/>
  <c r="S502" i="1"/>
  <c r="T502" i="1" s="1"/>
  <c r="S554" i="1"/>
  <c r="T554" i="1" s="1"/>
  <c r="S620" i="1"/>
  <c r="T620" i="1" s="1"/>
  <c r="S823" i="1"/>
  <c r="T823" i="1" s="1"/>
  <c r="S836" i="1"/>
  <c r="T836" i="1" s="1"/>
  <c r="S845" i="1"/>
  <c r="T845" i="1" s="1"/>
  <c r="S854" i="1"/>
  <c r="T854" i="1" s="1"/>
  <c r="S890" i="1"/>
  <c r="T890" i="1" s="1"/>
  <c r="S980" i="1"/>
  <c r="T980" i="1" s="1"/>
  <c r="S1004" i="1"/>
  <c r="T1004" i="1" s="1"/>
  <c r="S1108" i="1"/>
  <c r="T1108" i="1" s="1"/>
  <c r="S1317" i="1"/>
  <c r="T1317" i="1" s="1"/>
  <c r="S1372" i="1"/>
  <c r="T1372" i="1" s="1"/>
  <c r="S1385" i="1"/>
  <c r="T1385" i="1" s="1"/>
  <c r="S1419" i="1"/>
  <c r="T1419" i="1" s="1"/>
  <c r="S1514" i="1"/>
  <c r="T1514" i="1" s="1"/>
  <c r="S1617" i="1"/>
  <c r="T1617" i="1" s="1"/>
  <c r="S1899" i="1"/>
  <c r="T1899" i="1" s="1"/>
  <c r="S2094" i="1"/>
  <c r="T2094" i="1" s="1"/>
  <c r="S2130" i="1"/>
  <c r="T2130" i="1" s="1"/>
  <c r="S2394" i="1"/>
  <c r="T2394" i="1" s="1"/>
  <c r="S2396" i="1"/>
  <c r="T2396" i="1" s="1"/>
  <c r="S2398" i="1"/>
  <c r="T2398" i="1" s="1"/>
  <c r="S1561" i="1"/>
  <c r="T1561" i="1" s="1"/>
  <c r="S1693" i="1"/>
  <c r="T1693" i="1" s="1"/>
  <c r="S1735" i="1"/>
  <c r="T1735" i="1" s="1"/>
  <c r="S1943" i="1"/>
  <c r="T1943" i="1" s="1"/>
  <c r="S2191" i="1"/>
  <c r="T2191" i="1" s="1"/>
  <c r="S2705" i="1"/>
  <c r="T2705" i="1" s="1"/>
  <c r="S1379" i="1"/>
  <c r="T1379" i="1" s="1"/>
  <c r="S1388" i="1"/>
  <c r="T1388" i="1" s="1"/>
  <c r="S1464" i="1"/>
  <c r="T1464" i="1" s="1"/>
  <c r="S1580" i="1"/>
  <c r="T1580" i="1" s="1"/>
  <c r="S1600" i="1"/>
  <c r="T1600" i="1" s="1"/>
  <c r="S1651" i="1"/>
  <c r="T1651" i="1" s="1"/>
  <c r="S1748" i="1"/>
  <c r="T1748" i="1" s="1"/>
  <c r="S1776" i="1"/>
  <c r="T1776" i="1" s="1"/>
  <c r="S1791" i="1"/>
  <c r="T1791" i="1" s="1"/>
  <c r="S1956" i="1"/>
  <c r="T1956" i="1" s="1"/>
  <c r="S1997" i="1"/>
  <c r="T1997" i="1" s="1"/>
  <c r="S2029" i="1"/>
  <c r="T2029" i="1" s="1"/>
  <c r="S2088" i="1"/>
  <c r="T2088" i="1" s="1"/>
  <c r="S2126" i="1"/>
  <c r="T2126" i="1" s="1"/>
  <c r="S2296" i="1"/>
  <c r="T2296" i="1" s="1"/>
  <c r="S2317" i="1"/>
  <c r="T2317" i="1" s="1"/>
  <c r="S2430" i="1"/>
  <c r="T2430" i="1" s="1"/>
  <c r="S2432" i="1"/>
  <c r="T2432" i="1" s="1"/>
  <c r="S2455" i="1"/>
  <c r="T2455" i="1" s="1"/>
  <c r="S2457" i="1"/>
  <c r="T2457" i="1" s="1"/>
  <c r="S2515" i="1"/>
  <c r="T2515" i="1" s="1"/>
  <c r="S2517" i="1"/>
  <c r="T2517" i="1" s="1"/>
  <c r="S2519" i="1"/>
  <c r="T2519" i="1" s="1"/>
  <c r="S2536" i="1"/>
  <c r="T2536" i="1" s="1"/>
  <c r="S2671" i="1"/>
  <c r="T2671" i="1" s="1"/>
  <c r="S1613" i="1"/>
  <c r="T1613" i="1" s="1"/>
  <c r="S1642" i="1"/>
  <c r="T1642" i="1" s="1"/>
  <c r="S1712" i="1"/>
  <c r="T1712" i="1" s="1"/>
  <c r="S1725" i="1"/>
  <c r="T1725" i="1" s="1"/>
  <c r="S1805" i="1"/>
  <c r="T1805" i="1" s="1"/>
  <c r="S1992" i="1"/>
  <c r="T1992" i="1" s="1"/>
  <c r="S2175" i="1"/>
  <c r="T2175" i="1" s="1"/>
  <c r="S2259" i="1"/>
  <c r="T2259" i="1" s="1"/>
  <c r="S2287" i="1"/>
  <c r="T2287" i="1" s="1"/>
  <c r="S2337" i="1"/>
  <c r="T2337" i="1" s="1"/>
  <c r="S2442" i="1"/>
  <c r="T2442" i="1" s="1"/>
  <c r="S2444" i="1"/>
  <c r="T2444" i="1" s="1"/>
  <c r="S2583" i="1"/>
  <c r="T2583" i="1" s="1"/>
  <c r="S2585" i="1"/>
  <c r="T2585" i="1" s="1"/>
  <c r="S2628" i="1"/>
  <c r="T2628" i="1" s="1"/>
  <c r="S23" i="1"/>
  <c r="T23" i="1" s="1"/>
  <c r="S77" i="1"/>
  <c r="T77" i="1" s="1"/>
  <c r="S131" i="1"/>
  <c r="T131" i="1" s="1"/>
  <c r="S163" i="1"/>
  <c r="T163" i="1" s="1"/>
  <c r="S172" i="1"/>
  <c r="T172" i="1" s="1"/>
  <c r="S197" i="1"/>
  <c r="T197" i="1" s="1"/>
  <c r="S218" i="1"/>
  <c r="T218" i="1" s="1"/>
  <c r="S241" i="1"/>
  <c r="T241" i="1" s="1"/>
  <c r="S257" i="1"/>
  <c r="T257" i="1" s="1"/>
  <c r="S277" i="1"/>
  <c r="T277" i="1" s="1"/>
  <c r="S357" i="1"/>
  <c r="T357" i="1" s="1"/>
  <c r="S386" i="1"/>
  <c r="T386" i="1" s="1"/>
  <c r="S427" i="1"/>
  <c r="T427" i="1" s="1"/>
  <c r="S449" i="1"/>
  <c r="T449" i="1" s="1"/>
  <c r="S485" i="1"/>
  <c r="T485" i="1" s="1"/>
  <c r="S494" i="1"/>
  <c r="T494" i="1" s="1"/>
  <c r="S512" i="1"/>
  <c r="T512" i="1" s="1"/>
  <c r="S533" i="1"/>
  <c r="T533" i="1" s="1"/>
  <c r="S542" i="1"/>
  <c r="T542" i="1" s="1"/>
  <c r="S553" i="1"/>
  <c r="T553" i="1" s="1"/>
  <c r="S647" i="1"/>
  <c r="T647" i="1" s="1"/>
  <c r="S698" i="1"/>
  <c r="T698" i="1" s="1"/>
  <c r="S719" i="1"/>
  <c r="T719" i="1" s="1"/>
  <c r="S804" i="1"/>
  <c r="T804" i="1" s="1"/>
  <c r="S809" i="1"/>
  <c r="T809" i="1" s="1"/>
  <c r="S833" i="1"/>
  <c r="T833" i="1" s="1"/>
  <c r="S895" i="1"/>
  <c r="T895" i="1" s="1"/>
  <c r="S917" i="1"/>
  <c r="T917" i="1" s="1"/>
  <c r="S947" i="1"/>
  <c r="T947" i="1" s="1"/>
  <c r="S1058" i="1"/>
  <c r="T1058" i="1" s="1"/>
  <c r="S1072" i="1"/>
  <c r="T1072" i="1" s="1"/>
  <c r="S1143" i="1"/>
  <c r="T1143" i="1" s="1"/>
  <c r="S1246" i="1"/>
  <c r="T1246" i="1" s="1"/>
  <c r="S1289" i="1"/>
  <c r="T1289" i="1" s="1"/>
  <c r="S1355" i="1"/>
  <c r="T1355" i="1" s="1"/>
  <c r="S1438" i="1"/>
  <c r="T1438" i="1" s="1"/>
  <c r="S1610" i="1"/>
  <c r="T1610" i="1" s="1"/>
  <c r="S1775" i="1"/>
  <c r="T1775" i="1" s="1"/>
  <c r="S1874" i="1"/>
  <c r="T1874" i="1" s="1"/>
  <c r="S2011" i="1"/>
  <c r="T2011" i="1" s="1"/>
  <c r="S2138" i="1"/>
  <c r="T2138" i="1" s="1"/>
  <c r="S2162" i="1"/>
  <c r="T2162" i="1" s="1"/>
  <c r="S2166" i="1"/>
  <c r="T2166" i="1" s="1"/>
  <c r="S2237" i="1"/>
  <c r="T2237" i="1" s="1"/>
  <c r="S2252" i="1"/>
  <c r="T2252" i="1" s="1"/>
  <c r="S2318" i="1"/>
  <c r="T2318" i="1" s="1"/>
  <c r="S2343" i="1"/>
  <c r="T2343" i="1" s="1"/>
  <c r="S2345" i="1"/>
  <c r="T2345" i="1" s="1"/>
  <c r="S2347" i="1"/>
  <c r="T2347" i="1" s="1"/>
  <c r="S2458" i="1"/>
  <c r="T2458" i="1" s="1"/>
  <c r="S668" i="1"/>
  <c r="T668" i="1" s="1"/>
  <c r="S702" i="1"/>
  <c r="T702" i="1" s="1"/>
  <c r="S790" i="1"/>
  <c r="T790" i="1" s="1"/>
  <c r="S797" i="1"/>
  <c r="T797" i="1" s="1"/>
  <c r="S937" i="1"/>
  <c r="T937" i="1" s="1"/>
  <c r="S965" i="1"/>
  <c r="T965" i="1" s="1"/>
  <c r="S974" i="1"/>
  <c r="T974" i="1" s="1"/>
  <c r="S1001" i="1"/>
  <c r="T1001" i="1" s="1"/>
  <c r="S1076" i="1"/>
  <c r="T1076" i="1" s="1"/>
  <c r="S1097" i="1"/>
  <c r="T1097" i="1" s="1"/>
  <c r="S1131" i="1"/>
  <c r="T1131" i="1" s="1"/>
  <c r="S1184" i="1"/>
  <c r="T1184" i="1" s="1"/>
  <c r="S1193" i="1"/>
  <c r="T1193" i="1" s="1"/>
  <c r="S1218" i="1"/>
  <c r="T1218" i="1" s="1"/>
  <c r="S1277" i="1"/>
  <c r="T1277" i="1" s="1"/>
  <c r="S1286" i="1"/>
  <c r="T1286" i="1" s="1"/>
  <c r="S1295" i="1"/>
  <c r="T1295" i="1" s="1"/>
  <c r="S1391" i="1"/>
  <c r="T1391" i="1" s="1"/>
  <c r="S1460" i="1"/>
  <c r="T1460" i="1" s="1"/>
  <c r="S1535" i="1"/>
  <c r="T1535" i="1" s="1"/>
  <c r="S1594" i="1"/>
  <c r="T1594" i="1" s="1"/>
  <c r="S1603" i="1"/>
  <c r="T1603" i="1" s="1"/>
  <c r="S1641" i="1"/>
  <c r="T1641" i="1" s="1"/>
  <c r="S1768" i="1"/>
  <c r="T1768" i="1" s="1"/>
  <c r="S1785" i="1"/>
  <c r="T1785" i="1" s="1"/>
  <c r="S1830" i="1"/>
  <c r="T1830" i="1" s="1"/>
  <c r="S1889" i="1"/>
  <c r="T1889" i="1" s="1"/>
  <c r="S1961" i="1"/>
  <c r="T1961" i="1" s="1"/>
  <c r="S2099" i="1"/>
  <c r="T2099" i="1" s="1"/>
  <c r="S2230" i="1"/>
  <c r="T2230" i="1" s="1"/>
  <c r="S2324" i="1"/>
  <c r="T2324" i="1" s="1"/>
  <c r="S1374" i="1"/>
  <c r="T1374" i="1" s="1"/>
  <c r="S1445" i="1"/>
  <c r="T1445" i="1" s="1"/>
  <c r="S1505" i="1"/>
  <c r="T1505" i="1" s="1"/>
  <c r="S1527" i="1"/>
  <c r="T1527" i="1" s="1"/>
  <c r="S1555" i="1"/>
  <c r="T1555" i="1" s="1"/>
  <c r="S1586" i="1"/>
  <c r="T1586" i="1" s="1"/>
  <c r="S1591" i="1"/>
  <c r="T1591" i="1" s="1"/>
  <c r="S1614" i="1"/>
  <c r="T1614" i="1" s="1"/>
  <c r="S1714" i="1"/>
  <c r="T1714" i="1" s="1"/>
  <c r="S1772" i="1"/>
  <c r="T1772" i="1" s="1"/>
  <c r="S1790" i="1"/>
  <c r="T1790" i="1" s="1"/>
  <c r="S1801" i="1"/>
  <c r="T1801" i="1" s="1"/>
  <c r="S1810" i="1"/>
  <c r="T1810" i="1" s="1"/>
  <c r="S1867" i="1"/>
  <c r="T1867" i="1" s="1"/>
  <c r="S1925" i="1"/>
  <c r="T1925" i="1" s="1"/>
  <c r="S2007" i="1"/>
  <c r="T2007" i="1" s="1"/>
  <c r="S2202" i="1"/>
  <c r="T2202" i="1" s="1"/>
  <c r="S2243" i="1"/>
  <c r="T2243" i="1" s="1"/>
  <c r="S2379" i="1"/>
  <c r="T2379" i="1" s="1"/>
  <c r="S2485" i="1"/>
  <c r="T2485" i="1" s="1"/>
  <c r="S2487" i="1"/>
  <c r="T2487" i="1" s="1"/>
  <c r="S2599" i="1"/>
  <c r="T2599" i="1" s="1"/>
  <c r="S2609" i="1"/>
  <c r="T2609" i="1" s="1"/>
  <c r="S329" i="1"/>
  <c r="T329" i="1" s="1"/>
  <c r="S343" i="1"/>
  <c r="T343" i="1" s="1"/>
  <c r="S359" i="1"/>
  <c r="T359" i="1" s="1"/>
  <c r="S395" i="1"/>
  <c r="T395" i="1" s="1"/>
  <c r="S418" i="1"/>
  <c r="T418" i="1" s="1"/>
  <c r="S425" i="1"/>
  <c r="T425" i="1" s="1"/>
  <c r="S464" i="1"/>
  <c r="T464" i="1" s="1"/>
  <c r="S473" i="1"/>
  <c r="T473" i="1" s="1"/>
  <c r="S548" i="1"/>
  <c r="T548" i="1" s="1"/>
  <c r="S578" i="1"/>
  <c r="T578" i="1" s="1"/>
  <c r="S602" i="1"/>
  <c r="T602" i="1" s="1"/>
  <c r="S632" i="1"/>
  <c r="T632" i="1" s="1"/>
  <c r="S653" i="1"/>
  <c r="T653" i="1" s="1"/>
  <c r="S665" i="1"/>
  <c r="T665" i="1" s="1"/>
  <c r="S686" i="1"/>
  <c r="T686" i="1" s="1"/>
  <c r="S812" i="1"/>
  <c r="T812" i="1" s="1"/>
  <c r="S830" i="1"/>
  <c r="T830" i="1" s="1"/>
  <c r="S832" i="1"/>
  <c r="T832" i="1" s="1"/>
  <c r="S881" i="1"/>
  <c r="T881" i="1" s="1"/>
  <c r="S908" i="1"/>
  <c r="T908" i="1" s="1"/>
  <c r="S959" i="1"/>
  <c r="T959" i="1" s="1"/>
  <c r="S968" i="1"/>
  <c r="T968" i="1" s="1"/>
  <c r="S977" i="1"/>
  <c r="T977" i="1" s="1"/>
  <c r="S993" i="1"/>
  <c r="T993" i="1" s="1"/>
  <c r="S1028" i="1"/>
  <c r="T1028" i="1" s="1"/>
  <c r="S1067" i="1"/>
  <c r="T1067" i="1" s="1"/>
  <c r="S1118" i="1"/>
  <c r="T1118" i="1" s="1"/>
  <c r="S1127" i="1"/>
  <c r="T1127" i="1" s="1"/>
  <c r="S1148" i="1"/>
  <c r="T1148" i="1" s="1"/>
  <c r="S1160" i="1"/>
  <c r="T1160" i="1" s="1"/>
  <c r="S1172" i="1"/>
  <c r="T1172" i="1" s="1"/>
  <c r="S1197" i="1"/>
  <c r="T1197" i="1" s="1"/>
  <c r="S1220" i="1"/>
  <c r="T1220" i="1" s="1"/>
  <c r="S1280" i="1"/>
  <c r="T1280" i="1" s="1"/>
  <c r="S1313" i="1"/>
  <c r="T1313" i="1" s="1"/>
  <c r="S1424" i="1"/>
  <c r="T1424" i="1" s="1"/>
  <c r="S1513" i="1"/>
  <c r="T1513" i="1" s="1"/>
  <c r="S1595" i="1"/>
  <c r="T1595" i="1" s="1"/>
  <c r="S1625" i="1"/>
  <c r="T1625" i="1" s="1"/>
  <c r="S1643" i="1"/>
  <c r="T1643" i="1" s="1"/>
  <c r="S1645" i="1"/>
  <c r="T1645" i="1" s="1"/>
  <c r="S1672" i="1"/>
  <c r="T1672" i="1" s="1"/>
  <c r="S1679" i="1"/>
  <c r="T1679" i="1" s="1"/>
  <c r="S1858" i="1"/>
  <c r="T1858" i="1" s="1"/>
  <c r="S1880" i="1"/>
  <c r="T1880" i="1" s="1"/>
  <c r="S1884" i="1"/>
  <c r="T1884" i="1" s="1"/>
  <c r="S2039" i="1"/>
  <c r="T2039" i="1" s="1"/>
  <c r="S2041" i="1"/>
  <c r="T2041" i="1" s="1"/>
  <c r="S2101" i="1"/>
  <c r="T2101" i="1" s="1"/>
  <c r="S2120" i="1"/>
  <c r="T2120" i="1" s="1"/>
  <c r="S2131" i="1"/>
  <c r="T2131" i="1" s="1"/>
  <c r="S2181" i="1"/>
  <c r="T2181" i="1" s="1"/>
  <c r="S2210" i="1"/>
  <c r="T2210" i="1" s="1"/>
  <c r="S2301" i="1"/>
  <c r="T2301" i="1" s="1"/>
  <c r="S2342" i="1"/>
  <c r="T2342" i="1" s="1"/>
  <c r="S2346" i="1"/>
  <c r="T2346" i="1" s="1"/>
  <c r="S2395" i="1"/>
  <c r="T2395" i="1" s="1"/>
  <c r="S2522" i="1"/>
  <c r="T2522" i="1" s="1"/>
  <c r="S1250" i="1"/>
  <c r="T1250" i="1" s="1"/>
  <c r="S1426" i="1"/>
  <c r="T1426" i="1" s="1"/>
  <c r="S1547" i="1"/>
  <c r="T1547" i="1" s="1"/>
  <c r="S1893" i="1"/>
  <c r="T1893" i="1" s="1"/>
  <c r="S1922" i="1"/>
  <c r="T1922" i="1" s="1"/>
  <c r="S2019" i="1"/>
  <c r="T2019" i="1" s="1"/>
  <c r="S2214" i="1"/>
  <c r="T2214" i="1" s="1"/>
  <c r="S2229" i="1"/>
  <c r="T2229" i="1" s="1"/>
  <c r="S2253" i="1"/>
  <c r="T2253" i="1" s="1"/>
  <c r="S2277" i="1"/>
  <c r="T2277" i="1" s="1"/>
  <c r="S2290" i="1"/>
  <c r="T2290" i="1" s="1"/>
  <c r="S2526" i="1"/>
  <c r="T2526" i="1" s="1"/>
  <c r="S1451" i="1"/>
  <c r="T1451" i="1" s="1"/>
  <c r="S1472" i="1"/>
  <c r="T1472" i="1" s="1"/>
  <c r="S1504" i="1"/>
  <c r="T1504" i="1" s="1"/>
  <c r="S1556" i="1"/>
  <c r="T1556" i="1" s="1"/>
  <c r="S1569" i="1"/>
  <c r="T1569" i="1" s="1"/>
  <c r="S1604" i="1"/>
  <c r="T1604" i="1" s="1"/>
  <c r="S1649" i="1"/>
  <c r="T1649" i="1" s="1"/>
  <c r="S1683" i="1"/>
  <c r="T1683" i="1" s="1"/>
  <c r="S1820" i="1"/>
  <c r="T1820" i="1" s="1"/>
  <c r="S1877" i="1"/>
  <c r="T1877" i="1" s="1"/>
  <c r="S1959" i="1"/>
  <c r="T1959" i="1" s="1"/>
  <c r="S1995" i="1"/>
  <c r="T1995" i="1" s="1"/>
  <c r="S2004" i="1"/>
  <c r="T2004" i="1" s="1"/>
  <c r="S2050" i="1"/>
  <c r="T2050" i="1" s="1"/>
  <c r="S2111" i="1"/>
  <c r="T2111" i="1" s="1"/>
  <c r="S2113" i="1"/>
  <c r="T2113" i="1" s="1"/>
  <c r="S2255" i="1"/>
  <c r="T2255" i="1" s="1"/>
  <c r="S2327" i="1"/>
  <c r="T2327" i="1" s="1"/>
  <c r="S2331" i="1"/>
  <c r="T2331" i="1" s="1"/>
  <c r="S2335" i="1"/>
  <c r="T2335" i="1" s="1"/>
  <c r="S2368" i="1"/>
  <c r="T2368" i="1" s="1"/>
  <c r="S2478" i="1"/>
  <c r="T2478" i="1" s="1"/>
  <c r="S2480" i="1"/>
  <c r="T2480" i="1" s="1"/>
  <c r="S2530" i="1"/>
  <c r="T2530" i="1" s="1"/>
  <c r="S2532" i="1"/>
  <c r="T2532" i="1" s="1"/>
  <c r="S1856" i="1"/>
  <c r="T1856" i="1" s="1"/>
  <c r="S1898" i="1"/>
  <c r="T1898" i="1" s="1"/>
  <c r="S1985" i="1"/>
  <c r="T1985" i="1" s="1"/>
  <c r="S2006" i="1"/>
  <c r="T2006" i="1" s="1"/>
  <c r="S2015" i="1"/>
  <c r="T2015" i="1" s="1"/>
  <c r="S2076" i="1"/>
  <c r="T2076" i="1" s="1"/>
  <c r="S2083" i="1"/>
  <c r="T2083" i="1" s="1"/>
  <c r="S2195" i="1"/>
  <c r="T2195" i="1" s="1"/>
  <c r="S2266" i="1"/>
  <c r="T2266" i="1" s="1"/>
  <c r="S2273" i="1"/>
  <c r="T2273" i="1" s="1"/>
  <c r="S2308" i="1"/>
  <c r="T2308" i="1" s="1"/>
  <c r="S2364" i="1"/>
  <c r="T2364" i="1" s="1"/>
  <c r="S2366" i="1"/>
  <c r="T2366" i="1" s="1"/>
  <c r="S2452" i="1"/>
  <c r="T2452" i="1" s="1"/>
  <c r="S2454" i="1"/>
  <c r="T2454" i="1" s="1"/>
  <c r="S2475" i="1"/>
  <c r="T2475" i="1" s="1"/>
  <c r="S2477" i="1"/>
  <c r="T2477" i="1" s="1"/>
  <c r="S2479" i="1"/>
  <c r="T2479" i="1" s="1"/>
  <c r="S2586" i="1"/>
  <c r="T2586" i="1" s="1"/>
  <c r="S2588" i="1"/>
  <c r="T2588" i="1" s="1"/>
  <c r="S2594" i="1"/>
  <c r="T2594" i="1" s="1"/>
  <c r="S2640" i="1"/>
  <c r="T2640" i="1" s="1"/>
  <c r="S2648" i="1"/>
  <c r="T2648" i="1" s="1"/>
  <c r="S2650" i="1"/>
  <c r="T2650" i="1" s="1"/>
  <c r="S2679" i="1"/>
  <c r="T2679" i="1" s="1"/>
  <c r="S1433" i="1"/>
  <c r="T1433" i="1" s="1"/>
  <c r="S1469" i="1"/>
  <c r="T1469" i="1" s="1"/>
  <c r="S1478" i="1"/>
  <c r="T1478" i="1" s="1"/>
  <c r="S1607" i="1"/>
  <c r="T1607" i="1" s="1"/>
  <c r="S1621" i="1"/>
  <c r="T1621" i="1" s="1"/>
  <c r="S1759" i="1"/>
  <c r="T1759" i="1" s="1"/>
  <c r="S1777" i="1"/>
  <c r="T1777" i="1" s="1"/>
  <c r="S1798" i="1"/>
  <c r="T1798" i="1" s="1"/>
  <c r="S1825" i="1"/>
  <c r="T1825" i="1" s="1"/>
  <c r="S2156" i="1"/>
  <c r="T2156" i="1" s="1"/>
  <c r="S2664" i="1"/>
  <c r="T2664" i="1" s="1"/>
  <c r="S923" i="1"/>
  <c r="T923" i="1" s="1"/>
  <c r="S956" i="1"/>
  <c r="T956" i="1" s="1"/>
  <c r="S1049" i="1"/>
  <c r="T1049" i="1" s="1"/>
  <c r="S1124" i="1"/>
  <c r="T1124" i="1" s="1"/>
  <c r="S1133" i="1"/>
  <c r="T1133" i="1" s="1"/>
  <c r="S1181" i="1"/>
  <c r="T1181" i="1" s="1"/>
  <c r="S1190" i="1"/>
  <c r="T1190" i="1" s="1"/>
  <c r="S1244" i="1"/>
  <c r="T1244" i="1" s="1"/>
  <c r="S1331" i="1"/>
  <c r="T1331" i="1" s="1"/>
  <c r="S1343" i="1"/>
  <c r="T1343" i="1" s="1"/>
  <c r="S1376" i="1"/>
  <c r="T1376" i="1" s="1"/>
  <c r="S1406" i="1"/>
  <c r="T1406" i="1" s="1"/>
  <c r="S1421" i="1"/>
  <c r="T1421" i="1" s="1"/>
  <c r="S1442" i="1"/>
  <c r="T1442" i="1" s="1"/>
  <c r="S1454" i="1"/>
  <c r="T1454" i="1" s="1"/>
  <c r="S1508" i="1"/>
  <c r="T1508" i="1" s="1"/>
  <c r="S1517" i="1"/>
  <c r="T1517" i="1" s="1"/>
  <c r="S1529" i="1"/>
  <c r="T1529" i="1" s="1"/>
  <c r="S1541" i="1"/>
  <c r="T1541" i="1" s="1"/>
  <c r="S1571" i="1"/>
  <c r="T1571" i="1" s="1"/>
  <c r="S1673" i="1"/>
  <c r="T1673" i="1" s="1"/>
  <c r="S1685" i="1"/>
  <c r="T1685" i="1" s="1"/>
  <c r="S1690" i="1"/>
  <c r="T1690" i="1" s="1"/>
  <c r="S1793" i="1"/>
  <c r="T1793" i="1" s="1"/>
  <c r="S1807" i="1"/>
  <c r="T1807" i="1" s="1"/>
  <c r="S1862" i="1"/>
  <c r="T1862" i="1" s="1"/>
  <c r="S1883" i="1"/>
  <c r="T1883" i="1" s="1"/>
  <c r="S1895" i="1"/>
  <c r="T1895" i="1" s="1"/>
  <c r="S1949" i="1"/>
  <c r="T1949" i="1" s="1"/>
  <c r="S2003" i="1"/>
  <c r="T2003" i="1" s="1"/>
  <c r="S2080" i="1"/>
  <c r="T2080" i="1" s="1"/>
  <c r="S2158" i="1"/>
  <c r="T2158" i="1" s="1"/>
  <c r="S2165" i="1"/>
  <c r="T2165" i="1" s="1"/>
  <c r="S2167" i="1"/>
  <c r="T2167" i="1" s="1"/>
  <c r="S2231" i="1"/>
  <c r="T2231" i="1" s="1"/>
  <c r="S2236" i="1"/>
  <c r="T2236" i="1" s="1"/>
  <c r="S2261" i="1"/>
  <c r="T2261" i="1" s="1"/>
  <c r="S2288" i="1"/>
  <c r="T2288" i="1" s="1"/>
  <c r="S2338" i="1"/>
  <c r="T2338" i="1" s="1"/>
  <c r="S2351" i="1"/>
  <c r="T2351" i="1" s="1"/>
  <c r="S2353" i="1"/>
  <c r="T2353" i="1" s="1"/>
  <c r="S2355" i="1"/>
  <c r="T2355" i="1" s="1"/>
  <c r="S2384" i="1"/>
  <c r="T2384" i="1" s="1"/>
  <c r="S2443" i="1"/>
  <c r="T2443" i="1" s="1"/>
  <c r="S2445" i="1"/>
  <c r="T2445" i="1" s="1"/>
  <c r="S2606" i="1"/>
  <c r="T2606" i="1" s="1"/>
  <c r="S1724" i="1"/>
  <c r="T1724" i="1" s="1"/>
  <c r="S1781" i="1"/>
  <c r="T1781" i="1" s="1"/>
  <c r="S1871" i="1"/>
  <c r="T1871" i="1" s="1"/>
  <c r="S1928" i="1"/>
  <c r="T1928" i="1" s="1"/>
  <c r="S1946" i="1"/>
  <c r="T1946" i="1" s="1"/>
  <c r="S1970" i="1"/>
  <c r="T1970" i="1" s="1"/>
  <c r="S2014" i="1"/>
  <c r="T2014" i="1" s="1"/>
  <c r="S2160" i="1"/>
  <c r="T2160" i="1" s="1"/>
  <c r="S2307" i="1"/>
  <c r="T2307" i="1" s="1"/>
  <c r="S2325" i="1"/>
  <c r="T2325" i="1" s="1"/>
  <c r="S2340" i="1"/>
  <c r="T2340" i="1" s="1"/>
  <c r="S2386" i="1"/>
  <c r="T2386" i="1" s="1"/>
  <c r="S2424" i="1"/>
  <c r="T2424" i="1" s="1"/>
  <c r="S2426" i="1"/>
  <c r="T2426" i="1" s="1"/>
  <c r="S2447" i="1"/>
  <c r="T2447" i="1" s="1"/>
  <c r="S2468" i="1"/>
  <c r="T2468" i="1" s="1"/>
  <c r="S2470" i="1"/>
  <c r="T2470" i="1" s="1"/>
  <c r="S2537" i="1"/>
  <c r="T2537" i="1" s="1"/>
  <c r="S2543" i="1"/>
  <c r="T2543" i="1" s="1"/>
  <c r="S2579" i="1"/>
  <c r="T2579" i="1" s="1"/>
  <c r="S2612" i="1"/>
  <c r="T2612" i="1" s="1"/>
  <c r="S2614" i="1"/>
  <c r="T2614" i="1" s="1"/>
  <c r="S2678" i="1"/>
  <c r="T2678" i="1" s="1"/>
  <c r="S2359" i="1"/>
  <c r="T2359" i="1" s="1"/>
  <c r="S2361" i="1"/>
  <c r="T2361" i="1" s="1"/>
  <c r="S2376" i="1"/>
  <c r="T2376" i="1" s="1"/>
  <c r="S2378" i="1"/>
  <c r="T2378" i="1" s="1"/>
  <c r="S2380" i="1"/>
  <c r="T2380" i="1" s="1"/>
  <c r="S2382" i="1"/>
  <c r="T2382" i="1" s="1"/>
  <c r="S2393" i="1"/>
  <c r="T2393" i="1" s="1"/>
  <c r="S2438" i="1"/>
  <c r="T2438" i="1" s="1"/>
  <c r="S2451" i="1"/>
  <c r="T2451" i="1" s="1"/>
  <c r="S2521" i="1"/>
  <c r="T2521" i="1" s="1"/>
  <c r="S2556" i="1"/>
  <c r="T2556" i="1" s="1"/>
  <c r="S2571" i="1"/>
  <c r="T2571" i="1" s="1"/>
  <c r="S2598" i="1"/>
  <c r="T2598" i="1" s="1"/>
  <c r="S2615" i="1"/>
  <c r="T2615" i="1" s="1"/>
  <c r="S2651" i="1"/>
  <c r="T2651" i="1" s="1"/>
  <c r="S2670" i="1"/>
  <c r="T2670" i="1" s="1"/>
  <c r="S2683" i="1"/>
  <c r="T2683" i="1" s="1"/>
  <c r="S2685" i="1"/>
  <c r="T2685" i="1" s="1"/>
  <c r="S2702" i="1"/>
  <c r="T2702" i="1" s="1"/>
  <c r="S2704" i="1"/>
  <c r="T2704" i="1" s="1"/>
  <c r="S2706" i="1"/>
  <c r="T2706" i="1" s="1"/>
  <c r="S2708" i="1"/>
  <c r="T2708" i="1" s="1"/>
  <c r="S1931" i="1"/>
  <c r="T1931" i="1" s="1"/>
  <c r="S1952" i="1"/>
  <c r="T1952" i="1" s="1"/>
  <c r="S2021" i="1"/>
  <c r="T2021" i="1" s="1"/>
  <c r="S2054" i="1"/>
  <c r="T2054" i="1" s="1"/>
  <c r="S2087" i="1"/>
  <c r="T2087" i="1" s="1"/>
  <c r="S2092" i="1"/>
  <c r="T2092" i="1" s="1"/>
  <c r="S2104" i="1"/>
  <c r="T2104" i="1" s="1"/>
  <c r="S2117" i="1"/>
  <c r="T2117" i="1" s="1"/>
  <c r="S2122" i="1"/>
  <c r="T2122" i="1" s="1"/>
  <c r="S2174" i="1"/>
  <c r="T2174" i="1" s="1"/>
  <c r="S2188" i="1"/>
  <c r="T2188" i="1" s="1"/>
  <c r="S2269" i="1"/>
  <c r="T2269" i="1" s="1"/>
  <c r="S2281" i="1"/>
  <c r="T2281" i="1" s="1"/>
  <c r="S2297" i="1"/>
  <c r="T2297" i="1" s="1"/>
  <c r="S2302" i="1"/>
  <c r="T2302" i="1" s="1"/>
  <c r="S2330" i="1"/>
  <c r="T2330" i="1" s="1"/>
  <c r="S2334" i="1"/>
  <c r="T2334" i="1" s="1"/>
  <c r="S2339" i="1"/>
  <c r="T2339" i="1" s="1"/>
  <c r="S2348" i="1"/>
  <c r="T2348" i="1" s="1"/>
  <c r="S2350" i="1"/>
  <c r="T2350" i="1" s="1"/>
  <c r="S2352" i="1"/>
  <c r="T2352" i="1" s="1"/>
  <c r="S2354" i="1"/>
  <c r="T2354" i="1" s="1"/>
  <c r="S2388" i="1"/>
  <c r="T2388" i="1" s="1"/>
  <c r="S2390" i="1"/>
  <c r="T2390" i="1" s="1"/>
  <c r="S2418" i="1"/>
  <c r="T2418" i="1" s="1"/>
  <c r="S2486" i="1"/>
  <c r="T2486" i="1" s="1"/>
  <c r="S2501" i="1"/>
  <c r="T2501" i="1" s="1"/>
  <c r="S2514" i="1"/>
  <c r="T2514" i="1" s="1"/>
  <c r="S2516" i="1"/>
  <c r="T2516" i="1" s="1"/>
  <c r="S2518" i="1"/>
  <c r="T2518" i="1" s="1"/>
  <c r="S2593" i="1"/>
  <c r="T2593" i="1" s="1"/>
  <c r="S2608" i="1"/>
  <c r="T2608" i="1" s="1"/>
  <c r="S2657" i="1"/>
  <c r="T2657" i="1" s="1"/>
  <c r="S2659" i="1"/>
  <c r="T2659" i="1" s="1"/>
  <c r="S2665" i="1"/>
  <c r="T2665" i="1" s="1"/>
  <c r="S2680" i="1"/>
  <c r="T2680" i="1" s="1"/>
  <c r="S2697" i="1"/>
  <c r="T2697" i="1" s="1"/>
  <c r="S2375" i="1"/>
  <c r="T2375" i="1" s="1"/>
  <c r="S2403" i="1"/>
  <c r="T2403" i="1" s="1"/>
  <c r="S2420" i="1"/>
  <c r="T2420" i="1" s="1"/>
  <c r="S2433" i="1"/>
  <c r="T2433" i="1" s="1"/>
  <c r="S2448" i="1"/>
  <c r="T2448" i="1" s="1"/>
  <c r="S2465" i="1"/>
  <c r="T2465" i="1" s="1"/>
  <c r="S2490" i="1"/>
  <c r="T2490" i="1" s="1"/>
  <c r="S2494" i="1"/>
  <c r="T2494" i="1" s="1"/>
  <c r="S2507" i="1"/>
  <c r="T2507" i="1" s="1"/>
  <c r="S2557" i="1"/>
  <c r="T2557" i="1" s="1"/>
  <c r="S2572" i="1"/>
  <c r="T2572" i="1" s="1"/>
  <c r="S2597" i="1"/>
  <c r="T2597" i="1" s="1"/>
  <c r="S2635" i="1"/>
  <c r="T2635" i="1" s="1"/>
  <c r="S2644" i="1"/>
  <c r="T2644" i="1" s="1"/>
  <c r="S1520" i="1"/>
  <c r="T1520" i="1" s="1"/>
  <c r="S341" i="1"/>
  <c r="T341" i="1" s="1"/>
  <c r="S1064" i="1"/>
  <c r="T1064" i="1" s="1"/>
  <c r="S1340" i="1"/>
  <c r="T1340" i="1" s="1"/>
  <c r="S11" i="1"/>
  <c r="T11" i="1" s="1"/>
  <c r="S29" i="1"/>
  <c r="T29" i="1" s="1"/>
  <c r="S47" i="1"/>
  <c r="T47" i="1" s="1"/>
  <c r="S65" i="1"/>
  <c r="T65" i="1" s="1"/>
  <c r="S83" i="1"/>
  <c r="T83" i="1" s="1"/>
  <c r="S101" i="1"/>
  <c r="T101" i="1" s="1"/>
  <c r="S119" i="1"/>
  <c r="T119" i="1" s="1"/>
  <c r="S1583" i="1"/>
  <c r="T1583" i="1" s="1"/>
  <c r="S2" i="1"/>
  <c r="T2" i="1" s="1"/>
  <c r="S20" i="1"/>
  <c r="T20" i="1" s="1"/>
  <c r="S38" i="1"/>
  <c r="T38" i="1" s="1"/>
  <c r="S56" i="1"/>
  <c r="T56" i="1" s="1"/>
  <c r="S74" i="1"/>
  <c r="T74" i="1" s="1"/>
  <c r="S92" i="1"/>
  <c r="T92" i="1" s="1"/>
  <c r="S110" i="1"/>
  <c r="T110" i="1" s="1"/>
  <c r="S128" i="1"/>
  <c r="T128" i="1" s="1"/>
  <c r="S1202" i="1"/>
  <c r="T1202" i="1" s="1"/>
  <c r="S1367" i="1"/>
  <c r="T1367" i="1" s="1"/>
  <c r="S1940" i="1"/>
  <c r="T1940" i="1" s="1"/>
  <c r="S17" i="1"/>
  <c r="T17" i="1" s="1"/>
  <c r="S35" i="1"/>
  <c r="T35" i="1" s="1"/>
  <c r="S53" i="1"/>
  <c r="T53" i="1" s="1"/>
  <c r="S71" i="1"/>
  <c r="T71" i="1" s="1"/>
  <c r="S89" i="1"/>
  <c r="T89" i="1" s="1"/>
  <c r="S107" i="1"/>
  <c r="T107" i="1" s="1"/>
  <c r="S125" i="1"/>
  <c r="T125" i="1" s="1"/>
  <c r="S467" i="1"/>
  <c r="T467" i="1" s="1"/>
  <c r="S1628" i="1"/>
  <c r="T1628" i="1" s="1"/>
  <c r="S14" i="1"/>
  <c r="T14" i="1" s="1"/>
  <c r="S32" i="1"/>
  <c r="T32" i="1" s="1"/>
  <c r="S50" i="1"/>
  <c r="T50" i="1" s="1"/>
  <c r="S68" i="1"/>
  <c r="T68" i="1" s="1"/>
  <c r="S86" i="1"/>
  <c r="T86" i="1" s="1"/>
  <c r="S104" i="1"/>
  <c r="T104" i="1" s="1"/>
  <c r="S122" i="1"/>
  <c r="T122" i="1" s="1"/>
  <c r="S551" i="1"/>
  <c r="T551" i="1" s="1"/>
  <c r="S623" i="1"/>
  <c r="T623" i="1" s="1"/>
  <c r="S695" i="1"/>
  <c r="T695" i="1" s="1"/>
  <c r="S767" i="1"/>
  <c r="T767" i="1" s="1"/>
  <c r="S839" i="1"/>
  <c r="T839" i="1" s="1"/>
  <c r="S911" i="1"/>
  <c r="T911" i="1" s="1"/>
  <c r="S983" i="1"/>
  <c r="T983" i="1" s="1"/>
  <c r="S1055" i="1"/>
  <c r="T1055" i="1" s="1"/>
  <c r="S1475" i="1"/>
  <c r="T1475" i="1" s="1"/>
  <c r="S2081" i="1"/>
  <c r="T2081" i="1" s="1"/>
  <c r="S1496" i="1"/>
  <c r="T1496" i="1" s="1"/>
  <c r="S1691" i="1"/>
  <c r="T1691" i="1" s="1"/>
  <c r="S1904" i="1"/>
  <c r="T1904" i="1" s="1"/>
  <c r="S2528" i="1"/>
  <c r="T2528" i="1" s="1"/>
  <c r="S1403" i="1"/>
  <c r="T1403" i="1" s="1"/>
  <c r="S1511" i="1"/>
  <c r="T1511" i="1" s="1"/>
  <c r="S1688" i="1"/>
  <c r="T1688" i="1" s="1"/>
  <c r="S1964" i="1"/>
  <c r="T1964" i="1" s="1"/>
  <c r="S2183" i="1"/>
  <c r="T2183" i="1" s="1"/>
  <c r="S929" i="1"/>
  <c r="T929" i="1" s="1"/>
  <c r="S1736" i="1"/>
  <c r="T1736" i="1" s="1"/>
  <c r="S1796" i="1"/>
  <c r="T1796" i="1" s="1"/>
  <c r="S215" i="1"/>
  <c r="T215" i="1" s="1"/>
  <c r="S323" i="1"/>
  <c r="T323" i="1" s="1"/>
  <c r="S431" i="1"/>
  <c r="T431" i="1" s="1"/>
  <c r="S539" i="1"/>
  <c r="T539" i="1" s="1"/>
  <c r="S611" i="1"/>
  <c r="T611" i="1" s="1"/>
  <c r="S683" i="1"/>
  <c r="T683" i="1" s="1"/>
  <c r="S755" i="1"/>
  <c r="T755" i="1" s="1"/>
  <c r="S827" i="1"/>
  <c r="T827" i="1" s="1"/>
  <c r="S899" i="1"/>
  <c r="T899" i="1" s="1"/>
  <c r="S971" i="1"/>
  <c r="T971" i="1" s="1"/>
  <c r="S1043" i="1"/>
  <c r="T1043" i="1" s="1"/>
  <c r="S1115" i="1"/>
  <c r="T1115" i="1" s="1"/>
  <c r="S1187" i="1"/>
  <c r="T1187" i="1" s="1"/>
  <c r="S1259" i="1"/>
  <c r="T1259" i="1" s="1"/>
  <c r="S1973" i="1"/>
  <c r="T1973" i="1" s="1"/>
  <c r="S1721" i="1"/>
  <c r="T1721" i="1" s="1"/>
  <c r="S1829" i="1"/>
  <c r="T1829" i="1" s="1"/>
  <c r="S1865" i="1"/>
  <c r="T1865" i="1" s="1"/>
  <c r="S1901" i="1"/>
  <c r="T1901" i="1" s="1"/>
  <c r="S1937" i="1"/>
  <c r="T1937" i="1" s="1"/>
  <c r="S2105" i="1"/>
  <c r="T2105" i="1" s="1"/>
  <c r="S2661" i="1"/>
  <c r="T2661" i="1" s="1"/>
  <c r="S2012" i="1"/>
  <c r="T2012" i="1" s="1"/>
  <c r="S2060" i="1"/>
  <c r="T2060" i="1" s="1"/>
  <c r="S2141" i="1"/>
  <c r="T2141" i="1" s="1"/>
  <c r="S2285" i="1"/>
  <c r="T2285" i="1" s="1"/>
  <c r="S2114" i="1"/>
  <c r="T2114" i="1" s="1"/>
  <c r="S2249" i="1"/>
  <c r="T2249" i="1" s="1"/>
  <c r="S2357" i="1"/>
  <c r="T2357" i="1" s="1"/>
  <c r="S2377" i="1"/>
  <c r="T2377" i="1" s="1"/>
  <c r="S2000" i="1"/>
  <c r="T2000" i="1" s="1"/>
  <c r="S2072" i="1"/>
  <c r="T2072" i="1" s="1"/>
  <c r="S2258" i="1"/>
  <c r="T2258" i="1" s="1"/>
  <c r="S2329" i="1"/>
  <c r="T2329" i="1" s="1"/>
  <c r="S2467" i="1"/>
  <c r="T2467" i="1" s="1"/>
  <c r="S2469" i="1"/>
  <c r="T2469" i="1" s="1"/>
  <c r="S2622" i="1"/>
  <c r="T2622" i="1" s="1"/>
  <c r="S2471" i="1"/>
  <c r="T2471" i="1" s="1"/>
  <c r="S2624" i="1"/>
  <c r="T2624" i="1" s="1"/>
  <c r="S2213" i="1"/>
  <c r="T2213" i="1" s="1"/>
  <c r="S2411" i="1"/>
  <c r="T2411" i="1" s="1"/>
  <c r="S2429" i="1"/>
  <c r="T2429" i="1" s="1"/>
  <c r="S2450" i="1"/>
  <c r="T2450" i="1" s="1"/>
  <c r="S2540" i="1"/>
  <c r="T2540" i="1" s="1"/>
  <c r="S2629" i="1"/>
  <c r="T2629" i="1" s="1"/>
  <c r="S2638" i="1"/>
  <c r="T2638" i="1" s="1"/>
  <c r="S2672" i="1"/>
  <c r="T2672" i="1" s="1"/>
  <c r="S2481" i="1"/>
  <c r="T2481" i="1" s="1"/>
  <c r="S2506" i="1"/>
  <c r="T2506" i="1" s="1"/>
  <c r="S2602" i="1"/>
  <c r="T2602" i="1" s="1"/>
  <c r="S2456" i="1"/>
  <c r="T2456" i="1" s="1"/>
  <c r="S2550" i="1"/>
  <c r="T2550" i="1" s="1"/>
  <c r="S2575" i="1"/>
  <c r="T2575" i="1" s="1"/>
  <c r="S2577" i="1"/>
  <c r="T2577" i="1" s="1"/>
  <c r="S2662" i="1"/>
  <c r="T2662" i="1" s="1"/>
  <c r="S2696" i="1"/>
  <c r="T2696" i="1" s="1"/>
  <c r="S2369" i="1"/>
  <c r="T2369" i="1" s="1"/>
  <c r="S2387" i="1"/>
  <c r="T2387" i="1" s="1"/>
  <c r="S2405" i="1"/>
  <c r="T2405" i="1" s="1"/>
  <c r="S2423" i="1"/>
  <c r="T2423" i="1" s="1"/>
  <c r="S2441" i="1"/>
  <c r="T2441" i="1" s="1"/>
  <c r="S2493" i="1"/>
  <c r="T2493" i="1" s="1"/>
  <c r="S2503" i="1"/>
  <c r="T2503" i="1" s="1"/>
  <c r="S2505" i="1"/>
  <c r="T2505" i="1" s="1"/>
  <c r="S2525" i="1"/>
  <c r="T2525" i="1" s="1"/>
  <c r="S2601" i="1"/>
  <c r="T2601" i="1" s="1"/>
  <c r="S2611" i="1"/>
  <c r="T2611" i="1" s="1"/>
  <c r="S2613" i="1"/>
  <c r="T2613" i="1" s="1"/>
  <c r="S2633" i="1"/>
  <c r="T2633" i="1" s="1"/>
  <c r="S2703" i="1"/>
  <c r="T2703" i="1" s="1"/>
  <c r="S2363" i="1"/>
  <c r="T2363" i="1" s="1"/>
  <c r="S2381" i="1"/>
  <c r="T2381" i="1" s="1"/>
  <c r="S2399" i="1"/>
  <c r="T2399" i="1" s="1"/>
  <c r="S2417" i="1"/>
  <c r="T2417" i="1" s="1"/>
  <c r="S2435" i="1"/>
  <c r="T2435" i="1" s="1"/>
  <c r="S2453" i="1"/>
  <c r="T2453" i="1" s="1"/>
  <c r="S2529" i="1"/>
  <c r="T2529" i="1" s="1"/>
  <c r="S2539" i="1"/>
  <c r="T2539" i="1" s="1"/>
  <c r="S2541" i="1"/>
  <c r="T2541" i="1" s="1"/>
  <c r="S2561" i="1"/>
  <c r="T2561" i="1" s="1"/>
  <c r="S2637" i="1"/>
  <c r="T2637" i="1" s="1"/>
  <c r="S2647" i="1"/>
  <c r="T2647" i="1" s="1"/>
  <c r="S2649" i="1"/>
  <c r="T2649" i="1" s="1"/>
  <c r="S2669" i="1"/>
  <c r="T2669" i="1" s="1"/>
  <c r="S2482" i="1"/>
  <c r="T2482" i="1" s="1"/>
  <c r="S2590" i="1"/>
  <c r="T2590" i="1" s="1"/>
  <c r="S2461" i="1"/>
  <c r="T2461" i="1" s="1"/>
  <c r="S2497" i="1"/>
  <c r="T2497" i="1" s="1"/>
  <c r="S2533" i="1"/>
  <c r="T2533" i="1" s="1"/>
  <c r="S2569" i="1"/>
  <c r="T2569" i="1" s="1"/>
  <c r="S2605" i="1"/>
  <c r="T2605" i="1" s="1"/>
  <c r="S2641" i="1"/>
  <c r="T2641" i="1" s="1"/>
  <c r="S2677" i="1"/>
  <c r="T2677" i="1" s="1"/>
  <c r="S2488" i="1"/>
  <c r="T2488" i="1" s="1"/>
  <c r="S2524" i="1"/>
  <c r="T2524" i="1" s="1"/>
  <c r="S2560" i="1"/>
  <c r="T2560" i="1" s="1"/>
  <c r="S2596" i="1"/>
  <c r="T2596" i="1" s="1"/>
  <c r="S2632" i="1"/>
  <c r="T2632" i="1" s="1"/>
  <c r="S2668" i="1"/>
  <c r="T2668" i="1" s="1"/>
  <c r="S2695" i="1"/>
  <c r="T2695" i="1" s="1"/>
  <c r="S2476" i="1"/>
  <c r="T2476" i="1" s="1"/>
  <c r="S2512" i="1"/>
  <c r="T2512" i="1" s="1"/>
  <c r="S2548" i="1"/>
  <c r="T2548" i="1" s="1"/>
  <c r="S2584" i="1"/>
  <c r="T2584" i="1" s="1"/>
  <c r="S2620" i="1"/>
  <c r="T2620" i="1" s="1"/>
  <c r="S2656" i="1"/>
  <c r="T2656" i="1" s="1"/>
  <c r="S2689" i="1"/>
  <c r="T2689" i="1" s="1"/>
  <c r="S2473" i="1"/>
  <c r="T2473" i="1" s="1"/>
  <c r="S2509" i="1"/>
  <c r="T2509" i="1" s="1"/>
  <c r="S2545" i="1"/>
  <c r="T2545" i="1" s="1"/>
  <c r="S2581" i="1"/>
  <c r="T2581" i="1" s="1"/>
  <c r="S2617" i="1"/>
  <c r="T2617" i="1" s="1"/>
  <c r="S2653" i="1"/>
  <c r="T2653" i="1" s="1"/>
</calcChain>
</file>

<file path=xl/sharedStrings.xml><?xml version="1.0" encoding="utf-8"?>
<sst xmlns="http://schemas.openxmlformats.org/spreadsheetml/2006/main" count="16328" uniqueCount="97">
  <si>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</si>
  <si>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</si>
  <si>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</si>
  <si>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</si>
  <si>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</si>
  <si>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</si>
  <si>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</si>
  <si>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</si>
  <si>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</si>
  <si>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</si>
  <si>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</si>
  <si>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</si>
  <si>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</si>
  <si>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</si>
  <si>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</si>
  <si>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</si>
  <si>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</si>
  <si>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</si>
  <si>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</si>
  <si>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</si>
  <si>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</si>
  <si>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</si>
  <si>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</si>
  <si>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</si>
  <si>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</si>
  <si>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</si>
  <si>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</si>
  <si>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</si>
  <si>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</si>
  <si>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</si>
  <si>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</si>
  <si>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</si>
  <si>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</si>
  <si>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</si>
  <si>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</si>
  <si>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</si>
  <si>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</si>
  <si>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</si>
  <si>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</si>
  <si>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</si>
  <si>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</si>
  <si>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</si>
  <si>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</si>
  <si>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</si>
  <si>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</si>
  <si>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</si>
  <si>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</si>
  <si>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</si>
  <si>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</si>
  <si>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</si>
  <si>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</si>
  <si>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</si>
  <si>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</si>
  <si>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</si>
  <si>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</si>
  <si>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</si>
  <si>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</si>
  <si>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</si>
  <si>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</si>
  <si>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</si>
  <si>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</si>
  <si>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</si>
  <si>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</si>
  <si>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</si>
  <si>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</si>
  <si>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</si>
  <si>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</si>
  <si>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</si>
  <si>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</si>
  <si>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</si>
  <si>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</si>
  <si>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 No.</t>
  </si>
  <si>
    <t>Month Name</t>
  </si>
  <si>
    <t>Sum of Revenue</t>
  </si>
  <si>
    <t>Sum of Gross Profit</t>
  </si>
  <si>
    <t xml:space="preserve">Gross Profit Margin </t>
  </si>
  <si>
    <t>Sum of Units Sold</t>
  </si>
  <si>
    <t>Count of ID</t>
  </si>
  <si>
    <t>Sum of COGS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</si>
  <si>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</si>
  <si>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</si>
  <si>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</si>
  <si>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</si>
  <si>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</si>
  <si>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</si>
  <si>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</si>
  <si>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</si>
  <si>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</si>
  <si>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</si>
  <si>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</si>
  <si>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</si>
  <si>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</si>
  <si>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</si>
  <si>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Total Revenue</t>
  </si>
  <si>
    <t>Total Gross Profit</t>
  </si>
  <si>
    <t>MAP CHART PIVOT Makes the Pivot Chart</t>
  </si>
  <si>
    <t>MAP CHART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</si>
</sst>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$#,##0.00"/>
    <numFmt numFmtId="166" formatCode="0.0%"/>
    <numFmt numFmtId="167" formatCode="\$#,##0"/>
    <numFmt numFmtId="168" formatCode="\$#,##0,&quot;K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quotePrefix="1" applyFon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 pivotButton="1"/>
    <xf numFmtId="9" fontId="0" fillId="0" borderId="0" xfId="1" applyFont="1"/>
    <xf numFmtId="10" fontId="0" fillId="0" borderId="0" xfId="1" applyNumberFormat="1" applyFont="1"/>
    <xf numFmtId="1" fontId="0" fillId="0" borderId="0" xfId="0" applyNumberFormat="1"/>
    <xf numFmtId="0" fontId="0" fillId="3" borderId="0" xfId="0" applyFill="1"/>
    <xf numFmtId="0" fontId="0" fillId="3" borderId="0" xfId="0" applyFill="1" applyAlignment="1">
      <alignment vertical="top"/>
    </xf>
    <xf numFmtId="167" fontId="0" fillId="0" borderId="0" xfId="0" applyNumberFormat="1"/>
    <xf numFmtId="168" fontId="0" fillId="0" borderId="0" xfId="0" applyNumberFormat="1"/>
    <xf numFmtId="0" fontId="4" fillId="4" borderId="0" xfId="0" applyFont="1" applyFill="1" applyAlignment="1">
      <alignment horizontal="center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33">
    <dxf>
      <numFmt numFmtId="168" formatCode="\$#,##0,&quot;K&quot;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numFmt numFmtId="167" formatCode="\$#,##0"/>
    </dxf>
    <dxf>
      <numFmt numFmtId="168" formatCode="\$#,##0,&quot;K&quot;"/>
    </dxf>
    <dxf>
      <numFmt numFmtId="168" formatCode="\$#,##0,&quot;K&quot;"/>
    </dxf>
    <dxf>
      <numFmt numFmtId="168" formatCode="\$#,##0,&quot;K&quot;"/>
    </dxf>
    <dxf>
      <numFmt numFmtId="167" formatCode="\$#,##0"/>
    </dxf>
    <dxf>
      <numFmt numFmtId="167" formatCode="\$#,##0"/>
    </dxf>
    <dxf>
      <numFmt numFmtId="168" formatCode="\$#,##0,&quot;K&quot;"/>
    </dxf>
    <dxf>
      <numFmt numFmtId="168" formatCode="\$#,##0,&quot;K&quot;"/>
    </dxf>
    <dxf>
      <numFmt numFmtId="168" formatCode="\$#,##0,&quot;K&quot;"/>
    </dxf>
    <dxf>
      <numFmt numFmtId="167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2.xlsx]Pivot Tables!Monthly_Profit_Revenue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580436342138718E-2"/>
          <c:y val="0.15168350327371069"/>
          <c:w val="0.94083912731572261"/>
          <c:h val="0.736667376315787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Tables'!$B$11:$B$23</c:f>
              <c:numCache>
                <c:formatCode>\$#,##0,"K"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6-4228-80D6-4899FDDF44DD}"/>
            </c:ext>
          </c:extLst>
        </c:ser>
        <c:ser>
          <c:idx val="1"/>
          <c:order val="1"/>
          <c:tx>
            <c:strRef>
              <c:f>'Pivot Tables'!$C$10</c:f>
              <c:strCache>
                <c:ptCount val="1"/>
                <c:pt idx="0">
                  <c:v>Total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Tables'!$C$11:$C$23</c:f>
              <c:numCache>
                <c:formatCode>\$#,##0,"K"</c:formatCode>
                <c:ptCount val="12"/>
                <c:pt idx="0">
                  <c:v>17596.939500000004</c:v>
                </c:pt>
                <c:pt idx="1">
                  <c:v>16561.507000000001</c:v>
                </c:pt>
                <c:pt idx="2">
                  <c:v>21465.038499999991</c:v>
                </c:pt>
                <c:pt idx="3">
                  <c:v>25283.649000000012</c:v>
                </c:pt>
                <c:pt idx="4">
                  <c:v>27301.534999999993</c:v>
                </c:pt>
                <c:pt idx="5">
                  <c:v>31109.926999999985</c:v>
                </c:pt>
                <c:pt idx="6">
                  <c:v>31035.085999999967</c:v>
                </c:pt>
                <c:pt idx="7">
                  <c:v>27126.764499999972</c:v>
                </c:pt>
                <c:pt idx="8">
                  <c:v>25001.058499999999</c:v>
                </c:pt>
                <c:pt idx="9">
                  <c:v>22793.035</c:v>
                </c:pt>
                <c:pt idx="10">
                  <c:v>28666.869500000012</c:v>
                </c:pt>
                <c:pt idx="11">
                  <c:v>22442.840000000007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6-4228-80D6-4899FDDF4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059232"/>
        <c:axId val="1049934032"/>
      </c:lineChart>
      <c:catAx>
        <c:axId val="105305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34032"/>
        <c:crosses val="autoZero"/>
        <c:auto val="1"/>
        <c:lblAlgn val="ctr"/>
        <c:lblOffset val="100"/>
        <c:noMultiLvlLbl val="0"/>
      </c:catAx>
      <c:valAx>
        <c:axId val="1049934032"/>
        <c:scaling>
          <c:orientation val="minMax"/>
        </c:scaling>
        <c:delete val="1"/>
        <c:axPos val="l"/>
        <c:numFmt formatCode="\$#,##0,&quot;K&quot;" sourceLinked="1"/>
        <c:majorTickMark val="none"/>
        <c:minorTickMark val="none"/>
        <c:tickLblPos val="nextTo"/>
        <c:crossAx val="105305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53124119477735"/>
          <c:y val="5.8896137248795798E-2"/>
          <c:w val="0.52937496424947195"/>
          <c:h val="8.8751707974064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 2.xlsx]Pivot Tables!Top_5_Country</c:name>
    <c:fmtId val="26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Tables'!$E$11:$E$16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Italy</c:v>
                </c:pt>
                <c:pt idx="3">
                  <c:v>Spain</c:v>
                </c:pt>
                <c:pt idx="4">
                  <c:v>United Kingdom</c:v>
                </c:pt>
              </c:strCache>
            </c:strRef>
          </c:cat>
          <c:val>
            <c:numRef>
              <c:f>'Pivot Tables'!$F$11:$F$16</c:f>
              <c:numCache>
                <c:formatCode>\$#,##0,"K"</c:formatCode>
                <c:ptCount val="5"/>
                <c:pt idx="0">
                  <c:v>55102.048500000012</c:v>
                </c:pt>
                <c:pt idx="1">
                  <c:v>70034.105500000005</c:v>
                </c:pt>
                <c:pt idx="2">
                  <c:v>50319.473499999986</c:v>
                </c:pt>
                <c:pt idx="3">
                  <c:v>46624.590999999986</c:v>
                </c:pt>
                <c:pt idx="4">
                  <c:v>74427.368000000002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767-BD64-F78328D3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840224320"/>
        <c:axId val="1822537776"/>
      </c:barChart>
      <c:catAx>
        <c:axId val="184022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37776"/>
        <c:crosses val="autoZero"/>
        <c:auto val="1"/>
        <c:lblAlgn val="ctr"/>
        <c:lblOffset val="100"/>
        <c:noMultiLvlLbl val="0"/>
      </c:catAx>
      <c:valAx>
        <c:axId val="1822537776"/>
        <c:scaling>
          <c:orientation val="minMax"/>
        </c:scaling>
        <c:delete val="1"/>
        <c:axPos val="b"/>
        <c:numFmt formatCode="\$#,##0,&quot;K&quot;" sourceLinked="1"/>
        <c:majorTickMark val="none"/>
        <c:minorTickMark val="none"/>
        <c:tickLblPos val="nextTo"/>
        <c:crossAx val="184022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2.xlsx]Pivot Tables!Sales_Channel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ED-48FE-AB42-8F7B93A97E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ED-48FE-AB42-8F7B93A97E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ED-48FE-AB42-8F7B93A97E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ED-48FE-AB42-8F7B93A97E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Tables'!$H$11:$H$15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'Pivot Tables'!$I$11:$I$15</c:f>
              <c:numCache>
                <c:formatCode>\$#,##0,"K"</c:formatCode>
                <c:ptCount val="4"/>
                <c:pt idx="0">
                  <c:v>179633.50449999995</c:v>
                </c:pt>
                <c:pt idx="1">
                  <c:v>92836.006999999969</c:v>
                </c:pt>
                <c:pt idx="2">
                  <c:v>260307.05699999991</c:v>
                </c:pt>
                <c:pt idx="3">
                  <c:v>112446.61100000008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ED-48FE-AB42-8F7B93A9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2.xlsx]Pivot Tables!Region_Wise</c:name>
    <c:fmtId val="4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1E-4B6B-8BFA-AD20D39915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1E-4B6B-8BFA-AD20D39915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1E-4B6B-8BFA-AD20D39915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1E-4B6B-8BFA-AD20D39915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Tables'!$E$20:$E$24</c:f>
              <c:strCache>
                <c:ptCount val="4"/>
                <c:pt idx="0">
                  <c:v>Central Europe</c:v>
                </c:pt>
                <c:pt idx="1">
                  <c:v>Northern Europe</c:v>
                </c:pt>
                <c:pt idx="2">
                  <c:v>Southern Europe</c:v>
                </c:pt>
                <c:pt idx="3">
                  <c:v>Western Europe</c:v>
                </c:pt>
              </c:strCache>
            </c:strRef>
          </c:cat>
          <c:val>
            <c:numRef>
              <c:f>'Pivot Tables'!$F$20:$F$24</c:f>
              <c:numCache>
                <c:formatCode>\$#,##0,"K"</c:formatCode>
                <c:ptCount val="4"/>
                <c:pt idx="0">
                  <c:v>191158.65549999985</c:v>
                </c:pt>
                <c:pt idx="1">
                  <c:v>131488.62350000007</c:v>
                </c:pt>
                <c:pt idx="2">
                  <c:v>124535.48550000002</c:v>
                </c:pt>
                <c:pt idx="3">
                  <c:v>198040.41499999989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1E-4B6B-8BFA-AD20D3991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0000000-FAF9-4C53-B1C8-E1E08276B14A}">
          <cx:tx>
            <cx:txData>
              <cx:f>_xlchart.v5.2</cx:f>
              <cx:v>Total Revenue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zHzXchxHlvarKHi9BaU3E6OJ2DJt4A2NqJsKEADLZmWWN/f7ZP+L/acJkgM0WwRnlxESJFJCVRcy
8zv+O6fwz7vpH3flw23zy2TKqv3H3fTbq7Tr3D9+/bW9Sx/MbXtksrvGtvZjd3Rnza/248fs7uHX
++Z2zKrkV4Iw+/UuvW26h+nVv/4JPy15sKf27rbLbHXVPzTz9UPbl137nXsHb/1yZ/uq2z2ewE/6
7dV/923XZLevfnmouqybX8/u4bdXzz7z6pdf93/SN6v+UsLGuv4enmXyiCuJJGLy1S+lrZLP1zE7
wgxppShHn77wlzXPbw089wMb+bSN2/v75qFtf/n83ycPPtv1k+tZa4PHQwd2t8P/fv3pSL8+B/Vf
/9y7AIfcu/IE931EXrq1D3uwPNylPxV2fSQZ1Yhh/AgvfY4+P6JUYSSwOIj+D+znMPpfH9xD/+v1
ffSDP/569P2HMsl680UB/+9Kz9GRYJgpSpH+9KWeoc+OBNeSMMIewUd7uv8D+zmM/tcH99D/en0f
fT/669FfNbfV3cPPA5+JI0GYQpo89zjkiHFFpVDyUSZaf1nz0eO8vI/DoH95bg/zL5f3IV9d//WQ
hw+VuW2KL+f/CQrPjzQRQmFOHlWaPFN4daQ1VkJr8EKPgeUR8h/Yx2HMvz64B/rX6/uohyd/Perb
5qG8re6/QPATUCdHSnCsBaGHUPfkkZaagav57OT3/cwPbOgw/F8f3IP/6/V9+Ld/Az9zMz7cP1Q/
EX19JCQDP87JIScPCQ4Yg4Lkh3/2N1+WftT9l7dzGPsvz+1B/+XyPvI3fwPkV1n1cxVf0CPChJSC
q0OKT3beCGnM/0Tvf2A/h7H/+uAe+F+v76O/2v71bmf90Jjbav6ifT/B7eAjAFcrcCuPmv08zmJ0
RBWCf9Rnu9iLsz+wn8Pof31wD/2v1/fRD/8Gur/tbsufiD2j4FU450h9zh0hdXxaVZEj/MndKP5F
3o/e5sVtHIb882N7gH++ug/39m9QSJ0/dOlDs/M27RcAfoLCE3A3XDDJDnp6Dvmm0Ozf+r6n8D+4
p8MSePbwnhye3duXxvnpX+96zm0z3v5E7ef6SGMKVRW4l09fe9qPjiRVWmgot56mmS9v40+w/7z9
fdg/X/4G8Yu/HvGbMeuWRwP4gsH/Xf+holIIE6ATDpIJ6gjyTy0YFLVf48FT+H9wT4dl8OzhPUE8
u7cvjWDz10vj0v7cvIeDIwL/Tpn8TJo9L7OwPsKUMfKlHNjP91/ezmEZfHluD/4vl/eRv/wbeJ5L
23R9clv+PCOgkO4rgrXkz9OdXZUFN4BVoIfV/0e28me4fznEN8h/ufEN9n+DGHzjbrOfWGcxyCd3
nkfgz/g+J9M8yIg4o4JBSvr4tef9X9zOYfA/P7aH/Oer+7BHN3+9s3lTZd3D/S8n0C+4tz+TzKRH
mlFFwf9/xfdJyukRwB9BdoQ++yQETump+//xfR0WxP7zexLZv70vmrX/M0Tz59T/1+ZHeNvdRp+6
Jk/Y/+/f/XRg6OTsPfoZvoOB+xHZ7f1vrwgkP19bMbuf8Az1r5Tv8wcebtvut1fiiCEKfJwgSiNB
oFYYH3bXQZSMYeDpEIGAzzEFV1eBJ01/e8XxEUcMbJBrRZUSEqTc2n53i+kjpqnUkiICZTnS7GuL
CkLEnNjqKwqfv/+l6s2lzaqu/e0VLOEeP7U7lEQI6CrNmeZEcUGBJYf7d7fXoNXwYfxfiOVTWRvB
/YLPKIrHKjS2f9eX7CQemm5Flnb9BJcDC+5w+3ZFgdWONGaI8b0VM5vYMVeM+31N3jBc3Gbp7Ode
/rqN+xui+yvleufHI32ne36HaHOdZ+7DbOrWbzy6anr+kHJ+WnRVIOr2d0vnMmoHkUSsVeff3yuI
Z2+zmGhGFKNYgNdDdBeMnsLTz0ksUBwTv0nGJaCmnPxW1MV5mum08UGm1UqwNN90qiOvG1YsV0VW
rJu0Gdf5sryZbSX8Mqkaf6BxFrChaX06ac8XhLTnJU3f86xyfk7jOWhpTf9Qvb5qGA2pWKxP+5Qc
L+oiyVQX1QVdtePE/KaTNBr6ZHhTVSMNuTRzaONsAxRNPkRxMn+YSHc+DUz6nlkSX3q4CSmuvIA0
uZ+03nRNGseCvqH1etFt7jdkSk5Hl8sQ9aIJGmn/MIvqw2Ep8eC3KS7DSrQqTHmOr+pu8K6SOBEr
TapspStHN/2iEr9eJAvKHkXa684lFmoVmzodwiqf6UNceMVDa1m+6hNvCjuyTD7vvQgprw6UzG5a
1ZSr1FTv0o7prVTy94W5G942vk1wF7RTWRwXLMvXeY+KtayX5RQprbf5GL/FUzL4aNKTX08AENJJ
EzJFvHXfZG6FbN1GyeAd66F+k8wGXS+DGyOzDFWEvcE7K8aSfNCsz9fxTNcgP72pre0vElSnQTlU
/CwzbGvS/H7MPHNZ6jg75RXqcVhpmq6zLLd+YdJinbtsPcwjLcKuRnzLdawy39MxO1FzKf2sXNKb
mlQksnHbBHWaR13uMT8jcRp0g/LBAtmbrDDrfC70Vi/kttKNCbHFSzBXegoWUpkIl/SSL1kT9d1S
hVXb9H6WNvacey7xh8LWkXVugf/jXZiWvTsr52EKKhV/zEWa3CcTv23nrgyGoTR5kIm02zhh7NUS
mzw0CZ4CT4CG5grbsJYNDRLM8rAZ0mQF7OtdJZfslijv7ZiW9IK2WXG6pLhdE+fRkxQnt3Kx5e+1
aNFNMTdTkCKJCz/hcRs6mrCzpqdeRKReCp/n6RhU0lXHTezONYrdH/UUy02OZepXKjFha2Sx9TJX
hd6Mi4g12Rg0TlykOaavu0zmAA43W9NUMnC1zc/juHOrotT8g8yWMvLqmQeon5oVm9JLy8sukrwC
d2O03oDvS97UaLq2aMnBQJNy1XTzprTxJktH7TvRjGGDuzaMG1dGSZJumsZMkarH+LpkpDjnveNr
UjF77iG9vJ+JHN/3S8yuyhk30dikJvPnIY3XJHPGl/qqrdr+pBFz4xs+j2dMz6z341SFJZHxuusR
oT71+g/lxC8EbqrAlU2EutT6MZnPslG+YTO9Z7Rlp7oa5bq1qo94gZbWJ3nXXQ0mpgH13Io2iq2R
GJU/jrKufYpJG7UZy8Kin+r7YfJ0kDRMvI/j9q2Zu2wzp1UWJpnTfstdJoJkjO1bVvW3CzHuHBeK
bWQj3uWU5G/qRLRXLe3jc9vi5AxcUBbYocVRkagqaqFtdVF12gaNncmlWib1x+xV+ToDXb1ytXOn
DijsS5IXQyBtWgex4HNEsqIIhqzCAYndbT6adm1z232M0xr72SyTC84c8lkm+2Aknf29dukfs5kA
y7677maE12nL2Ynhg/R7D110yfjaI+zdxNFbXvRGBGPskrOirNNNwRoiApIP+LqlaDrmJcFbrvI2
LMFBPuCpkidQGsYbh+N+9KXDjfQrZ3TlD3mCt0bWoIlDn53ILo3nUOKm3FDpwK5bM7DMb2u6QbSa
13XuYeLXcZFx3861u3A1RylEgdqFtnb9e9k1OFuVcc8Wv07TvgiquEOv7WwnQLapPjLXm83SERoh
HMv8VCZ43ck4VHFW3pNuJmFWK3vC3Gg3k2aF8bWM5QeOE7uiXhaHg9Yp8acSZ5HpaHOc8AYHVSm6
MLYJP1M0d1dxUxYXrCznTTIxb5vEFFE/6cndkmX1FHHVx69b2eMg69MBh3Z243lcT+lxt7TVVZL3
OAK13mKl8yIoWkd9xJt55SG7hH06kVUi6GAjwyUPjV68qEu5hlourneIlcd9PoaV09w3KRc+1Vat
hpTkZ4XT8cfasuGyicWoV7gi/gJWs0K9twyg9ePoEzYXiW+LPnU+WUp92sfpx9Fr9VvbtDryIMbf
doO0J6Rno/Nrb+lPSJoW7tz1wq3HMjehtNiU4WIGc+HymH3w5hb5MR2XzcSGG1JX8XE6y/4k4ZRF
LsuXyOn+ITVJed5OxkZCjnjVluNxI9siymnRXbaE6VXLzbumsYU/CetmiAY23cxZhYKkLF1YTSo/
KxFKwrkaBLiJeax8Xmp0ZT3SRcXkTYlfKNWF1NU7GXrTe24Tv+RoCfpSr7SpL9J2yc6Lcey2QxGf
KohAZ5AZ5L6buKn8coAg2ed5EZZNOd44adzK67KxCNWwtOexLq47w6YADCI+9TpN31HIOwK3VNUF
VzXbzD3fmKFo0iDvxjmNOg+lGztKdVqXFG8LhuOPvZxGX0HEOPHatNlg5pqNJfnHrFV0m3FhT2pc
6rdZC0oKLtubxjRs+7lujlHuhuk6Q03JA5Wg7lhRpjZzN/VJENO0DGC+i62WJc3DpRXTGau92ifi
Iykbhv3ULnpVmuly5m1V+yVuZdih5KxJsfNVSXTYimFYeSaffVb0ENUcZxCSBD8fG16HZe+535ds
ijf1Yu2mZWN8kk5xc5oMU/4u8bJl1TpVBwWEv5NmmLrCr3U/rVTd5MfV5LkPrMzik7EQ7YM3xbHx
R5PYiBg7no3JLNaUp801E+NVN/ZpWFXJzdjiajsQNQYLQ2StaTUENjaJz0eOQlqQbqPA/UR90tWh
zG1+YrFHL9SoRKA6yk6ZUO1xpeduvXB5mcVYB+Vkg5yp4oGzOl5xr0AbmVabQtFs1fde5iddqYOq
mcEA8WzDno5zMA51tRnyDJ/jqXxXDDw7TVl8vVSNfD0a3gbgXqpjNpD7yo72uGWdL7ihb90wdFfJ
sGzKFJa1qLlvki60S4P9eBgLv0AFpO9pfiW9gUWZG/qrXvUtBLZFqXOIpPnboYfg2dLEgnes65NO
5n6OxuS00rl4iGnrztqpIW+zLNHvVBfHkCnMOliSUU2hyytxmZJqvBzpXGT+kExpuAipU9+O/eBX
We5OuM5b32b577KJIXkkYxlSVWc+oWVzjucEEkKvzMF328sYm9es9dqA4Ar5U53zNe35MfHm7KZw
4qwu2zLgpIk66ZWnlM6/520q/E7ocpvjfljZRthAo2HFnbwBT5cFRmY64hIi2ZDmH13TLyFUefdF
L25N3L2erbtaoBY7Kwt15wS9nUeRvrY6jX2ckLNCmdcOkuxjk6W/l2zqRAA7CzONixCNKgu0V0I2
aUD5xrZNVkU9jNs8i+uAY+eCsuT9Jos7vjLzbEKbkyKQ9eQuFrPcNLZSqyTtcr9sJxGgBANe7BIk
Wfr53Jy5ErlrR0gazAYiKOud85mN7z2RZb5rpyUYIN2cVQPLzmkbcZTkQQ0BzM+7uQwTGnt+WrXu
tWBFelqI2FtzUawSLHye1MMWta05K3lptomzrb/0deXT1jBIRhW5RFnJ/JylbDV2QxmQpdskWI6r
3I1qVSaGX4+Tu6dCEz+euxbKJhl0KB/8iesuGAU9HsoOnWPNRr8yC41kIv+Qzms3U5NNF8xkx/lY
dqskV8tJ5Vhv/Mpr0tO55GE1Mii42oYHRemFySzxVWnBR1rBQsk8duoaai7TrDQ+7kji53nZHbeT
7NXKK0r7rms9FFTZclpMk7rXnX23lNUHVC9jSGsocHwqzeSPBA0fkmKX+0pa3pAu6a1fKgKKOvFm
U7lG9du5tyywFenDueyG2e8Y7f2KJ/2mr/VG995mrpylvkR91fsmHx2oHpSYS9x9TArEI6wJuOPM
iixYOg4xcfDmsGnR+7r9OCbTtB2MUqXvsun9OA76YkqJvvOKZQm7xo6BhQzJ122JfIyTaTUV1qwz
zq5bI7qAOXrVFPpD1aCbskuTY2bBGrIFyshuljdZmncbwin+fapEtq6hJJ+MeNNpZf2RZ3+Ysp7P
0c7TSV2WfprH01pr2UfGMGUCmP8wsw+pvj3VBm/V7MogJ7IKNbH3bb+YmyIhhd9WHK1ZUlyUYHwh
RJbFtw0vtqPpY7/JYGd1r49hT+/F/BYok3lVYXsBxTq5buS0HkVZLb6Z5mtupVmpXLbvLSmgSlaJ
WPdxka5RN2Of5btSc+JwNI0Tv1mgXoL9DSs07mBSYLDONXlIss6A4cEBoibJj50pzAoUKBJpXqz1
BCkwmk5HUuarFurwQMbXei6Ks7GKIWTpZAY2QLyxstywpAOhx2I5zRaoXBekO1+BX1wGj91Qm3pv
IefuTwcq5q2pTHwnJ6jXhSr7Y4p4uLiifdcU/bEsmsl3Np0DqS0NLdTnocdHd5yL3JGAUYfetNng
1nGJvLMF+I1tN+B2JRvL/RJq2YeFzu5uoU2+avJ6fsb5feaAHkmoO0hqmgw8yt63/3ptDfz7acb3
62c+8XP//u7sy4j2dz+1frC7nnu7/6Edhfj1Z8HqnynFHXP37Jton0P8E5bwceL7T27+GIUII8JY
Aa2rMFUcSjmmoHX955zi//ufXTvrl237rL/+ibY79IMeuUaCj2AGWWHgDAmM5CAKSzyyjdCuohh6
uTA5CINSTAsg5j6zjQIBqayAAIS2IsaYEuD0P7ON0ANWkmAg+4H9Eoxx+p+wjWKPTkNcYbZbHxrH
UuMdFfqUTmNNUeNsyJaQ2En7Xd+Pm7YTx3XeDH7MxLR6gtcBrvHQckCWA9JSCSjXgER9ulwnaqa4
Tpcw1ziNnFXEH7qy8xtk4qgFx/Ko2I+j6gfWA2yfU5twvF1DnMKgFAXCcG+9oqVc17wE5+bBX+OI
uzM+l/0lKqc5nNsWgkds526r0zIB+mzBj03VP11/R50+I3Nhfc2hApGwAyl3jfmn5y1Mn2HlDApF
6sS2RrUXVDkvX2Bwd0LaW4XApDtwz/CaAbDX+6s0icNkwCBEB3RxTlq76ivhAoOyOfq+AA8ASkBn
QGUgHiq1s5enB2pcmyvq5iUsmOo2nfYWqCBr7avZlhucpTiAJjmPutFbQhqP9oWT4kPrEzAaUHsN
DLDa46qZsktV83EJ66VehiAXJb4WsCXqFz0Ym59y06zrBsorH9UuPzMsXeKdjPsaUos6vZnESPug
KFjxZhltmgfJMKAsNL2XXC5Qt95ncS/vkDPZS7qID4kJWtMEBiYBPcF31PYTZj/XS9qbBoHyG6ch
FhmgHPsuiXSuvEszIeVP4PzjKsZhmuaNL4acb0G5q01rvfIC7AY4ZdWXoRfH3vb7ct2pyL4KUY2B
BUZUQDdrb28TENqVi+Ml9HDa+mMt3TqBV2WCIR6CrJVNWGdAcDQ1mY6/v/ABjwCNNf5pcHo3JA0T
0k9BsSyr4lnSJYyd7Feym5ctpM9zWA3TPRrax77jn9rjNyKAs0HnB9rYXDMm6N4xWygDtVdMLFyy
ka8q0uhLEwvgZ8hgg+8f7BvT3y0FzSQYVoP2+KeZnKcHw7Foa9wuLLTOrqtYLRf9UJsXzrPrdjwT
GyxCKExDCARdI/aptfNEpZbYMdGkMQunroshTevqKGfNveZNFkjXLMGyQCr3/YN9I7HdmvDqEgNH
gKSku/tP1vRw3+ZDk/NwsDHUfFVZnw0sTkNdNEmoKty+/v56+Jv+1G5BDu4N8k5ClNizeQMEKasF
LJiZYvZLVxVBY5IshBdQsrCbi/ctlJwnvai7GwNGtTFVSyOPV8ULzvzwRkB5JIVTKxDt85NzMZp5
Uh4L+eItmz5v67OkhN7PWMaZb7Azx17vQTXTltZf+FRvm2IE3mCAoPp9SL4VO2YChn+hZ6c4Bpt9
vhHhnEtrU/DQ1cb5IkPx2rIuUgzKNZ0h5xdQEb3ker9xEQIWlaDJkCgR6PfsyV1UtJ4LmLcPidd3
QaHiYCrt7KOKzIEo8zSiI6vWUMbDHlQSITOBU4ZG54qmSxuIOAdyY6xRmEp6Tuu6OdEioVB18O4F
hTmAjoburgL7BjEpuedS+ppVwmMMhX1fXgtRLldQBpvr0on3tsuazK9Llb6w5jdxCTrDMJHKP4FD
yC6Ve2oUTGRJDC1lFNoC+JOhRR7QrSILLXjV1yid7qwHiqIVsEEJs+YFX4MPyAZedABPAzpBganY
C8uCQGlRtQrARa0EmFX9hhvH/MkwFrYl7VdZ6eEoU4UOY2JN2OXMrmekW18IxiM+tWTVOyPCZoRA
XljXR1DVd752owm/r7wHoZLQbwYDEuKbDu4MbEtWDgsKoXOhfTN6zfliOxLiYXBhYbNtnajAtOUD
pIrF42stf+r/D+KkQS0g3nB4d2TPgoEGyjDwfSjsurY/L2LgUCETbI5d6yV+ghNgRiAQvp64oy+c
+tvIAwryZOU962nd3JOuFqCUY1NEikJ61ldDHnnVfPt9fA+pPwQ5AfEA0k4obJ6rYg39N1wvPQon
ZKFL3ThIJyapogTjdM0JyY5jsrAXNPCQUJ8uunc8PQrdVRIWzRQ1a6Cb5aaKq7sFsUvhJPNVMdch
dIXlyZK6/zSF2E1lwMg9lFeKw8DEnu31vWzzIgZ7t47SsAbXcgqjOtW2qNiwqlDGX1CiQ6Lk8Hoj
vHrEYWG+Z2xzC3RFTSQKmYEupyziYh0X4oOElPWF8uVAxIGj7apDGDyFsXexV794HltsA+E/rIzp
wqxIoHtfDTWULsys9bz0QS2sXE9qqMLJ42mU615GFYIxhe8rFWagNc8zDdiJhFIVKYklVG/PtQpm
MYytUoLCRrWNTwfHoTUoVVBVRRlJ69SF1w8u6EzPoqVCsa/nugqyuU0vaGHRipFuOrZQKW9f2NgO
gv2NCYFB7gSmtAjdk3469zCEoCkOB560fpqSbaPcFZkXGBGJlwUalWbcpiTjoeRxHMxN3US6ARdY
YTpG39/MIdMTkgPhjyGZVnhPXKTsRYoX6MaNEg8rSLaTyAmXbfLZk1ep0clFXJn2BSU5ZHrgiwVM
7yB4m5ztJPckHxP9kEo5YByaHLinmg1qI8x8Bp0j63NUZlHFx9LvGxjuwHVXvJQW7AS/jz9MPjEG
s0q7+LeHv8pgMKWEN+BDmIMSWwLV4SlGnlixURnfi8s04uWncQeo0RI5Nscdjadz+NgSlEaPMIPg
3GpwpdgKaEYFFVRtL/imQ/YqOYbNwUCVgJ0+B8gUopnSBKZD8go6AL3MsxXr8gk6gZ1+HGn/0/hy
CAwloebfLQY+Ys/3EilEWxYU7BUX/GHQJQpKWXZBPdhxNTdKvKBw38YzAn4BEjMJRsnV7v3Sp7If
wfvPhZA4nNI0DoBrdwFqqmkbN8b6pMZnWlRBCSMBb7+v6N96A1h3lxkAohregtrt64nOsZgI6M9B
ocpnkl0nGtlggLG5F3TrW82GVWCsmFF48QQSwT2fQ2oPmoMxx2EPfv9SOSEDTaEdn5as28bFLPza
pmbjeHyvJqVecPPfynK3OuT6kNhBTrUvy37IzWhhVibUXqoha+UkTAuVvClhwCpMYIrgBTv+1nkQ
RDG8nA3VFST3+4N/Iy65dmlLYN4Pkum6TrXPl8pBlg1jQBk3SbTAvMjmPxckMI+7YgIIObFfSdCY
NCbfLYoqNp4lkLWFbVH2/7EFgmvAMFyowTYgau6pac9potqqJ6GGEiHCQPJHcz3327xUS/j9A31r
7LulJFHwB1zwfsSk+ZjFpIYDpS6fQ2zcsJ4W1IW9/c/JTAjMQEHBmCgYOiFyJ9AnRtAmQ5+yEqY9
BrQsq7EsPqRDnISZ6IAAm4fkfwOiBs4CaFogrsmeNSwiXrqBVySs8zYPWhia2BCdJwEp4K/vg3gg
7yAIJpphFBUKPUr3dZEsddFQPpBwqvpiBYNHQ5QqD1JKrKAbNJopXJSWl0VlXZhoGPYTbiZBl3rI
vGAVL25l36V6rtamsyRsRwQTkMopmJOyZkU7NAfKq2B2MUmED+Ex+11BohA6A11w3EDj8PugHLJP
iYFEhPdLwBnt+9oBQplUVYFDOZF8o3LhT+RiSRXyOR5gvC+pXjKbQx4IAjuGbhOGMZz9TN6DOUvX
AWkWOsZRVOSCRC1VeYhcegPzm9kLweTQATXZDThDJIEx5j19VnMx4SwGp97PWbaFIaw4MjAFFZi+
uuKFN0BBkaUviPdQAIMcGshQBjMe39B/mcBFBfzVLpDMSeRZzx1Ds3tYW8oaaGvWgw+NArQWtVIv
rHwQXCF30QVBqkb3Qlid0p5xl5MQGnA6sH0zR2bEFcxG2TQCYb5kU4ccE/y6H+AAMIPfjLLP/o7d
lLPRA3Rp3OYRNT1fZbxKV1iCbn9fU3dj6ns5GYGCATICGOcGtkbtnY3GiIy8ysBmYHbuzHX1tkMw
dEKbTIcwAtz4Hnarcq62usT6bHZInzZEvUHKeZAVIetDjaOuRDIyGOhB0k+x8IKFwxTjMuUbaJzG
a1RaEQ40e4PiBAbreIrfEG9JTzLXFSveJcSvkBrXsc0Tvy019ApaIIu8eR63WZ7KrSFLc8JHBYO0
slN+QnG/+j4KBwDHCNwkFCvwy5fIfpk2DBUplglUKx1NEQpH2itgOWyU1snyguXgg4D/e639MFpk
BrkkJVCEtNQ7NXrugwUXCzCWot5O+dSEemm7laMeW8Ux5auhheFWmAGDkZUWpkHzmvbrsnMNjHMM
1Uk9pz3scxAvQHJA5wESAQ1FAIVL9P+pO7PmtpEgW/8i3MBWKODlPgAgKZKSLHm3XxB22419XwrA
r58P7pk7Fs0Ro+ftRrQ7wmFbBRSysnI55+RF5hoVZpc3DbmSwk5PbrG+7/Iu/zjQPMO/r2v6788Y
rU+dS5/UDGbFxXpSxlqutgDOG6foudTVcNdHnoAyUFp7u1X5je9w9ZNTmRSUPXhLffvz325kLa5c
b3A0I+w7ULDZUjSBRlF5N/XLfOOM/XK+L/Me+lBQPreSKOnXJWtCszOlZVuZpezK4eOaREXmJ6ul
vZ3FpGIwG0n6lM9SPnmD/lbl8xSKPE/vAOR4j2nRNp8bY/aT1vyZjb3x0M3gO/yytx3QcE1RYiZD
0lunppm9QIvqhMpYM+y8XO9CbfYGFZBizqO/ljNdmihqlAhmJ5pMf9CqtQratpEf9WE2V2DtkThF
WjvLwNBKdwWR2aun2Uu7k1eAyqHPZI3vWkm1xKdiKh9jYnJ7X61F8qYoTFAnRWw630RhzZm/gCSZ
QiXqoj0YsqrEPpHmGPvcUuOGl4/LDUmTD1+8qMj/NqZ6pDcxxs2htVPvk5ZY7idXDeqtyMzxUVbO
8rk0y2nycWPdvhFjbXKnD+ankqyn2HtKdCMOs+mtINWy4asCnfZOX4SxV63JP+uNwn5sQKx/8ZbU
eDuMxHq+WqMd9aBV31XGvFTB4FjDHJRx0v+IxZgWPvX6SA9s2+aY9iQfhya2bP2G7V9zCeRGOrkg
qkt/tmaIIeTY9pQa6cjc5ZXzuS3GdGeNrRG6Tg5sme70jTWv2b9NbZ58kAucBV7af8yt4AIUBLVY
rupYYbkgqJJl1895f8P+ry5lUelAA4Zao3ER0ou2jVxzGii6jbiSqtH7Q1KN9ed15eO87siNa25r
I2MZFN3IyeTFdWYmejWOzaSHvZfL0PIGcdbLxLxrYu++r+X4ZihLkPm62+69JTZ2nQU40abwd1oI
EIM4LdQOaOx6VKsYDpE5eofXn/DatxYE5RvKgCqIt73Ab35ndfvZ1JdZD6O4rMMl74qA6rcT1MPQ
+VmUq/spkzfC0SsVOXODjSCxA64AeuLFx1ajbc4SjH9YWTnt7hXfsyvspQuTamr+KovMqf3GyvIP
wo3HxLfLOf4wZe78ERRi9E61hRj8NB/rJ2MeAEG9viPm9v0v3KNpUCoksiO2orP8cktKcxhaoPp6
mK8pyOH+F1S3Nrp58hNrds+jMozPOdm8HZSmBS5Cm4vsMbGstvAp86Wfq6Tp/hZOVd7HqdMk8KRs
/XGdu9wnE+u/JOg+PTdrkgJtJVD53mq9/DA3qf1jtJbOufE6VywQah/FLfw83s+yX76NcHFBVTlT
Y9Ok3Mt0+do3ox3Mrg7hqhfmv7cn06SVtHHZyaPERU2NfTaipVz5tL1u7wo5t4GM9ZgmWuI85Tng
RbPiWL/+ya6caKqnNHQR26Qi4G1//psRd6sL/lgOZBttGlOvrftgBWxyHEa7vbHUr0LopXWQVQI2
4P7Ei2zW89taUrb1tKa8IJAYUKpL3Owil6tDqsGAb2NGwP/7aOeplUyzdM+z0qs93KHsq+zr+cbH
vVJm+pXRkdTZZLuXUUrWK6+LREGgWHktPkZL/KlM1hOcGIhJuqrOk5u1gZOoNGxENtxY/k9ciINt
oRDKToCEEJb5cjOUzIQ5JBRwrc6RP0pjTN+t9irOfaRAK5bCes4Hl9J2XnYfXDcf3zVrQ8tqaNiq
xFF+M1Rw91KHLKbXlxvO95rlc3x/wW2AM1ya4jp7RZTV1L60sjUOjZ492N18MDU3ORUxIP7XbfBa
tg8izuCokZIBi71wG17ZWbq7UFOZ+6gJ6ZeZft6s7SHVyz7IE+hSDXUkXw6Wr1EKqVrDDqlGxjdu
t+08X9gnQJ0NMEa9BfTBxScxRVPGNi2EMN5OeAof0U/VZN69/rZXDA/SDg0rW0gpgcG8/PCOLMB4
FsoMReEYz1CzlrCJlxGGyDDvhWtWYa5P3bGy0/g4tkDm//3yBg2DjbtsujD8Xi5PpygppqW3wnWi
Khet8xpWei3DLCrzvT2BwfbkJIOsaN83idSeXl/9mtlvlSVSM4vuHZCyl8snRS71dKRSl0YrnNy2
cM6jPnnh4hrlHvblcrd1BShHzu7OLeZiL2RWBGNEapmBz4dUWeShlYq3bqOaG1uzmdnl9+eW4Vql
uk0gdeGAU29a7Tq2zHCRzRQmq2k8dYQnR6unrZRbxeQv63qrQnBtUbooACAxf0rAF05xHk2gUE6C
0S27sevyR2us1n0qrfSuGFd5XoZbTb3tJ16+JmEuPo/8zKDM/fITZLaXTHPDip6yPJB7VbY39bkO
Vdm194lMrK29OELSSMrDumgTVDtvfp973bfCy5Sviaa7sfFX3I0loCID3wC5QdXr5RMVZeWMkPDM
0JrT7p0mnfGgTc2HvukgY5VFd8PfXLnzSIc9rjvyYkrGF0CaPKbgZRWVFaaGKHdwkciRRmJJxxvd
W25++1mXmw1el7IM4nwoQm+v/tudJzhvRewVVkj7eDinoqFnAvEjULORhZBSgcyrXgRZp1GtLtfh
2CROdcObXzMxIjJwm2ww0IuLOz6NRd9XOs+welXLua8LX1/lh0r3Or8zMi1osvr76+f86pIglTZc
Cgfqsu6VGWkNB3zGya3J8FgZqiCM6UCWxG4dAmpZEn9Q3q305Kp3wbNsQFEQwIBVX+523dlplxsR
hpRb0bEt8gby3uic22hZDzCPDD+faneHrkqR+NGQufsVIB28rKoLHbjdOz2znZ2yZBtokg/0+qZc
M3NuexwfNz/Ycfvl0w3F6tp9mVihvbGoXa8o72QTzf5ChX+HAoR366RvP/DS+ACtSdczN7z3JT4J
U+jtNTd/fQX3aOTUBZzMyPeRW0M6sJqfqZPPpzwu4zdNXvfHqMQhNJNbPVSzUL4XwWRvK3V8fRuu
HT9aDBJRB/oMdL5eboNo1FiRFAPHBLS4Ribwsb5YwkFa1Y0Nv2aFxHeo80pwMeDBX64Ue32apmD1
wlaL5b20i5wa7yoPgz2XYTsI/Rxb6S3Mz7VFQfLQq9mwWciRv1w0A6KcxvZgh5pdqd0yx4d16PK9
ZxgmMIr6PRCl9/9+Q8G9SVy5BAt+WZSajanIqi6ziSNkEajWpt/dtzBW+3S94TqvYM6IWOi1IcBL
S4Su98u3S60kFka3CV7kuvXViaf0TujeecziMfCaEcdWeukuIeU8dLIwg5ni8X1VLfreFeNwtrNi
BaOtNceGwHZXrZuoxURteqmTG6532+dL4yegBIHvoaLEdf7ySbO4j/O8H6zQ1RZJWzz+Vo1Gd0q6
Dqb7lOenUayTb9SJsQMcZ95YfduHP1Yna7Ql3h/lsovVqxrOflzHNrEkTKViwOeOvT69nce+OVBd
1B/0MnvvuPNy/PfG4JFbYYI0VmgavnztRFHsElHBwomgKKK78VnOmgpJHIb/zVKuzdWGOCH7fOHP
7NqKk6jF0vuo6gJXn0q/SMxl57blsHv9rX71Hv/YT4/iLm/kbsSVi9dyC9gOM3XF2sr6R6MZR8Dp
/YrKifE9cav2YU687NTO7V901EwiGLEEYvXmQ7Ga4ArHnV5r+sHr+zwwKwsOAX7XKDrdd0jnwQcV
6hxzXRxip9T9OolUoGmtfeMtrrkGD4AeVB6ckv2rfPJbMLB0WrHG2WRvffd5n3Ql8NnKbk+thH4/
xv1EWACJ8/WtM66EIIBUN5AUFcINMfdy6yxtGfOqV2xdi1BCjufyywjMyCzrNOxoqIZWYX9EmCE+
1PVQnKe6Nm6chs3RXnw9nJOQXMo8gLQvvEZCtyvKJZbSaKoHkFSiv+DKL+lcpv/I6v2PWJzrb4v6
N7EWSQ5tvpdvS2XXm7PItEMjnsDeDjTpGzH/nVeQV528Hg5ynMdALxcyb0fTgtnzzBvn4lqhg9Se
YgoyUzau58JYhQ36W4/4zpA58iNAHAu2Ye36k1DqDutzg0S26R52rnZfD5Tvy1R4oP28CLZxbN0I
/64/zmZzrkDQFUTfyy2pyyXR0pycOalVE1iDhN0B+x8a7ADjljjAF9O07i0itp2i5nosLKsLGnR9
goW79cYXuhIFgTHQuZC5Q3iei6dJjTXSBl23wzxzx/Nq4KDWpdYehDZ1u6w2boCzrpkeIJStFQU1
YJPpehGA10khRByXXMd0Tn3kiPJjlniklNQAbmz01aVos23dNmS1LuPsPpZLpczODjs9womIBNcr
pgY2u3bLxLanvjxQG0Xwv5baNvk3T1KpYqE/xIHKIKz7m7DZzuxVG95wHZuh/rHMVpH5BXpBfPbl
MtKNZO8qQrWlWoZvDoUg2O06zF8ggcd+yvGSBjoKemxVB9daZt/TKDWnI2jLfiiSgzvm2S13tmXh
fzwTdiNpqlMJv+QOJXPXI0/EBYfEmwPwF+RgYjWUDMyu3ZtO2f2VRovto8q0PihoOMek65NDpgZz
9/ruXDNk6vmQMXAzHK/LU77A9+rq7VjBjKcn12YPZNSF71SgROokF7fC+c1R//HmpO2CgN4gsrxY
sLFEJNoZclGjP9lWoXxRzV9jTYnDuGQufYdyLfxW5O4ujbP2AeEjb5/Off4RHbTkxrG6+vIwcwCM
/GpHXHj0JkXFaa17DHAd0UKALH3oi7YN217We5HIsbjx3a/cnbSBaHxsBIItk35pik02IBvVtiSx
XaL7lXIQ92nWPNDq+gvVwSwckqm9sea1A/0LgG1QEcSctj//7ZRpy1Q3fT1ZoW7F8YkZVyqEWNoF
Mm1v3dK/7qXLjwvNCQ/NaaUUerGWtNHVQCIOkCFV4B2aUSUt4X7e4b+QrUMnMHRqatRePnjI/hCv
FmNpBEDgtX2n6W1IQTvembkhT2JommNVteW9a0OAdGkPoU5RaSFN+cKfbLO6U4lYfDNWVrDYBfIf
okyCarbcfaLJ9k0BlXKfpJUJVkXeKrJdCYyR8tvY11uX9I+cbLXdKkNjyQLwWKYhAnReiAiQc2gp
MIVNMVBmzpPliFrHcMObXTNZYnGoqIgeggy7sCBoS57bIWsBsFT2hxHli6fY0Wp/NLOI7ETX/xdH
xKaYrVu/RvBso8B+t558cmRq2i3+oZdLYKaz45t1DL6ziQxUUSzn7nV/dG1nf1/v4khajb6KBDg1
9KNx9oeps3adltwDxhmOSOrkj2Nnoc5iLN0NfcYtl7k03a2Wxi8JDeky40WPkDaZDgADfHD+tysq
95QhKhS466I+0K7NH0qsKUhbGe9V5t3CdF3rFEOApmwvvA0TfYlL1rpOKxHcMMI1Gz1fj+r0S0QY
fqoLbz4mFRo/Q4+eTznb0V7Zg3nXwqb4li7AzmTV3Xsj+iup6mWgVFc8Tmle3fgyV59wY9mSK1H0
Z5temkJmZNj80pqUPEAROlP1A+ExEiUpesQ5AMA30lWoqWQlmDRUutyB3gPkav2+N53OV4vMHlTb
WI967PS7iUD73eu2c60FY0viMVoSqGzqlzhHo9daQ7IqzRUtrfx5LexdXZo/UiQo9qpr1hDwh/up
iHMHNTPKwI50ijd6lHQ3btVrxgThE8V7qeMML/2gyAdjmAXMMNsgbR+ACgallttHd43ikzM6KINM
9peVCHKfLjPdw9c34prL/335i8AK2bNuiT1AdPPc2x8iqhQQWyhi+sSWH15f6hfY8PLcwA/agCIo
wAJIfGkV6ZTpnkhqgFnIqYTKXMrdqHQI17aoj4iOgrF3zf7eRASMOCdbDrFeJcfG5dabq0i8JZv5
UZrZO4908gRWU4TCmOVn4kLgupUmHmkBLd+0wgEynzlRUKJY6JsqH+6TcTW+6FVh7IyqLwgiJcGE
yOvD7CFH0ppxdR/RHd0jluDu26q07gWt6JMYzXY/Fua4Mw1HBa9vx6/22uV2bANUIPqD+/gD+Mpe
2JUxgpXkshqfkwSyL8Q9CQQ4jgJEAaz7qRnlySyX9iGb1mbvJo06rynKTKllr29qifAq7SUEhFop
w7EZ14+tcsw38dhUB8vJKo55tvxccyC1YpK3GivXTAcSiLHFRNzkl3BAalHKMEvXCIeIR1/KpDuA
t84PtDy6G1fL5i/+2Cp6x3CkgTlCkn5pOcJOJ3ec6KItZZ7v6fEgcJqN5WNDJd+X81iFC3zdh9c/
0NX3w0NsMxGkKS+JGUgVlIY90qURshj31iTKj6hafjOAi91IEa+tBOxi+6b2lRzeKCUJlMZKXYec
Hpj1U+RN5lMurVsxwdWV6HPTCQVsBnDr5UZCdmnh6eKY1VA0R7Os6h1MrghlVKXdsO+rSznWphlD
pRbf9nKptaVcB5COb2bXwO+cttjLnhAoTdz2RqZwxTzg6NBjhQ0BNcy5uG7KBbm7DjmhsOvj4TjE
VnwQRt0FQFThXuc0VBftZqvryvsJekuUeTj80HYuttKze1RHG88MkTv1dk1sF6CxxOzbhXertHut
Gkhzhw4emBXSYPfCc/aIjHjRQidl8rrqsDiAKlOwIzsdTcEHLbW63QwffK9pnfqaJUgSJu6mVeAm
SIkZ3LlaUVME9mLgjEiFhNzaYr+2mnsvp1h/i2SiCTTaqn82SIOd1yKqDvSNYpRTm6+vn6lrkQF4
GFpztD83Mf9tV39LMYzGTP9BWsA6qhGMqycfpbT4viu6+DRFDdHxmFW+7JGtavNlOTiznt/bRVkH
UYNgpq6yIexKZT30EyLXmufUH19/xM0uL3yNQx2LHBdQF5nndmH/9oRUsoyNaAusfAFCbcu5O2WJ
Hv37I//bKn8cRHdKM6XXnI4Rfa1TkhRZYKMvcJcn2i1yyZUIA7uh4bwpWWCxF2l0oai2DeTzQB4E
/G+ZT4e+HRswQNLbpY4ZPRPPZm+9ymqO4HHLG4fzyjmhmkLfGfDDhjO4sF19XLDrBRGEuetSXjfN
Tqs9/KWp7pbG+9WVCMvRjKLfhqbUyy9nDBYYkg3FkyD2/q62pDp0Y0Lh3LLUP2HTf6p1Pf1jDxfi
YRe//b9vmp/Vu6H7+XN4+Nb8f6ADtskI/c+yX/81yfTnL2GyTe5r+/v/qHt5TAwggUCmi2RyC5ZJ
tf5R99IEw2hoUNDZ1CnTgJDFuv57mMA2wYnS2NY+oy1r/j95L9v4PwQ8TGmlcQOxDMLo/17eSzCx
i+R2q0Fu4ynQ3LpIBPNWELw1yGg6STvndyAN1o92LrxT1ZX9fZ6Pun7jbnuZWrMG1SiA8RsfjiQH
cP1LS9NRwYTp0U9+UaGWbSVCooWC8JYe1Fg5wohmuj7/9jX+0+B+n5hwgYT9tSa6F/RYqZXw32WR
vW5FWkd6PiLpu5YAbicArn4/R5nlr+Yqgzlu5I5jEWW7Ii3iz6Ndo/K+xPbfs9UV31Wzqf/EljV/
8gaL5sDrj/fyCt6ejoYubgzoKOgeTvvLHbHq0Ym4eDs/rxdkwaeqd5YwWnsH/cMaVs5aKDesBBJV
4esL/8Jg/7e/ZuWt5wA5cUuHNy7f5s9/89fp6Mgs6ahrLJPQNmVY1zrE4KC7TYpw1I9prY+9j5/r
3gDR74xzm45ei25irxlBF7dO7i80ioq3wsiHW3TXC4TGr6ejXIqMAsr/21QzzsDvT2fP6KAopwak
HNWz6Wsko0+d3c8oR+ZZ6nctElx3Wqe5VSicDuleUyb13zXFfT3IS63/OoohfYaclmsPSZ/GWrg4
mtfcyAKRdLi4JYjMgcTSaIRH7QoLqaWXD1q6QCtnVFP9jKrrEaGXbsfbZOc8L5D1RW63LlCfppDX
fUygTH1vqyzuCHbk8KZzq+J+yWLxxRkAL/pGNfXP2iytIFuK3PRHt2vRhZti8dlKkScLGyTUlrCf
hPFt7JAUDjKF8KqXL0hgtqCHkhABomF9UotXzM82WdH3NUIS9a4xozFCQnTsqvxpzcwq3qStLes5
88rV3FndYJHMl7Wbmb6ZJrXX+kMMGntfGMaaPYEjTedDDKMj86M4t/twwLnFwp8GRw7vZCdAm4JQ
cb9LbdSLsEsBXB/HArmjaUHV+jBMDTrj0aDRWgEN3qhAZNictg51Rwmv6c03ywS+7YgysIx8pEm0
3i86MWeBIycNAMCg5m+xTFDjWhFTHpHMM+z0fknFqlAqzvMdDoefuDaLPviTPtkgv5vSfO6IRsJi
yEUZoBuaPtiMvegeKubk6P6GZtN9oOVmHGg5OPEgrvM89/UO2E841GvUHlpvHhArX80a4XqCj/mw
aLr+PXYEqk5oAvIXY1GO6Pg2SO0KFbenJooNe09fISneT/3Qn91eWXTR8iRb3ozExRlogrb4aEhG
oIRe7Lk/imXdMmvqbgEI3xk+irfK7/rSQfuRTYb6K2Hy/OTYA356jXRx1kCB0kbXElP4utvj0pra
1f9yu4REL/O86MGNXXvvLM0S+yUtTnsTvYK/XXvofo0o9u7mJR6P9qrF2KA56gEkRHRWo2xMnlfo
+j/SWinNX1IHKdWemLEvDeMZ1cahO0VZrgbfyASAv9Em5PU79E69fZm4RhCDHnsS8YzGbWsO1ScN
zzLdoQ7uvGvAtc1HOnioP2RlrJ5dhoQs/jTHueEbnZeKXdVN9bEVTXPQKPGcrML9VpYaYryUYPNv
62Br5l8NGLF9r+fZjyUTovU1J8dVQeyYjZ0Yq3aXltV4XlbnrJph/WEUo+4jptcfrNSc/hLE7Q96
l+nv5aCXjIlhMgrPsM7QEFVnPQ4RMypiZ+w/wS9itgtpul+kBuLMs50EST/QuBgm3n+ZEbcqCuSs
4j5pSz/X6mnv5UmZof9rY7t2Mxj7uRyixO/dDD+ueuOvNXZRmRogon8yYLcKH5IrBfZ6yrq7ToiR
CRPcE3vaxT+dIc7eawAx/0ZGHaDCwL/3gk2Y8n3dIBcAF0KmJ2gTWrDkrgxtQtGdWPvmXWZrCz2e
oco+oa+Sh2nnTvEOWhTsAIPPbfoNIvz6To83Df++x3+tallPEvn4d/aaie8p5Kg33WzOjO1pgb6N
lTy26VDf17XjaH6ji/rcCBOvUrcOQIl6yLNhT/FEdPtitJv90hraz9r1uodWzutuRO2auSZ1lJyU
TUrmu/WY/10jhh+sERyVgObz5Pm50vKnuYtd7wDuQIR92q1vkShPAyNz7XMew26fs15LHpZBG71z
0Wp5ALCJyTfjgEZ2b+rdrlFpj4C6zs2l6+ub3NMkt9owqM+NJTFWOCHWg9knct+PbfyELF16yHKU
0JEkGba66WA+5zGNBXbGuqO1aQf2WIuPrdfUKbI1CEVBfdXWvdehrMlEGBNNzTZz77KENCEYlZ2e
0JRcDvAXxHBfxwXg4EpfDllSmw1Sk1OPTEU1vuPmL767Tmo9ZEY37csSUfrnwVjR27doQkxM6THb
tyVEie6OMQjj82I5iR7oaeScxeS5+XkaKgjJy7w+QXbPkHRRYLlcvcCXJT20hLFfv1qwY5Ckrm1n
v3pyu33i2nafYfeU2nOJpTfHVHmrd8eFrEVHevzA3lQ/J5T0VM/Zzu3HXiJMjpCT2k2mrkJm0zCg
KM/GUOtFf5oL8TS56kj/830N9es+nxbKwdpAk8Y8tNKAcbS+hUn8szeat0aNwGVufl/i+E23qr29
pk+pNthHQcv2jW11RoLguTsyUSnGpybGO9TZHgYDsD0yyL6Ymdswl7C/RW6VAdxEy7cjRY2S0/yB
jH/et7R89xQZsjsg7BBMAb0cuelkqMVp9jNqkJe1NbJ6bFDuckcN3ye7nc8TS0hun9rZdUjXUMu1
2o911kFUgiJ9lyzr3O91hFoKX1hDlZ46sYxL0BVeA7LNmHKkamGVdrVJW5MBBt+ydt0zHUBPHxyE
CpmloCU6BCHaB73PhkbxN03M4xi4kau9a9I43uOfkxgStGMRalllIe6iKNbdB+Xmwt1RBu7f1zpO
1cwagx2m7KzWdozeVi0qmTZSdsrHCBF68Qzq4IgdmsS6g7if2mjdy4E274FQQwVeN4sksFI1M4si
8xgH4aE9do+O9LxLkaxoAnAP2UQfc2IeE5yM6c5wO/HYOi3h+2Kh4RXUdekgPT/LRfd1ADRvs4g9
xw2Cug3spBRfWlgEHvMVkiRYW31Fdx62KNpHxFEfOLPtfbboC0OFNFfOPtxmJ8yWsnlacUD7DEBS
BTk3Ln648WBte4QwSGeYbojGrLCRd0mz95LYHmlixs/YwWKVjnlwlWYzzCBF8Sbz8r8bI9Y+kLan
4y4v0urYJ3GMWIqdd0EOVSzw4tz8MDuW+zkx7XI8tbXXVMzOSO36OKSQ5f2WER2HhLlUd3a1KWlN
MRictO3e1BALma1hZsUbV/PmLyOjd97amehOjK1yme5TVg+UFz5BEOoR+bbNh9oq4o8mEhk+ZfvB
+EozUaB06Hh3cVQYf2e9JT/EY9fvujoa/2JnxZcBmhyTD1IshteLOhjFpjYEKe3eT05bM6zJmdHO
p1BXgL7ovs9oNe9WcrkA/lxz1yOUvsCS2UQ5kLOBL2Zrlrob48L42uRD6rvIw5+MtpZM4Jh4zlxZ
VbXP7Qnd5byugrVOQB6D+Tk5ZT8dYJrkoWqQ/IhUk37KJJHf2jjuSS/j1kBWdOZLjh7NIFsTI8GV
sfEbHesM1GA6lVHn+BA6+J+u5PdFBwjqNhw3dNKPkZXFB5tmoNjhu9RjbVhntRT127FA0zegFDId
1TzHO2Ch7pMSg/E+T0R1LgejfYSKsTwtTcnYC5T8vX2ualgrBizHVZ+PdOjzr6SmSdB7an72uDUO
tBi0aCdLOgKJVQ2+3tCtaoVFRkTO2P6oTDu6L43JONM37D8AtzDusgUUXukNyYOp6vip1fNznPVv
5BpV92j46dBV4ugUS+1YZV3+2Ylq9U1EY/1hJNg5FIXzrOfpgSAOZcyk7g82HXnflVNxz5y8HpIq
+l/IKZh7ozXGh1UrJcB4M+NCK9S+LkqxLzpv2GW6RsIIOu69pcjRa9cqDiBvmsB0k8RPwXAd1NLc
S7CQOw+R+keYsRUTF8rkbMqiC4YWwQzDmnvU1/LoqBwYoNaolvPSN8OpmZT2npDLCDtRaedJJbS1
PD43351BKiFTj2S4dLb5cYnbAjxPs54VI2zCahTfkyYpiUPGdqe8ctqVeTod8sj62dpd7e3HfC13
aWRHZwRqYMQnvefDVTTfaOVSv0dcuHooK92hGByncjcnFtH0os3+OuZq78pkOC+NdIIZpYi7XNLI
arRxOZd21b9P1vxvT7n9j1J5echAGATOEjN2fZrrTFcYVQSROysOhT5ohPuw+UKnqu/RhP2xRHW0
J/auzvY2x0+azI0ZLMb7QQ5YgrhpYvxO3z/KWWh+XWyTMHSGNSRWhgxzReQRrWTqk5PxiRkn2G9z
BcdtwqDcZg3O7VTtC7UJazRV6z2gDLv61Yj8br9p9eubar++6fd7RIY/ZQfwedzU/bc5hseyj7QH
G0b4AVE/94Nnw+UPhgEUqlagwplMxUd3BSuQC4FYeVGlweSZ3SejHkJtiLLTUHvu5KttAsFqTFz9
RauXJC5MKdC6SWxRsb5jYtR6HzUOvPkhfsc3QXpgw7tHSdTvR099dCNRBcsyF8d50Z9621h3FlLQ
pDHVwjwfeUiYkbSzfs1VaLcRC5NTL6FuGriXbQBDpVLcUU4ag5y8/h6wvXWnEUodXeILErrK+qtw
9HJfjuqtNTRgTrrJSz7pqfZUxAz10Uz35yYDjILuYuxcrpajl6YHcOTLrmuHx6WY1RlfQOqmtPId
8drKyDCG5iWmyV06p/fmiIQMU0a2qRUR1Pud1xbLYdI2iovH9R5zvO8ofUV7guMvpVTJYROO/1Rm
0ntol4nIahucIaoVGWpmAwU9QzV6z31nTo0RNFEGDrIxxsAwinrvmMudxgECfUQzcs7d7EdVFOqT
+jXHY95GergKmcRlrZ6KrCjLQMlcvouWTetukOXoAy4mqBFJdCfW9XMqEgYb2RajXFIxLj4XWLlr
4b8FK0oX49GdHeYoluM4MNlwmPiE7coMOnsbYWL/mmYCx1uFOhNOIiadFNvIk3YZsjP/sHwj+zFx
jlE7igc7ZlyPT0/I/sykE/vkTPX0qBVi+ZYDOXpSRjP3jPpcWiRdxDfGuzFhxHG75mGiQfatsPXm
ycl04NVMYHnowE8/wWOxA70mvVBGqj+TUKI24ebVAShWc4L6wqC9WEuMY9UxFUMDg/GACO/8DByz
e2xTj9+is+YzFcl6N5SzRmnjP9g7jyW5kWxNv8rYXQ/KoMViNkDIzGQqpiC5gSUV4NAO5Q48/Xxg
3+4mk2xyajk2s6lFFVmICLg45z+/cNWH3p2tj7UaGWsY49QfvUaVATKGcjlFZVM68QDidYYaOPAP
OoHBkWj8Keseu2A1P6cYZ+6jKVw+O6zwo/JCfSBFU1nfwjMv67QZEs+YuqPG/rXZR2kpORVwMBl3
yHThURpaCxn3Q+08Brajpn3aehSd6xg9t4Rw4q5dmxj8GQNWyFMq5d2wxSg5K0/CUIiEpTQwlgvd
BwChZdl/IpktOpXQON+1W3ZT1nifjW9pTks0EO/oBA+U7W+rLfNJFnS0se+sdyp0zOfcp5TNOz2d
IGXmH/HdL790xAqBC/iUWf14hBwyXMz1Gl2NfUONNJbdA1ru8M4krG5fsGhOUWESf1AQyqa7Yk6a
abSP7ZIZ97Zq7vTS5TvXIxWqta1P5BBl5KqSl1XO6r1loljjwjJHaKxbvBbKxdk8ciL1WJy05EzR
JXnwTrfILkz0u3d6i/FSbWlcZn5RjtsP3sUTEWC1RRaYXxnM4ERR+BdOo5WDQ3ENkEMVi+NJWLHe
xy1oDAOS8DQu/ZLedxXRLKcZ1wcDiZbWx85e/C+B8te9tFTxpmOgUWMp2X7KR5LhoLXZXmPdZXVA
Uk8LrHEzl5WX7pUnlZXoHrcKa+ol1fm02uG+52Bx8cYtdf4kQZ9UbEFu/WhFnb8c0kpNHyIKr/Iw
9zI6puNksAqD1b7EAtS9I4QNeClcarCzxXUNcpCyDsYZGa9LsZm99EGWH0DwqI7rpfLDS0/OCAqw
4VnCU9Sk0XhuVgCXq87OgNJaY3NwsaRnk+9pWcauGBFDH9DMZUduvkUgEYymW47TpnyRI1Z38VD6
gqwDFq33TuW0Qtd5OVf+VxC4suv5HPMWnCOKkcMzxpt7Sg9OTckd44rZWTdM1lJEADAIikNB1fJ5
tpz6AQM9GpGomu5hb+v0MnBV9TTWffVE94RBQ2rW7oe1L1Fniib01mtzbm1BJlGH26en3OuJiFra
88L28h2ZhKLeL3Stb7J20cO5BktcQC7S4ZaIu7S5wEFmlDEBS2JTStVXTdUZCybi5EwSR1np5tiE
uaDUnLO73EuDKuZIgE485ELjGNp01dcI2VG/syxI5o9k2I/VsRU9Z3pu2RVJoWShtpROFv74g1Iq
xSXHddpry9RNxfvsoZCuAJPlyZHQhuPetvnzDYZI+jgQMWnGK0zj23md2d5+5rvzfS7s0b7Rw8Af
Dyg7GyLphuoh7VieB2s2lzXu1KD6fbmOxOWuWe6SrYkvZxrnc08x0SwGpnEGDKwDSmPQkcLGq8sv
hmAl4DWYnhl4qNNcwvq891sjiqvUI5oX5i80MJpEemavcULEQ1n+JsOC00ycSdf5rhWMnpKBBWFi
mmNKFNxZqcgcm9xija2whDRbqQIUfY7qJo03o6ppV+lRYN9LBbaLWqGCu9URbtDEZFr6Z2cWSAPw
vVS3mZeRYUIIxxjX/loilS1Gc+BYYRgRc7fohyKHjrATq+9mWAstXCDEb2r/vDYqJeDSxsiYnLru
c+72Vp1MNNzvVZ/mt4PjNJ9HCCVPvq3ICZy74cYdTAuiElFMAjNMncYFLhzqODmp5548P7WGc16h
2zm3fQ9Om/duq+JZecPVICvSCCmrbrHzI3N2mpvqyaF+f15svV5HbRDVSSe7CJP6sfUePXMxq6SP
dMDdPOXByyoJtzRAyrmldRP6cdgFc/0sxi0kKqyHQHydCTDOdxYU5/KEqoaSH/y5qQ/AMEN0lXHf
HiOvJwNThOmiD3xy52WeMbzH4iINWfGLJ/aTDlh9xAySVKlX8c7G8fkhzJzx2urL7AjOwJIxseEJ
dyP1Y3YaR28tEUqUJpFXHVHUCKEyojKFS9ZsXKy1Yx9JE6GwMgg6vfVkUDuXS9Ugnh6xHa3Ohi2w
KjRmSTw07m16M9sYjSXJrTq61M0AVB8uBgfbWJK0Vy2jdzGJ0akvTJ8qcU+vxuLGiclFKetN5gfh
bWUnDg3qrTvmjZPk7cSuMGnc2XNTbZyXYeaoV1VASUGaFsCgwN0UIrfw9wNEVcrVVPdkqvY1MYTh
GNk32ECYNoCERWnVLX5dIcN1+Qo9u3JO/M6gDbS/rXd0bfkXXRa2v3dp864JX7GdXTcz5QwHq80S
PfXth8FTUN4ggVlE96JIeAueG74IDJE/LLbMNVnRTvVkU3R2bNbSecK6vAFxbLQJuB7ALuxGPd+E
bL+CliDQz9ZSDgqqAODK2RSqobEeDD5hUNulv8/bavTiIkuLGv18Zl67feN9TKFKnetRskGJk+TV
5ZY282OgvK6KxUzZzROj2tg5btqAdC8O4clhS/VaSKO+Yoa5dIimXffajSRfbapM86jG3mC+mRr+
HgESdAIhOyNnxVsplCnbHtSRtDVHH00PAks89Hhm7+Zmdqt9i3pkSOqZpNp9xddRMQdXFeyn2pY3
TRRx5nEJTztwDp0eaHDq5opgWHWFmhgjShmMwfrOd+v20xLAYMWvxrWXS4/+SN8NeZNRntbKlsky
QADeNK/yUY0ByndZt8w5FqMI5/tvU6yltur6bK4CTVrDEOxjiy3LNeJRMmtxVwobunc7Y2obddnb
spht+7QdnnufzUauej5FT6W7BATqluF4Hwlwk3PYK1hcIsq+DBEpkE6bUdO1wo3O+QxcFK9jOD55
Hs4Xu37qHQT4JVnFSSu56uJGuuoqlXbUHfD+iY6eAXEoHkH5ybEY4HAfc7/K2jhrYEhaWDdclmFU
+5+nAMet2yIaZXbd+yOb16v1Ol6ZepbsQIAS+3Iog2I9tfPIKJH+2anO5CUSviN7oxt4QXX/tW+N
bGR8ZpRPnSPN5VLp0k7f26u/ErdkI3vBjMLqxxdTmOX6ZKdbdRBaCqN/r5zxvAvBKORbNy0Q2OeI
zDtrjKbEJyQPvZVyxJYgD+4zp5I7gyGKyM/o3wTtpeqmciQzk5vio4vDEibqWvX1dAsqXwx3tRT2
4zqtmPgOMnI0ee5DRlas9CbvZjIMbOwaWI/hbF6WjWXfT1lTHog9sp6Dqlw/ZaSVvPHW1qL99bxL
surWZ1iuggp7GO6DbG1P3RJ6xFP6THNGPzyVlEs30hb9zu4sk4zedA2uKOZ4kt3hCctUNniLSdn4
qayDjOUTieBo5rm8ZY5dfbG6fv46rJkW7Kol3a3VLO/JJC2iSzXhLeR30sdUr1RKJCQTRwkk0+U5
MLU4DUW3H+1oJKQ7X4MP2o3S9wP64keD0ncXjCyFoMxRXBiZ96UWdUj0CQZhb+YFon0wN+ZNDpcq
OGFWRWur0sWq4qrFNEPAxD9xGHgn2qq+i4FK2o9dTvZoXEzK0IeFqGruIZm/OKtbnIxKgwCEKrqE
Vkg4NuyNxLeM6GLJayaHugyu86iz9/4yjmGi6zUtd672XINBSGod6ypf3+bC8E3mWI3pxlkPwBWu
rj5VIIQv9jjkCeLe8oYd1Bk7jGEoKoN8mD4pJ6rADRlFMfSei6sRdwE7KYFRJGNp0URxRqd7mCMZ
lfs2qPObFbw1i0U3MFr1sqWJXaubM2TXaf129ar8K7NsDjtrpmPLaxMhGZBy55Dpk9tJjiWGihe3
dPfUtc2FGjtn2MlS5KS2TC2vFRZ4MYv0vES42hdhOL33N+n4JKf+ysaU5Wy1FcMxK32GV9xw93ip
QUqk1bbefi1U/7wo62so3IKs6fkx8KyFq7At9wuI1hXz0+UGR5RSJwbZ9vftqMgN6ENCQUE9i6RP
B+9i1JAkfFLhH/LFDV+WSrVXFhSLW8BUFv6qZHMwvR63ZA8ZVBFlYosigPeS8NGijPrKTs8V8n0H
9bmhDoHf+Vhh1KbMP9bOYFwweEvCuccN1ChEf8xXNYzwI4xp54YKRZmiO05K7b01dVhfwSRpYybW
YRBznronm9+MaTWN/q074bcad55qyZTsojMNcvXExIH8l3JCkW80OXP6NBRO4qoouixw8Pugxcwt
RrB0+6i6MLgWa7G8jzppE1/DkIlUWuu5sQwFojtypYq2B7BwSryBD5MCyIr7urr00GFcL43tZ4cM
a8edMrqvRmDPJ6/pxmq3UYSS/5kra+FVp5jXGRG46IQiY8/PjkbGE/g3T1naXhQCUGqw8biuQtKU
fk+R+ZGbE9jMpfFWhs2HWzguxK+zrHrOS7PBdD0eCslJTY6cd7mm0/xJeTbzNrMObgrsbvM/MHN+
JEl9eyyEQ/yOYfpTub3mTzeT0N66Beb2jRGEcV0tbrqrwLw5UuuQ5iBo5vAPz7TMje7zbzoQT41C
kygyVCd4WgXog37ksfQDGS11xfR5nN0NzSxakzmUyeEVwyAa+0Ou1fSgU8wyMc4Mz5AhwuLE0J+O
by79ddzni29+XKohmmmghEnzGgy6e8a+zDPOvgFiXgHMYBf2kXEzNXTnucXXuqyWguE3wV4YRJAW
dbkU1viJIFRGQBMRmBY3c9TUJ69qm7sCWMNIZLU61zPa/seQLlcl9UhZe0e2rAUNyJy68USU3jzt
x0Ityx6P2UDurNFjPEcWtCU/Rgvenjvf6PDZ9Nl0QGXQLx8iMTFBlcVonM10KQ2mSmhpksCf17Pn
NP69doqKrUWv8FFpxV2X6xAMltIKqQvFZSIz10HpmBn4jIL/pQMYHGzWHUpEyzuHwpxzwlma5ewT
5BrF2vNAPyD5dBdW6UvmJvTXz/AMZbPrvNb4UjehoNbQGMUemViJ9yTh2t5RFHM47t3UWj5VoRZm
YvR6kljW6MHcF7OGGCDz1d+NHUg0jWarOQJAx4zELJxJnqt67EhJi0qA4yjoydpaS66ZcFVFBYOo
h/CSBe1S7rou6unHEPocs3qAMNcSqoUTkj9OM2AD5NsDNjERxze0GS8mO7O/cK3KjA5SE9XXRYup
j9/25N8ikD78PxhG+y189T+zUC9emv/x5mX50kA9/RcR9dvf+QcT1Qj+wsXN2xIrNkO3EPeyf1FR
o78I6oOK7yIscCCrbsbP/01FDYinxUUvhIqHfheuKPTEoZ3G/H/9V2D+xWnBoQjvDQX7P5N2f6AA
Z1/aXzA0vzEw/330YENublax8PNRBSBUfy3ZFcDOgzTIBAUzaKBwgD2eixkO1bCBLnmVcgpiIMPM
sTf66VpmWJdcmmSE1fjqF1l1MgwBiyhLMYmNR0Z4WUydgHex4eZ9GqMEFM9wHP0qaUWgPlRWLoJD
Pqaa0rUgxTzWllmREW5n8IQcj8nn1LKDO7tzbn2wy69wH1fYPtY2g+3aOJro74/YvvnEhrpd81Ks
I0RSE+rU29HbHIoWQySlGMxH5XpZfZxFVF8qw1zJrM4NWpZV2rCWGirtfd0PMGJ8r/hkq/UcglfD
VLN1dtFpV8/J4ndAHlYA/SjPpDwOTOwPmIZY1bGJxoeoEXV1CG26Ay3zk5sS394YFgVzYQXpYc0N
68XurWgBxQs3wuZgvwDyjh+acO5OrXJl7OGP+w8d49/apP9ncdD/t3HBA+id/3kX7uF+NeLl+z24
/YX/jnoO/9p89zHC8D3WOO/snzuQEOiAG5e7zES8hgUXe/OfXPDoL5937kbY3YUUI8G/ueBe8BeO
SWzYEBUklze64b+xCV/RpNEVMqkA+sNiFA07DtGveKyrjYalFwWussBgl8E6vOu2HsuwVu9qXJfo
AgZcc0keT3QMrSo4Oj2aMvYWZuU4mwfRzoOycNE0WfH43U/4i+PhVTm0fTDc4REowZTGSj189cGC
tEBGymyJFd7Jy2ZklB6DWvBByx69n8FU8fcPfFUJ8cCtAuLco7xHqeRuconviNGuqXoxQArdYbqG
A0wf9he9Y4xPv3/KRq7/96HHUcq8kl+dNgMJCSlCr+otoPY6C7s+3Alwxyudrs7IcFZsCj3Hfmxs
O4MJIu3bblF/kkW9on5vz/Y5umkrN4M5vumrb5iGDpFTAUwKZ/XLD7hSVxdD08F3cjF4ifsKl456
9NUh8sGnjCGEHUE6McAhMR3XVQA5fXSa8P3vf5BXlO9/fCrSPiAHkS/gu699MoLOzSInzdJdqh3j
gGdacJJWS3PTEIMYdwQk3xda3Qg5DZfdEpRxvlg5LfJsPjP0YwFa0Z0x1Qi4eicAo/nDx9teyI8v
zLcJ2MH0k51i2d/cc75bFuEabHOtJiWoMAoPYxlh94B5+4tGiX0KltJ6dmujFQSutubRsnACjnov
P6bahyiJvu5vBlDxDklE4cxgr+L2+u0df/dx/NXXSw5at/eKzRu5yOtp3/V5uA8603iXe9HyBy3p
r1aNF+BwwX2/Bcq93hc2s51C5FIwO2+rw6qnALfTtjff9j0crhxcLskapb7SKwEqFQNz+c6j7bet
7sJIc+PRVNy4v38rr1q0bSWzlG0aF4+TwXmdUM+ExZN25YMPQdC/67nT971pzzDhUn1qBDzLoAe3
/v1DXx8Qm5sOmxbFxmbNzIH54wFhT50zRakoQDTSDP4LtCigi/YPv/cvngJUi/iB8C30GT+1gb4B
H5r4yD32/Pyg/lj4eHk49f3vv8xPvyBVIicscn4sFklN3/77d+uoERwTOMT7u9Jfqjetnbvnxk+r
icj0MT2uk/CPhVH7t79/qv9KNkElaXOeo+JGlozVpbud+t89dnSbyJMmjkFtvRrpycg946tr6bw5
tIvMD4TtDBmEvspjMm30S79PmxZYq1+VrZIwNPp2Z3A3YsxHi/K2RB2REwukgoSs+cJLBs9Wedy7
S3ffB00gGd+v+r4ovOyKpeTQtxfWHZXi4O27EeeaWC7pcJWtjqWTAq4IWokaJBI5aKsZKFn2cTAL
u73mZ/SQPcy53o+QrQ84Ns0wFyHdFTE2klONlsoan5jI+9emUavmMOd2e8E6IelGB5HCp5o5hKQ6
LBlG2bi+QlcRxGiElkTc3yiiDM6VPftM3nFzOQH+VOHRsRgGJeU6Vx9GzyPBAoJd9aRBZNMkLA3S
l6wit8QuNZnEJI4Bt86wix7gsjYZSNDzDV2Erb9I5VPlFkEi6r75k6vqr1YSxxFKHHYHbLjtxvvu
lVZDsdop7ji7wGZG0QpygDxGU3tfTvXOAVi9zqvwTxjNdlX9cCpv64ihOfGe/L9oYH58qIIdOzlZ
5+1qp/f3q11He9l03c42UCz8fs3+4vtRE/AwpHcWMrZXS3bAJ5LSKeJR7IpL7FHMQ5rnZdI5nXvB
Ol8OEOOrPyjmfvVQiB9bE+ZHPpzEH79flWUzfUrp7yBNj2/KRd+keVBhegET1AyoT/yxN/e//6K/
+E19YqgoBKkENwXsj89sXZqUbHH5okK4B9JT/aQTYXNwZBacfv+o18UdO4fblBIEPSP2l69dKIeC
6ZAFtX43+HDOubX6s9kIuhczWt8w89F/eN5WZL9eLzg5k/zH86irfxL1Bp5EdwCBsfZHCpw6jL6C
e1QfRb6Kh6ms7XcYD03qaLa9RUPaS9QHaaC7o1l6ToC+KGyPvkLlvWN/mbcyszZ6TDMs5wEW89+1
HeDnCTkbI4pEWD4/+TekQ9RBosd1vZFNdDVNArp7RzqNj+PT7vdv4hcvHTGoicB8M9hGFfrjS5/n
eYhkkwVMrOsmVuCM58IwQvR+1p9ewq/eQeBtO3ZDGx33VUW/5DZzMjJPdsPqpVfTCk62ctODQA2I
jXBYKC4dF8nQ3/6CkBpA8iAhkcz0DQD97nhqo0jo3EADMAVls9/SApLeHpZ4yvSfEjp+XtV0ELi1
oNRHu4ho/8ffMtdrwOR09glfCcED3ZSk7RWeGq625g61ZPUHx42fSwWgYuS8WLl6XKevndrT3Cnr
yCefvfWldxiMZbyKuGH/sEJ+9a0IR0eUuZ3u+Nn9+K0Q/xgd7g0eGZYk6BiWmI5OnU/Xjh+1iV/K
P2LS/lZI/Xi4c7b4iKO390VgzKs1WZXMmCu7QX3hz4azA+xvRtBnd44OmP9EDZoWGHwYDpAaPmi5
ZjHCNh8N28DEJQ7DrrgPUhRI+yH0kSVq30c4hZ0OtieGk5aJqjyZtANmNjHSkfRUwlF/omqXDR5L
XYVBYLscc+GorxhwtPjDYHx0kMHEzV05uZoOLdRpibYL58h9UEpxrZEYfwBUomyBkVDfMs4DHm28
oXovC42zl2tmE1CT2U9f8hYWUjx3GfQV5djqY9pSfuGR1wYjLXUhcVgNzE9MABEE8urrx2Ga5GPJ
2/5a5kN6ndrkdFGMMM8DRR6hkqO7bOqkhNSRs5ksdxME6faj17pjehEFlbf9iOly6xkCQjj0rio9
DKVYQIawobl2AZIZmxnThqOVa0XzN4rgkhyetowjiKtf7FEiFMhxv33xu1HWe43RywPNwvxc4TqR
JWWlrOxqIg6M2C8ow5AaeuQyQxe6bSzhBLkwcJrxOZ+DpkMk6dDH6Rbz/kMp5MAQDJFNeRQoHyid
tEOSBx+KA0n3Vf1pXQbjviujosCjNuWDKK/kJySd0YcgWGX8G0pC71MNY+irb8+K71WKbDr0QmX3
1VKlUOSl6m56wP8nSreRyVmKhhR2xdqEKBylvcYS+XCGXNMARxSoO3SSuSjMIM8M6JznUW/DV+Rc
wVUF6Wg6T344PlbftDD55EMLceTSXIzQX4u4JAn1PnLgfR+l9tUluF2D0BY3kSXpomjgZxUDDBem
meklb1Bjye0tMF6XtWY6AQkTXSjvlj+I0oIhYZE60/UUtiM22kYfPBRmY3RMjMtw0wjV7RmVZ/7Z
bu2oPBYt5vbrqHyGIIVszgJlh0xmx8zuZn+1H3gQrCY99O2TQvp5z7oW8F/ybv4i2z6ajmWr+bR2
zSUXk3Ikb3zGb9Ufqo2fOwE2OfMVQj4YQLmvD0uGXRYqY0zPZW56R9kw7eQKtt9MPlNEyo46dkyl
dkEKZbpHSPf7W+HnrpZiDheG0AKZIxI4eCXAb2xLSrsmZbNrEAXEVr3KXV8BqIaL1TFaItcSNWNG
gWIwlRn66CZy2+DG5oXvQm9SV50FHfH3H+rnu5jtjO/DVqVQib22ABoJ4oPHbuFaGtJdQDwub40Q
Ygepz9Xd7x/1E+5HKUvZtX15xpzkzGx3y3fXYlS2zuQGm/257auzbudltxRtgwu+714uvh5ecGlo
djN21Ch0hbGnAWmTJUSmLUmcgji4cFCFuOj8/oP9XCRspm7f2t9tPPDNBey7zyUqXw1W0QQ7s2/h
x0wKjZoDs+vQht0Yp6XfPBmocP+wGH/yQKYs5L6h5+bMwn7y9SW3Fh3JcLnyd3U6Z9ed4MAHBsQn
c0Ir5af+dMDojkRjowxuAzEG52qdBqQXphg+GN1av/v9r4Ac7PUduKUS4IWNYRIof/i6P0fcqw1n
dlA9rfN04ebV6h3KjRMQS6IPRWLqRdjHPpim6ywraEdgs9YhkhTTucBT3vo8L2CmSbSi39UlDJkE
vkfJploZzOxlT32ZpB7zvzMtM2ddA9nuIsPUeYJkLFEzEn/oPZUIaU+2Xyqb+1ei062hF53sTWoY
c0tWUPQLi2s0tTkkE7V4/nPuZQxzzGWxBkIAbAdfuXES1xUJvvhc2HDv4joszSEBNvM/dY3mkBlr
qfTZ8StkYoHXKxKteiiWizuS1Ni5Cv4G7+GdAxtvTByVtcOulzWp04EnhvqTRNda7WuEWOFFhVyF
e00YoTXoJGB407oHRwT2jed0w6O/qnU8WKsjb5DASMgWWAgSbIYgkWBW7fcPQwCUsJ9sXVsnhR/0
uhs9803NmLm5nTlTxpi5LELHNjerJzllMBs1BAfUXQ2AF56sA258BtZlkMqgeyWaZD0PFq4cb3U7
ep+LNmyMI/diVX+pZ2wLHsQKSPq4RrmH9SRBB0gjFmTqeL93wQTVIR3Oq0rltR46f76SQRG5iPzS
tdwhgGndc6FG2R+XfCzFAUPp3rqzy3A6GNCM5G7qQzONtUB8nngT3NakrYb8Rswy8mEvFurBzLQX
gl8wcOBtZr7cLVNvjHz8zpI7G6s1+9A75vApT1N1x0WdfQpYRDDlSoHwS6/wk6KoWey4daH6k8PO
Rdnk5vCefnICvEJIiwdzK2R6DmF8j7E/qBmsri5BCuBRFSQODgbe4jIfH9Ckb0e/XqrjuLThsFdN
HTy0UuE0O8DLP3QCnlTSBg6cBXNIsYAYDT2ZB0aIJYKvoeyQJrgzHI1FhJCSvKJGV4RRk4obKE1P
VA0D7g8wcEJMRUS9kFoO/nnoK1E/jk5r1Egc0QXEAxlDX7DUaPNT53YTfAOIa1NCJkoFYWvCgeso
q9y7KtY+Qk4kMGO8iprtOcwBh1ODawAq5i3Ai6N88I9dCp0O32k1TzsWoe6uiDMzH3OrYQEyBzE+
+qoIAphq8Ih3/Tp45al1y/xd5mmFsCjCcECkEYGSgVU579Zm8d9P47RAWJhSEmLRFWObuww9ZeGo
BfwAulbI4QtaW8mSwgxaGQCJOwd9y7vVQGKOZwMrLcazB5PfXm+VTRa+I3Bbi3hC6tTsMEyXE8Uq
M81pGLMhgYopLzCZLr54wWDcZYRWANJXYv5o+XmPm0RQme9LGRkPsxa4DlBVIjYfHai+ApgGNY+E
8K38uXqPwbv/braj6cHDQuyrmv35TQ9DCduXocMsvHaH9RGqZfaxGoPAQC8yTQxJy9HVCQxqO4vZ
ZxMqggaKyb7CQI/6ucM4NaGxHvs49DWh72m6BF6sAl1F8TZo2tsuwR87HAwQ7DhTZd1UFNVVImGH
1seGsv8DQX9lkFSlXC5CiI9sCy8r7DOJDzNM57GByWaHIvw0aC9TewwzS30ZVIE7H1Y6y9tUS/VO
E1rlxrbfhI/llHkXg5SWs7OreeOa5Gv2xpo3KyKrDOCaSdx+qh3SANtNLPiKkrnM4ngnLpY+T1Sr
7OacVdoUZxwupbEv51pc100vVdKPdICJE1YhaR5+tta7xvLTu65r2ycrx+8uFpEr1r1tz8Nnx9jG
7WFWGDczp2QGpN9MczLyw04JGk8cdgxdmk9qNLDhddiV/RF6OWokYbv5k5naDr4za9+QKqi7BTkF
8uidMuF5wfjDROUmcEfU3AQu6+W4RlH21Vlk6Z9UOxnPvOleMhdw6o6fQFFme1nlz9D7LFHGM96Z
7yZ6hLiTWVHui7AAGqhqLAdIOJ4QjqcNdxYCteozIQEmPlJGUD6PZibvpMmgYWdNsG7lgiUtyrzV
9eJhcnWajK6bi53pjvjJIHKumXSFrcbKxcZMz6Zufpdacv3Y5+hsTnnbcIuOs1M2O17mdKVdlOFY
WnpgtWNLVAxpMGQdB70Ds3bcqrOpnax3dT92/Qmeu58hgKznFPc4odzEqAxsRHTN8OAfCOH/H7b/
l02r8J+H7fGX6qWfhu+H7dtf+Mew3bH/QlLiweCLbMYLcA//NWx3/gL/c/ApxEoIwfvmyfbPYbvP
f7KxzWccQjII/vH/Yrt41l9U4/5mvcb0xwOS+zvD9g27fVXWAT7i4AJ0jd8PeWveKzCF1jYrsYDx
dqSQQWcVeEgcLC2D4xbmd8rol+PVD45eOCHDnozw7FXZzayk4FJL1+pSVtCYG7f5gK2CzxBkxWGh
9XCEWoxztOqKMhBiJcA563Iw75psWk51CPk1IN9iXyl33ZRGFxJOexxyNseD2aO4Ngp8l4bJ2BHW
PVyETX/061U/Yk9BMi+cGCf1hx1/yscLRMAwS6kYIwyuDgsCoYmNwBS5DqwpzgOvvtN41Z/munvf
ucMdYod8N3ObkIM83DTV+uSVhM3QqptXlk3XJQ3qNVOFOUKF8RBKLIB8p8MpZlHDZT1XcuuYM+p/
+G2ZzNRlLZbPCt9u5nDNA8diRGmr3thmM9wWsyGPbpYFh8bq24sma5yzk0/OoRmc8uRHdXvJGsl2
vSnNpJaVcSrTQZzsVqBfMvPpUpcTEQ1lkOcHepvp2KrUZqDkrEYSQUJMUPwVTxY9MRF5an2oZOtf
CqNL4zKfwIajUJ9nZ61h6q5Xriemr+OEZjES632TzReuP8okR/PIEWRd4RJCPntrX9EVLhdFnZYU
yL3M95kKxv1chl9kB0ISN8HcJVPbEZ+RN/pRlu5nSNb95UjsLVY0vX+x0qqc0jV68Yz1phmyOXHc
0j7MYASwyEt5kzdMCwzttUAnCh3p2jr70epvtTOXb4yg/UAkywnikWAZOFV0XiRK8nxgYqTTIDqJ
dTo7VYpFkQEDcEYKtus25l/W0ijIUVyK3voQ5dxMnSF2rav72FrRPeJ4sVuN3HhYsmK8LYDkPkC5
WhORyeqUK5leZlg+FajYqJqWcD6ao/9SEJnhTiJeLOMKu4qdW8ldCbU+1rxHrxuuVJ4l0vKv8tZD
M1s/+/j2sdh4F8BqSMCL3nrUWHTGLhrU/83ReS3XimRB9IuIwJvXAxzv5K7MCyHdq6YoTOHd1886
8zoT0a2WgKqdO3MlQQZgVoQs6G7dj7Yd3MoqW0IDmR82VdnEulNUt2rOBi7sAyAmiChuwOtpd396
+DY+VkmlH4tsak7ZrLVvI+HeAp87C6hlx10EVEadwIog/u6tRtisjcSub+7GduI3SErcb4itdlXm
3zpyOH+l1lcPr4cMu3ToYhvj6hbviSSYRjg7VFA+zkQQrSMrbmxaQdt4sTK8NC71OSp7rNl6jnhm
V9I42h3vREcQ74I+5D4VPYEzHhL335Qv14CWLaADHNKWiqoC/n7tc3TpjtQftx83LgAjvtmK7FOp
0vajh5NwL+uaIJvpLEeSohlWdNGGExHCXb4OntwMw0js0ennOw/32evM4YX0mYmdVgOvG3Tyw0y6
DsIBTC05HAv6nthgLcnObjSCX+gauIbJih3heCsWm8z2xQRlJZ1B/+hkW2iG64+W9+25jXcaxwaW
XpZnobm086VtSShvFhi0Ww/7XTSQhdsE7qo9ZZzUHNqSL5Ewq1BMcxK3mfvmiuVz7WBjWKa/C/Iy
OaQj4J8KxpCLQOcq49H05Wlw1xwIL07pbRdm8l0l5/ScdZqMcz8Jjk0CU27jpoZzVXVCPprURCgA
/6Hziqtn8nFwdNz5matdKQ/6r+ZKXBLCC+kK+HJa17qs6DnsP9yL7k3OvvPE4987OmfiQ9jsNabL
DalTZ2OPw3AbS1edpVPhZ57pRRib8ir7UYvQDZur8J3izfDoiNJIbW4wZnsbItjkBAOvZq636p1l
dcZ5Zf2/0zlvauY0m2JDpnBvg+SDSRJ2vy3JTofjQjYRNV31G7sdi22RdN9dSTZtKtmUGLcyKD+X
ZTiIdX3NOSfS1jvONWZjJnzG/tgGo5S1SygDF3TOEpaz8MPRxbTvdj8UEm6WxOPHzs4JWcDBNq/F
7N/B5x8dJ4OvM/BWqieMXk3UmxoBVkOmEeCeCUe0s7H64bPMtFs/vk+2eHHIDhdyebKHtv/LVMUM
5mvO5lFPNQfFHefyxpjm0NYgnvBxCpfB/qfL+iCNHwJjl8VcexKy/QrkosnEEz22+i1QyjrXa9GF
OvUfKrTIHEe0BsBJmlVxWNwpeK1T/58q2VL2ugPwn6Cp0wQjP+zETbKaTELe5LdhSBFnkSMlK70u
/uMJI8rtyBwaelNnV43UQGzOExzF3ma04Q3S3m1Zc03EzXYzClQ2QjjhxEixKa3GOKHeXEyRMFsb
3ZTuQRlmF7OBD8no4ZSQN2CFeVPjP9fKByfl5sYf1884qxrp9Tu7LTN9k5RedsEWnh9JlTeXlW3S
Ry+t/dwv1o/wkO3Bqrk/bU7vBzQInpxg4s5gzSQHu9509hqMMMRsfQoOdastFGNQ+wzzJYC7o9e3
jigU7OxclbyGLhDsumx45h7/m2tiEm4BHmWBC+kxwLzX+4Keeul8mBpr09IF28H34ChIZn6q4dFL
QhprvwimZoSg4amlVSLudGJWvbb+XdeZiLdvtmU4Y/M/C6PLviY+/Vtl+S8K2neY+P1PUqWY1iqk
ppLFxMYcV+OA367Zeop9kMYm6AcXR3DhwfpSDsoIf6K04SLl6GDuClYyreM/i3LwrgWtqY+Morsf
9eya+OKzTMz+MNfrZ+WUe7LRLS/EoG/wQTloX7n+ipCmH7CIFfthgaZUObN6L0vlhAWHM3900Vy0
aWRyKLIViX6Y/PMs9CDWao602ms1OiumfsMTlMZ11a/nVJXtbloRqAe3vkkCESxoUkLawzCxVApS
3r2MRKnD8NHj53uHvA4UBp0ODSb1lu9sTNQn2bd2a9f+fETtqovI75Y87ASpI2l16X4InCLGJUqj
vCe24C3yHVQiEXPtWg8mcJndYEzln9Iwx9DpOb3GqaRDamxZwTV1uQtacsb6kStee+lSreERJJU0
2c5F6xdiPL14Q+DCHuK8MGJ/NWJ8KXKdbLC37fvxXnQpyB83uadGkh34I4JGZGQjt1/qsdCX13XN
nfdhdsJyyZZdUCj5129SpFqYjwzKYryrzr+5lMTx13R8CkGy/keuyXRdOyJJ4cT2JXZqvwoLkd77
dszfPc123uBZGDe3hotD58TMzRmEKMlD9VrwWzwHqdlHmaM3GzV6eTSQeZV8GMHhOQFoG0NoUY9H
41+e+Pqp8bUtmTzWZ4LeLbrS/6YWHTvmKDYOWVEvn64t6PuAsLpLM4aZuXsyl93GqetnKIkHYuIf
Kk0P7mAJbgN23Ll+mFHbYUr/I5vnd7LAu9bRrxMCX8iSbae7IyF1Cj8gTdgCTmOAAqjGPSa8P9J1
4mWl4XVshqdpWLm3ld3RyQB+LXrkJ1MSTSOApnUd6El349wptt2k4aD5qw+s58UjpIkXih+m/So1
/2tQCZH6mr+8r96AeP7nL+Y2YTJH54MwOPlXC4pWuHbapRrnneX3x4fSAlecdhT1IrHFU4yBnQQU
nErM53RKy99xoshdzd58bIbBOddozfEqXHnqNKGuHSQrvvCs0bOkJpZUcGlK2U9SQN5dtJR0PNrG
jdaRT63j/GXCNkOkff5afOv4kbJiT73qe5W1KHkGX7E1QEsmTXDMDbVj20NJmLPci5ntKVkyr87i
Sie4yIY1pXoQT5zX+xZt85lxr6tM7iuvhlC5kmdLpyulamcrDYxPYxoV3iz7Ct0HsWvCU5CgHvEc
VVChDCt9LstJ/55oEN2uuQxwuAy/6KJNXM2sUqDSDZHRUjEF/XO6LXmwxAE7O0QW3GpQUK6WPzzN
RV9uVC2Nby8rYAUNhfiVGchCPjfyp1q761yNfL88Xp1xfNcrWb0FRr2dbAnsSuzgjYYFq1wOBTSX
3JhCL6/nKzrTPxfRmgxnSwn3yklq6SgxFfJS3DrurzAU961RBaFeO9upsbwLpUM+29a6cU5AQK1j
VqnfhFxEtC6LeQms9K0z2xOoLxVmQ/cjJf30JWvh2KiXdpcZ+cXsZfodSL9GC53wjoXKxs+dsAKJ
i4X9Mmb1Dshlm21Hf41zK5tirp5mCLBFgNbwtpNXPkCkyi/30Mj2naMurrdOL8vSPrk+kXmvap5o
V3wRqfjwiv7itv0Mvzj7cUSOEJpm8aQFe02qI8cbVB99yI4tJ/AFEB7lll2anYSVQrnoejfSSyS0
WRbnpOPmhl627qAQ8fmTvvWetKixpa3cbziM/WdrUxra59FqAWkhbs0E38cKPVLUzp+y7M2QMWhv
T9a+AMIICyzYt5w/OyooqXYNbMgCvjqx7ngbm0Y7zv7yZBbZj0vsP9ZZmuzcsf4elbFJBufXd/Lv
fsJYWM+AgrLc1PFOc43u2JVZCQQL0KUcbFk5n2mZoeInL+54um9Jonsbs7f2hvY9lhqBtXHrTLa7
z8wavKZ2dyq3+AZrQGYTxOHBtydusxrvX5o6oLDWMd9nk2O9Og9ks+G09KZa/anteh4ur+lxKkER
IdD+d8jag+U15YlVl7zaazHHgZcPIYFS/zSZ7Qt4ujR2cDttwBB++VMS7H0SgXuE54JRB1W9kWRw
/GC9W1r55hiVF492fckWbyT+WxytrPkDtx1Hjza2e9QNlYcZQ91pJcMQ29zx2WCudhMavJ6ksFvp
k1ouuSyX9pvPAvrN64yO65epHfqu6N7hc1dnaNXsgruReimv7J+Q2Js6slfsl/YowJ9lBRNqYQDu
q0pT3LM6RYmm0T6aBFeO3qnGs+KY/w2WUu6X/uHE1LPlXDruG9DSem+ZRYnpw2hfc42qIfrAq9+2
tNzjaC/V1pttFjtmUoYlNpsoSB4uStZofHOsfKvcKv/AkB181lY5fJsemLcsc36lCbo991mPEcFv
tpqs0VR8ZBNBdHQzgrHcd2Aud97MqUOErz7qrLkwT1h5vJbr+pOLWts1mou0vtSwcBKSp8/8acao
A3Mapgk2b5298BgOQ6Nt9GokXj/IZiNdWzxNeA6egYMTx2+1udz348woNcwVf5mlDSnyGu7W2NR3
pnH/rCodpkTQe6dZwxCBEl2EbKyGcJEzGUYqKXeDUmukCRB81QrsoQCHQpBS01+RibNLUphJVCL/
XiR4ICgRPZhQIJYySX3Bv7IcP5DqxzNmoeVg60o/LLrzkhXNLqNQI0zHftz6qcuSc4YmRtLSnk5D
Zd7M1uPAHieKbntPSn6FS8/Y3KzTj+019Y4rDKstQxd7rzXk8yDWD0svL+k0NFcIsH5sqZwnM/Xm
3aR6419D0QLsKKjZV9exySbkVYKVSc1d8cIS5qfOtTUMygbIV2cVUbqQSYYMnnwa2sNZrCVoCCaz
9WOmb3Y1XScxFUQLGiF5sGhOJu9KWxBrhTz9NOHJcN32Rvo8muwC+7jfpI5GxYBS0vxMhqLbp24/
8oWq+b3Z2addslHPEv0ncRYF/71oTtw3BWvXNfvu6+JFJMsnvSPnIEkMhKOxjJrR7Dapu4Bsgzur
d57FVXQ0bGaqdAV/6nv70ZP6O+ZkK9jYs0FKp9Xs+dBAqwqwF06sqCV5eIPW42heUC76Uff3rhqK
d2sg10GwDSS4NNZTy8N9Ym+X3fLUnoEzCOvdL/Rb25AY4TOX8GFu1vnxnSZr26dVBuq8xlRYJ+Z5
0teRp3Bdro6XO8x0lXhSqgFXs1oJmEnN2orA5Ex0AmnzQvS/qDRgIIx5PdpQ1PbJoLUgHKaTC5AW
oLNp3JbSu/pcQ5vK31pWTifBPCevdUX/ANe0KBm4J4DmJ3vbssvdtQ+C54CVZ4OoOHFX67RDazD4
/l+dZgmKHdzU0gonTlLHS2AwSM4dSqjKdnnlEHDOen86k7zaJi31bCiDobT4b9YxAmd5YYeANjJe
g3p+KaD+nim3MLcD+4bDasINxTBVfIKOioveWvdtJdpTOUFe4OpLvNG44oYtXmuHoM0KJXfT15N/
cB14ZCH77UviNtYJFCrHJ/HiY98v8yUrsuX24BPBGvHNnVlD4iM9ifhpt/sBqv+ymZS3BcbFH7gc
v3XT+4eh7rMQGTdcgFnQDD7ZXWr7OnB5m2a61BthoEt0CQtSOQ7Aj/PC3Vi2+JpNJzSTV/yG9GIc
00lFo2PYQKXkajzZszrM+Ma2Kp99qCyk04gXKW56zVOQ9cjS/a1xq4u+1rcp4Ca86GlsNz1XIqSW
APs+3y1Amm45/OGRZnYUzlM5svVOAv2DwewYAIDrPIc+KC7Kys/Uf2gYgH20F/bRKffWJv2XuPwh
/ALktLADWGGtuYFxXr0benAkTv+sO+yiKzv/Twhufmju1Z9S1B5mwKqJAFTA+bbmH6OiXzSZ8ucq
SYm6Fsn07rZmfu3NBpuWLDpvM5ZpBPHvs0ZOmWr7mfoLqMBHpcmTrvGLDIrgvwYYOdoIjQY02usD
4K1VdCeMuC1jfT1e3R5jEQCC8mi1bcjO++yLllCrHEjWD8vLshp9vKTLh018KWKy+M9oO+CzerLL
aq84Fyz4hTb5uwk5eo9xrTnNeKfisRbHBX78ZenKaW8Ngm8KdJdTHnifnjsl/0xUzilZ3wy07dfU
LViCZ4VlnGA3/zCaG5tCohN0OWkNVvbGtoF4T1sB6FF7zOx7mwT8322WiTqy2NYt527Q8xbxVtZ/
GYPh9lpwkm86e79g0y6G1V36RVfbbgRStClAbCLE5YPRxEs9ivLH9au8C1UplXjs7iyTvEkKoUJS
xvAQpMd0DrMxW3eJhV8yBlDmJGCsi/qf2wf2VZHzz4FZUtkZA8nwP43R6midQND8Owdt4EeN2WY/
YGDmo9lRLgGRSCyI1yYzfV71fxZnKUNiKV9Q/mGp6sE7UKzBAHAkxdHXrGeH/jfuSeLMJwOtTbft
s85o8kKeJQ3t2dJ3uZbrvKt9gPenK1+mKhentczwpmigwmNNgDYdk3FgRWqzvalyaWwHtXj3wGDM
8/VUnHS8H7vale4Bo3/kCOnTDZLZT8OqnQhHftXCKVBU1uOKg2xTW95u8f71Nq/SbCi0sOV3yGT5
PiApgxK1kw1lajZ//srb1hAnN+5SNbtgMVn7wPEIV6yYbFBqP1zqVOz0bvqaAuepN0Z5WOtSxemC
VTPQ2ECx4dqQ2kbgrNb8LUkklxHCOtuELZnJDYyv6yRJXnWUOVZHIPXFccyZ9IzU2EDjh11uWEts
JIXckc+x4qJE4ZZ94keObJ6NBth4Lp5AbAV/Mb/P3x2AFHgmnH9YPR0g52B3YkwoaWRO/erTzZMM
T+Ww3EsHa4K0HpeV3L0ufTvFkOV4i7EfTNzlTHomVnHoiMIy37zxkJphC9xHWfqnMGFO++nr4K8H
1udPMFas/xC9IOZpjqFHesMbJKq8iAet5LFIHHhvy+wdcJz/SycwTsUIsnszWcA37Iz/Kmw5JIvq
q5ydX/qSSYJj7ri1rHhsN3PRQHUEaOxgXAoWnugBIuMXqnsVA6ZfeLbzgSLgpNp0RGYi4HasbHJg
uGDRsJNjnRL26oZDpp7xAh2SLmFXFDA087nHyTHCeK5nYcfA9eVOm9ashMvuu/e+nIawTMph645p
+okKnof+3OZbG6LdR6DB/F5SPflvyAsII12pfejwPDlPOM6XjeFl1XPeDMUHazcW8FxoGZGrSzdn
/62Qb1jY/TVqmD2WX2WfeiG/kOaHXa2qfz5PN8f6xpTaZm1cslQZ25O8At+eKOboHkLWjtH/FTPo
gNrN1Qcm4j+OvyLOakxqwI0LP6ku0nKWE+r7I1HYtS82jQXw2/XPHmonthOL6vimeNZ1LA9Ds9qb
CeKUPxUJlE9qA0MtUw8+4norJa2iuMG6yBsJKq7peOhcDBaqzP+OtvfmzoCMxEqXS77Haoec/bDn
9YVfbJuy/eOzHYpzftlcmWWztYKE3Wyj3T2b2l1eCLu8YVEbGbWzvVOSZ0hta9msrT99dZPuvRhW
j4+DgN8mxbtNasUcnqsyhz6S48VGOpexTbH2mVWjeG4WQMYGK6on3bSGM3F3L1JjsAcNFGyrOTXC
ItNpF6/WunjtuChGuHiCaC4D7QCYT770vuy2PHcDFEO5zCF1msu29Mo64rtHYHZyIaa7TR9xsf3L
aUk5hJw431uWmTAUkT8Clez6JnuxfM09WRDPNbfNz7WgtH2qBffZovuTrg/1zcQI5ja/ptEfjAIz
H6DV+o0E7KXXO+ysivuL00MFI4uWQFt2zO+BGFLczn5UytS4mqmu/lZwyTaDh50lHYoiqrBUvfW1
rg48jNWVag7nlCwc+LVObUaZPif84Me0Cx6FK+yw6GIxI53dMeNlZZ+CohUc0tjSavneNxVvq/4w
2lv9BT6ufaQ9YdrXsLG1ua9eGQtxP07mqwYvBxCTuldGp2I/Yz2A18YJPaapzbCwrRIrhRItHBfL
StB2yfoyIlXgU82EGUmb/7qDiaGuqvrkyVXJvKm1St+1aL65q/3ThhQ7EP80Npuy30jZBBcT1xBN
ISRc2RE388Vu2OO6y/SnH4bffgKBripm9K5gJFDqw0/nhWMfJdYsrO4u1hlarjiChY/7LonHzhCk
pWBXqMZ8bUQZVvClm8YloGDIaX1KV+leOfTpTTVbCq4gtQmaAZoORnhm8D1N2k7i/0wPQCFhTro8
ZXnPPqLVULk1qzv0Y8FsNjwFo5sf6W86Y128UkOWXTLMs2xFH4b5GrjhdppKFsGe/TayLNmnkyZv
yaPX3msl0q2Wt6iiJHOOeJNeKUXAyJktnyUri5Q39MBv6OZPNnBZusUYSiw8TyWgnMfqj9aIZD91
ib0zhBz+AXJjnJ7T/jkP1po76+gssVRkKAaTzI9TKQ8WpiFpHQUQ5yAInoxHLIhw/bar7M3MI4Ow
jXM04/bhq9Z+8ZWAKj/O9d7uFWEoAIInXwwSGLYBIEB2ebhqUNHKhZZivUH77Y2VmGhp3ImItadh
4bwSVKREQVas/BE73Y+8yu5/qGmzQT27n/DCijgnLkE398DCwmXfWFZmebBV0cak0NJT4rVHY8We
WgkEytz/pBcAHu0sOFkpT+7zZIgbStU2OUGay7Riul3FPhXtv870+I1QVTQ3O9kXz55Lkng8IbAB
Y19erYZXPGPda7h1lNQfBn+gbIXwKYuL4xdmWBsflL0gZjcvmoOKki08nxrxBwf195HtwaS8nUzU
1cbc9RCl3NG49rNPPcJIT58ZTO+8rsdJ719Wf2g2S20e8s5FUBtjfRmjEuee5D2qGqCHZr+bJ/3x
+rMMLkRc9fmyzUvMk+D6mCz5Sq/A3ZrShGVEMb1m/HjSwGDJpsVnOZjqPJ8dL6XhgJtGMF35yUXf
7NYpY6wEpe1bB8YB5AW6SrHfs38u0fZZECbFzuCieViVbdzMkmTRZihV9gaWId8MxG7iolAgerH+
U6zj76iTm68wa2ITAONeOmyHkJX4Her62zppO0FU455qWR8a1MZFte2Lmzk0KqqDzgKNI5fI7Ad9
7yZoUTmy4sWYzC8PoN9Go0TkwLth5+csLZu7hZkhxI2bHHpQC1uocCrUu+5ndh38yrq6rRW95xpL
Uc5t+633WZzQTFd8cFpgEqjUCts5CXaizT9Vx06wbgS2TJ1ueK/Tf/3KXm6ZV5shZTQDw2O2EGfF
GrkZPfd9BRO+nQr2emjpzaLvXFVvWrKCUrM+LUYUpaodFQcbk/kCHt9Rs6Yavh+tIwjPYc5nMXaU
sX8wv2wXvLDhZ/+YW+K2UTvPWmhaybqjUXtN7OfzGqXZMK6MndJEqsQwa6GLfQSLcbAyk800TUdq
YILyKdgtaNCy2/yussd3Uf4uTbAVNimy0RV8agnn4Lm/eFOFBsWFqOvECy4UZ2c2Jr1qWjZewDlu
HR1lX5nPnqEZTx1THdON/5wX2G3tfAoxd3rIutwwDNY1khJIRp7gzl9Cu9UMCp8WwXgI1Unr7wa7
wnFjd5l5ndB7HlsYlvJD5OH4qv+zGOtYIZazvx9HbPZ0ZtiHXMKWdQTKP9Ex9VgAv7EJP3UpS3zT
4FiT1gLSjE6zc6AVL8GUlKchISXnuD6z0lAwmyWEQCBWI18Up5QJX8kEsJh7d+fs5mXN86plf2pt
3M0dcITWvWe292xmJXWbiH6hPnZZlBrBS2o2rKv60Y0NWgjZsIn1VNkNPiedvxdwNKH/RyBCEvGn
vuvdwA8f64awgtCxfPkGtHaQu5H6d7llET0E19JH9V4b66qz6EOk9p5Aj4bJ0m3LekCQMTj1Av1R
gyYhjMZcQQMQ4I6OCO01ShBvMQOx80feSCyfzeq+Bu1SRQqa9qEdU/1tzmaSZ8z5ThDxL+d1hnnj
PztFzpuuu9SX9qt6yv0yPXKTxHoWWA8NS+e7NBpG+iu8BLte4m+Wdo0UWUI4j3kRjY1dxt5D2DTw
GIRq4UKk2ePV6bwi7HTj5gFRpMKHV7XS9EgR5M/hz/OJtfoQpG568ETaXgRux9jLggUdSb7jjRNR
4fbv2McYCaxhhYJdpk9LwdHss3WQXhVj7vrVuwYopZmRs/OX2OoaRP7VsjZuMNax70pqvrpa35WG
80ok4a7zGZr76UnywIUiaY91oa76bN68XL099M9t5xnqYGPiJaChF1tysgnErJ4dl8qCt2We28ib
tWubm3wUXCQGOqI6FujtMzYz1plrPCO307NCGiNdb36ehqv7WA2PuNrpBHo2tCVGFvXw2hSveYVd
QXeoLdaSlS0x1cz0wiRQlQnhbRjZW85wBLOy6bRr3fVip4lg0HApzxDB1fJTarOMao9Ea+PQLWAJ
lDXZN+eR3Dqx6zV/lPuBp/YW9cx90j152M85fSrtTFbM2RXm/1+pMd3WdmNuFfWe4RDML9XC9Eay
ZJf58xx7id6EgxgfyReU+hok7Esz2tinBzgVhUH9omdldQTZ0Nwu2XzkXtKcMG9rO1qY+jO/EW8D
Crj8TGmOCj0c/Wdy8v2mqSm1c2l0krRvhFrSqUhPJ2yCa7vu2Nb516xrfkeWCRDaMaljxs/u2kgt
mMP3GayzHndB8pe+RO50IgWf23V7ivimbUlCk00qtzIEmuQc6NMXi9duj6eT49Mjj0suiSasSk/3
00ofQrFO6X1Aj4VqajhRPrBvSZStXzHTtaFr1vNrx62FUrLhLbMyJ1rFot3oOlAcp1WT3FeoquBs
+D60JnAFmj/zV276c7ggHW9MZJ17K7L2CfxMwcHOVYjpw/5JW306Obq5XoJ6TtfQHQoYNXTWHGy3
5moUDMVOGsPA6r+UTyBFzJMemNOlxqVJxQT+Fpjji9dHvtu01Ewty1PZ5f2/iSoC5meZ+K/OaN65
Rq5UOPZjDu4V4nm90VN2Ix+LaOc+zjG2FRERU4K/LIVZV7ADjTR++mhsafxcrLb6T9WmaL5qaMxa
WGAK/s8cG4ePGlaujQgWPHy1A1M5FGI2Tp3VKe5HdXcBxztm2355uD4KHlKfWKqV3nNTrU+1CYh7
Q180lzEFmQgGT0P2iPCIi5vWAtnMLmCljuzxica7ivG+tmpvy/vcRkOw/q2dpd85q8ANX8KE3tgZ
tzZ6i7q9g4V9WP27WRVb4TGvZMMaPA0ueS6Mr/rJbtmPxXZWjdYhtyeDEgIfP4iGvhcFJCESy3yt
VVDcBPDkLQ1c58kO6idjNIetLIZv1dg3W2PCkTZb4tI3qdbKS20/J6ypSWRy10uRzQSICr5G3ieF
rMbF6LNDqtELnPjG3ZLzsh+VIiHl3Sof6d0bPwR32iQYYosewK4fTzp/nUw23ypI32XLCluILkIJ
OCducJiHItZNdD3uhnEtZ5dW01HLaT3KFFU3rpUem5RkhDcD4x9RiE5rl4Lt7YW94xbkx24xWXSA
Ofw7cfA+dkbjF9mPba30ZN2sk7c1BFFoN+UKRGOvfqTr1HkmyIl1U4nE+O48OeBrqJPxzyo17zJV
ifymS5P5aCHSEbVWUsStpQ9hz+VWYBlpk7NR1P0HF7Any28GJOA59fdaCocICrS9kaWSnGyD/HXL
jACFWz8ry54ZgZebMPVfqt7ZREM5leNZl2rLQ3pt6jF8FFJkrX3WVPuSwKP32XVxp7CZG1tAdFto
ONp2llr95prshjd4uK+UMXdkqvMWq24pd7IEqEO0ZaRFCwhHNPgzBa5F67EYIMzdAvCprG8wjuXn
3HOzE+kD6d6ao82QB7R8qhwSKtV8V5VxG6aW2qIABfLsTkjPG4b79FOsj6e0UO6ffCK5nVPScUAx
oSmaGooo4Uz0pv5WCt18Ay7LxV5kmH2aQZzoIrRZLhiUnGia+YnM+kzXY3MkqeSji43av3JwNJzP
mQreSsC/EaXc5dGsAd3ODlmXpLTWD7o9kD3YGf/ioFAXu1zka4ZdlrWERu8b7Sg4iIzv0aGnNuD2
62eVvJlJ9TlQi3phXFneddNM9lio26cF88+uw8Xy4zIjHMjlNTddr+077nrzZLpS0lWRtze+yuwu
WipwkDjnTd5W08GjsvSnhy8QlzgzAir/+Bug8llLO5wrcxXXUlvKOC3baHFTGbetEexVH+jvcvZ+
pBj70zihN7tEWAn+VsZVOgsRl9kmp0UpyD5vCusrrUCNeJkSL7yvIVvSisnS1Q+4o895Of1XORMZ
c/Bmiz6ScHFGueyLAap67Njz71ThAMsKWpRsmk8gBLaRMyz/NG/s4y6r1VMw1Fj6wYxzYhnFE7U8
aIu6b2wJlQYo1s3ivkjFP3jCdBAWOolPk7QPVk3nq7fzfCGTLaOu94d/Hh+4ZrNiQGaU5vVC5Eek
6laj3hH7NK/1xMXVsOSPSunmaqFRH13R/XZFlvR7BCiqOSAfvDCBmbHhpuNWSX47VD58yZEV46Rl
vDagU6K6XN6URiNAgDwUAi48mJqvruhB9sli8sFawLu/yPXTExgyWR4HHUpL9eIZpBA3XeEuNIK4
X9QSBOfyseb4H3Nnslw3km3ZXynL8UMYOocDzypzcHFb9o1IiZrARIpC3zh64OtrQZFZRV4yyIoa
1SAz7D2FEhed4/g5e6/t4rO/yzOMYjPOLX/uuam4ywr4iiHrd9w/l441+b2Z39M6pQk8F5gx6ewh
xeomlCMWnkJoI0TSDo2O6j6PMrknuYT2y2g1xQa1WL63+l4wUDeYTslZPrD3YGLcOgfD6k5bZaKz
qgK72zu6CE6NVNk72WrpgTCOnu6HAVQ9txO/M7p+q7zkFH+ne2GWrUt/ogI6MchdU7jSr3TaOmLJ
0XaSyL0KSLhBZiK1HW/EzAhqDr6YGSVHgTnsxIVTvKdcyPYzkRGYBhFd6xRcP9AAooQ06fVKuurU
fcZ0ptBLbTD88RUMja89Kb47C/4+Cly6jKzbevidngmFkVPrtznDez/UQtK/HKe5AUt94lkWuT3x
eF7K6Cme4aAzjEzOGIZ6uO0Ga5OglqjI72C/YxH7s3fBQmzw3s1+P6ZPIhvuq5h9cBemyORUd2jI
v94TFtRtxlkY27KZvkDPm+7hzFyiwKYhTRpAF5vFCpr2Q+8RLhhQG/ixvoiHlXdwiuKiyOxbvPkN
eiYcw3wBG7/HBERvXdwRQRfuiiLQN70qb0w+09dDkza7XLODjRHpyd7SnCVkCinUOsX9cmcW1TVq
A0Gsj9egml0msBPdWD2ZvFVopReMEDDYZvYX9fvhKApxY6HawDA7zZsyolIzIRvRkKHTuGohrflQ
NwZc+GCmdbavce2svc6SK4PYrwMaznhPrc2y48zuPU4s+B6Vop1Xamqvhtj1PQcLHfL2BSStib2o
E3EWtTyTboi9AMVtS/qkrK3iCf2M3Mep/RDmDVumMj3X4YhfdJ1m+JGyA66LOe1yvj1bj8QIvxRU
NMhC2Ja3HesNEtzRUoQ/ztiqup49roPDN0qM6mowlXXZuCjtrXBidK8RJHaPbHzY1301nlF61UzU
tKe5j5bekEHcbFRdVo2i1pmSnL7SUmuRWIIN0hrOnCaZLn6b1/6Wje9DGu7T+N9PJeK4OIzaf/0l
XXc53v/+15p//c9/H3/9o/3x6v+glxW303X3XE83z02Xtf9hxy7/5v/tH/6bNf1lqp7/+Y+nsiva
5X8tZLLx0pXn4G37axvfocbHV/w8/gt/2vg08Yfn2ZLJ4kLBRaa1QCeH56b95z80Q/+Dlwk0goEt
ajH6vTDyiT+sBeMnXduQ/FXJ32rKbsFWC+MPG88d/1+iEWkf8Ef/OfOrP9FDXDSu4fvo6tdIJGyA
UFQRsEJEwhnowNXG5fcCUmGwH2qaqcb7ZJoPwJlIBK9Kc0PMkkYoocw/ITAd0cv+PB6/fHEMgoR0
5AJMenG81HTRuUQcr+HrwJw24GNB8A0OLzLst1CS2h0rNWGFFtV9hKL+WyIUBWFLmDE5NdNJO4zs
Yisa6BnGQq0zKQ+zxSL14hb++zr9j6KDXxQXbcNV5Xf8H3DT798JyptbJix4YmIxUr78nR5vy1wk
eMJiWX9XyMxOYB56JKcrdfLxkd7eAUyUYCt1bjRwc/PoSEbXGPrc8JkgMFTtBhBLOzQ4yAMTt/wu
R1TwHx/vNZZkOTN8oZIHB2yKa4gF1fzyzGITOkBtlqySCwuDb7ztRylyHwvJ3zmuZaKuLO0zEtY7
JwkFi6PBwcEFYS1m0he3fckIbTI7rv3CwqOkZfim2f2myEqJ4oRU8OvjczSXx+j17ePZYiDGiyUB
pulHTJi2qUOLJFuFOgEf/KqJ0/4uMlKsBCXmym8JbESaFp2h3VqyMjwm+7VzqzJX/JQ6ZRvDaXIk
F3gFU2aH8l1uIuI0E1hyMWlKQWI7XzLUEk/RUOjfVUx856oyZ/eWjYuh9h+fzHvXjgfEkjyPUCL1
5VF9ce3qWBmIbCvlj+jLzoq6Tnd5Q95tHqblpujIBfv4eLD03169BaS3PB+6hHN39IjMwmktVCI4
KzTZnED+XAbByuyuQDEAC0wxrOxKmkiM3LsRqb8FxIHAXO+0ZKtJILCdW6hkcUHSFpkTZojgkNid
mZoTn2hwOaZNLB1ui4K18YzIVXxTna3lh9Am6y9q8hBtVGraDTrBOiV2LEwYek5GAfHCJD4nEm5E
PJXrusw8bSHO4Wjj2ZNFa55UVh1eU8EieW1oSNL/cSNG7yB8qcAXsurN2KGkqppe/6HwG3DfjKzG
V+nVMUOuqfFuWgQ75sZqC8oJqsOSHQvtQXc12q2691hO6k1ZpVi7gNRTSMK7gG1bV5RxcxIosbe7
SnsK4lHcs6YB2+dhU4yE5uYq7ZB4+0rGci+Vbl/PCW7JDU4rHSMdNuuzeMyzBzxsgBrI2lCPQVa7
dzZ+OECOUeitBwtHE4NBrFfrsRMj3pQh0J8GhlJoIJnfXykzsiQb72bMEXMw3GKcMdIry4OZlkMI
D5P5DtWl8CEe8Q4g4zMGlN30lhG2R4raoRqic4iz5l2d01Vc2v7IpumCAJkgkTGdNoTuMCadcJSe
w2hlqoqQOpJLv9ON911faZJeOLZerHlMbVZeI7u7waxYPiPqStJS29h+YLSPTqevdALapoY4uw28
QTwaNMhhNMDFYYEfvWQDZo1s61naTKpiGvy4xCNVXVSF23AlzCKxfakGZmBhMdsELlgtVMykbbDd
gqQPsQNVFi1azXAW9CTv8z2BK324RvWU5GuH3lpAhlsJTMRBzPbVq6p5WNderT0Qwk5dxwOO0tMq
uhnVj0yts5aYYtyZejJ+rSv6QYSXe4BFrEkfHoaeSE1aDcn4Q1YCmBsQCHUViWZyqpXXVi75dzC4
McbYar6YIt0j065FSLxOujHbAV9bVOfErfd+35YNES9TGOydaZ6cLbl0+FEr8g5b344b44o9CAaA
tG8TD80WMJtNF8XDeTxk6a+eYS6tYKBvX+lQD1fOrAMcWRrQLgb7NLzADNXhLOS5HrbEEOGUFIhB
LqvctKBcs9htJtesDhHK7RQ/n96t8n7ALeQ5WP/WhNw5j8DO8FJWNkIjzGNNs5pEEf+UfUfKX2g0
7QNCaGQFEWSfdmtBmSDXMBYIenRN4ahuXDUeuhAxC+8lzYnFh0BQOkoy/ReXHMtu21Zixo5BoBWZ
WlBgagtd46btMjb5s5zrciNSywENJQztNGpdo8CrFaAUGAt9nv08ivGPmX3BWx6J2D7DqNejbmAG
35DE6sAYIDCIHm8X6lq7zmluhX4hNJyPBZnRDAfbanpMLAHxpdZUfNXCR8UL1TXMLuMmR/rtuKWD
C5CgXAxbWV2si9IcNkQK0GlYwEQ/2WzyYwNstl+W2ex1ThtI3/UV7TSETfm+0vUAxGNr27tFZ4ax
qOn7B82uvK+wRVO0BxSrzKwhwxDKzLoGUq/KvWfPbaOZzyeNY5B7AissRibEywimeeoGk7KqCYkO
jtlXoKtHhK7xiJrNWUpuI+qNTkecOjm1c90UA6sBGh6khCR5lHdmOyPfSXRd/GQc1H5vqRbK3dA3
AvUUr/TaYGos/JbeOXoHOY2IIdKyu3GKuEBe3xZjtx1AVJp0U2Uf+sMw6v0halRwmdoxuteebDrD
FzLCkcb4hOXZiNDBMVyy2vWYhdZXc6jdL9UEDHonJrP77s1S0VtrB2be6P5sWtal6eDXzAUJgyaD
/lUYdQq1ZA2oBxtRyqgKbyRvYvU96qfyyUlIXFiLpjQ7Vnw50OmGbXI69oM2nVIzRZe6q7J0ozsF
2leWZPFzFlqdMDKvzO9dWmNrjIDZXjJZIcYcsDUeLAag+jnT6gy0BAUOKcqOaCxfTvbo/uJ2DsUN
MhRhrANQdC3bW3uaeKhC8yfy/gxxNc/Nb6/2XUOu4Pc5kqC7CDwZU38kmlk/Kdkf4NFvIw8QUp4M
31w3TDGfQ61ihl0z1QGslZdE7cXuYkOcejJeI4s9o/LqESOaO+S+UQXiqXcRKGyCiZdhlYK9I8G2
MrFeDzRuBt5tMkAPwBdrwUdMW3K0dTAcZCzg8B0UYCxsISW9B5quGHODZC7OEodGzYYNRAxxSEYI
2Xs5owJrGCxpyBtLQg3TMZjWqo4zdP9TENxNVKaNPxYKS4ArrOwrHy2U1w6ewA0B4xlDPXg3j+y3
MW3yhE63eacrrgY8TLqHRk+rbXZKDImq1G2a+23m1fypg+27z1MgaGmbL9ivQsYH0qtQWxBtKh9d
GaRMe4wBL0lgDyzrRlST+8i9Nc9KJzJrZELLKVA11vfACsqInp+kAxRHdMUBVU68lJgt3BXRblgl
nLnifbIzHUXNJK1fYHLoepgRNggqzJnltMNn9KA7JuF8aVa6T4YXolGjnV59741OQZMAUH1jz4tu
oo2t5Izaqsa6GfTGk1RSf4bWiNNUp4ACDtYHv0Ici/h4XJM5UJaXwVdiArgXtmXBDh8gkJ3Fbmf9
tOah3WTFXH5H6ClgbZPmh2/eqq8ydJ3nWjkm5NraGYpmbbxyY5CRpNEF7WIe1NsNC0y6zZOaD4uO
gRNbU3mAUmYu7Ah8kcoqCBcKaTM+l1U8PwgR2V+0EtOJKZHTsItcAh0K5veIdBZaHEKqDhKhJZxz
2yrsZo8wdfg6zEZS+Vw4HVWZNIFYJG73tadI+jF2XmMcIsaWXwIis1lXzdqNfQax0yawM+aaSsjk
my2CsvIxsTVbevfo2GBZYXkOe3YJAJFjXiw9zbqTupJVyIyS6nztLv+Oz0d3+oUVCe1hblhQLRKw
BPOqpa1+OwN4sNYqn+av4FC0ct2MYrpIyoUwV6fIAfyOR8hjO4o++gavTVGSMFrKL2qoWJnNsXEW
V0QkysjHFtJ4W6io7bhm1xD86EwLdRHdry9Ljg6WUKMzGcElZXOXR56X7IOmFt94aOWXqBqqE75z
oVx5ObPmNXl1tK0pB5W3tvXYkSuVgaFby8GlOambqo1wsVZVQGpShhDFI+EyOtEztzwo2qnxTkN9
Eq9M2IXfID/xQXRwW1i+gqkiF4lRdGZGOg4bKVLz0TINUDiGjm5jQ/BT8qjcEWqyW0+w+ZUjwIrG
xKSe2pM+MtrJMu9G71DK7e3GLCGK6aK5bQP+ou950XBHAE+y73RSQ1eNncBhYHxzYwOd/lnlmKIN
2U4zeM5YH1cFrk3Kr0rOE5sPPXgIsh6gAB8CdBtWppnhPvaG4rqJS+z0mcxpDyd6ZF2qqEHwFuCd
ovk+hKzvbh8Od3HhLNmW0USd1iYdmm+TQgBksvC0qzoJKdEcxC2HvgxZkhiqpD9tIAHYktqpup5A
G0nuk9mfVHU16SvZ9ZAqqAhibzeiRqRMy+EZ4u2ECrsuvGq+SrA6Ef/ZyOqnjtGBrYdhBsiX42ae
VlXYE9sbOg42oazZjalrbmy+JCnyigkjddsZ3Jmu66/GKaI6D/qG/jgmK4x0utlMl5oz9ERqmaGn
XdvCoIMfzNFiKoAO8IyJjc5TBFR3BR+FQaAdKvoKIyLmYhXbQwrGciijYV+mw7hp7DYemf5lNGNk
p7qHupYI+fRe55oGLKbPiozddW/jN1hVSTrTA5XABjZlbsQOougOBn2I02Mx4hZY41ozLXiWkGz+
6CmGAlCFadD7nsXK7Be1MdQ+4lJ5nqgmtbayX7zgMxXhqpY6ejsNUOgisc+sBKWPrl/bcJ7FCj1O
aWHy6GjxkNU92etBqfYcIdTcAf2r+YymTb9KLb73VOX82wgxxWL7Y7j/7KAlRorKsAvImpFzC8d6
rvdjOeD0j5hMkrveS0Nf9U5PtDuSuDN4nSlDdWr9Q2pUjKB7NsoHhS0Z+06GZaXrR0w1dI2+9gaZ
plT0eQE3slXj98A0QY4Urq62M65OZvFJZW7B37Q1Gzg+1ZsKC9k1nBYkJa2Tyi8TiQs9/GgXiIxb
QpLfGDSbGl/krDm+Rl2AdC3pxxvcOKxs5EcbV2E5i+fWaCnrVRAlq9rK81+e1TZPaYQq5CJp5upB
FElHPSgTPAqcZlv7pSqr/BrWq/Wtq6eYoBE7IkEXnn6LMrDG1Y4RveHNCUu9S8muBWzFRCbR1Tpo
qvlr09b2eGrWI926JhmtC0jQOCt0K2Elzpi8k28+sZsbeewdZkSSDn9DzQtKIM7z7eBiBWLINyMm
1capvtcmE08mN9+4zGoDjgNW6X6ddTipESsTREtDdIFBJj2mk7nwojOvCUsDzYszUFW6LMhIU8vi
SyoiB0V0y4RDZYZ3PiYFepOqHHAlqdrBl51U2QOgu/Ga7GPtOXEVusgJkU16YvWMfXwAKCYiYSrX
8zlc1pQhSAZjQ520bFRS10bdoCp3ZyrZPHiywICoT0V8aK1m/Omhe5h2LjNLZ92QOhCu58qgpUAs
Rfhod5bODSuLwneojix/VIu1tc+MIUVTg3LNVKjD2CorNLF22sK35jeF1pYvogfeSLe0ZNsSoLSP
bBWUFMx2+mPmLcYKSFbUGeYDrnbEFOMCS4n9K6kn+xlBXX3qxlL2e4o3dnDj4MX35iwF45WQ9QIR
ZRD4VcRgd6JYQAw+NQj5CGlAKdbG6Hbx09i/VNokpPLKdgwfpoJxKIxlMh7WfVMDkqqBwq3qMpwh
4hg5pSMp9dOhVGO6IGAYwm37RFUjmYWoBHd8WZGnt0vyBCA27EaYXmrtdESuwVmFUcLaE/fskyHO
xjMlXPXUmhgGiGUDU5Ba6fx9bNv2rIkn7bvC3v090+lqM/QoTb7qaEvABStlURXw5SRbfKhqdZIm
3RRu2TFWP2qk5ajy6hmVZdWWYeZ3FQlmF7ZR6LdYluS0QaiKjZ7+qP4TRa6NicFbtskLo5/5W0Mi
fUZyHFK22kjuRDvY3wiCleMSeW8/T/Ew3yjbNUPfy9CfsJsKMeaWiSFwaBBDTP9FsQNZgXPRTgHS
s4ss09K9s3SRe7vYtrEjWSWh2OwmQJCsaKhmPJs2wpPDYPUuTNY05oojGTxYtekYiJsiRUladNaj
JOmsXpml3RQHKZiWrmVVJydNWiBcLuoSN2lRZpJGf4BAExWQZwCfGmi5rZokaXddttA3u8TBpF3j
brygfxwh8kEdANO8nZv7QDb1Jfg+5AF6WkUBHSCnsLe5okOz+MfrnzHke0SSFHvJKh91vEZzqEVr
B0rpNxsZK6TlofWsxTZE9y8oTZ32R1el6gS1DqUkBgH2lyvRGMwvJz42w5o/ddtLxnviMTZqLBRV
O2l8DIsu+YqAtgBDMSPjWTt5AK4kDCdMdGTLl+nOoNH3a5gS92ymtIei48X5I5+48awxcidaLy1J
tCH6sAAMVBIwceO/NqEunGKNdB3FPMtSQNIQ1IIrVWdUNrBTXXVC/yQ5ZUMxNSutY0Ppq8Z25jMN
VbjlTz09BQTjKPV8r8LBSThn7xnp7ci5Fduh0wCj9hJuXms5bI6gYjDltfpoIN3c7B/5/nbt1pNm
dD6mQSgOSGFkcUhKkh6wBzpYhqJweSgTB54iBJnx238JeL560WrcXLqIV1VP5svghu3FfxVBOs1O
PtAIJ3g3W+t8tPcYM8N8+3HT+J2pAgu1JQRtAWFTIL5uUk/EfI2BouFe6U54Ms/N4GshMSgGzhmg
W6236WQtP4kWeq9PTZyHTsIPo7A3CYRWjvufIAJFX4/StespS4ZEObtaFI8qMKY1tlesf+mnxH/j
NdP89xAFST2TFMtkxbOP8weBtC7NlGRZq80BqW42ZDSB3UqcGpVunWmjSWPASRB+V3V3WtKK1uHp
uRUMwfDf+NS/HOH9jqU6GnZAikOizxdF4nc5ateLJqdJXXMZdGAoN2mDdcLs6SQQVvfMELk/yzUL
kt0MBWCGOH/o7TrbezbOuDRaytY+rrZVWBEXCXDhitmMeQhCg54vkdF//zFh3bCYQQkTIv7xdUOe
2ATzUIKOTDWbnlIHo0KzujXC2fRC5VpwC4un+WTi9d7dcsmpAUBPKIFFcunrhxPTWogHLV7sLYNV
rsRkINRIoF7Xtko2upYFB8NU8W82wzouRoQpGQrcsBT2J/PPt2PFJaiBvGASAbhdjvX6l2jCbRA+
isonfNA8iVWHVR557a2jt/Of4/i/fCyWEdfRU8EExCOjTjI7MO2jkZvZ1Q4+Vj6HWCrdU+jb2ECi
rjp8/N6/exSPGbIll/mltawLL4ZTjYgaQ0k2hFa42A7hCt8WZVp/MiN9exT2Kx6riu1y9/h6vT4K
LWaa9TWlMD7FcltYgckAmdmU+bdvjwvAgytG9BHxQGIZK744m4KkZmuI2tIf+ZfwDHIioJfoJLdT
/PcP5XBbvGUMy/05DuMUFM1Sj/DkCPYspyAlJYAyUPm1atQny+Q7V0/qgggK4ej8x1r+/MVZoU0a
3SanSOdraK2gMCR7+ojFJ0d5+5YhZDCoR22eNfhUSwj3y8MI4WpmVnMY3fHGTVLRHeaL6j6OZA1s
0iUpSKTBuC4iMW8Im6TkqLCHtyTuffLkv/kWuXS+DGKeeNNc0liP7mIonVrrRI6YvMfh6/bLVwmV
0Gk21hgu49FaL8CrT16EN98iDmqZJgosy5LM/I4iweRAcRIvj2ixbGAtashVAJzBtxEi4kxG6dXr
rbvOYgYbH7+C7114wkORKgjJh1B3j87XmPLF3s/5EpMgV7oRYIJJIhRMWm6e1Rqe18FDPZjAYjjt
+pIiPoGd6RK+9Mkz/d6F5xnT0Uvwrhr2URFgdIHWpmy2/DRHU4t/+Cwnb3UVYSTyQ1oWOPDdev/x
2b+97kRSgPVnWWBRRe/++qmDSq9bhaIzx6e+2k09UQAzfMsTXAzIXeVvKaU1Q2MNi0/u+DvXXdjm
opkR3HuDKuT1odtAY/IYOaVfOpJWV15XpzRw2G4XYXwPUxH4UQpsCglitImdGsZiZ+drZtjh7uNr
8OarwqplLiBuiZ4IidHRDxkTN81r2Njc5zpcoawFfdRTpifkKX3yLX2zlnAoy3AALtkUG+DJX59z
NsDNaQUFP+jZdK+I39oIC0PYxyf09ig8RbxOCONJOuS78voopCJHdjfiQ1O6Xu+wXsU3owbu4OOj
vL1swGEM1ioSMRFgHWufWmMY3XCGVVpV7CMBaqQ73HDoF3rm/x8f6u2b4ZjLB9+WSyYPsq3XJxQk
qo86ZKy+Vkd6t4F8om3bmGhRQgFokc0djbIsbNJPYvXevhx8lykBbDJGWQvdo8InVrXWFCburUZi
CZhgKJ2OWVCc9cYAfKQ14dggOlsBVPnk3XjnBnJgygFkyawFi4Du5bfAyAZcYm1X+tIcxy+Zh1Vp
svR0//FVfe8oSPgpCtwlDvHNNzRYcmRAbhDAY7rneJW/Ldr+6/+Hg0hjOYuFdi+PFpi+oxTQOxyk
roX9eCBR6KqfS/eTB+QoO5wdBfmYLlol/ml7ku/n6yvWWWPd51AsuFUdrMShZ5pITXRGA0lbEaAC
PddbLEUNjLJOh7k9Nx0MQBOSxzpKkmKfCzM+dZtRuytF7/74+CIchWz9+fM8T5jmkjigw6t6/fNM
XFdAEpPSr3Lxi4QY9YDS/8YZ5vLU8ugzZA3Q4RllfLKSg+zOyUqDzyE7cGHhFJGnMzITxEf/9ePf
9d4D7nl8AFBHUX7oR1/d2utIeZUR5pvKyLdhCbqu6eFxeTkW+1n1z2FW5Ftj8n5+fNx3lg57eSQW
jSZDPHf58xclFe0113QJZPJTh8ZKH7h0RgIGioOOjPnjQxnLObwq5HkiDLFIPQWAHCQhr4/F6LLX
ZhUjHEpz1EIVBq08m6xNniGLaoH1+n0YexdlU8gL4c1oy71Z+2TfZi5P+fGPoMjwYG1T6CMMe/0j
MpCjHa0XuKO2GfioLs1NRuGxknpT07OdkoMxjd4JA4vxR6W15nfMS7/q1jEoQJiHKFOLLlMXzXSk
lLxCcwq92syVcxtNDGhCmMxLSkQ1mj4ED0GDPibS2lH6ZwLUdx4Ygd5VIHoj8Mc6vnFMCie9Il4F
7L7dPYswdm8CGkMbAezwBmqS9tVAPQBqms7dx/dxuU1HV1DIJXWZOpyn5rhaiGy9rXRGBT7Zid3j
gP9spyN8vaGM0MGWYPv/+HjvLI7khzh81gS6QUrT13esQEpk6pGZAzxRxg1Vdnc5Fbb1yVm98yJI
rqdF5wcSCoaJ10fhCxMnhoe2CM6CutULS7FihTGm18r4JE7eeOcZ5HticfPYyyCkPnoGR+C0rDBg
s+vWiHzDyknwqabuFL8b4gys5WBYdYNxNQR7BQN0V8N6NuLgjG5UcGr26m9fYWmw5NAA+r1XtJff
+2IRqDIVpl2fg8DSjGRHgsGMeicPP3n13j431AxIMdn2sgxQrrw+imeGE5y5GqljNsZfi5pGZQ83
CrygpV3APSo/qfDe3lGORzouC42F8Nw8WlJtgFxUmxzPNot425AMvWXGHGwjQBx/++HhUJI84+Uf
PKpHpxYz7MvUWGW+7Lr6IJb6CFDSeBAxTpq/+zZwDM9ETr9s0ijWj64ibC1ggzwxPd64rcgde0dY
k/bJUd69V57DR9KkyEPU8/ooLoaWdBw4oQDpzGKbrU8LJh1+CwkVL2ba7z8+q3fv1YvjHX2G5Kh0
4vAUZ1V3861yMGajJk+20Zh/1kR471AW3zo+tBbGqN9Jxy8e9tprgkEzODXWapcYOGn4UFjqU8g8
nyWavncoPnSCTpkHJtRZrvKLQ4UAQkYDSDJioNY+gMAJ8IfmxkWpt9r64wv4O/L+9aqMBp7OMcF4
DExsfSncXxwrFwWaqBa1HIl4xqNySvbpduJeVY5pJZBDashhud3dpeaMgKsB4Lq0da+cSAV+IioF
clXBY2sRmDP1byu1xk1hfPJKLo/N2x/JQ2Ugy/aEdbTQ6C11Y9WxyDpjCofKCIJtyPD0k4Xm7WV3
TQppx6SgYjt9vOliHE3rqIfYgI+OWIYgzw6KvOO1nQr1yaGWq3p0QkusFd4VNLhvo1HLuHMy7AcZ
yqO5SNeIBeT96CKsmQzCJ1d6Jo3Q793psyr27fvp0pjiFAX/ZMd39E0MPJS0NsU0cSGDE6wKmINM
ro12j6X2lAtf3nDzmxMe9fkCR29/OqWy3GG3BngoaVnBnOjjuxGkjY5s4IuhSCD6+IF8exNoxTgO
v5KWKrPUo18YEjdX6S2SuhqK1K2mh+V5p9NVikLSQD4+1NuL4bEx45miC8lNkEebbJWnOkObOPUz
zfO+myRtrkhRscZ1TVzllZqi6ZOX7e1j7NFc5H0zWCB1muCv37WkQn+gKlol+HCbO3ewphu3np36
k/Nafvfrh4vCziJYQZc8ZMax16QSgSgh49CEY5B4Mo854uyOeR6qaRd0Nul2YEjh9x405o8rL0P8
9fGFfec82etTKds0SNgAL3/+Yk1JMex6Zs6MgTLaA5XTEb6Dhf7246O886RQSUqaT1ST7m+H2Muj
sEbWqO3ahIGu1d+0U39NZzb/JjI+NR8f6b3zWeKtDXw7fKSdozVyUlCZBq1HyKh78F2rvH+Uuld9
+fgo7+yA6VzRQKV/SM/HlEePx1xWGHKyLvHJpuo2idmiC0hbF+/2FCRggnEUO8Dc1jbId/SxUH5G
Z3hqRePuKrS7W8RfCOHB9PsYHj+rc997qHislg2Yay+bh9f3FJlmQNHVIE2Ko+ayQQ/sF5jn13MD
iotBNoRG0wmKbeWQ8tbRqv3koX5zD7guPDWsyviauBNH6wKLYw0qH0NrkvTpXaR56blsIKt/cg/e
OYxNfUQXYukkU3C+Ps1UG7KGDzKAdDR6E42hKNolA4R3UAnMrJ00JQwocZGAGoivN3k0/7CNCGoD
OvONBjRxU2uZvItQF6x//7S/5S79S8/oS8vovz70oP5/6C5dpll/7S715+enKOZD9/zb73r4+c9/
LH/hT3ep4f5B54t5C812z6Njyv3801xqmH/onk4riRdWevL3pPE/IZHGH8zohcv02mVW7yz2r397
S233D8FukRtPkefYtrD+jrfUBBr/ai2W/CKHYoKZGjs2Siz76LWZwhQIpsOUK65Lso2QG+Fc8/bM
+u6SQmsO7Hsh3CUEC9SEcPt1J3+QqepexblOxqPmJevafdTt9DpW8SYcMelXdnPWVzBXtNY+n0tR
XAjbO5V5UviU3gQU0AWRXaSjIikPvJ3AyQDdhM14mtXNvooMFO6IRkSSAeokpLc811AWJlF57on8
u5PrTwQl7u22/tVoHu+YdaJX8iYy+21ngxW7j7zncjztvft21vciAOfNqCE+MwjHBdzVJLBflY0q
rphWARE/yDeVJZ686pFfR6PmnASLYhUwKwXQd9V6I7rOdOOiR4vVfdYXhykdN0ReW0F42pDLIO3J
T+bbOTsHm0JiEhB+oT0lKcw8Zz4M3nzhesSGqXyveV8GkPfUPpdJ/TAXwqdTtKoITJ6J9wqjk3As
z2ER1k68w71DLNHU3Yd5teNaLop4L6brcWG2J+Rx+q2LsrkRz1qIb6XpTGLlkF/aV5OG/UNrvtTh
DwYFKyNgV3oboHYGIrU31LidDHNdkIAED3YjIhPNsH4e2dV+1kOIlmzqz+Wc7jRRPwVjeNKge1n1
40K1H86kPlxGU71C+rrv4/gxrbdj+gOr3ZIOtPjN4LWQyQg5MQ7R5hbG3us139Iu7ZaRE6q29oB7
MrkOOWwUYgWwUPdd1eZ9gqCvg1FRDVdZewIiYVX0PZkOegGp1osO5F2e9akBe48+ggjqmzDDa2Nc
QZDZRNJaZ3V9FTr9be2m3UqJaddYACeRxHYr8CQPI9rhlXSm67B0T61eJ7YFlVbhzluG+p4/whyo
Bv2mEVzkGSUUieCtb2IEtGfjl6E/20YL1bbsz6fkXm/yXYiJo5F0OfqvFYKGAyEHbDXQPBG+sFKT
eddAR4UdQbNxoWgiuZ0PXttj4Cpg6anE75uSDKlznFG/EjleNB5U2Br5dlvuAmxxIn3Iq5og0wG5
Yn5KuA0RjKdTdFurYa2IiurEj6nL7uoQ1CByrAxFmND7qwZ9+ap0mRt09MINPsYxXZ+fkTFvbSP7
2prdbRAXTLHJ1YQzNU3thTd9KZE927G4RhCNEyU7ZLa2H6yB+B39ycvEQzQZT0n9zZv3jQb8Bkgn
gzRAnvfIhU56NMd5AQpa3hJmmqPKjSDv8xg6/d5Ng+ugz39FoeCuMKD37cEweMo72Hfiopv79oc0
6yeP9NTo981oodsDwY0RIIKyRQQZqRN3Sh6IS/7qubwkmrB+NZ7+zJQbz5Tbe/Q4WSaCeBPNyamp
gbSuSRoL8yvSajf66F6Pnaa2uZgRdMCZ3zJRukVx++CJFDCjSuWlNlmEgM/uISrRESxorvXkauF2
jLLLUXrl2ujrO3TmPrLac13P9oQmAMF9mKtNLMS3NCj2gKEbFhGsXE9GMDExz2eykObVWEWPhkuO
IiZNEymNH3VwSAEGEViEncjXA3u+zDox3rCODmtDTmdGwWtNO+sn5ssNWbrYY2D0ZFLdlpF2Ftu6
fWBBt3dquusQpc+22V+pUBIrnSvCUu3bVJorOccxvApE1y5+hJUeNLcTOvcc+RrYseJSVekOu6Ff
/C/mzmRHbiRrs09kBdI4b30ew2OOUGyIkBQiaZxJ4/j0/2FW/0CmEp2FQm86UZuEqsrlA224937n
uKN/8rMBgHZUoShtGH8uTeHu5phHk9aAQjiefKSyPROh3GLmuoEuFOBtL35pT89Obrw12YRoT52V
59yZRbsO7XMnIuaD++SL3OTjPIT2Iub7akJaIsyf+ty/VXwA125vh8xXp8bOkY064z2NHPHN0gH3
dDdGrTY5RMHahSzSN2CpXdqL3sTTZIvwwv2vuUvqGnN7Txi5srOL54Twt/VENqCaCn3HxCfcXjx6
qxRUl58A3WNUtz9Kn5ytUVkv5E7yo0LtsXCl3SfROHAtGwCPjjCuIWmod91RW3OBTr42uhp2zhRX
D/xAFFPTEUrSPBnPkR04m6i1y4ObQRQp/KreZhGQIEbfgCJObsiuqFKq2fPVa4JdPTd8eeRJRRfv
I0usWdZ+OMZAmoPB4FWXGOlThPN323SNv43iqjyakLCZG/0Jm/PJFOJg1aLcTfKRiIV1CRlf2MgG
v0TDinVPuo7Hpg/c4g58OKnOWPffOYwSfc5skKNcH6MV5xGA1I4s7kinMIU29zW+2JlEqfssnLE6
jspjfZwwPIxY1ZftL5IfdmEYm9jHLDfgg0grPe4zBAQ2Q6M5g8+rCdr3UcMB3rodavh4Sr9pjIM7
Z4B/7gXxWxaB1GP2Lhqr7kgo6ylJp+Jqw5j6oY0CzZYY1ClMweCXueOvazVWm4lIwMquA59PJjP3
A6GfHZ87xwJXfs+hTBOhMPnBulwvoDLdO7aA0lJk4dqmybHg+DTzr8v/mwW6Jeyb/FYU8tNi4mbv
gLUA+R4f8tp/Hix5o5k+rK3SqS+dwUHBe6U0GuyJgVnrRo3zGizSd6lg+gC5p5NHhgForT8dcs5d
exLE4VrU12ncGwQHk/lXpBMMOwKqTeY2b3NR/Ozd6IFaDapBP2c1kNmVi9CLlbSA/KcrsuaHWXg7
yyoO2umeZZNvTIJA9K1+jF76UeJqI+y4b/jYkyTbc+ncuwDmk3EX2hewFBsTWHGAqThpHRS0Dcxn
sjDmAIouXA9tfJpzHyh80+0zCKH1VF9LB1/nmN+ioFtnw61unUNRULTGi43kd0tslilgDm5Ed7Yi
5dGwzeqOz54TxJOwVQCas/C+Mbrcn+ceO++iXahBZPbmLRMChG0+qMXWDRuWAYjAAF9rh0fmVKEN
R3LcNSj8NjqGdEVnANTsVtczHaV5CLKtDXODgdq2dw6RByeSaZVErZ3GRJJbWd55GUT7nopFH2CE
5blv3JQijDb2ZQXDCOwEO2MsS3SDqMc2Yqad40Yo0GUO3azvNWT/VlIjndmYiqCezz1hi0czDtS+
G2bsBHFqXvqmVB9TMtePJZxhGBMzp6SWsNgTo/7kMi08REvU3LIZUR77mwM57FhXjnFQ6P7eGnuc
V/ZgLYQuLIjrSRQFieJqelbzZJJ+dboTMR/nV27SIi1hoj8Ehvh0iK1xmquVvvO1V6/GqFwA2rWB
8xfj365DSfBsdINxtHjri3ILEG3HIUX1zCNnplcdCBXW2xJV2XrGJMrKF1ukOMESDeaQnxqAUSmx
fGvasX5Y1sGqrMOYMRjcB8m7bNvR3pkM6byhK0vWcw95na63uidcTvQ0yFsSti4B3pWq/PCFpFFw
RIY786UuvUJEVKx8xbA281acixQ6wawC683CO/6eWy0yNWtgdiTPZ46K1eR9zj0HY1GbRJVsD2Iz
3r3uOhZCvTdB5h9H0wFwKIccTVuRVf3PmZjPYeyZ1Bax/oCGYbAgYsLzBPw7WfqPSeDsMaJyDUYA
1bj+rm4gBRoC1GK/xCnHHI4gtm4rEtewAKzWjK82IM1hGu7kWIJcjok/nTm+t4ioiplMvgANkIYf
lj3sMpozKystLolhXoKYHXDys6PRlc/EeV+sbIZvAD/FRvhol8/sqyer9bd4zEhPNwTyHCDLojPh
4glzNwKq3tZGOQMNbu8lmUIcOQXTUgQVA9ZLCgrhNZPltTLjY9B+8hssURcN1TZwo1ekRKsqD28t
o2wcAI32WJZxfGLgCL+k7AlIwPNYIyR/mwdDbrte8uHD0Ibz8z0YXTSADsZXd0qSk5rs6llK4HiY
qeznOUu6NV1vyJjUF9a2MkHPKhPwt2pe5mwOHgGwAciOZtonmXvKvWDTJV60C8OshE0GZ6RK+eEv
geiV4eGdGitxijx7J6vgcTI/Ssh2VqWZhGr2ocGQjwZiS0jXLuDOu/gmV9A5iOmO+5HsEbEUvenh
eqKswYGHSioCHm/nbXQXmP1PwB1LYlkX4AyMZpcl/NRNx0DJWupkccTwhrkDDOnZmLt+M5In3DCN
3W06zqHsEyI/Fzo6Udi5i0TbnQqju69iJsch//v7jPAWkcF4X2HqclDQMA/tEqUOIRduMzqMXFQa
r9ixO3jXtHc4X8kIWUZiWW9Gw5LQxi40SzNt3Z2dG85dpgtGi9qsvsVgF7bkSLBrYZQ7c5XjISDW
mO8k4/m70sjsA0ns+CSSrHgZhQi2kI/j+4xh1LWGJfJm0d3fu0bT7HVYJSjA5jF4Ixo437uE5l6U
O2VPntPJAyVxvesaOH5rPwucN+no7Br3tbpmhcD5k4l4DfjWXtAPCJwMNdRH00jytwFm2PMyqPGJ
GFl/7zlfnPTciZPh4kbedbWpXwC6dLcO2N1JAAz4IFICvaFP+35vFw2ScifIg7tgcPW7diR4abKd
j2aXsBH1bcg5lwxm/txZk/UxY/lLIeV6ZrEaZR1urKAaD50iVw+303t2KKvuECuNd6lTGefZTLiC
efwwXS83n0JZY+NIGvSwBDePeePVd2GawCO13YqlXmWWNjYoWtwLi/58hknCrc13muJNY23nRzNB
QTSahZjnxO/EDJtmY8FrecNdrOXOnkdJAD0bj02k7K2fw/gRDmYhBBvHMUoAoge6kY+jSXKXe2zn
bGQxpXw0PRuzD/9c+kn8minbJr5WRPeB7ONfnU0EZdVG4CaJ3cyw+UIvDvezU0PlCaW5w0vKzdAT
1YTtKmJPCFL/1I59SDSx2DJfCVpwKC4xv9okGI/mUl1v5xU1SxCj2PtWtnafc9Hcs8+2K4aXmjWu
qZXq7Ccjj7nCpOEGHVhyMEeRrzliIrIvZvNnkCPntNAv1+hR12BX86+pS/Rdn6ljEqLmKbigbzuH
iEUoSIwF6TvW3Wwv0TujGd0qizXbS5MH5bQBDAyohFX6rShxjxMvfG/y/A5iCohJOinPPrmHFWhI
Sg4FPPLckwODwXN/ziBY5/GvmVoJJX0AIcZbF4dHsMvbwTa7lYTJsWrkfAKLGW50Zp1AGMAGQGeN
nHu4lDLb9aTZVgEXMKtCsD5Rz/H7B99DVxrMQ4+1oAs21Ojd+UXBfJ0QRaTUk3yCvWUXPxuJpjhg
leWGE+oRixaUQdqI3WBGXPjM6iqrLy1vc8lJyxmHVabyO6oeHtRH1wGrw8SDGKhkeDWBZh9R/TnB
tCPrjGco0avWiL6UWexU7n1VY5K9FLm4tiO0XG8ZnQ3y0D6YsuWULblPge69cZM68lH+FGDqaJ+E
Aoi43qXR+OlK955FjjWetinv9idMia1RvYeCzDbF640KARcWxBzQCy2XMgVmws9SZw+Ehr8+wzds
TOJVR+22zWvupEF17pq5OxupizONinML2HjbIGzBm5T3cDMoEjoh310DUd2/WNkuUupb7Zq3KK1+
gEMfNnQUQQCJFAenoB+LW9ImWbGk5bIi3TYlGqc4pohSTxWTU2UO2pFHaJ3LssXsYiqWfJ+lBdWD
2T6n5XgJO59TZVq+NtCSg8r/ZIy0X+sCh7hppFfUsUFHVUKDrJHpfDUbOI2MgqDHu0YhypUu18zH
Kig8iBydbWtVlFuCCaSTcekCZt5Zs4ctbNqzDaNzZTZlsC0C3CJUetfwvi4GdaAt+WX1iXmGH6Fb
l29zOf4yB+3s5uXiaTSZ2ka+vEu1fQrAQ1HM+MzgSFzsyL10rSgonJlQiAuXUOxgjTca2N5+KKuN
jKdzCS2gS4ih0LH7BfeETcYLri6/g5XnPQVNVb5aw0w0NaN+Owi9gIzJ2I29alZGXJE7zEbnIqg4
PUHN7MF2A3fWrQaMP++J3DzkBUd6AlKvE3ftbT0Hd5aM+LyKfDYoyUA/Z7oESjvp8DJ6SUsr2xO3
dM8uk4aEGvGPEfbA8d1sm3i8N7Pcec4pLya+JXYRplcybbG3h3/s7WQ5gW4uICxzjvcfREwUGJa7
nO0Tf5NX9sSrgD+ce/5nANfpQPucpVCxN2JTZt6EmLFpJ2s0gMbWEXQ/Q/IfDNYyJp8mexlm3doF
5bSdbP8ccOKpi3H6YLMyOduD1aYUdOlSkyKqNKAjGVNz3ydmdeNoAO+7PUNetDb9YCN1GtRDitGU
HnP0ZfZxuu3d+QfUCLlyzch/GjPE4l1aPgirYZFsYOlEhCoe3BQsaJzhrwAo0Pu7FjfiqXIq5zKB
gbqVQiaH1gySXYLBYEU4mREohr3YuO4zN4TXULmvVpfuh8nHKOVV1T0bz76ojeBgYlC8aYdB/YI1
2HPUzXTzJx9z8NRbP/tq/mNX4hsJpxrGASFuRmnSTaHqFwfXyyGyWVEnvTNsLhFMo+qufrXcj4Qp
o1s0GtYt7o4gpjaefIBnjEblU1CHwxMEYcl0yVOaRPJX3Lzsp0lO6d7Xc/8Mxb9EWjJ2NwUUmFB8
emxQwF2duIMep/xvnV9zMEygtVASo8zOwtsVy5UJPSsTkAhx6WDzTsfqogzAAkHIH3YyTs8xfP/C
uPXSGU9KYJZuQGBAKtrKXlAorWEAlTYdWx4I5SJi1GLKOKhQlO3qYxqER8MU1yFKVj1ZssqH2ZK8
LJkQhnDkgYlrtXUcTSyVCzFl1zfDd1ugdrGzsnPPWbdkvhZiAb4V+4DNEN+i7aNP5bZv5YeGnP5Y
YTpr39NaFyunLp1zsZDAwqSzD4WN3wMjdP9S6rYl6J475Fsm9kFV/ULFvhnLtN7CAopplMxq50rS
9BS5hXMyUjoToeMZIOXzHzLyzmldXEY3An3fpe8NLrtz37nNKU2HY55H1UEZGBu6ELjbKq+yDT0L
5luhVX75Rqb3g+wu2fKxi5ynxGrrU59kemtOpKilxWfZfA/MECyvCMcQqtZwGXx+5EnonWjTNLvc
txH4koU45Wb7o6O7+KxCRO0F422RfQLbj4S6EDswE+xIUTCQTYaPuiq0YW5GGMNASZzPtIIqlwa9
9Vz5wzM/g/sud5NNZUVfnH7kBSrfyRpc5zw64hz1Kl8bESXgYBrQYVqQYfoxBDSUGoR/oSV0YjhG
lVWs5cwFssyta6rGe+mZNzeK3kQHlCS3c2QDkUL7Jk95lBSrpuYskOUQVNRwsnOX5KsMACZytIVQ
xVV2pBttZ842zxUwwyFYWeoadycvP3jpc5FemUi4cU0lW48acvJc9n4323mg4AqmFhBVQHtpSrnJ
uf1SM9z5VXMFh3frbfOhE9QzoSRudTPjsnaCGyGREWz/OO6C7Ev4K8LBA0yiEvHQCIiDMP7BMvT9
qNWTs9jKnG64mSTlm6GcmPmb7rqUtlFt4IRNWOmThPh3oqO14r9w8zq4h6mrIXw7JMczawLC8gFa
+RdH7YOHzXWhEuzE5D8FtboUU3LTYfezwPN48VvUskmZV1sZOcNtEtG5mbjBAXt505EDA7oq2bjv
MLQ/BBFQ7JFlaw5OwpoOhbbVZg7avcuQ8RC0wYaPP1mbAwjKenrofeNWsecNxgt0RY53gKTyYZ+n
LarMDLx80z7xta44KOXrsOeQ1IbB/ZQuD3DAygz6Ash8erPLGf8YQVi+zSiiIAZKDBV8GP+UcXQ1
C2690pAUgLPyGDnBm8e2uWJy+M5rjI0f3btLfd4Ubx2Yu60xqVtfArPwLR7+TpXzLTF5pIighrhF
POdITeU9qMuHsue9jGNwLDqaUdG+nqEkxkzM507wDdDJquM3PVgpPc/uZ4/2HHrkpnF2mXsXBIy9
u/ESGL/WYb1263iXcWusOp5781smzXGdu9+HOISDb8AyHbZzsSU+9zw1V7cQV3vsTvSD174hYDd6
tyQJzziBMJ4WSnEETNY5AxtbxHjDE9AavbdL6ePlrim/uVyVM2N+CmjsPtft6DwBjGREgizos1UO
6GNaJwqRxThGid6Xp4PQEFc15hYimNgnZveHjcWvWHH/oEJtg8avtViZszjCmIoOtel/BWhr1zA6
4RfIGWxbGbNxM7+1UrhO3DTHZgY7Haacz0QGl6CqQ6dQ52oT9N0NCiUnKvD1nAMzdBileEi75iSy
6KFRjHD49i0WWXoCyb5n8BVkTqDPJKzxAtpi2JEPegN1cJua9GhGIGOqbPS2lO+8FeDkbq3arOfz
Gc/g07wXOFG/QNEOq8nj3gm4K+ZQHjx5rICbpNQUuSCl74VlV2chNb4bqPD9/JhLaJ/cVB566EgP
sY5poAWC9wSqXd/JQOCOxACV6ttcIy4mYQFpYK+nHzpEteA8FmV46PIeZEzGPa6hI5xhxGjlHmQM
A1bVSuqA+9xP1EE7jvUH7aesLCxdx0Rhnur6PTPku4RyWx3VdLlhkxMTLc0GuJyxGZyLMtGHlGdd
YPSwn920vYFEvERxfZdIsRkhHHjWUC3fmv0tsIp227Up/rUula9Cu2Ao3Yi7DKRSYApzx7tjMG+X
uM9xNK3T5tXOpl3opHfw13ZRc0R7m40XQh17O/qBheUOjBmEBTYSeAtssSsn+yVxr/UNw1xpAAIy
eXf1uLP0j9hG1lS9Z6r5DCdxbwzLbIG1ifoFGkoFiImVRl+yFKt08knYd11x3VQsw+i0iZ1vNQn5
nKJM5iJTJLkHVIVsTbDmDHgiXohkycg2NbS056ouO7r4VO5ShuIXYY9xnBEIg2yqXONRZV701ERt
fV+g61tXJFGObSMCsHiBXEsLqzKjVAhYOn7RomMdWjctwBk69Yjca0oL9B9JQJxTRGzLLAFvlXm8
a1V18HitYtjrHmRemRf2KxIXLm9jy1KvJPXEoLHT7Qj7HdyE+c3xeIKdatIUbrPoV2t70dFIWaKx
LZVvnan7ifNqjCJW+dUj4TB3PWfqhp7AX6WJAh2jbH86AbsCCSlB2HIceB451K+jIttYZksjD3xv
EB7gED6pRrx4GlQfpdRv+NK3SGToemUsonAyHlrD9tmsXmmYl/tysheZQAF+lWtCkYg10SgsGfyc
T8Sm6w2Cxx8SKxvNuleGMY84Xn8NzG7qFkaLZkBdw1zgyPKofR+NJ3XdanRugUct1wgtLNo8LW3A
1FhF56sK31nlE3woHTVha8OQyap3aAN64QBN0OBpGeJDRRfDluWwEpZ+mIYRrVKZ3zeDPsyBdRdl
9g343IeQzqM1iJOyNGyRZq+coaFGMKR8lbM4RKm6R+7icS6MnkZDnXJLv9vsros1jR3cjp1DlYkd
9dFhFdjxUz2ixjUgkgiq0qVlrYeRfmNHm8ZMr2GIHSHxuu9O+qsx0QcaHO7X3FKZJKHEa0GlW3ET
/aVj6lnhwNYGw5DphWrDiFcG4ZXDKVZPzKfxnW11D77WNF3mcG+N6UcXpAooWfXVhfF3yyg5XoNo
bkZZEGIVB/AjejXE46EQ5t6y6503RyeUIRSRnJKOdnSGtPzKwfDOMuEcQg28Hw2wKfF0xxjdagod
kMp5flEW22lp+Tx9TUSNYFmTTbCP8KXCYZpWRUuFBDyVsQIj8l7N3t6P+5Npj0tDMVxVRbAxmA7c
Vw5XllB/TFV+U2HL3u/HT0aMQ6EGg+P24WNHBsPI5AeGxqOtu5su1C6iVhHG1S9pC2MXyeB5wRsN
bb3TcJeAKBobu6v3PqbLgzcV007no7WdlQRXzJj7asjsu5GTos6t+z5vjy4kAsBc0acZ05wxXPEB
4hVnRGv+UiYejkL90fWmiOxjJBvNWxiMd9KIbmIIN26rwcW2t6JvdsKbHr3ge9Dtksy4o10Ih02n
WwL8SHcDbI1Y9DR3n9ToD5lKvhzaoZDxF02nMuCqysUraF6Jja7slhILjk9FcW00s8epe/K945TI
g1/kD2P+JFOx0dpdRgGwd8yG06y5pHJtC9NjFIznevIgfg0ShlMMhwdm99mb22xbm+FNLR5oIEbI
oGBIr0tutlSUOdwauh13FS5z5UHhrFNu7gEIT2PB5ke5+1PM+YXRjyenS7ZiNjHidb21MqjW6RYv
rlATQQXq5vC91NqMNJDs6QQ27GfU6JMbmI+01jae8q/UOE5cVyf6YfQ1uV+uSrcp11Gfe3urnrDD
lvupwgwTtJD7VGNulO7kfhnpXyWir/jJ0YHkGEYQrewvnW/8tBUMZ9t6qav8e+jl5ynov3BD/hQi
3BtdGG1cxgjWsmt+aF89iAV9xd76+IfnDMVuUsHpkygm8R+bpErGDsJh/MsAr7K1vS+QYS/Q7O5a
c1oqXrm8a7L6Ar0Kk9hsrHM4Z1Uf5OugZB3tyFDC8yIkOTLiUqnsnUPu0aibz6yL33H1WvQhvPM4
mK9TX/8qaOTCmMsF5W/xbPBomxSg9vP0NTstaKqSVTKSiw7K/aR8XDONhN4liet79uKT9Kd7348h
mtr7ZSrDy8wdTf1hY+fMe89dilGZbxTq7kUV+Y2SnQerBXZIMFQXASJ5Ibcwjm5Ov5Cp8chzUtWD
320yg85s1lYbjDWXpq1ATFExg3ygUeC2sLe9jgpeCVXWr3sDjBmvVJvjCWErphSbyi2zKSbzs8GN
wIZxCdM4RomQ5y+tm61LKb7PWjMQFT93wtubeNvXXq/irZX68TmJl4xpRVcsklbJ79E8FzQe1k0d
lWvdVNS7eVbZHtC/Mtuzb1x0XaFMfjkqeJpwTm0yJanb5fsg6j+02218+1JUtGCmhg86VsnGA05e
wNS1uSfEu8qewpVdMZLhOq8B5iKapA5VjrbfTj0q7KmIP6EHvzijHZ+LMZCbVGbOd0sYvwAMs6aa
n8PAPSuvqm8yAf46jXCiZLQ0pL7rVn4rDYyldE6VRvXCs8A0EbDk/n0OGJMYMg5RiHgv4Qj7SCVH
oGP3fF1nETCKRkvpXmX2pgJOW0l6EhkzDxny4Sm+de01iNFfviaesjfadY9KVicIboe67h/9LKuO
RsWj5Zjhs6NdhiM6hmAmYEB1MJxca3x3VO0uukxvQwf3aa7QtQf52Rz7O53AQZV8hAggvbjZ2VTE
VkPuir1GLCgi61tYPjTA4WnQzTthhSCROvpZefxYU5umJLey4+DBZK5RR+Mbqu2Peo6tvR7UUytQ
zTNwGHpfFseGlibv4EA/5ryPAlkM+yo9Tg7Q0oSua5pdl8cCL1wWz+tIvXT09YLuMaEeMOA53EwN
91qDJkelVjMVEWti1HCiZqTzRJ4Qqhsnf0gvscdImG9sX2LsSjdn6bAzjBalDzVszuekBgrXGLxR
RlKNk5x08uWlxXzISWx/wZzCTRn3xdPM+OMvK/bZYaTemSk7UT4k8V2SOwNKY3L7tFon/ZYypHXH
FG2+B2kBoXvu1HkS2j9Oc23t/LhoLxNHoEvupPF3BIMNWzr3VitsXK5Oo7HLQ6M5CAIDmMbS8H1w
o0+irVfcjZ9eTS9JQpSn16Jp9AhPbhkHrC59PDfXTMXpnWflxtFs+9e24GM0QqqgW0sUr16VQheX
srNOJlJdGprpzyZCalUwrxCJ3WwuKgJ3E6O7K9v4DesDQ2zua5swYWomRb1cou69QiJcLljfLJrr
zzWis4fF3ehan4j94LMk3irtjCv6qvtF4x514UFQgDhQRxJ7Osr5toZjdEh6fV8n3mMT+8njgIGb
ZAjzUvj2Tg2D0tDDW1RMWXdXuuZ7kuhzKX+ozoDFzg2Ezgysg0HTj1fpPp2gXNOjCo3k3TeuA+GB
friYbrTz6LlE7n3p9Qea4quag51nfomB3mIsDqoTsAzqDzRsM+JKBeoD4h/14IBhofkDXcK06wTV
vghBQSxbRmj8af5EInvWBiOnjlu6MMlwPuNqOwFY3lIpuYtUdQSZxQhTxMCgTN6aINTL7aVmVYEo
qdqtPXJsUgXjWOK+BPbRsPDJhDjEEXz/fe3Z/c5Puq2VGeE7dK18Z5UcrOHhjcDJNuNcvsUF5Pnk
XCbTg1qKSYAyw+0g/PY4tQE33HGxgfdPWRdcQoDhuI2DYgOqcTzKWUXbSIH+b5j7h3ETB/ehIfxX
KoPxzpoDzv1VDN5zMHZ9sfQBmFtLq5RRUJg0GygfWzNdziwN/P/aZ2vNRtdbZdmwbpz4GqXzrh/N
t1k3Z4yXO1iT+2SKGFZWwc9AskRSXhHfPHM011PsRFflgvL1xQw4adiT6d6nAta3SMgwJWrsOWfJ
AQ78GDIaFv6M8Zd1mjlXEfRXPIoXT38lrcFgjs0RyXameY1+4ZMtl0dnYPqtHN8haG/LghFXny2d
Vnm6GgJ0jzD9N1kOolv9aCq85JT6rgPwn1XHvziMjK4cDtlZ1eh1ZbRUXLNMsZAM/jaxqviOSboV
a3NAJ8KjMtqV2yiInicdlVsfzOwXDJliY1BvQzBdnWj/X5vEeKXDHa87OxuYuHbyCdN7m/O3oE37
32cs/jE98Zecxf81jfH/YcaCaPo/hSxe0uYzKb7+HLL443/x75SFbfwL7gW8AAIVBrFUh3DQv1MW
Uv7LpJ66UNbobtimQSznf1MW8l/8yZIPJ0ppkD0mNfW/KQsbuReXWRh4YACIzgf/Tcrir5EdwF4U
6/B6kw8iF+T9LcaXxx2l0K7B857KgAEYZZ/SqG3+qwzY/3kV2+P9SMdAfvxbkMNLKj9PFjWKCOGv
Qi1PNe71fPr+p4/9/t8pvT9rt/6KZ1heBt3WEnYn6mRAc/otk6ihdkEPjHmAPQosdUxfO8wjcQiY
PKXSULQvomjnc5manN//+aV/y5/9+7V9Um706HxS/b+jDPKwbjMjK/tNGZGR+Z7VpU87X9dY6Fei
p2m5pa1fjXslnYxQmh9Er9pszG8FHItwE+ctF2vRWdmItNGTS9HZKIs7KCL0nf/D3/Xv3zmj2AHh
Qn9BWcCH/WtMy/b7PnU7o99gk9ePkv51dHQNOAH/gR/015zu8pE4JN4gi/GNe7zMb1+HatHDDC7G
K52lul3FlqTCInVeD1e/HFyGKKqun9V7jIlGu//tm2TuCOyfZy7/Ibu/5Ff/FKPstFZmbTHR7bXC
XVTb3tkCpP0fosi/J5R4nGlpL1FzUoc+ybe/vgozirg4zJoro6fabz39SOpCVvVKMvn9n39gf83b
8mESgMK2RwrTs5Zo729fmsMBk5ETulfwOJaKlxs6q7oP6fuMozgzIEGF6J9f8W8/E5YqfsuWNLwl
cuv8FtxMus7upEsF1KFvfYjdP4SSpbj886v87Ufyx6tYABzARQDSWp7pP31PDlxo0La8imVU4aNi
NAuQJhu2GhPrKA2aweWU3f+/veZvP8w8ocBjz7wmPN4QkEw4b/C9/qhy132jvg31j4L8f4BQ/v19
siTxXgOcaAZruvXX9+lFY6Nb1UteU4SnXs363rTm8cR9GD64owbGFaFLDOH2n9/r3383S+h2sRHS
DSeW+dt7jQpOaKrWclOPdfbYo4/9zGbiPyy/oKh7N0//A2jlb48EKyD/YKXESQm/S/71jZYUnRkd
dAAia7+6mUFVVwy3QirbcHITx39+d1zef1v0pc1EIc+3DIiEW6ADf/tgzbKm+4nEY9O66B72HaTa
4lQpoec3RZ2XIANvEuQB87zFXjIMSl6BRltGlQznhEPz0vwcs9GghQhpum9ObcVN5TQ13iR2VTPX
HgRvaoarkfkOTrgMx5Vbs3FCd1v0ZdHvWdbMpWvTjtah67zSpLmQDN6KCH7SUK2Z8upGA2y2z1PP
2OCJuS8mLzFZevVGwxFvZ+tI5Sswt1ZuhuxbTK3Kg4qDUX+3k5qr/eRPQ3kZSlImh97oAvOk3FD8
MJt8MJi2F9U7rhM6gq7qZyb8nJjjodN39A5CDTx+HZHHNZnHSPm1Q3/p90nW0BcM80qneDGqLr0q
I+CEa/lWJPcRI4P3A1f2nvut9Pt7kQ6xtasZ/HivplSIHd0pp9qNumaeyvaYHmHC1PCJaHGjvfkG
GJWDGxlAv+kNYQowIxLPK6+opugHq6M92tvF2jnFa8JJ1NBW1QDPAag1orYXbYx2sarKaeYjpAI7
r0qNGWFr+Asbfe4K/TqNeRHtA1oxJhOGGZa8SHrQRGZD+gc50hzc2unSRZstO3wIKj1AS5rM4CP0
PY1tvqQS5p6NYWiYumNa0jefBrYL88GuHYVdeJpyuZ9rm1wN6auyjLYkpvVwIHzKOEs89r24UNiG
Uy4E7P9nr8zhTjD6a+G5dv0IJR7lUrG1TPU/7J1Hb+xMeoX/i/c1IFmMSzc7qpWztCEk3SvmVMVQ
5K/302MbsA144b03M8CET1I3WfWGc55TsehxgGPcEz7XrKepH1wylSyo+Sdab9bS45wGeDbZtrwV
hQjJsJhL76w13zvyJ1a5+jop8ug5XQZ81DjqRrlBZd6/holyUI3h+8UlKBO3ZAhcdMs+dGRC0hYX
IDkuGdB8AgH9J0Ucg9kksuzbM+c6xUbdRemCYkUDefJV40G41xf0UcjYb1N2sgvf+2Fw/zIsyBec
ggjt98CO6zx2ALyj5C1M/zoxYr7Isk2JM0RcpAJVgihlKaHjbKa0YGNB0ORcxJfH5pcnv81jv+0m
xO06SV4BILFyMP6IMNXBygThunN4LXJ0VVfkVNAKmmnoHprRTpudGKuk3wpeIslrFY3ywBghfWur
hjWlKQVhFql2gFUjtei/JWkp0W1OzAo4ecdfghgbPIO+AugSOePEZc0xW0VUpATRg3foyJHj8QLQ
GvNzhh+vdhi2hkHFZaTdmZdhFGpBYzDLHMOxD+vxmGcQl/YYOkW3X2TYRTHwo3W86yis5m2Q4QRg
kc97g7p1TtNHLsEi348+OMeY+62/XchkI04qH+oPtBHWu2DueBdeolAPIyrxii9cl/lJWRV7pigS
TvgCTcu64tW1PoZ5IrZPEar11Oh0jTDDLWGKBtL1EEuXoa2iT5lmdXZPpleCBH1i5cg/p7ZKjV+R
YK8+O/STy1yjsWb1ZjOd1PcyGJU+Y2ganyZg09nJapWDcg+GAbYp4P1cyvsQCWp6kk5lgQFvxqy4
7iqqvL1yFu1g+ssD/TgHrcNwJhyUmI41YyjMow3RSn+KsrTNM5F4cAd5N5uLTla74d/UX/NkX1Gb
FszOE1zY4yLMZQ0+r+hPGhJ8WXkIf8dY1a32Bk2diRUJ8Yc1D6zPPBRuEy+2X/I7e7p8CMXsqK2d
dOUjRbT1mq3uwCQIzjojhVoVW2uu+qvQt60PUmnMX/awy29DFSAPyLizu84QOsBure6/C9F0n14r
5wen7CJsAGkfvoDa914tNXg2ksfU2gUR5yKxbkHICjcSfzpigN81gg20cLSIxa4DNxFctcxdDzaH
JyELFgXkRpHggCRApsWxXoqcoPqu6m5Fg+qvYZO0xqEu5mmvFg191ymziISePNJ8hOw/KkRkSXdd
Rpl6DsqUE4shQ1VuiEpxiSPIZh9jqle/zhYeJjSaA8u7AVOY3iKh81DOVdP4l3wPjRIiUuIV36lz
34gR1xNjuyrdaiWdv3gjPRwEfSuxQC8O/lkS81Kislre9mQIK1KB8kSd9Dj4XzO2/WzjZGZ813h0
2Iq7ohiwZiys491ufah0LlQ8ZilOvtTzGbp2qbQwtVtJbm/sBkMJX3fR/q0rxo+SXBAE0ZEusLsQ
g6O3lcc0I55WR1mHyhplum9FET5gnOvV82wNURrbo5y+Ll/tT0WdQoE1zEh8JYoKQhH9fM4Pi1eO
DF8QX7IKNu6BVbscdm2h03vLrbl8imbJ3hePv38bhsUlsH1h1x07F3LKNiuVnOM0acr7Fb6i2g56
WMIjbi4O5SRye27woFsKxPy5+FZNMgPQFi2jeLIaMn9XLrL5HBwyGW8Z3mP16HGaNs9k8BGqU2Mz
vWnm0bZ3GabNXYOHixW5bvK/WeUTJNyIAOE1PvLux2+iSO/LsUAfoPlEf4uQtco2WRacA7wiLt+o
VLhI/CFNDoYwOfbqznKXhEjBD30Qkc4XLYzFMDb61ZtjilzvmyQiAsRLyIBFwtrkrGoGSmZUKbaX
7W2P7EkSl4i5YUDWsrZVbFagVrf2l06tSqGZucRxeWXJjtpZRfhVVU3yDoELOXg5t+wqE9fIl3W2
BfudyHZHIrPG9kuIxq+wiztQaIxypoXwH+ajBORq8xk6JE/sVZRjsS8IC9zSu+B3xEzEFK+ZQwBz
XdcFZut5TmV25O5Ye8EGaYx5Q/orX0uGX4pQrZbdy1h+M8NLHkMu52Zbu4laiWqafY3tr0QjBVth
ICwUcStj0wySF4p8Fci9dldrOBEkisV+DEv3owonLRFkrYnBIuEU404nC5NdlI8Mk/kFMVwGuJSP
phzU8xJmhXVKmmoMY8PAwGyjfO2s2xm5mCBUseRbLYche8QyglVkTpiCxsZRCyu/Me92UsH63K+V
N30XoMkpWds8Ja2GvB2sUIxNC7LCyP6L3WxlQ7jU40RZpYhsLaAAzWgCxqLaas+VJK24HbjDhpXW
5QdneZwljfkg7cQnYqeus+k4+8HwmKRuM1xBtmEdH81u9tpNkqIsNG6XMMC8pKchmnIPFisD/8gi
oBh2sugpgHOSngnpSqYv5cxFuGvsPAy27pQHv0ldoFPVMrms6TimfyeviZ58ZsdX1tz5xRY2r3qd
gP6+Dk4KgsPJGHqT/FPbhyHSnhW3UZDU/Pk+qE13XNTr3Dcjd3wwdt+mzVoyeabpRbO9A86suu4Y
tAN/tOpyz49Lj/ynDfk1IEIIdwu3a+2WXMml3zw0SNQ1ltwuGzZ9bfdvmjgWdEPGaq5a5sQsK0Yb
FSib4eAVqXjHMm1JQ4Xbf43mHbmg/EZ0e9SmHuMNK2aa3Hc7VzGZ4k2LwP4EjY+nOnXD4OzUNEhk
KtvyZi2Fh6OfdUWwWXEV4vQJaIU3ijKOvK/BIhUl9KYuulqSZcKXlfj+UxMABzx0ttfceGGyvisq
vGIH8I4y0YJG0KIjQawTy7WfT8GQNW+YxwUVEVN/HE+cU5upCFkT4olxHvxBL58ZwmOiaKeqfhqm
wnpynKV54Qaqh1jOQ/J3yk2PwS1fxvsoIR8KqUKpBM/aEt6GyYDnlfTQ9DWCOtsj669aHAkmND8g
shtEJObSc/DFgpxYc613kxEIiLBrAGKoU0w4tKZWc+rCfKAB8FpMDZ0vJGKswDhvwh29Hl8gwVFU
xwUf/kS++MkrfF6dhIL1YeWEVDwSiCf3UZQnlw0tl0hFNOxmWVwHhbM9dr82/3Eet6npv0HM4dDx
M6mICkpoCUArsPDt9QoRZhii7sl26m5PkrRrwbNYqUByo6WCEzKwBshR4nykqceeOGp6rAIzZzsh
VzOKphG/3r7scpc+IxUM+vvETWtEWM7M/oij6AXpYfYdRg0usgojDdoOAodYPHX1hyYwsWWBacKn
KuEaI/isHT8H5ROcJdJZHmZEk/XWbdvkNeRBKE+oj+q3yJrmi96+sLHWDi4CQLAfiKqKOXqsarrX
retfgu4obFlgTdTTVE1lYfHCmpS8u9nP4e83gqBMut3Ufvd1pk9eFXDcZ6x3h1hVKk+JeEYnXaAX
IzXAoXHdmdS6RDfYta+Pq01CBZaavjoM2PHBWQpa2c2EWsBsfONWdEGBqTFdB1ZwcCvO3LjVoSGr
c7yo91RK/AKaTVs+227L4ezNofdB3eI6W9vDYtQmNo4BNQ2DRE15iYl3qATO/dQBoCk0xnAcVrZO
HkZANnU8++P8McmIvDeapYqTtWhuR2X7/S1jwYgDRlnUHqpzyF/qTOt3O8yOPHss4npMVDgKDWOh
tv/MHZNr/rJozjkmBwwFUzEjvPfGsH62087F/GyxwQuHUD5lJQwj9m4TLRSuR3RGEVYzf+PiU/vK
8HfhGYuq9ateI9qzsA450oHNBCifkmhIENA7xa9vvIxvLh9J6ZzS8hMN4fS3c0bTAALJuZr4PoR3
MDovkLJ6hJsSGFYidJ0Hy//1C2tp75pFogntp5VFY+simN8S220wZTvLP92cTvE3E2TloVbIqoPt
YdS9ShqKWs0EScZo8NYyzt2l+JuLixgN7WAKR8J2sG0FOAP9ONDU9htnXqprObjt+zhW4BS0FeCT
sjoaziz0nS/HrgXGdTN8TKmFHzRQHCdkBRXDYz+E7OjDzsoK4OV2YW1Lz6v4IBcc5nt/6JJvygPc
xxT7SBoT4fN7FG1KyKJFTgWSGjsIb4OgDJ6E14iXkSDtL/y+Kze7zNPnsb50M0XSjmjsVeI/GYoo
tCx13ic3dYON9hBNEf8cigOmFgtNyR8HYPo7AuTuJQmcnHl+RdgtGj0ntDYDpL7u0j9puXdCfx0Q
+eLnweqniLADYRwmh24e6mfi7dl64rbwjmXaungdMGIQzDikw1mt6bjNLNOcWUogynQWK5+PnKgE
xpPja4k4dTrJsrrs7R1xYMSZst7ssTfPF1+vKzG/9F5dUEivK2gT8O+484HuUYCKslQPTcKeGUc1
DwGFOufwToRtDhZDTF56GD2N1FMI5yMaBgyNDh5iseVcRksZjiPjpY4ZyvVYL604JEEwrtvRzdCQ
rW6DBRwDq6uOCYyb8Kthz4WNff1nTObcum/gCVh5+hH6HlRMVoacQ2IPMiPmoB1DrBWBGMDKjMTc
OjrlC5yTrWqW6SL5NNPrEBSMatxhsr9G6lNBF7TgmBw7ns2rxi7t9AgPAFGCM5FOQN7DUoFhWMi9
dMp66M71vCj+Fx4dash24n1Ghufhrm8mefJUwO+ANSj7IiqYH4P2u47OSketOCoW36jNIp8Hy51G
fsK8dIiesibzvaNM0FEfxyVqUCMoxDt7OkJ9g9k+qyFqgSrZ6It7j0jgocP+02WLwLYD63OvyCrE
IJ3CZNzWkUy3KV/fhJa2R+Hia56VnQV0vHtHpGkX+7rJOJmNMORGm9rr/FjSRY6QEWx9sAvtE7PY
47/n0EoQ1Tv1bF54g1dvLzUzk6wdveKoaKH8fVPDH9woHMmXjblv/gIflO80G8gnW2LafzDgooWx
fWNz7aX+uwcC5U0RnvyT1m4E8RRtDQ5KM3t/mR6Tzjq4uIkRNshg2QezM/6ZA4PSg0K9/4gavJXh
0KUXc1MavnBrkT3tljynh2ma2gd2HFZwEyq3exlkjVJBW310XwVN+c5cI0EwATmBQrrXWJe0rbN+
0yMU7rkAyVfdyN4mIBNzAR6rkO7iZ8VafqGwscbUXYFGgNTtBWvzYKXdfgpT95sc0uQJMQXgxTpI
LO9mJUqr2hfEvH0GcsGeZQ/4eDkXJjkfS0Ua9L2GStht1ZopghUDHTjHfOgRrGFsWUiilB1mozVp
CvZbvL+4BQkHxnznd78Xy9V0lL6kiuBKhQc2tVmOq8SCJfEiyqJ9WXp2OZt8Hcwz236XBb0MqBpw
g8jhOAX/BGvMRPZsjSm6azJ8Oc7decLIhP6N8W7WdB0ft9ej45yYfl6z4Ifa5IwXfxo2yRTRVpDn
D8pnco4OK12nDRzu8ouQKvRMEy/hshe5RwgxjrHwzaojk2I9wvK0Gdt04ge3xUJJoGv/blkJZDhW
LpMPHqIsfYsEw514XFpyT5npXfLhcpSX7BpQT1acBtWmUJ2rtoRGFh9onaApEHgXoukxdlEg54bU
feRont4hdCGasRavof62GD1d8nYTVPSmGQlzTPruDW1v+9dNLPupaMIhAeGTzXyZjK+IEtD9Cyfm
BHA38AY6eYIKNwUH9K+sdPntLBL5aV4ZkR6WmrZn5y6T/Z54cI/icVS4dKc5H2+8PrTSOC+j3gcr
dRmdiNbL+eextFz4vdwkOXmMgJl21RdrSb5g7ICYItN3iDj9fVQJdL2MBJKHpWzksskwud9HpnBc
xnaNc0xlOUWQzqb6FptxrfeFIGlps7hJ+BIUM3pApSWeRM30SlO2VU64b0mHyHaM7jGrFsG4AAqZ
g+Q6I76yjr00HfRVUXfte8KYtd8liYOENEpxkzfkJWTgztBKuexc+dIKT3wmg0dACM4r2e6xtWfp
LpgrvMuyjZr7fi3CnzmSkx1nYVq/Wb5YEmSmdvkC8QwBlQ3dAOKVQTWLcVIEL5Mpe259zgezr6Rd
/rBsZohU1HkqYqUqb71uyxLdrwLm9Nksi6RGyi3Zf0+dS1Lx0AcMmjkpo/S+nTyrOrWzmP9Kbxz+
2L1ryg03jRqv8oGtzEaLWUT7NqvsOyRBmH5Le9a4bUcYI9u+jwDiOUwtbhTnhOBcHJdjQPjJcO1y
P79ZtgNsw6VcOcl5JIPe65T7U8kU72TfJ8xthR82bwU89GSbWEt4V/id97gw6fmxGIUxTzKB+M50
S6dEZEgO3AjgAiMOcDa/eLFbID6iTm8NFwZKHi2dI0vtqrtyej88p8vYEyHaXQyPA6PbvxEZG5xP
o6ivheiCJIa24ZFjO6zldzqrwvA+tQ3T/bFlodP2OZYhGeVU2jPx4fQxlIhTPA9DBTckc0JKQCKg
h2Mr/eBKAJH9U3hWhuxUsDvg1Jxzd1eHfEt7dyk9jGmMzEHOqsTOzwvzM2c7rUH+AQ+Oh4WObSYS
xde8xUGihzsXmOungRZKqycjXl9K0XzdMMXX/UGwrMVzhR6c3HnH/es0az5ti06b26qXNnYdQvEU
F0GLGbYvhf0os5HqArycxvKwZOi6ZMpjEUsOjglDs0WhutBoEwqiPO9ulsOkaVUlut90ZrK481XI
hADp4oovvK47mAsO9ya/Ska0szWuF5ZlnULkSBjcb3xqRv/c+Sr3tqgGU4AcOvRuMbJb9/bl2abE
4sLd9kNnM5KtJIPnlKUwWIoKhzR2CpTBMI5WcSfJREM0LGH1buZy4Y3GXe1YO1uEvLVSAQ+A982a
EsFogp9ubEw57zpdMRqPWmYyEBBbVRySgpnGtc8rSxnpcD3elMxFQYMwfVu3tT81H3UI5iDuotIm
OJxm84F6BFEl5SbVV7BM1QvhB162KxaCqGmo/SBHJEc88kGva1Ddz0RSzhBAUB7FAcNgC7V+xwAk
qRjt7BF9aJcBFrbHuEhVkcQhXzDWF14UvNAC8VHcNMBogEgw8or5f0W/RFX74WEIBDwk1arglEAr
aU4TvemN3eZoNBM0Rpxe3aI0cIQJSz5EJK6BKUqm81h2/ngaMkfcMTsh4S7PQszwypIQfKI+z/66
q6r1NmclWO1DRV+9p/P0wxiHkbJjuy0wBA9KLc+8tzW2bnfgUkYAn1V7zFXJXV5J99ZqZfs9sQxY
MUVaTQAcqOzo7BJTsvNdKYXwAxZ+CyrnEtNZ9eyk9lHSiYUzbkkevSqJ1CHqs/JyihfwTYNU0rpa
U2QdqYZNsKeUoYu2KrEK9L55YB9IQbXgcDDQHn5yi3Js38kFUIyokxDeXsZPLe/arvHVgWKfIX3L
1LM+z5nF9tNz3BAai1O1LuZQ2rJ9N2t1DodseuPOHBwWAj33bZP7FnEaRV8VR9lWI057bxxvaROS
/tFCZk8xx7mFGzUNpnckAUyRV9ZgSHadKkSFLYsyz7YVt7S7z9k5hLu1HeWech9lpG9VNebURgyP
qJbyT93mOWPZinEtQegaTkmZU60SaFU/1UMU3SB5WdIbN3W77lLOZmKv2Qpk+9puoJ2JvolGuHs9
vbv0sAZsDS3cEOsiIvWtJg4m2tjVNJmjzOrE3xu51h8iCLQF0sQRLNHXyf9Q3TTinCtyi9Rzp0Vk
bRX1oE785OojmgSuc8x96a4rreI3WtryHWKVb2+6tRp/Im/s1B+6GMRY+8zKPfej5bSq+83sMEDu
oS9h1NtVMCv1GwhCgW+jMqSRRkWrlitmYy3kQn9kgZgEpLbTy6Ao2AAF4ISQFdvEjZKAWn77Oss4
3LRi8Ap5K02eWUVkAz3VrL5mN+D8EMBV0o2DSZ3g2oy9zIZeM8R6FCWrFyPzdI8pYRg2k+SIcHNL
IV7aFdyUTw16VyZeqxhP8H4avfGwyLyu2agR88qo1cD+4MzuotXu87jnglifltyW5uACLmUZkdi4
iN1VWAsze7/LrlrFLnI7UARlzG79rNoq0VvlvqxGKU7d7EX3IcVevQsEOO8L6ZRo6yNzmQkeCeCn
qvmKomFcX7vUztWp9bMOmhBNPR9UHzgd7XsS1nd5X4zYfALejcuYuoJ5EKmEieu01kzClG6Q+nfB
CAgtkz7Xite0Yt3bMCiyy4jJn6/meTSoLOoyAhzPZcaeCCQc14hP02AGuAiX+IEWH4yY1/HEvzTs
k0NstlC1PIYifHCLjYleZ257OaanFQyPl6Hcr7AM0dG0LM1jtjghr17n6z8D19STAAxKT4h1fIrt
zHRuXGE2PrnJPAQ7MfRYwtwmMRAQmfUqBrmW47HQtodlU8JFYODRGnaoXqPC+Sy8ifNtjoZuPcCU
KqIrmJnOzboMwFCLi4OG/HCY6ZiReyyeRW1Bg+rH1OF8rJaBPrJg/D4qJz+gEsOtxqi6XV+6FIPl
MWt9mW1Huwe4QrYKZ8upLyv/pw3a6MfuhxnoApoFqAFTIFr/ht7hggFAu3DxL1hB/QJEbcjuL0Cs
7jdsXHWAMQAeCNF3XZ+AQzgEkxh2ArvBDbI7Rkx62DFHEXDABPM6LNxM7ZvXhfaVbGSz6uB0IZOa
RwJC5xLe3zTgWsYJ5O9z6O71ztghQ/9h9NjsujlY8ms7lZTyK/Mt6yDZKGZ3RuVutMvcoO/eHS7F
5l6KqBexZ5B+xIwumALK3O//XRf2/5T4f7kk8v3vlPh/HfWg/jsl/vJ/+A9KfPAP20cCGBJsHLqo
9P5Tvhz9w0N8TNCTR7uO9PES2fsf8mU3+ofF5YN8mXQmQoMvasX/lC/7KJuRABFaDNXEYsP9f5Ev
I+j8nzJFR6Io9n3b8/h5/Nvlv/8vAsIC7SjnHO2cFU3JFbOXOKqWnZnhDqcZwNKgv4qUPljyIDvr
mBt3wAvxGeTFyI1S+XFlN9lz5C0gAV3WOS9zATOt72M4qjitnnHNlJss82COUqXUl1bgskGKGOpv
Kiihef7MnN7dUoycJnvaEZq98duM14ORZ5hOpxE+rFO+D9prr2X0rWhpFmyLDQutjWuIeXV1jmi4
3Ob4ObI7B1yl8cFyOI5zAw42HkrzqB2D2+BN2JfF5AVSFcAoQGsAPuHO9ck6kkX+Boqtj6lW4yUQ
O6FuaJhQVIltXRZXVrV8oFIbaMvLQ293+x7HrWKE5WqszYs4OiV0FMP2MveSrUo/MS9ssvnK7j5Z
gCA3CN/9cud2NGXyY2z+dFRUjXmbxOgQU+vgfY1qVh7s+rWvr9QISaPCiqTnl7F0f9Zs7QAdly/t
itMJQGzEgQ5H4LrSXKQFtCEhzTkqxTFAs0asKxyBMr1CvbFyF2dHd36UJrmC6GJe4YLGOnwOorug
V/yd4HNHKA6mNXcwGSRJTPV4KBHqrUWQPXCy7slMPQoZHHCXXVvmM5uK6KGyI+u1Jfjj2SZ34gZQ
6Svzz41Qw2fKH6ot693m1saW+OG43RW5xJtWPRUsKWqdp5s1nUFWExq3BbFVbRLVHqvWQQDyvYbi
hgiXM5ICVram27FEuroUeFs2/pTKeM7DHmTzyIqRJmXFjKuQtgFHXpLX2S3677Uf579h95ZweXLe
famy2KZJeM/i9p49alz1DzbXjUhYQVbJNpIm3dIEXUIsA6zRQb1eQ7rYaOU+B26kX83YvCxVqZkh
NvUxB3W17wv6lwFeOKMe+2CkHeMzYCsJBaKByhTuZvsmX6sHx+/OCA0xrkH1HEKX5UB0m9jUFDW6
kDE/1oX30EXJa9vykcK/K8srt8I3X5IdEPmwwuoTm96Nn950/inxwf7VFvQv8KiiZUo1MiuvX0Ie
bi/4Axg9bttzGdR3usYyKvGge2cw23uWnWeHpTRCh2cni57y6mdNaaqLF4cxL9kLvixHmEHu1p8+
1/o70g8o667oMxliYesFPGEbxJ1n8n42ZsQoztjvDJPs207YXZmemIfs4dKLJRJOQa/gqWOBWNOG
PpRNWJ+/9It1r9bijUXvrbW6+5Vr0WYgyzp3k2GjDIOrKmyqa7b5eB2xqAFT7oKTNNUpSBD91p59
rDXWrdQgEXcKqhRnShHAS3MUWvxSteZnLyzu7VLdyH78nfP8s1ZjtluX4r1NMbXTV9L9yVsob4zo
2KbB0PKWH3vt0/e168KHuWob4MnNsLU4N5hu28+ZO01kGIX6jgXTuFewITautHm1FLdvIUh8ayJ1
72jvSRFfVYbzTUnzU1RF81uui/daBfMMUQyucO/g6QQi00RiwxcGXeSxTPO9p4mGsPRxysQN6J+t
Chn4BPpznZiYD7Xf0d18w185IqkD2COeEAsRbVR8uPVM59kMOxNO6Z7qeoxFuNikXIfYiQUT0R7P
GAscw6a8pY0Dc3PXyN+5r7dz4Zv30T23DMZQr05voRxSJgdp9me+ABmkZwtns6olWpBdLDvShHXM
Xr1h7bFan/NYBte2yhJG+mG7g5My7ALSiQ664THtQ+ZcpfbEVveADPUCst+1GFiAVWf0/F474XOG
0PVQREJzU6zWz9SHEjd25aLl7ZcduUu7vn9DyPhOfedRgYOSvBIqCh/7/A/TAN7nKohZ1ENyfCD6
YuLl6Aya/q0AoWNdXWrcMToM8qdV8ZDyapBGL/vzBRxUYzEGIgD7IEyOVSphQln7ksewYxG4yi8C
hjYZYknJxpEwIuQ2wLcW9BLGvalYWZoE7E5Azri1vNNds/cXH9ZabIO+BjhObQmfqiU9JWBkv4Tz
o52EwDvVtROu111doKTzn6RtpTmkhLY6dzUrt45u0cCVzEYDp6naTpAyJ/WEY1YzciEqjYfEsVbM
gA+hm37Ueb5NIWQxJ96O+tp1n3rOVwbiwLLTTxeZl8PETwzlIW0NlXN0FyG1DVsgKNc6fU+G/lNg
FSd/YSKx3qso8pkmTHawi+pqmwVqW4r0tp+GQ9CKG89UH3lgTn7/UlfqPezYeXAKnvF0VBj25IK8
ip1/mLA3I39pn0VDcOt3bAZdmohsYlC2Dgi8oUxci7l8AMDQndyVVrZO0/XYwV6vg9smnQ8BTt88
zW4rOCXtxLe8RH9czMEperEwVBBWPEhYSHIP45SfTdGfIMqRXkuhQVp6zCx+OkUoOZlXs2Ho3PKj
FRCa5+abQdTZgOrdzHWyhZIX1zzBYvX37dBOT2Nj77My/OOgX9k6qftn8KO3AeU9fx6tA2/+RRcL
gKFWPihqW5wT4bJc93hUoobxSoD5sfow6IZo2FcJ+5e991y92+liTqany+qdkPW0WJn98cdY03Nv
ilNLFxhDlt3bAZk4gXr3ZP3MWPvB7ldQnEO3J+eQziPvSU+B2HxwOaqygRaPG75EFjKskrkchHhz
GCXBbmMXF/74OvjTKahRK8JrZwKRE/ZrOVQmeCoRtZ5RtN+Nxcm12c5bs2MhYuPT6cmbasqrBttt
xZw0cedz3hyoDphw5CcuMZCpOtnD1jmsdbRFbHyHrnXDqv7vJNWmi/CZLvkDURWwvuoHOGR3zoV4
kbU7BAP1h0SSVo3+E2C9D8v6rWt5GFtUJPJq1mc7/Uo94BKyOc1kVxgxQwWqDii+OBGuO9RCaXOT
dTdT+Jk4V9b0ik6ArtONyQ6euytveWuiZtdbC0y/Y3RB89poMjCyiehVIroN5y9dhztPGbaNt9hX
4oltDV8n3x0Gast7LioP3ps5znbGdVF/FpcCj+mcQwgGk+bEw8QADH6G6Baa5ejMIdMIPzizhYWE
kG8sMT4VM5HyOUr9Nil+rZBXaSzJkJivgWKSUaOm2yI72S4wCXLUGr+2bo1Bqz26P2rs44gtCTr2
9mgPApBSyqnbQaqB/ul0+bb34GaHFxKlQ/lmvpuuP9Kyw7+bRGxD6HBy/3QJYWit1exxOb8gudwN
Yf9o6xsHq9iKPGnMfwOr3K42VuHWutIZvPC1uY9sjMzEBzCVHErO+fG1T23qj2GX5GySAATvIAju
0cy+upM65ZROt6LK0TDqBMZ+ycGJYpoBqUnKHVgQwD3+0scW2WyG76II23A/WKiT9JX0bsbaEA9V
yV8/WV/amT/BBrCPHDZ4hHyVHH3CIWOAEPdtb6CT1A/sGr790Bq2keE78U17zgvxCEf0kyif3WqL
O0fZd0Rxn+b2j4dYOPEu8nwmFleVhX6S2xZ++NO4vqC5YITCB9rqkyyjbbY6TCfb8Maq9JWt1Ovg
rsc8Wt68bH4lbOWmyu0z90Q8O9Q1rXXuJVo/J4NC3x4d4RioW+PZ6N6JO3dCOQwUSwCqZoHkAryF
xklSN3LRIjv3vrXrUExtVh8ZCdPYuh2fC70eI1Hi9MmfFz5yMddbXXOoFGtzPTUspTULOcATw0tY
G2rd0coAya+HwoX8YKUek73hSyPE3Myj9UPpqj78hvO/NLZ1CwQGME4+NYdcs2GcRtttAEE4/tZn
+w9FJ3AWDBj9GXx7fsROcug7jCeoQqFVFek2H5KnCsjcPds/kseRAr6ACuXEzdp6DsjWMeWdWQvk
SHZn7V08mtvI63AGWC619CFhd+HjqdqisN0HY0Xp3/NhQJV8M2Gb3AuHZm/Cbl+xxP035s5kOW7l
3NavcsNz7ECfQMTxGVQVqmUVG1HsJghKJNH3CSCBp78f9rFvSJS9dTy7EfbAlsRiVQGJzPWv9a3t
FFqHubWwGfbOPSD0i+c1Phe8xxVZV8rbttporB0dqD0Tkn2F/xB8G9UvItYeY4/jQFqK8AVYx02q
a/hoHHbsoFmuJ5TKrTlm3YEQJRSSrGI5sAVsrOoITvROtJa+wmhxwQlUo9mXN+0QMrAv35LUCfKW
5JdrQy1ukkxjOFe+0kCb3iRp1L0B5en2Xu4xNtaN9ZiwdWssEEijSLWdV2ndlRQ46qlNZGeQoC0m
RPtdyYMMdxYGUF07OoN9b2oAAkiDAf7npOWU5Qaj3utgYoupyr7ZJzact7FBg5o71EQxtNaB/Q+m
xZbFD/lt0uk56/zFqNlt67IFsD9fyyY7JKKF+uVfF2z/4iQEUT+8oduuRnuGaEyZkpjNd6vMrsrZ
BS4J5nm5WUxsoIRqo0Aa1AW1FX4AeJzxNft4LLYcdnd4xkwMuqW7rh1GsRMO9wWtTh+B3r3Urfk0
toypanM/deKqoqtCWuW14so+ZckHmafnVu/3oy8+yiTdZGX23gIMSbrw1RP+3iy+e/5DBG8HvtmX
NrfvHVVgppri75pwX522e6mK7lloIEUs3r1mm9dF3OYBZaavdcStoCfBhJ1/nyt56Mx6Q4AAnttb
wSH+xKgx2XihEa2GgdIgp3Pc1dRnqwoU19yxkUj7+ZFAwWKJT9i1T/km9QgTaDREdPOtWat4b+Uv
tYF7P9LpskoceV0Jxt5OTlbIBfGiOZpzMTsceoVXwRkDf1fpdx2PD2x6R1PVR+Z/32JF2keUc80i
4zKCzXF5pqgWSh4raKd5GX+pyvwSOt2lNjM4mmym6vltYKZg8eBdx60RIuTi/pE8rpXLpm0a8RTq
zFXSHafyO1JOW5nRdjGJ6ZUGUSY9nXYlvOgjYZtjROkpb4abUh/efOk2m8qGGDkLBMm5fPJmsdXR
pde+sNi0A6Fvvac2xXto6fRPlrWfrkwRrYW5iVLjJUnlTRKHewczvLU8SEyXpiQvzQNhL4fVaJPD
b4e8sGs7DGnKwIBkESADdZL3Xx2zgNVRiF3IbGjw0PCptUngnInEWjtsJVc+K1XmTvuWkTFuOQsV
xXwEijGu4JzsbQPGM4IzpDgAni5bKfFqJ9W+8Lpjn/AklPWht5A0VKjRodNneGH9HMQoDoQhNG7a
Nr44ybjgvh4YGw/rSqNJmiibxwR5gaNFXd1fiWqK2YqqA8CLjlNrChCJHVFP04D53eZZJzVisJSU
rphloqbR1nIBlInCa1GofYitKbmMxAXgiFoxvv4ZePEtFmoiIqPjjrdpR5IJNeOL1SCvpyRbnmRt
HkcM7KMiIb6SAxTFPgW96zqBr95SZQNnl/dxoi5DYr1XpS1ZMcfmwnBUq4lStdPXKKQWA0GqQGhq
ePLaQT/pU88DGJq7SJtqn2qdfteE5Ylfm4plvftS4rJfzdwkgRw1tVKgy4dKBgMNYBVRFTy45XXO
N6/hkB+r5sxoaJsVbrXTKS4kVcATxpbLZw5e0RvxMCcdcKr4AWxd4NnIMj3OnCtk/fgycGusDY7I
Vjo9kRs9tPVkb0u7azZOPYIP76q7ts+Sq35SUyCScjuSZt0VUh1ni4dyprB6OmWa3TctrXrFxJDb
GJfBYZ153FU9V0ihvhdVFzhGLW/SHrvVolKUwuYksmcgsQmpIzQKHRNNGC38ZuiNazlELtm3KHv0
TIS9lLMA6/VzP0k88yP7F+kWu3ahdve5BNrrdOrrVCTTq5br0UcGQCVksFho+6SJvlumTMB9wdLr
iZmvF6LBwGJ6hFOygpxyHPIHx+AcTb1AVMN79nrnSy9AuUm1z4Tr7nDcUdrzwawMiWjSgsJJbmmG
2JIjYFREadmKtgugxvWjZukHiiDuRm5igkzxXadjA45CB0Jhu1v2KBbc+1C/itOTZjAqdG38GNjh
2vzes75jFVjnSR5QsnDnl8Api8Y60xX3Zo4NT9GmOgxtdkpEke/NmbS53Zwb09jpRDm5lfh/BzLa
8PP5XOI8uWsL/UxzjNpC07dXWmMlj3n43KXqypR3fnEHJHofjc62qGfjGmHKdUBwZZAGU+UQCWuM
l7mb8EaRnYLynm7qJr/YUFmS8FtNI9/MrDyb0eRa6wnaZes8mehyaHqKRnlvSC+J0tYzjyUNchD8
ozCwm25gLzI/IXochdD3xuINEpZxBHjRMNPiMGA0X4bF4Q8771nTqa8ul6Iblx06Qj22VPqHcEyk
0n2ZlCN5cPsYKhYaMoFwlJXmlDr3XSQ2DouZ5BnbIyaUUXLKK4OsHGpPggLU6ek+WgaK7PYwHiIj
mPYBg/t+Wgil5BJXpKEeVQgC2iGHOwIU4igNL5mAIxDu50677lClgSh5tRm4PHkm0khswFdul25s
MbMezaFPDU6kxqc4ui20l0qawVh2aCTRx3KDuaD59BIHSqs/Yd5jyDdmyPUTYZovSnjHbklExzrx
N4pVht3gP2ZcPyrUb/uiesls3VkPQxiYdX7wMZH3o/xSsVyE0z3p6g3p0/XIZ58qeR4GSg31ZYH2
d6X6DiPxpfNjzH9P5DlX/bCFi/+ecsrBcXvMKLwsZuZ5E51eoj9mSm7jIij7IDO/xOrdLF5z72mC
wQYYWlKh6ZPOMnqTAeBzl3xF1dCLZFejQuv2vEFXuOBT2HYdxwbDuNi+ts2GHFmN7oci+iAnvcqM
4oy9YVVF+s7riR5N9KDGjb3RqZKNQZwb4DTDOvW2WvwoXKwoYN10DhNHM36JTesAWeugDTe5gYpM
+hLTqL1PNFCyjnvjlF88C5YgccApDobKvCswSKxaW9v1Jk4qu82YCmankHMbkTkrMEhwKcIRJX7I
VaP1lJaM3wo7eiMqSOahq29y/K/8ejdUNF7NrHpNmRxyD6MTslZ5bHXzsQac5TaPzXAhhgKX9MGw
km0dfSjmCU22bs3HcrwepUPb10M1MSJm/2y7c3HDlFw/jnZ50NRdNjCOUJ27c5UMchppqMq40jFz
KuqVBusJ8+VCYrwH+JnTApYO4m7o7F060TCCK9kIT5HzbCfevqwZbEtffO0d4K7TmF+VXbpLmvxU
SficNGsZ2CoIOO+bFBB1RcIWxLgIvyRpeKLjGLwXFDJz2qZOFMzZiBub4a5N7hDfXQzVmFrcrLgb
7XuIvivPNIuzS1+xfKFdY0LwlQf6GDl/y/WSpB6gxTVro73iLGUbp6I+k0jD8sjldMy8A/1vBy06
4t3hER9kbBZh1ZcPOWWebrF1dBBjl5G4bnVUkdin7CFidW8P6Rmmfa5PPERopmNkVlurJIs2XtNs
ci6Z5Whoa9U+md9Ci9Raqm7zCj+YevToGI5o/Rhy6ID9thoX6XmGXMMxcrS2Oi1C4BtIR1m71NrH
dnJpm7OzVK1g3VunNlsl1DVsFBt8ZgfRONcYJfzwkUfAYrsI9IZB+snJz67+0Gn7SiIXbS2yGlX9
rsoHq2PwFSQ0LBu1uGsK/qpRncMEScTM9/ngbqk6omhHe2iNNJAJw46hSGhZhmE3w/209hXRTI+c
ftVeWvLCkAVAHzxb6S045InqRySWlY0Jtyx3ENLWSMTSYmGBnSbMre3jrVDGN2P2vmDXjlYt9a5s
IRhWMALxwGv64qSZlCtEBW5g0y7OtBP5K0K8j9M0WgF9SvuMIxhbqIC5/gET9oppAbZn0jZ8iXp8
qRXsS3wBIojNJLsf6LnkkNALzutshOIDGQds27pXHOyp44CWX9UGom3eX3WzrMDv1tcyDl9Ht3qx
8C+TtHx0aI14TIe8PPqmz7bQyOrz5LfPmXqa9RkLV9d9r/Lkqi3mNcUfqD39OunrAAev1L1toV1n
i20bkZzs6K4VGquwi3npOtR5y9OLVjachHGYNVXylewgEsfetnttr7qdgiq5mpbKIiTf+4zzRTPT
cVOkSVBQUFLUV1PDhr8MCv9hMh7A21lmCJiNmlCN2kCuz4kOn9C8KqzhhvaHEdMKKRi6U1+x498B
zsBtCF9OMpWhomie2Ms02xYlOQM7nB+mPojDJ3M8lc4XVO5LS+vfCevl2nSISTk6IlTXSEqzFwK7
tKjjHTe5/+wN9VXtWtTYMGVrQvquGo+lhJbWfD7rk/VWRtRi+xQgo1P6psL1FYpk24jygl5goUXV
uIft4WrQ+SX/5MeNzr4gqH5dhm327EJl2WaTecO9RQEIc5JgjnceioSvPXPO5nYSTIG6/jmbSziq
89bKrduoiOuV7ibvgDRWXW6e/SGaj4kqA5lF+wbjIMIcuxSPeuQ05UpuDNRp5FCslwKjuQZy2M6Y
8Lbat0rzLyXtqNiq7Eue+d6JDN5wP8z2q6tzh5e+ujNQh5TffvSyOUxpqIF6iCRjLxR/H3ly3Upm
Ikrd+n6qv0pHc/fd3HtHlyOKmOW6oRyaUTvgakMhFSGxLHSWg/Cnc9dbTWCIpb8zJDmAS6S51Zzw
juCVceid+KtPEHSNElkTVAUtH9Gut08Lw7otjG2I/4zt9fUYN1xbAAPwqFqvfjwnyKgRzjfGH9cN
6xGxrGncAyZgjB7pSfjIwdDnEvLnU4ojaOeNvnYsmt5wApf++a1Aet/ARdgTLH6MFN9GM9qKNOfj
OHp7LXZefdyemUsyEHTTQ6TPHMHMbQcwITPna3eAwAirAMPitu3iA2HbK+nrFxEPqzzVXJzwih4Z
bFp178dXKqMJIseqtfO5km6EO50MzPh4+csoOpSZk2/1WkyABNOcrHZf22lgopLsus42442OrY0k
eWGZWGXc6D4h2oLJqIsRL7OY192kFB2Nbh50NUF+zXLomcgrCyII76lj6oBGS0t8uA69xKErscZN
qpd3jmWWd5XBgNSfQkFXhtlA+Cbnm7mJ+VV09Zk0khVw1KzI8+HtMmrONiTx6E6ukCrmWJdfyGZa
AYq+cTPmehyt1eTKPTxPZtW9KmZcE2Yy3TZDw4wcVh4wX5Oz8RKIWRWW8SUL6++91xvZpQyxva1z
kODPIxTDj2EReSPToI5tRGnKs6b9mBMdBEI09+/cgxRkhVZP/VkrAP62qCtFyjC4phC34N/hZJig
boqZRDsHmMiGjG0QZGSU+TbU1AbkcW7etK54wLFHY2odAucJs23cl9YzI3cG01XdX/fmDHZGp/K7
K0djo9d6viXh6j9FWcw+N5fjCwQbKmoaW+4JADtXmCqt1xaa/SnC7/Bel2RsiW6xs9fx+MYj4LpQ
kvIiSYvS5sb9lc2tvx91u7xyNUQnqhv4Lih/5LxxLJv2nbBUfe0QJdw0jCN53ioB7H1G6ydOabOv
o5U1BkDP+j72FyOfnKeBetlqbXSd/6EnikoTW9eGnZnDtCVT59CWVE2bmBPNro5Jd8BCbzqCncyz
OAfnU/7e2iKjySys74ZSdQxQ5mpDt92LDMtiqxdz/o6dkqxQh1jEKHaogXdD4Epvuz6CYjmzdTMY
IPEl+5zuBqD6bCxMDMGj+WyUvXnd4KelrdloDsBki7M5zs3ObB3zUnB+YIdTs6OqpiUYasHwwS/T
2DwVx5D5J7wYl/vaqK7SdGmBG2NvVzcqoaWyJEjktwxUiNi7u1I/Z96EU7dXtvdWO0MRMNHWqW3E
3XINic//RsbS2KUz1Pehbp1zKByd2EqpHVGo2UTxLL3uBk09ikFNkEpN9wZ+Nw3d+VAiVtaOe2pb
y7+AFxOboZY4YSCerSyfsvWVasaG44Q7fMvHyGl3NLBzZqHsjUhJW+rHtoMoTYjXuDNkVODcs0QV
hEsClQPYRKOkVnm4LiSDPkt2ZywhBI6raopuegTgoCd3cpO5ivcnsSM/pYYYcajL+Ey2hGvDokmZ
W5mjXAYPOYP6QhSo1h+9MJzbbUOV+N4ucu9lyGQ0QIAB5rLhKabdmRm2HyG0Nz1cahjSKXwrWio6
SVM6G8eCX5FgpyqRKOBc+BGqSZv7/UZS4c3XkjgHo3NuVNgUPDWhAwSgWiKkDRdQfV0J49HOQ+sG
gcdv8RXVuXFxs6zXVmlI9N9F7V9nmEgCDcIZ2BDDrK7QNtC/U+AVwnaoRCKXAWHFu6VOfdrRNJme
9DYdgmrEMhQJV+yx44M4yFVyS57qozFFcUnZSGL6GMOPpG6ncRU2kXeuF8yFX0+7OCvXRtnq215g
b6fgCpW4Nk0YwXX0NGbCPqaj8zhWZXNty1LdmKYkf5pSasXbMvmsw3CPiCRPTRYaT8tSuHV8zlBm
XU5fR33gS+CauCPB5Owm6AWrgbjx1rVb/WDb1XTv9i6qiyqMgCI77jT0iVu9NftblKpaY/Q+JSPt
UbSgbmKassCYaLZTb3JZfI2ZJID9sFdFXoynMJskoGoiHHUTUcTi0ZZjJ5AdUseT24oyizX3EEOV
xubyMNjmv6UjLSIIct+qnol559U7fx6YJMsMOSZXM01Glc/xCWbRxH1Y2Ie4zfS9q0wuYfLqE7Ck
ufO9gxCksjpPYMHWm2PDOfu2Lu3+zNCSbudGTWdr6iastjn3WAqNANane6fC0j2b3thfT4Oj9kXV
ZA9elaI41b4JpT4dVX8Bn4HKFGLCZ78zZDdKqmQbL2qsNOO7qWit64nvtl+xObECxklin8fqIUm9
/NZx/f5qsEX4WGkT4SIjezJQFzCcdsZmVqoiG1ps/YGWZQOmxCZk1/gVl/kTSDwvqHHaIsRPef/g
jVYsyO1ELu0grkROmjGB71sSG3hYM/OcpjaT/6iCd+zSU9rmTCU8m0HlzID0WjgGtqwCFYhJ8okI
iXXpGpd8WTa/IPSgz1Sj+haGlk4zmMJ7QbodCd00aDFul6Afk3RODFNoBrUiz95oVGcWbUED+1CS
EyH3VUJ+jiUPDTYiZdaBr+qHQ4GalxMT5Pgyhy9mlBngqwYYMqw4ilhh5WevRslXF5oYC6yCcC01
L4v/olEjwUiYEGvZFOF7GRne1YTs1+Ct2czUUEQN3BHdr8Ra10cA6fpSgWmO4hvebsyZDCWvMXFY
vFArdvkc408eyaJcdDPmfVfZPpQ9lK82Uu5BHweGQMqKODpPknrpbOJcTmwkx+sUJncSYyNbTG+o
grQ2k71k/7HiZb3HnCIo6mSJM6+8ZOBriQisQA7szNhdIQuqazPrJZIRLrYLdT1o62OpDqkZplg+
aWNe26JLH2vOCHi+msTc1EakPsaiSa7tfHbXlTtwJMtiRVvU6Ksj/lcmOjE/D/O7Mw/GlefVzU1G
AcC3jr7ihi6KXr+ecq15A/A2f2R5Xh39WZ+yQEQakwJrWCawKnrBgeFca6zkW3iD+RFkRbLYyp34
VpvKMiDXJE9jj0w+xtLYz2ronmU0EzL2HXbTUP7u/L4B6A6IOihGEDxxDO2F8wN3YqUhGEpMHvc9
RI+PPEuLsx+Gw7aiSrtYmUsoqHOEvgbkCE4cd3sAX6i4I/KHO5bGlpmcbIOPtRi99lpF/l6lRN5r
HkkHgnXG0RQ84bNRleemg1FNgna6VhV2njYRdyHzya0SVvpMWQ+ZQodj66nX+mqjKTdotXh+aUJV
33ckxA9NSh4lF0o+6B0X1UoleotAJ8XJ9ZgqpeMthVFPKPCYEfSpJYSWWjtZmv210kPm04To/K+E
Oup95ebQvyG8kPXsu1sL/EFQKWpTiRoUrKRyhhzQelQMdfPkXUgO0QgZS+0qtgz7G8WuyZl0KIXY
dL0xZgezHXiMhlZhNI+3c5oSCCPMBgy+dlNy3IIlInNS45HF5FvPVPHAWJhoLtJCMI7atC0TlZ7D
KeUeCaOUe2F05vHVBRlz60XnPGT0EZ985yYs4uJIo2D7VpTkuZrwqqHBAz17JVzJFoCmy60wlqf5
rJ2aCJ3S7ksGLidnWDAXQEEMG0ttcbJLSOGy9QkExiHN0cxMrKhlDhSKPRsU5zszCQBHsgh3eBVJ
MY+VcL7jww8fesLpe1IrPtNzRvRqBf9RY2OfuhtRG7a9ISRSrXSbkjXTi3eF0QJNSB505D+ITbMR
3XjWcWEHEAgh7kQ5ILu+dj7kAvE+iehx1+1TNgNQ74k7atl8FXr9g1bxJxagDABhh8GZ3v80vf9H
9v/7quA//7X8m+9VPcExieV//9dP/+vfkst/+lu79+ryWrx3n3/UTz+5++8//zh6rzav8vWn/xEA
bpTTbf/eTnfvHVOYP3+Lf/zN/+0f/p/3P3/K/VS///1v36u+lMtPixgC/ggrN2x43P8+HXD1KofP
4QD+wf+kA0zvD/YjrusLH1nLdr3/Fw8w9T98YTgAEAX4F9uzMeb/k27u/aGDo4WVTd2zzz4QRmxX
sd/8+98c5w8s/q7tmZ6Nb8cgVPDPN/4PADifGR80H8S/AILb+mfsrm1bjg3Bif/CGGbH+XM6gPna
VAovFRvQseVH4Uv/uSxsQpZV1O9yS4veM7peAPxjzH0OZ0hsYN56ddabrmEr4uf2g9vOGQEudgLY
ylI3SoPJIsuTzjUA0xaoMfZlVhXiRZWJQR+cL0/XkFPVc7gE9IIUhrR79FUvjHXbDwCIChglCRCq
ECWEcWa1NRwRmidLwktD442z+yVdnMF1mZk2gL9ZuhwZSS4zV7wyRGTgOCByQLzwLEWJaOwQtgrI
CRvbLLYxDTmMORLg53n6RFAN25DtDj4p6olbmvxqbJFXGjR0/QT3M05+l1qUuWKTiTMs046hQYTd
6cb5huRm+dHNsXbMkqpgI9+oO5HP7S2de4LxzGzS4oTgkL/SNe/1jxMF3cRRe90/S7OYLkSHwWiM
qT09TMyb4kD1dXzw/SwpyAN5xjM0k4EmRvxH/rYBVvLUxuSYNhlEpFeVdaiKMtPQ5bJlcL9xLRf4
RDxwEsVrJsVbO2oJVFgZc+ApYXsx7Vt6JZsmt3EAUdT+QeFD8hCBKxmCHLA+ddGd0MQ6HaOYPKg+
amcDMXYGa9hGXyfSqmxCinF+pJC2IgTWx45a0eaNLpZERi/XueyiB6mnGPDYUfnNrh08nZ6k1G2x
EbrVKI/4lUK5tmfH1gPKLjJO9Zmh4/ibS3EYpxIkHW2yBtFE3zoy60YYHo02wrUzZD3jnjo2SSvw
dvh6LXLh9hgqZ1vPA9GRAtVn3YaUTFF3loz22oA4Rq08065oU7a0we6HqjeefLbBPiQrEopQ2oZN
z5ZWBEbd48Cf7KaiFM3s+is6tTKex1XJ7zAQURz3vSsmqoac8slG2+Ca8Sr1zUbNQBaxpdZymrQR
v2Vv08wr+5BLiTPHbOG7KcsrHgP0ssVsxm5tTWSPqTHrdOHmToY1m2wpPh7hfqXL1o0xc6acgJsm
SumxHkvK4vDkPskhY7NuR7k7LEkWvvql2Wo5Kfe0K8MS0R7tiQTgfsj7CJtiNk7Q//rC3YwWgyge
85megG8xSxzyajmxEbRgBoZqlK9ds2WOP0cgPFM7Ddtd1Nbkc1JpkWZsU8LyyURwei2xSOC5btuR
oz3UqXirZVCTyN4ZFu57gE9XXZozjcmiERaJC8jmRfWN9Rh6kHY3ljFjYK/rNuQw7mWMjwyLYMMu
m9lZHatClExLo6pvDzDsixS5MGUcVMBqkLs8lUl6PY1MsvajMGYcikiosJW12GTK1YZQIjhFM56c
EhGNmxZDkrvTvDxE6/ERezHrdoDFlRGH92KCXb3S52qMgfwlwy02ZOa4CRtSZ69aZY9fVK1nOGBK
y14CnzmOa5Ubqt4Q3O2eWi4Emo2rkUc823Nqs8wpbRklewbHamYhaYYajqUdxnWSxU54G42mgPUU
at2wMdlcjFgfGLoseE07vmRQDD4k47WBcmMSsCw9OTNzK8msbjeQEnywyJl5AfGq9HvGDlluRyJp
dOpalYW+jor10gJafht6ab21MZ4oHHn94lGFteev2XBReCJNe1PVrCNB6xqQsQgbZ48Qb1zAD0v8
h12dGz2Kwuyaqx5WpQjK2pGPhLQxtvbw6HGIK5VRr6Iw4q4cnDTZ2q5M+vWs0CTaYU5F4LkQYLBK
N/M3fzAYHHPCZeyrQPv1m9pzZnNllYl1P5Or79g4G+xnqT5Hg+HISgrLpGnnKCtj2cPhyHls7Lz7
ZoGBD4O2WjQ2GeLjIapiQ/DupMagt3V6z9vQiN0bgVicYNt+pvmx7cF4HDRdEx911yh3zdzRMhho
soqTuol9K3BGg/UqCWM2lx1AQ+qS7UYEnj9Q2u7VdTGuolgBr6LCkb7KtrS9p4QHgEHhrGl8a2Hz
tyweqUvCw9SG7hjPoZz3Mcgv/zDQnfa9axHNyeQ282IBD+874XkdFiaPUHcVruzCxveZx5F7nMN2
/Aa4Izr1FHlYqAU9Lb+OOaz7SlX3re3J89h1xUffTL630+Ny2kuAQKyfvMT3OnXqD6hIOsKsoQse
JmOOuZviL55k7EALjtx5pF5YvoW7ElyiT460jfFeSw3vbvZc+eg1Bt1rgMf6G/xdLYO3ORwfM1Q0
ssB2r7MQt5mzwyaC+gv9Oj/MU0j8dNLjqSJF49IWVIqUZAoiCtgD8pM0OdOGurNxW3+p+nzJZA1Z
FQaxk+tkG8rlYA0333+GfBCLwPbD+DXr6ClnjJkSxJqhmJLtB6CAt7tWFnHkNp0/eD9Di12f6ond
lA6ogCEwWHjCZTzKDSKmuo5b5GV6bA1iSFHkc/DX2xKQW2WEerNOujLDdwoPBr4neo67/s/3zP+7
DfFfVgP9f7gr9tmv/vtN8e69LV7L6cdt9PIP/hGZdf7QrSUT67F8O/CFKWX4n8of5w9vicP6LsQx
3TYc/YdNMf/IpTWBROw/d77/3BTb4g9TkLsTFolbg3/v/Ceb4s9bYuQblmc2xFSjOJ5j8Sv8GJid
4aYy/WEyBgk0wi/ZuSUwSglgKd0ktnLaM7tP9d1QZfebtoZPVQ06r8ynAhuPrK7rMg/7+ZXF2GWp
FnElcncXHFdjXccMKEMR4Pib+o0/upgdekZQ712BSec3hSYGpxQa3BY84OHt739jaqJbpms7Fr0U
YqngWP78h6iwtLu6Yz0gx4sAqZMQhZ+39vDo7apO+V/lZOTvNrRTrIEZz91E1gb8TXqHdz9cKv/i
WPK5k4Pfg4GgTWWFC20JAtfPv0c91uMMPIfdA8TP4d4LycQ6WZhqZ4zJfA5D5aibv37Jz60cvKQw
6agx4b3gxbaWr+aHtz7oVd40E/mDNJ2dk25l8RN9vuOxjxXazl+/1q8XGK9lOpRRM+4iufTpAkOO
VLKn44l8z5I4q6GUAgKQ1HGCc9bUrkWzqRkHd/q3v37hf/UmSajzPaPUElld/vyHN9mVbF3NmnQI
XrnWvbgqDYmBKg0itRZ1v6tR+hdvk/uY+8fgwOr7zqePtGYH4k2ZVawz5TqnIVVLeARPYh6lTEEM
/5AtH/Vfv8Plo/t0BXPSNg0OyHyunKx/fodq1ns3txqkNfpKvuF04ctLWS9+8zK/3qi2rjPV9T1v
qR/75WqZkqJnFp2vkSMpoyi6t5SRRb+dqbkAEZZttWluqaIby/I3S8SvXyFneNZOR7j82q74dF4v
LUqjMKnn69FheUD5IaMWYot6m2mu/V0t2aIzfPo4+eJ4GYeTmGt4nxcEoRlZ2ZjQ5gdOAw9iKOib
Lwy939FQ3Heo6bQ80F4VI3KmsFEmiKpSehxLlBY0IKGoYI3L8R9Fev9Wtfj1M0AxYZVk9KzzAFlQ
DD9exhkoOipPJgB7cWNNJ2Zr07qUfjaekyT2f7MW/asXA8XAhIIngrA/v9g86Xasopw1EfDLSTZ6
snMiK45XoLPq5//06l0ebshNbLi5qj4XglHDQ9OT3SNbkyTZWSln94WKRhbur1/n18sX4QnklW8g
MvG0+fQBytBQVVJGlFyO5XBOJy3fzePo4KxooJ+4jh991zVV3Bf4YNLfvPava7swuHxtD3MXq7zz
aQ2S5DelqnmPMfSLbw2gtAkh1kWkcM3UzM44Mnj0/PX7/XVVEMK0oWayHiEmfb5pGsOL3DJ0i3Vs
zupGm3P4QPnobf76VX5Z7yCvEWD5s2hpIRYsf/7D6toL2i04zDgrEjrajcfx+cxZlL7ApA/XjM3B
ZHPz/qZNyljqm35a8ViABJV+1nKj8qrL5/3Dq6J9oVMNCtU4xxNzCmH27fNC4bPu4hkHTj5P0W7A
QTcGJdoA7p/cjd6Ssij3eMdn/5DqIrP2FCQY82++6j/vjZ9+N75olE/X8izT/nU/Y1WZL6dBm4Aq
4pTxTB2bcYoJnEYXE9OO4IxwkqqMkewjfz2RijtQARZxG8/ZeyL8BuCCchpSBVaf/O6+/uUmYKDg
6ex4kFgRWu1PHxxj49lLLfx70ki9x1YOxcvso8ria8oT5hOlpp+TfFHP2CeyDTTmVpnBNJtiVbJB
fHTEWO7JUoECpdbaxG4ejmNgtz2yX5e3ioTyvFDcMsd0MctQq8Mc0AdhwVHOJhE01WX2VrU8aOCs
ZMO8nZQnx+1YFsyeagzhHApx1+A1jJR+Hl3lvTOMKdW+AxSRblXV5GQ2TY+/B6PaF4GpZ/mRTHWf
bKPl3mr1NEJ7iBW/BGaGO9UayQ0wOXpKCrQIssEq/y4wuaxpeqJl3SOGFUGDgzi79LqrmyrDLgy+
wfJOpKYRgYd6YPclZzDcz6mbqgu4Srx4f30bff5eWNXZx9NZ6+lLa6D3+RGe43gsKA5ba5d8APIL
9zBArmCC+9evszwtfr530L75+aZgu+9bhvOnAv/jvcMBtZV+Gy+208SlUtzUMFIYaqrw6/9f9s5j
yXElS6JfhGdQAbEckqBmJpk6cwNLUQUtAwiIr5+D6m6znh5ra5v9bN7ilSaBENfdj+tgPUEk0FGh
FufFrKd1R/G9dQ2TFi+xHuJEgBpknZ2RIJBTRsh2kePH11nOdPTEZ2s0tZVtOoQLBua7a/Y0zHp/
vCEWL14cxAWGP1SzfGcOBTa0P2aSoUs+ZojNlJxA7V3LIXGCqh5yYiu1/jnIaV+NTfqmU1mxZPKz
4TEhmUkGyZuIL/NpyjWYyWWSbQAtcJrmtiyJ2CyB8+/D0K0hmVJZdkbwT+n9qADupZ0ejhhfgGku
zdDoTosFJ4Z1hdnfxZVEZCQb9CAcPPc2LN6eLKfmJdNAVvV/TEChrzX1TluMQnE8jVvbpX9gZfTG
/GpFyaFGv5w/+dKNtS2hJdFSQ5M0kxPLttEOh6HdAr5ST/picwoXw5Osybz13ZTejD9+qO6PN8po
HPyS5CA1IgC4qFKRyxs00vqhWTxWphkXv2zZSwxAf0xYRr4AV6PFmxX20T2gk8batbmHTo5/1//d
krCseNU08RbizZoYCSxWsMTCFdZZEixa6zICwQXZ3Ayh8oPDc3Ium1Ac8b1uHYAV29YarRMfvn5X
TnZLTFjD+U5c1YIlJ7o2iP7Y2XRD/IrD6UNLF6tb1w/+W8sT9RBrGCarHs8+wEP4YPlgWO+d3hik
J7HSlXn4IsoBc52OcEKfzw9VpGWQJlSVrLw/frxqseb5zDuRPfBbX6bCSU9FIcRD7Rs4Dec+Yqqn
Usgk/GHt73EiD00AjkPxTv2xC9Jd/82wDDO+9FZg1BgXqz9+Q/uP99CzjJd6ANq3CyMTHl1a6yA5
UExSXYzEjfHBR8n83S7exl7Aq5RqYZ9mVo8OUi/BAiSA0C/mbMNdqtqBX/fWDg9iR+kTTSXrrOcT
TDVKI6SmdUfD9yihKsPFZZkkrUtlQPoUm9BFjlxa8gMOUIhuRZnInenXIg3mbspf5djNfJKLAZTq
u4hthAkug9qqvxaLXTQfQbUTkJ4vUe9QKrlYS+c2ofEAeb9K28fQykHJ4UptAD7GuFTbVLyki22V
T5UJvlYeSN+MNHF5YCNYuFZmTMm4oxX0cTJ2E8GsfPFjppgRyX53Bi0yVjne15UkoDUvHtsxY5YY
iWEO4C0DzchwCSjwkDc1/sm4x9cKkuoa74i1Vvh5S4BeOH+jx7rpmhuVbclPvJiBYUaf004++QmK
hoPewdzzE8zGZ+ZSvoi7MlMfnHZ+fFqaMMior3Zs7Ld0ml2eZ9s+jLO5KCnFw+hHpLyr8qQ3tvaa
hvM9mSYEtgjS7fzTlsmzF/k/MaPR9exNx0mPLixS0FF6Fbid3EGxaDa+Q3p0lDYNHz7hMmHeGxqy
dEf/YVrOz5ZLB1mhjyesPhfIj4DEYRdEGmkHMWW/ezDktQddX9RfAHkxCw0CIC0goKJfaM/R+AlB
rU8p3Ju+Od89gMF88lAwaC5i/mEapHAE3GDqsIqGSWl0rnnGcvpgVGuQeoy8dczGe64Kqm0ICEIV
Yv7bVsTfYyDsuT3xDc1qxBgRnTl+EqbJK8Y8tYNPpJq0u6KDkNsX4KyQcJdZrC6OI6mpDT4ra1UU
IEljgIZNZFV3pUFq1m0A43YW5R5DZ+21MtNWpZU+RYOz46gzc0CArD/ynvQJEKi8jh5Ni3fIK6v7
DAwNSEzqBs3kFxBA+8DpTXgoGKYtV6khfjIOHvUqLbTxp8tFx+CWvsyQ9+xsVzM9P2VGygPXzTBq
/l6r1X0mDW2tIBk82rC71kZRPkO1P81u2watv1wyIiIbpsAuVM+4r73LLPGLYS79tbQ3wEL17SA3
i5My5FuZwY9r83CHfb7EA9QHnc2wiMkKvX5itDZRm8RBrTx5h0/h2UVnpzfQQPxLC/epmWGtlbJ/
Tjtjq4nolnP+WjGlwK4ghlsGXztyAEqyxkZnrRFdUGvxtzSjZKNMVsSydKeVS9J1XWpgc3wzo6i+
rr8xQB2B0XpHQmoAKfLyt7fEgfizyaJbSNCYJHVE64o0GQLjiQl0sUVczx9t0eXPc9jwpZjwSVWt
zQFR+5oF2kBhxd0+Z/qOUzM1FQSUeSYIp/kzTx03/15OySUpSm+JtD7EWEaMQT0WZX2Giv8A4DF9
g/5xSyLQ7sBNsbzW3rcx5VEAjhcWgmpNhktTGjgJoDujaQNclsTSuuRuZnV+aBv1oIsKDuow7hxn
Ql8ZIV81Mc+7/VxlXC48n3hgE13TLD42mjjjabqZccNC18N7p/Ayo1iRni1OnMxL9tmgfoPLhtRW
T+cYrXbVIkgqsxdwcGJUVE3/7Ug8nHwppnVKLBwqghhIVkl8+AUeTjMf4BeR/ynwuHHKgHAsx5tV
8vRvDT7IFc5kKOLduxspCeUAsCULDrUEZZzd6RHubUt3VqZfls9+V3xzs8HK3spBIwtQ9ZuWKRzP
4kzbWeROd42cjghkc2D1/jsLuACqNX+EivadlYEuSdQV3wKkzbORmPrFhtAJxxeQizf3N5zvPkIf
NvspywEVJ2G1KhU6Sjt32gYUcLguQ0CsfhKAdt3F0LgsmwoQ/CIPNL2zk4sBd3FdkKz3YVHN5Q+G
XrxBRFi2Xk8Q2yZwXthkfaWy7kvO0WvaMp+csjk7Od4mdDC6Pf36E9LBSUX+SCIo6/cisinDtohn
apP2qmonueQF3Zt9Hd5VVREGyG27vMgOev4UutE+HKbNpKjHwkIFQvniElrTvZbduKQQYAjBsjR0
lkKrtQIF1zxR8Teo60O0fLaxMz8J1I7VNNsI66LN1rJo+RUFsypKK0nixzVFTrODeT3ZaagpW9Ga
V494odAfG2GH27GRO4fgPLBIbAo9crp95aSx1bG20llRb5ho/Ji5OkJkp2BW25FPjGlqJzND/Gkb
ZdNWud6VqfKzXoQ/aWlvRScCJkcBuJSgqtzHQRT3JJwQeYqMwMC8aazhufIQZOiXYPpsBLay7W1H
b8zW8vIr81PaLSmwCsyCksHGyh1mYAv/oufr8AmHUY4o79J04MDukMuJWd+tcNj7I08BSu4uFiRw
UaYfm0ZioKOd1GOethJ0S0Fxql70zkMaG/VzrukPZuTe2RS8gKbRiJt0KTnArDs6pKx4pPCpVnl0
0mxoSpWY+YA6DW4koJKPhGlPgALWLluB2Iz+dJ2m9DR75RmzubpTZfXtTkJbu0OaniuPEzmW+lev
aK6uNwBxmp14LygPxtrB1g0MEW0x2VsUlFE6UBpgvv0vnHqMi9yD0psHkOhPItTWnWRAiGfld+IS
G4TJzdXNdT90n7hx4kDUHtzGgLEwXxLPBJfDJrDqXPXOrPuz7zxsPK1bB07pPTmYTKF8m5BK8nk3
ghE9eoX1lEWk+WJcIqPd3DA13ajvrvCiihYWxvxhD9oRpwV2Q6ooNrnlPoy54txApW1QRDV9yQm1
zuGIB9dxDxzS0O6EBKXREgtHEcSMBOctVGixdDpvkVtuVZN+ZW0PzEOLAYXnnLe6MYe5JZvftpHf
CoknfmSORNirfpE6pb3NVP8sjaRG7dvUpU3Ws0aGe2WSi13TlDite0OORzXAUqEaY4OTQm1FlFK6
0EyFC+Wh+UyL/mzm9SVhAzs2Sw7V4tazYb9KANOzcFx47ubTmKj3roSVWuLooVOFFgmW0LNL/Q44
MoMUPMLyN8C28QgttFu7cXLfYMwtZXIcVA/msEj9XV117DpYOgLNHjISrPWArTw21xXVRyvdnNsg
hay/AVEKvSktXogF7l1vZDljZVnp6NVToZVnOkHnFXOPDfio56rQfs2i8a56JOOL7jXTEZqJuS2o
GlyNlaGB9x6ii6WarZ6Fh3gwdwhD2juZDRLXubbzC1L4pTeEoOq1a+qVW09OL5HqXiqfGrRhinCr
tztWs43eIZDL0TpXnbwBKUfRrZuzRZeFLybCuViZ2Lw45GRF/ND77lMF4mIt5vba6OJtKuHY9dYe
A45xIHRGayN20U3eDwEwnmcA3c9G0sBogpIFneuhMaqHAu8EiIDkXVdL4or3Dk/RWS0mjUqax1b4
x3mmPK+pL6MOaL3mBsNWvY2pVVppFaT6vt0N4xgwxzjAKSIlEcnyzhM41fBwlNOZII0CK0n/UgG3
zS4jSgdHWn6H8ODXxdYqhhfSAt4myjGXG1xqx8zjpmz87iis492FAxvrrhPQVEjbUW4grGFANXXu
rJUiurX0v1abJh0GgrhD2/bY3gb/mQtj9+jrYZyvG13LCpy+NaVLGnVGCNjwBec7qr+m7MFJWrbp
qfNzuReZivEPa9ltjKrmt6wUi5/WSo6MoBmsO0JL1YLn7WwcbCMzn3VUCfOHSY540cB67TXqcO86
/MEd/bvu+FKHFMnBtsUdrxuJlgPF780rVQAhm7WhQudQWTmGVGFmHrU2hPg2S3AqqHvjqVJxb5x7
0blPTg1B22SqDCthup8BZfredDOY8H+NI5CTxvtkvYNth6+qne8HPFmrpDFTTLwTVHkjTlNyfbre
vY98QDxhEgtaWMHxt2N1gy7Tb13mWZrkspDGl1CLnkbbWM0lf+9xzB9CLs/53F/NyL8xCIYc1w79
Gnf+PQ2DjD6mKr2Yo5aB5whl+CXiNLuPcR1XqZutUwAmIeUvm6mxvxrsjEFhhsMhRyRmba8wmEUL
oV7XeHbXomWXaYcIeEkaBSUss/uqbE+qV7gnZLWSjd4/ta75Tmvti+tisKfpnFF4HbtfZNTAQFHb
t0Igm08JQPQViN7XOBMEvo1WpySatWSVS7Cjk5c/FgRqYEuYPHN1JXCP92sS6HBq847yUpVSyxdW
ZYdvbTa4eEZNbG3ANQ6bIir3rlQHkJkPSW/ddzPMpHg0wxPy+hekpGpHUmF8jHHeqXMPIPeTe1n0
1ZAFveZ11mxHGoweoprqnzkZ11STaQItYXhgQLkBAXuMB2e+4rAHXNxG067qsRUaKTH2PqUKm8i7
eOQF/5TteE04zd8DWSUm6PlVFqTAAJ65CDNxJcU0PU4dtme2RYD4bKxPNanWM5V16dWl8efozv4r
BjrtSE7hSjnjq833cKrssgpiWDwvmlPwIHBok4GUnv5MhQQFgnEGZi0m8YNLbDmAF+LRoKByjRsq
JsBoeQd8Ov5mJHN+rWke/PY81/kWSqiXPhf0y3f2S2Po3ilOivw+jYC9ewJzeu6FiqMEKjqRQx1S
7jiSCDVPXquAHtYCNNIgA5reEPHl+J268sLXgoJGDQIyMz0Dor4NTTV8UpBOTsKPtsXoN8za7PiE
PFIGbVNDnccgefCqHDKKgiFYEcd7tsYphFjtO2+mQaKt4RC95ihFoY1fAJJy4UOSRSM04ftBwmho
ZVN6ubdK2kMUSVO8RWjs+jQ/YlfHG2Na2XHWganwAmYwsPDGuoKDTOvJt2EafqdWuZ08KwQCZdAx
0JtmkMQwkvNqAv0wqcapHqNWJyZAtXx76eqZiZVlKf2Z9sWF3V1TsUe77DtDEuK6dE/DGHaEcTKT
kXCvZzI/0yaIkV1/nSxO0rS05QeVhUsFmA6YtKFNYav0WpIuW1rACgyiLO+5dqgmJyWz7tTHJLI1
mkQWTxI1ANGa8vfoEUCiuJRpf6aqpsAvK3Ic/En8DrICI6shhwnJzdU/wZq3W2JV1i/Ph/7WURhB
2QulbnQ7pLF9TiWBA3T0nFhfK7FdLZNm7ktNuqnCnoMK705k000cpzyQk8BFOXEW5Lg4TsTkcav2
igGS53akjuSIGfRW6TS2+ave5oHcT2QvnTX4bi5R3H1wxHap/znraiLoVM+xz4nbi+rwaMRJi9s/
pLuWKTWz3aPRGYn9q+sGxdtLLAhoTEFn7QcO3nZ4s/yWvcDIOvyCmECT8azPnZMchqKXQCmRFV5k
0f1RJRxWu56AM4lC06v1NZsEWuTEqb/jrK0bZN+wtx7YKxwaNF3yTY96YTtfURE514YLf7R3/8gJ
bZPJ9MDxdLI5UJRy3+sJROacaLI62r5yrW3YyYzgeVd0rwRPeKgWLM+wH9VI9yXoSfwFDEJcLT3G
5ji163jq8WmvpTna43Fop7ygqNQer/nUp+0WgzUsDaUcf90KOAPrpfaReXZL++JX0dCrWhRQxX91
0Gpt4nIO5s5UFLZAKoNwsMHoq40wEaAG7cl4FrTAxY6uBYiXhb9i5yIP5Kraz44WhZfAJJiqblqN
hp9Z7YxZu032yETWa74KoASWOez8oX4Yh2x4q1LGz77xreGOhVt132Y19JClULKrWW58o9mT8Ra3
mXHrxpOxceLbfo851cY00XsdPfCZO8zvMoewQVpqNeFA5hDE7I4bF/OGYBq4+XTj4GymlIHLcomP
t3ZVu1w1P9p4aCmBcjRko0gaW27xhEWVRX0piZnE9/b0TX8Q9XfuCGuRXyN/EqmoueeX2I+MzLMn
nMbiRcftuO/F+OV1Nlt3PLv7htN2sNTz9rQGme6x4u+6SjNQQyxCLECytUrmdRS9+fnO1rvKgcmd
U3md+iRvqIR2pp20AWPjVJ9GXhGHqP65d/XyK7KHqFlnaaLsI7HwwmLWsMitW4OqmmGfyoQLvS2y
1tuUMWz5VeVS0rTm3tj3THdyf1dV3mSfiQFMlERhP/Uh7NGQGFhDA+a1TDQJW7U0yWTzwHhyayk1
6ie3kJq4D3vlOnuTGDHORA2LQVjOIrsYKtKd01DrVoXJkuHE3lCmOWNA7fh7w7fCNoZbBRUWN0c0
bKumM7MbJ+YxeuqIhlvnbNRZChyl8d+JVcgjhleByLBqCVF7LsNzixOy246lL+NtLGy4DlXoRbgi
26yyzoUxT9ZjRoGYcfI7Cpv2epLPw94rRFY38ASXZUJ59Mx8KMdpkitdrETXsgZZZwOejzbIlVVH
kmZmp9C1i+8seUB+55ABRhvnJ4POWaaZbXMf2S03LNPNpqOoCrZEO5P3PMNzt22V1WmBhVFheOn9
0g+sdqT9wddiDK4a18A8Z7xxzXS89/jIQEXPw0vTSWOhLkECInKHw41z5x1I+eSAFvebwMErW+rS
/tWKU9Na0z2Ld3dKbOdUKi/fFzH8fOwKi/NjYJZj4QwvzGoOYvoW15IGpzWlL5yNSns4xFKLV+0i
vk8juhbsh9766b1U26KZh29haQL8Y6wWv9FeEA9bOeDc4ZbftumeETRnS9V207ls65hDHQb9PQ12
zSl3LQZBMf1Id8U4jXsz8SSXLj8VXEOgkYVVNqUbnmVO7oUs5dMiq2x7qkLexjbzecwtr/xu6DsM
+lacozDLvsbImG4ayaCbksmQ7AYva9euNkeHWdcfe5PSO03A48Oe4TDIWfrPzVyG66nx5VaLICIl
LBHNceRCtjP7/FceaTA4/bB5NFuTWw0DOZt/yTSD+qraD58v7TFGPvnIknKALenLTVdCNc1dATVH
h7A9B1NSc5qdGG/NrW7vZ2klAB7D8epyU726PHdrjMqvNkgrKsOd3vzKmSIgnLnQVVE4pucMofUl
zqzqlhnumzUw2BkMiM3FqMJbGPb1SNphuhZtqLMyVDCXiXdcyAq4DOs77z7z+wGuDePslU5ZA+ok
Ju0D9bL5jsiK/zUQENvVaqjOBgi0OyuE6OEyoeT2LUwKmpbVrolfDMr2Tm7df7WZSY5xImmdhON5
Ghtnw47RwZJyrSP2Ihq7+LY/3SRLwo3RmFOQteUyI00tVW1RE60gF0BuNsK17K9eiyPw/LSbG4HM
qH4mpORMn42bpQNhfM3k2p8mgGuoCYntqSPW7rFNWPqNSivrQhrCue8tlCEOGOV81FGO/c2EZHY3
cBTZSq1UP7Zo5K2cY3nVaEiBUMDcyHAGd89AgamVaC0GRVQkk6sAk2S9xw3eaSBzTWBVU3kn7Ujf
ty4+AOqf2JrXRp9muwJrdeBg1KHZTp+BnYXOAkGrdDLr6NpIsHXNuur1GLnqkTlxDE1Dy8wTjSXO
zvAdkzFJQenGQAc00/0hMnhV8OCbluc+WnrJdQD35g5B0kfUi0NzByuEOztBCn0N437ezrbeXKBv
tF/ulFp3aaZ+9TrMDe5K84E7DQzSKuySjVVo+qGkOOrQOBxEReaLkwGjGsFYFzu7GSjL7ubQvo2m
O7zXsjb9JY01XUxfFw9g4jh5tHUezHPp3THA8VbYz/dKzHvub8lW6kBia318wBOiPU1O2d1aVDGO
r0m15fnHHuHrNIPkifUqjQWAqIfCOtD0RBEMyXdSugkOAOL20PJa5e/rtA/3feoyoUt8GLM6QLHC
OdC8Mr/jpmOqHTF71ElF3YDNS4Bv1cCNVqbAQqzBeBuALd2JLKG+1jJj5jiOeW+O/ksGagj/DAmh
XS/oPtQrvAXY8SjqXmATRSTNPUV01i6Ms/46133OMSMHCoXE8Yv+VflTZOUvCixoOm76/hP0gnvX
0LotV3WPA9WVPX8Omh5i97jWkcShq8PO4Q6cHycXDz6VVaT9xNZuwFWFpTqA0pmZloqjCUZybbkJ
WNlqepdmmgYYSUgzZd+iw2ZSacXKIEIGnE8/V8JvbI4L+AVDkyCH3jgweklrdVuNfBkIRFqfy6ms
18xVxnPGbVyu5jF+YBRenkY9f1BLXt8roN1WkuuE1iNHknb0j9Wo87CKiStzVFCheSJ8QYehUtEJ
n0fHF8Ga6NPmes4KZli5mh9nfag2GYtooHiI1znQevABPnUb9pOrp18FfrGt8Ax64ewBFFBiPHdG
tmfUnh4Lf/qopSGJN+fGL61iP0osKkXXjjU9z149UD6RDFgGC4LSBdEZLz5qc+G/hkVYMLB0p4Rf
YYATtxXVAuCLuRj0AzsZhMFSO9Gdy0hbDdoT8eDuaPbDdIrYnlctAPq9zzSNIfwo72XjMVBy85aY
TxGfvIx67Bij5p2X18zQGTtPtqfvmClyCeHatS49EB2zr/R12hT1E0Wl2JVYVAnlFWJbsQtu7dkk
z6mBvqyZvVwiw2EWrEO1LBMDMI10/VNHqo6EZSQe9NCdzjNlrs8i5BJbMKl80xztME3asZp6nRrV
tKrOTLFhn7YfSS+Ka09h4onCjuRoEpbd01kkn0MPcF/b6N65iprmh+Gxfkq0JjoZRgkW0oKRrEWp
fo/DSwsD1jNUB2QyRJ+oXIsuLfbURC54ueXMWM2UeoxWFkwg5bemqQmgjJnorr1TgiFPkC0iLv5P
tVZ7V8p7WNkNZmFmNNNcoaa8etDN+tOzZHmWOdvhVk6q2rt1RReAPVEiAKX+y+9Q+XNM1SsudyzP
hXmCqti3l4kx90M0xCjDc0EOfq0Y9R41xahxOTKiAFUqCBsjo1bXHXfMTGCVDjm85JB/QdliwEoH
JpuUD0p5dEYYK6t2mrxjlQHBR+SuPiZWGmgfWek/AoLIo3VaFyM1H1JCGe1hEk50Sq+LJO+CCbva
vnDB6uNN4G1LRNu+hi1HTGYfnk8RKdwJIj2EvujT0OxjxEzFXFt94z7bkan/jr3J33ctZzI1EaR9
roUjb4Nta89l0puXtnTb49zNr2njFZeRK9bNSkV7pMCyetCKiWLUOiqgA7pN3zJGN0F4DIhjG6tU
3Oz1cbow2s8DwcVQXynG+NUhd0pWeUdFBvPrqKXFSOsiErEOlQNr6gnL7wn2cw9Sbg6fY2jZv60s
9NFUNPYCz0Np6Oh5wBHlq5RHPql0aG5Vkj6Z9UR2D1ccHP6kaoBlOoCmO+JfOxY0zmxUNOMB4944
YPl1ja3sgHetENof8TDAqpv66grhLPaeqJYXCEI449ahZnm0RsYuhNnZaI0XG08FhyeC0UevLMM1
N3LH2pslgwa9LhJ6GuMKycMeFUnWWNXGtDbsPvqld6lCF3WxadUxXHGrNL4sOTTHzp9ZH4Q1omJY
tGf4aIARFKUL/dDhqznPC3vcQ5FH+84E6xhdSecsc8c7i+zn1q01WCSxs9yS7erH9oZDR3xt1fjp
pXL7d3JhGtPEMYHZU5FDrBLhBc0IWmsT1nVBs3Yuy3uBYwq4VNSy6nHa3hshwb3EpLUVXSklaWWG
1c6IAH+snKmo+Dc5Gq3smkdlgeN+M8ZLttQt7aQQQwApTF6WJBfBzUxHviKigCXbgcSAuyVthb+N
p7Y4mFwa1tboffsulcwDZspd0Rjda6oZ0cGvwkjC8WnaPeOohS6IEYLLLgi+ZoyufN74iPDjnbIx
hTJeDpXazgRxSIRPDI9nvqQlRLeZUTG0k6/PxZOquHtuHKAdBj9YXmbbmK8edCmm8lOkQTyvAfLt
XdRjTlAMvdBHbcSgVcHD5wVj0qUHGUGUWX5MDySLNAJy0ehMzLCocCGJ9sqxgMEKfVCkKZ14y/hP
69flYMN45tsiZ4A+5NqYsEbxoUjpUybNKQhGqnDh68nubS6TYW9Ydc7BwQM6X0qtfrN6gaBaV7b7
1goNr6DbTsWFTtP0NOgjfw8OfSGaF/flqNehHSp5iy1GmjKfmIH2JajNZMFI/SfT5f+yXOLScXSd
rJbH3df7F/t3BeXAVm31dzv97LUT3MliwQQzmMfUY3NEYM1abp2dGx6mwes+EetdhOBOglTrfG7B
+wGkJ0/sWGJwZTUcrz6KJKexdCRcP3dWD3gmBwr9q+gmxJmsp9Hib/7h/4dh/AcYBnbdf5/6+68S
x3L7+c+pP37+30N/f1FryZdOXsYnV0f24B+hP+Mv2zRJA0LC8E2fRAce938UZZp/OcJzDZ0fci3H
Mvnt/k7CsM2/bEvoy29k8P+N/1voz/+XqIupO6aLd8FyHZZ5nbQAD+4/+egxpWgdrGaqjNl4vxKV
uld7rBCHHLr9iBUVK6xP1SHsXO9ZIbHsgaZqz2FTnxtLj3Z+rgWY3RfL4SEFU3/v2lwxbFzmL2Nr
qzXlyl4QzY239W0qf9JRfRd6+zGzcG9wyN+Q9dTOtahbHgFdrmezIhLmYCfQJfoek+T2A/v2B5U5
74TjmCpApcSQ+EyJg7UtuynehU17MrwCL9pYPteO0d/NQ/orXGbl1VwAv4Z3nQ/Fa0NdYCCbyeW4
XnXMJjuKvQvKweDIcWM0xu4bJ9ADfxVQvMDchmpoA05XHPlY21a4ncz7aPaSbUHEncUGwHrmJ/SB
Do7ahFrlbLKhO3VkILZTBFiHRPG8ReGghLqyfip7DsEf4vyCVbjrvVhRzVQ/WFH9E2aQC1SIZUcm
4rdGiYQ3JvFTmLU2mHzcGxXAYg076boGKH+clVf+Ldb1/+/0f3inzeWN+/dv9eOQdPOvNv8sf/75
zf7zq/7+but/EZcl5bckPSxiUoQpcAh28Gr+8gniiSVh4egCyj0/8o932/2L7BGXKNMnYUbak8DM
P95tcsAm0RHPE6awfN7N/0ugF1Hmf+46ugH3hMCevwS4uKc7/5IpsBJQWJjETIz+c/yW2T4KvplG
DqbOlKmO3mCb97OZi5NJtaCii3xjDJp7LZocT8Tc0O0U47C2cQfc+bKrH2Nr5MrXV4cO1sB9MVb+
KdPy6AzdT10iD01nY8q0ujBXrlcJqaCL8ttACNc81JG/xOOVVMclgnLwskgGDjhJGleUMaDBaj3c
RCc7pm3XbUniz++jmxobDoiepFSObr6Ig8DJSMfH0q+Sy8iv3lmo5uAiFK7USEbtG1v9GCRlJ7dm
Xd9y6D4r2Bct6rBSHr0EcbRzEQqCXCLbwe5IcnZSTm9tnAjgKgRuoJDm4w2/tw04CyEl4gUkBt3Y
Owsm19FFYNrlUWlt4X+o7yEf8ZRZ9q9WJiYyUkKlok98GAQmQj4et9WgcQPRrFZdDBmhUuVNBj/G
MHCmKbiSKLIeMoBhRR2rqIzf9HLSvkxt7jY4eOhPL/J+zcRjOo7UMHYr1xi195nT+1fBmGUPPRc6
CXYh/x3SW3Zsk6l+hJkcbSZbUVxB5+rvMTKjPTyj7Rha3VrG/QQLhohmDDTb3ZQYw7pWL5me1/Xz
0Mp5zVg2ukTW7J5kLLghMPNW+yoGOLIyE5Kf1IgbWPcWMFfma3dWoic+Ylu1o34t3eAr4PqWWDjS
QXMnDuNa/JzVVMsNp7Pf3G2dE4hyqmLCar7NyhY3s2SKh0PLO1DL5++8Rmt31LrKk5oTwck6c44O
9QbbXAGtdgegNCA42md0z2ETcmzeGib1KU0pmZpEXroRXiiw02nGE6nDnAFDg/haJBEhP3ho9ejC
0IwhqFATdzcU9U5SNvQ1uC4/q6oEH12u4+N0X30Ko7ZD59B/4KINgFhwjzYztUspqc7TdQyDjKJh
nYZgcLJCuIfCm4tDXDTdvvYFpzuqIQql9Beylt6TTT/9dmBn19aLyQUPUu4F3ItUEDPOeqs4HtMF
pEUgaSOzPIV+GeOAkgjCBe7Oam3L1HijcgZAfarUd6TsCSacxamfWZW5kUshjydF16z0Mol3Ud6G
/AdL8bDgHc3ZYnKUuCJc+9NipzEzK+j/MCEnvkvFng8qchHQ0M7gR1KzrEMYiWnlM2MB73v4yDQK
1nIjR0ht1SmnFI/2EKCU4GCMe38BVXKO1naDA7wS0oq+LQs+ok45xqVZIJdYlWq4nz6TGB40MaLc
xbG7qhc4ZvOHk4lHCCMR7ExtgWiaasFpKsCaEsImB/gFWw9009TAb1L39lZ5UiecAJqTV7UH5+vh
iYv/m70zWZIbSa/uq8i0brTBAQccWGgTc0RmRM4DuYFlJknMo2N++v+A9UsiWWrStNem29qqK2MC
4O73u/dc6qADXzGmA+WJf4CrkY5L+2aUyT01MCm+IeCfRpymt4ysg438zgZNF0wosxP83f53emix
gERdaxwP9gIXbe1efa1HBpOTB8IeTwppl4QOnLWN9z1ai9Fsr3NpkgEeQsM6W12bcyQKB0yvo+sX
l4hm16soyp1gZabNvpRBswq6+R3/00QLZDl/qRVwfZgoDASrBbQ6Slowtcc0nz5G/6sIMsD6/D0y
R0BaUauGKwq6Jf6qaVdl6VP6nekaf+e7Ogb2/ZPXxb1/E5cT/W1G3aUvNbf6hfOdSeTfKOa7kvOd
FzZyY3uhdWQp44CGDkpgYdAlV6iSxeNInU51NM2w2GO5o2I1sTCXLU7bODdO9GUNmxFwP+hUHneU
b1UzfWoMGrzYeM661r0i/oXu0Lm73B88YLwcTlVTWpt2ObCmZZTsRwx+wfeTbG/44dGWUK3DHtd0
WEm5t6pWbvy0/7CXk7DfJfnR7iZ/J5Zz8jhxBUWwBJjdaBz54AfXMZCUc+xCbuzjfE+vGjKoLD7c
tPmU6YUr37+qjNIdM3pwjRj7XhQm3c4tXIyUBOqogA/H6tCm1Vsf2NOZtEh47QgAsimn1mXYqLed
TdphzUxTHKqZJ2Uy6wshRPvVCAQNxZnMT5FXAPsZg+oxjdX0Oa6Z/CSTO67rFGZU3fUaSW4uP1lZ
/er30yUd/BsPMX/V9M2XtqkbvL/dkkyuKM1kPsdMecQlL/Fe8bMeiXldtcqi7UuiN2Ui3FnG8F4s
akirYaVB8KJQt5hnlm323nqglS726CVZp1Enj0HC2ohq49+HZG9uMo+2+o7E7F2WxVCju/S6Sxee
qfNdoeEizA8y9s2HqlfpGzm0JFllHqzVMY6DI5yues/+deRp12UvWD7GExi3mTHVRGWmRukNPFW+
dhV1XptEdNaqUqV7FFZlvweiqnbYRRGzOcSqK2fSzhfiAtaNn+XmHeNHVCVjEZgkvmpoXfpkecl0
GlRIx3g/crhHyMIgHQQfYhiyE3yteY1WdYd8ZT8YtqVwO87lLtQt3TOqUkdAc8PGa53oUz1h81nV
FeZP6oGrY+EEtCSYhUPnCKsLz2WP/3BwSBgLKL90AGZao7ukVia48JTj3IXjrN4KK7vtIf70O7ZV
M/ZHRp9nfmLiAa2aitsBgfjZTs0XXXJHjeQJYENn8LlnBk5JF2a7smHcSE29/WRxnjiENWkoJrye
rVYp0yLIW2wiVuheGbV5lfuKQ5F1sLIBAZl1cHZx7F6iJunvm1CPR6HTmpQAIy+kAETvklYtMgij
8cF7zORKmKPHutJ76hLWgbgKI8/Y+eFEfYdsiSM0FqOaPLiGuYtxPDMgRw0WIVWcEXlEgQc0Ub+L
9rQeF4eyz8+cbcQqVZkfnkAl44DrIxPY1DS7qxSMPckpaAklAKVgC2ZZfmbC7qVYSiBkFQnCFxFk
9aWwmvHgFf50KYMq2s+hN59QKpvHhNAeS4iYrFUvPLQT4jW3fW1U7SFTLiZzbnbnECWuDdsoC8Rn
QJJpu3B8h7UFSG9fxiHFcIFnPEDhXWIygcvgbMBeMjdJ/akBjoLtHb/vVzganXiIgoJZSlTBxsbn
bgc4/tTnhs4AElFjLK0d3VfGWiu0PMdNvCdZ6m9Q0b6VrWs/DH7gbbwcG2rEsp+vnJZAhW9X7fcW
w3qPDO9fAOR37EBy73l2ib5s+KfGCVjLMqjI2JFE5YOUutkrjgy7uk/newe44Kr2yBnicVonXdvs
zKlJPPZaYbtEVfKNdKiVavnBb+jYeJHsJXejYwa7PFR0xo9j8tXLZ0XtNPVOHTC7Db1P6cHsIjpc
jLHGdzTTJzvO1OLlnynDwZgeFCkhXn4bpsLXhc9OLJ8TtqrOXuSfVAEEXCG0SmfG+UbmsmqN/i1p
HUaabXOrszQ8sk+5a2S9y9zq0jTRV6v0CSYV97Xpf8Vffx+P8sNOMS2UpjoM5WxdO2yWBhTaLFO3
wTLFGSdBgI/5iyqqlBkpkRQZuccmdFl7xnDc8iCkAMphT0/iMZPR3pqy+R3SS8RjE5D4Rvkt8fEg
cvU9c2/hH4KYhp9jgkZm3JWqddQd/vwPAEAJDXp2+6gEJByCSWh0hTWFd6Biar6IjFYBZWVwv+38
IchtBhz+OG+6uvXoXCfnNMxY631nmsyVy0iUbW4cuFfe7JK9JMcVbpzQGO4GE1Pwzs8YH0duk9yH
Hf8XInR+I6azOVTGQTM3P3jVAhmldK5d5dg5qXDCja7mEv8ikuJ8kXjJvpqyCTlyoS4y2CgvUQCN
n3Gkcyst8m6qiukFHAEu8jC23X3HLmeMx32WaSaLKqOtPupqRhR910Rbm2ITdktVRG4qwAwSJLRA
F/zAoEQb2uw7DCBJy+gbuMR4JiaIABK/uqXki9B4WI/FhERp5e4eGOXICAWoKSesRNxWE4srhrp7
DOfFpuheizxcs5h0D3k8m1vq6/KDawfNzsPXhS1VnYq8HU6Rbbf7ocn6u6i2rjNZ37p1N28xjtUv
DO7s+zqdIAxY1AMXkxWd3ZqMuRzqYq2SjDLDRIVHxzKCPQMQLB1swW8U8Y9zJEaLDgNX7p2sozkz
UfVdknN5z9Yw4FMFfYe55dw78Z1yAHTLdjCOA33lsJjrHN9A4eOhjSaCsG1MqnRuxy9dUhJh7sxh
MwnDwp9uLzDRuCOd4HDbDatAk/yNozF+UuQxEKdC/15MQ/rSjVlqbdsAxWs7DKZ+JAkQc3zIfbn8
gVxdh7HkP9I4vIsDq4DGyHxoO5ET2zDrpKh9Fi5t0zkOQVm8hrDELsKQXG09JoNrp1g8OmFlvDal
l2xzALArTY8E/uFykZQWTGcGDcOrqB7rG8UxMglv5yHwtzzh8nvHwe8UNea8rl1aEHIs3u9NL2aC
RgaX3WRW9ReGJOULGSfCxO3IcwhyIMaRkmEK0J7Afh5rT+zLxE0fsCeYm0Exg2hnos2jmlOiJvKR
i4HND/l38zQbus63TSXzdUk/xRGgKHx6cypZnxN+X4LuuO14sCyfhTFGMI43+dR6Dw327I5TqvZe
cy6MK42Sjt5RVefOVubaRjZ/9OByrFU3Gu/BPE1rLErxN9G63itGzeSYmnp8/Efp5DUjESq1YocJ
HHfXQhgI7IPjU9hMxOlNeMlw9Y//xp+Ytt8fzNondkbs7QIU8ZIsCBSU15DdQnzHsTO5iFFMt99V
qf+T7/4g3wmFqPav5bvL1zb6S73TP8p33/+tv+Q78HlMZRiomQ4a+CKQ/ad8Z//TBjPlmKYFbUl5
/oLr+f/ynWP/01n+Cf+idEiy/QipNv8J9wtdj0UdapQD+e8XKPXvINXWL9K8afpSYjXmGnNN/hzI
65+keeHNepzShkBhVePN0Q4XNjPdhZsc1ORM0xa6ZCp1u9UqivaJNJN8ayjsvs4AP9MyRxrNksGi
njPwP9FoXrzgzGf9clqwsDvIWelyvvKDRxa6hlyP2a+LSU27H751svkLR+/fii6/hZ3U6v/49+Vt
/kjD4WM4fBkL2oSZHhOPnz+GKTFj2R7t4F6CDbCye1j0Zkiym01LADImr+/LkUonAqfEP7H7rX//
+vYvuJPle3QggFjgvCzbgq/48xuYoBrnDVWcyxMvuW4S4mstfBGaP+p2mXvYxKZR5oIT3boG9XQp
xUahQUd8qI+4GPHqYMejCezAu9Q3c5/WN+yjNYtSTXrN09B6JXSrbakLuvmKynhaomRrPJv+p6TT
szzjIaUoYlKUszlDG5z++qrzuf/DRxULa+mX7xo2Kps35UhbWvKXMWMRKpPTWc1DNE6re8zn/kWP
JhnDea58dxeV83gZPD9hT45HgPRDhWeX9rnAXmeeH734/ZC9qSagS8YcbR+kCCDjjHoaBy2FFtiE
K+73v44wl/f083t2PZBcpBnZyALo4ib8cQI12OiUogV323Z1dhFi/Mq5eyYMaEvMDWl/leMsYvo/
PuB5nw8qH7DHhq3zPuV9ftPbY5ERfAVCLsYI5EYDFuASY5y8kqkYnuYoJmCvK7wf5Yw4Sggqr0nV
Ye6npmA4ASHudrZbmLdE5XdJUMg9P2ONF6ulca7S9n6M0/qdttbmLHy7eUkte/pWLl08tcizk4op
t6QRzbpUhjZIq0tjq3qicqJJ9VU1anXDVtfblt1QPLCR8L+UwfzUpN78jMm+eCkjWjgNlWHEhAVN
V0pWX8Wh9rfM2aZbHRVwivDq4LZL8/HEztu9VCip53IuipsGcyfQ795+sRsrQKGYxzUM9XvVI0bg
HqQiu1R5tUubbHiwabLAQWoER5Q46sNm/thKUeV9pqnpGjRbe8QRHV/GRN/0mb8jlTqvfYgnfmd+
ItEYWavEg7WeANmljcmw2q2Ev3KHND0UGKt6dz+OoDny0UvOYRQyuu5RwwO/5N52Cd8TXilpgU6r
Fyq1/F3v9u1trXS6Tc3uRJpbEDzIy+0frq9fHz8MNRlu2kvRAJhw+esMpCKdMZbOBKDF6wHDuGOF
RlRqgpMMCCgspIToMLWCIuUknm4GlLnz5KqXFipSvmnSvoFgUhuu2AjZQxayw4JKwzI+9Mvdj35P
GSh9B9d/eNcLz/DHm4J3zV5cOsJ1lStBSfx8UxRebxOZBNebVwaqQ0Vk0h/mkYc6RqSRK0jlcY8g
2C+zCGFvzXDSGz+Lgz+g+X59oCzvAzKoR18D82FIbz+/j5EuKSIOaEz92Nd/oVfYKBOb6yYyFE3t
PspK/AmF9bfHmABu4iks2aaAomlZv9AemWuFltHBR8jZ0SOO90P9Kjk7fXTob7Sm4XfDmwQ37SlN
S2IJppNzSsIxEnxibylXbeTLT3Wn9bXhe/SP2sK7cutxk5o5Jo/f/1Su+7ffSrC6sbyBcGKaT6r1
5++oGZTHvAsPXOz3+PA6dcObf4/okLUXI1NAaaO3EU092fghHcixPfOPyIJDOGbwF7SOBWRS6w2l
s7x14qy5pNaktm5jwSbAjb4ZUIrfC5vWdaOMT33fosE7xYs94aiRAnNdzDjiwXWt/Eh0xNyrTD41
tPRRTrW4kFEBxCYIKzbHQeRvysWtrPGL45JsFS5Jk/+xtnxMzUIb2IXD7Hr8bniWxMHHyZtWc913
L9qysezBgbh1BCmNpgMGRgU7zmmqYaPPsa/IWFMEsk+wjm21HwY7WCLNvA690iHkW7sPGnviwaij
YJ+SZ1w5scuI3SxYmetIfnKiAcFrpmkeBK8gLFCCLGSKj9Aop3S4LgxDAg1A/WsGq7l1Fmc42Ug8
4iEFFzzOgG1UVoiQLPv5lEfdSAynshQFVcbIOKe2z5Fj3ZU6GfaVZVevbkDFYRjAMXN0F98aiW2d
woAEA/Zl+zgmWUCvAEXTY0ljtIXf9KQp/Tg1VBDsqSUMb/KK+drKJfqOH3so4XVXyilxx2KOp5mL
YUroYkdf3O5b57uFvrOreF9U9kCk0LZRbg1N9603oZUvlvticd+LxYffMqnzzDk55pBqLpS3uRtv
8ewnLaNTN253eeC8Wouv38bgT/uIsbIa31qBoTp7EzvFOreIwy+pgMxwyms5ayr8nNl/z1lt9oVL
npxu5rKllTusyo3dd/zOTumdW695mjnEn/WSQPC+4/PTIjurHiEIqdbZa2Xemtr4HOl4vJ+auSSg
rdEuqr5fGrwzd6uDpOGSt/bQFauNTgLaLglBkPb26JvmvD6wF8JFMolnttHWsQwT+8oM06Ntz95e
TBGFEF46PTKINtBYq+q+ncb0Cn/ftOZg9VLA7FgTzBpuG7eabnvfiE9G4ZHRyNnOoqruGchR/LlQ
HTZIhyHvrSMSG2Ge4Aoj7JEssQ900vYzv+HwwJDsM16UGJrOaN32fexwYtfliWVOvdYphskEsMnO
hVWK1xy1ziZjMi1hk7zs4Kb5I9Mhes4z6zQvkRRmUMHaTagDburoaylbi/q7nN7fMeVkXPXiMSho
W4+xxpw7k93prrFK467lhrkbxJy+F2V4Fh71q41syg/2YvS2UNVS7jrP9U62zK17GS3cCa/pnoHV
PiRVKE9UF4AdymxqDK0lijPHSNcrq4raTd450yHjB7jg95Nvgof+CzO2/MAEyHryspnIu7bKV7aq
KIV2Ml1rm4pS6iMNleyhHtIAhzO62HJaZhbh1Ipu8TYRFt7pJU1ktC49xVRlfG0YyeebNsqLc7wk
kOKSLFIWWpDXoHm9IzN+ICp4a6+xmMgrTuDZkmoSaThdqe9ppyyeb/SSgFJLFsojFGUTjiq543eJ
q5n5K38XLqwLkSS3VtblpNpHcg+ZQN7CDPHWx+6h9DNrbVYjxSeZn6pnBR0PR+IS1GJ/FA/PhINr
GzwJLlRHZqLe0W3f3mBEDD+mtOyQwsgqVZp6aCJp/bzvUORXjaPhOlRtcPCTKSLtVcaXiIwkd146
GJeh7ouHKFnyfm6lQdqwd2B/bUK0mfFSge4hdChaunm8aXyfutC7qhmJnI2Y5BosU8SZth+zL+BK
gNY0c/7iFSH9BY1L3IZeoIeoM3jwT3IbaINia0aj58TF+8kNLS6pX/nbQfn8Mr2jDHejEXTcE0Nz
RkYpPLF1WDjkp8C5MxnGb02tJut/+Ylm7c7eTO7QnATPsWRtSstYNCuqMypGkYSt4vFgBmZ+w/wU
a3zlCLQhhmNEhMBiWeNT7Dqc7kw0OwLkHbnm1jbFl4HWa3HTE1QEUrS8UjIkLtYCO5SE4LgNJs8L
TzmCEGN+8FO0WmPPsO6aGBral85nDlnyji902kLURmVkzh66Jr1fhaSTg3ttq3VLhHt2WIBpdoz3
VdGNt0NBPBSxqoz3yTiLi/Iqb0OKyz4mDg9famFw9A6jGG8LRep7PZErgM5TwVfa6WaU9m7o43oJ
hrFHuSrjLuN6JQO7ZYNIOi0uYooYPe+addx/5sWz+t6k7TJ5Z3gU2rfSrS08sWxGUnbBogIhQcRL
r0PhVTTKR3n7pa/oY3Lht6AUxc3h+1tN/RBkS9PG+8kasOabFEw7Bf2m2GHxGjehuMCDQCQWLMaL
AQM8Q8tSFbDKXAM5W4BVy6ePx8Hf5jKd7huf2PKKwtPyqZwxYxB+XXyuNlOz2xa7+d5oldvfj0Qt
LtFc0jnLdlK+JXXJpQESFByBpG1b7BIOlHpFkDfe62D5Q2aRLbHGxr92HE35n21nn6rA531Q1EMu
xmyqT1TztDVJNq+6typf1WuRheRecKRzwZaA3jrc8zYC3MyvQShTtUz2FWVXGjEx4OcsjTUWSNLN
DSeiDrdHuJ3wNh8INTo3JftEAnuCeRQLp19SNWpOTDQcw3/2w5KvDq8/8JPG0l9kqfznaZ4ihpEz
oyZ2FKPzxqDIfBF+T2KgFONY7TAO97cJksi32TOSs/RL0i+AkGCH+VygFCjTy3Oiv4cCOxqg/NvC
p925cJSDnimHkubrNtthpI62up8miIrFHQAW+ZY5wjpDEjgORkFYbtbFnY+X4ISberhEXdSLjYZX
sc5GFTzaWdrQJZ44H2VEAH/BlIUniCPTAeJleqPspLrrMkueZ99sN2VW8O8RVj0NGcTWwfeXk5r2
/Q2+rXLnqUC9C0owefpUQ3mo6ZEi3zrRnRPE2Ret2HXU1j6NwCRd28ANtg5lUAf8ScW3YgK+lget
+VhFZG7WpN/seeVicox3RV11n+aWGnTm4Jg8hpKO6SpI8evEuNNpDQRxsG/qRVWGEkWEttLNGn91
dnBboKCsoHZ8ZdUs07AAxJHSBaRTtxIN37YIsAdVrggO5lioq1Qb41fpIfFTwAklxzbHk0h6cZ/I
xnLXmpP/AYdleJYpdzbBpuk5sOQLe8wHFYV3TUQ+06ir5kpPpPexJNxLW9EtY08k5qPmnc7wct0q
aCIRV/xNNbKRmhzmQsYA/2r04mY/EW6PBtNf+6BM14brTPjag47XWuquLGe8Cdse4kGZlDc6n8EV
F4n3GcymdZu3PrTAIbVBZnjFVjaU9BKlozdxYm7DhCy4uCNNk0VUJ09QrV+qkrSpTbz9Yhfdm9EH
5TOEjBgsQgRMJ07ieJMRm6YGXD9DvHE/IWX7a6KOzZcmlvFmnj3NdYCDYDW72HGtBpoCWbMd9lVC
c0nb3kFNMPWKOxOJUNgKVIkl+fVtCNnOk29NZ6rTyIBkzfYfcRmWQ+JJkmXau3B4AeU3yGzLTvSp
YNsZT+aNmVIEVYyc2GzRvGu3vfc658NKxQuVM2B4zOqecdBDapBFiECQpTGgCfPp+0ns/3TwP+jg
y4H0X8vgm69F/takP0rgy7/wX400gqPr4v3GnM6pm/P/XwZW758mg2UbCRooA9GFpcDxPxVwhcyN
C9ZHPYf6zn/9l4HVkYjjCODoLDjeET3F/0YB/1kZBE+OtYFjJ6KtRARRgrfwozJYAhEdk3gmZls2
oI9qP94EbVWTy67Lww/fye1fysq/Fqm/v5QnHAomaYMRNl78n18Kf04wy06Pa8tmx8rLWbt40un1
yKnnOuKAh9qbZ08JS+6evrTo+PuX/16u8996z1+vv9T4IFLTEMC3/vPrk3qcgMEDxo5lGka3woq8
rcWDx9txbCxAScZ5T91yPUXs4YRbK2p6Q/GgOHV8hIkKbi3pN2pDYbSZw55w6PgjhaVqauxZ2nfW
nOTFXolk+FYP7Nw3hRshHdYMGcF3ZBg6kr60hlVENukbtEDO3bmVKAEssI4euX48Wg1lHbwDqOxf
+t6xnjgAFmdcS8biLsyiv+7lf9l1wXLCJ/7bNyIdlDtn+UXc5eL4IZgwVSaxwilp1wOmo2jVsSN9
K9jVQvKvnHxhgrnyBW+neMu0a4F/8gQN51VZIR+4s11/mWFEsRBGAeJDlIVshuOw+mCtgFELeCMP
1g6PaMWGJ3QS2JOd/cFI2BH70Enbx4AZN4WFSZa9Ox1n2p3Re4s3pa3K17HzWC9iN5junTpvmG97
EaVf+JEps/a9pv1Iuml81KnSDGT4FMNFTF106UddWyctq8i5iQKC6DszR0A8msRdyRYncBIWdKbb
4Re0gGjjB3Npd2ugbW6iPF6OmWnRvpmZCayvcCdRHnVHpdF59kplbLS2vc+BqL30UKpoqNDNGjGz
8xyV2rBdj/H6zl37gCk9DG/tIhktqtO8CMEfVjycD1ax/aBGqC9uozQnGjZm9ZbmOUhqlXZ0yzY7
ljUEkdhMwZDHpNpmOTs4fHHxkteyCx9n5ARBpAaXz4p33RsYMa8AIOKdCKSb3ceuHzPsH9kGbawu
HLqN9LJGHWLBovvBB6YzZwoY2a2VhKR7l2IbG85BaPjBbo69Kt7FLPw4gbkqmFyY2K6OAXvPDJto
qhmhV0RabhKRLJ3rOfbMDbJSBqEpEc2N5Rbw0+1MDT4zaV24K/J8oM86ahnjnWxtBedu1BO6kVG7
9WYGAxwxaPOXskSqMAdMiAlNqVQ+DjQ/BrhIzYnO8s3vnwY/S9Z/PQworofdhX2fgckv8qdOINz1
Jp2iIbvWvQu5b6NdXd+k1EeQURvacTv3JHJ74PxgDbrg2+9ffxEsf7n1yCRJ8gI+/RBqWRR+vPUQ
w8M487IeqQXsetuU8spCIDtZMmeCD+35T2r3//CgB0/qKYsiKlYOZ8kx/HCvu3Ukyor053ognojX
3iWXi7/7CsKT99bVnH0Ca5abFtgYPLrePGb49d5LTubYmyZ283kSMNDE7nvFkIPt+u+/j1/6gJYf
RJqWJ+mtV75JWOqXEaaVm/5IdWy7puOa/mF/cvakPXFqsO/JsKIj4CYhe9CiB79LL6kl1nYrcY7l
RrvXnWH+YbVaVoOffyDWapN2Isdn3Sae+PP3hQW6oGGrw52dy9qipWgI/RUcifx/N09cPrjD/kCy
HqGaeKjcP7+QqKAymlD+10vV520E4BfPyzTg9cmlVl+NsQRqMSaLpmA2UQNzbopZqqUb4TQX3ZBM
m7SZhtfamW2x69wGSrMCUb/PDR3klM/mjv7De/77xcvQhCo3xdiHmfnSvvfjteRxFlN9sLzlfq7e
hV3qPc2YtAqrInqIcc/u/3Bx/G28zHSZwmrTQv73uGd+uVtpsy07/N7UmRi0QteBJMAbN9R9rr1w
tjduPRRL03kW3iR+mj4PA17D1QCvcvf7N/LzRbG02AlS+oJqD+GY1M/8ctdGmFpEJcggS7y6dxkW
vxWp9unx96/y93IbXoZhEBYIhEaweb9ce/hrK4nMUq9LHvy0W0bk7yGLufdoJNNHJ6tg1yJcPeUk
+66DsICfPZpFQooI6w8NYcLDI0WZx1vYkeD9w53685Nz+Q6kTw8so2+LDNVfgagfHiSVl1haBhzy
myFnzul4xnYEqranG+Ap7NJk60lO2kGdRlfw4PXD77+b/+nV6ZUi3UXoi7ryXzaRMUJDKDsXbxFI
1XDbZiWxeepD59UUkdGeGWic094aGFVXZrdtFImK37+DnzdNf31+C4sFlz4PbpJkv1z8yozY5HEN
9AUtBOu2CoBPtklNqU1F02iQZPHBmnS//f3L/vKAXF7XoeSdjT9cPpYO55drz65L12oqWKaAgsp4
S4jDfMrCmq1Rj4h8Zq+mtgZE6xuHng5iIGM0jFBV45TRvYP0vMOig7jy+3cl/2YtWNZODAVcE8wu
fcLXP38dZFssPdHUgJ403Ia17d3RM6hJX5lZt2JHtsTClnKEue1Z0y9Ol9MwnG+cxNh7UcoQn8ah
9KpslNOs0Cw9c4X9nycebF+3hmHbuh/At0iA6AgE6aZiigGZPRXRq4s4tITM2FFVzBX2fBfzrQz9
lyQ0w2vFUyTYpgb5eTa2seLJ6tDDwU6o++ZEPh2Mxkh/ctFGMWh+p8IrnmuA5ruluPrDiII62raD
Zx0HUCLjZs7RjDdBagWbpnBBe3oYvj/JejBvjIps7CqP3B4besGLX6U9CaU1sUYKnMw2iBlWDgky
fyWIfyBz6SPbqKrEKm65tK2klfMwlD5sl26ocXg3krAANiH6rSC4uH3BXi63mz1clFafyKQzmYpL
akDYUXnfMHDDwhuH1n8imQsCrWYvPzJ3ScnVklNqvlpBpPK17eTOTHadMQ4IczZYIdmUTUab8+Po
2OVrFsT6qxfauNkX74KzcXSTfI0Eu8Ijz2TprWzwJM5qasbhnZU8pgGGRfLRlGE+7tzZR6u0Mxst
JDGDNNwlHhb7lSjFdFPQkvy180aIfiKKLpyXevuRD+M/91SKsCuMtTx3hiBLQWQFxR83RglEaLQQ
pHOjIzwStHmari3yP+nWVWUB9wbCcLbCLco742FRg16q7Pg1h5k2bSwx8YO2ZsTMmhxlQzwISNF+
dlUBRqyqILCKYpqZtUFaKppMAUCfuoy/x9b+y9Sl87MMuMVWPb7K41hrMNkIVa1Yp9UETKJGAOX3
y3Ty7IGfeUv61pdrOzGxcbBV+cLOcqqxm+TzNzdV4StYWAy5qYkafpyyCdBrZBT2Y2Ok9SdsK+Yd
VGj/zsgGMwOVagP+oUeEojVKGal3gCc0cpzEWNT2MyZJo7InteRD1YfwnMxfQdLGiW+h3Z+cFCva
nm0sB7qmxHS2tSon7K9C2XNiMFztWXs9Gjj1ezbHepPjUAs2fZumhNOcGHkVlvh4TLyoclYEzWw+
RueZ8ckm2ZMSOkrhZhVBTYBhDiJOKgBL6jc3T0kNOSqoBlIGMWNRwMGwTftqBKKejdGbV9pVQ9Bl
7ihxjFOv3+ZmV8JmJMlA403WNZhUdNh5p4lBDNGdNDWOPd4EZjtRRhy85dH/HhgSh4aascie+OTV
eKHmJRRIqxNrcWfjQtw01ZiYtBYIeMe4bjnOrUTKtmovK+o0V2zG4I1i7JNkJal4Kvax5jpZpYam
ayLDOM+F3ZbWK2c4OJpMhO1LysUK4dNs3fxguT2KcNMmRIYAhAUkH4EdPfpdTr5Xhal/KfmNvA1H
K7Na9dzcFb9g3F7XRpliEHaL3l7VRF74g3lovYaxh7+/dqiQYnuduM+DzqDLuVi1wN/SJPHKRIYG
cmV4nXFMMUl8BucOLz7xS/Exum11Z/Q1POTOmBRt9DFNY1trCqgjmTErbzmRq3vKuKDVGMQ+YhDD
tv8J+733rfX94DV3ivmxJAG7fK/jctthSnucptnifc8VaippWJR5+J9C7bTyjE/CCVmBWzuFABBE
jn0bYo/Od3USOe3Bws55bkNZeVt35qtB687Ueqh6OFlx1ct7hoGjs1HwfucNm5Q6Yu7fDQ94132T
9IrQ0xb4EVw4im6p4gjnPqdTTND603stSief27yyzXq+BYGQPTCsKWhQyewgWxGHcDjZ03VeMjts
43YNGcomSOdg9rfbpZtbjy7joDKxxx3CQHhgEMyVD6I3/OIIGVJuADnzFHNF+Js8a4Q8i0my06ZV
xId7HNCftsPuzNqrM3zjYapnJGyr+Goy0H3hL8hvGog5/RCQzj55uCJhs88penIcxGbBGheTG5s8
WW7MyA0pdY1MmyeeLpz7QTqRfTX20Kw6GyrPjWcxBV2XtY16ZDa+ez8yz3+GY01/ASe98QV3wVid
Js3FcqCfbErhG4GVZ47GWZCw6pRlB2IJLkd0nC/diq3l/I0np7j4ScChrtYeJNGuj6jCmRO7bVZd
ZbrHbhgJzuCnCUps+CWE8x1RxbTCTxJWqXXTDbIbrpnJ6lsKkbS7mUUJ6FknJP/W0IVrygFBK30m
GKcGrriMJP96GpcITi8aOe3jOszts6gLYuECM4uzWbz3kD6tmcakKXLIHxHZDgKIYF3friXjD54b
ItIn7hzX3pAi6O/S0ul2Io3d59qajHvGoHN7nLM8hbmuWQkjBHBkN7vrur0xp9vs/3F2XtuNI2me
f5V9AfRBwOOcvSIBUpRJn6lU3eAosyR47/H084Oqd1sEMcTkXLStqgxGIMxn/qbPpfu+9YrwRvNg
itL9/QJxBA+LsvPT/VTWD6md1S9pkhSPogT50BF+E9PcIi2VhxtZ1GUoq1OLNMA+A5o1LzLeNpds
aFQ57gWiTlzaljjlRROvVmFKd5QGMldp4EjT75cxAWyUjVzmPIl7iydV4lekCzTKzJqqngduYlQS
7G2lel8FcMGmwMNmb4SkarStDAgjjDYS6su4WQckaAKyNlVcBJb+ybiIWX1ccySzofR/WsWo7TPR
DgeLQ/4dkfae29RLPl+PT9fWGA94MilwY7om5kV4l6xQXau6qDOw/bPD4j6BmveIz1Z3O4Uy6lie
1J6koPW+x12huHS7xZ/PeUZEzpKUimFjvHs+vAQlBLxgwPDw9akkNIZr931302n6iFWHKPZAzeXT
9TmrK5OmnjBbTyL9bZnL2lasISJjogKxV5O6+xurZJ2OVFfRrewRkoS7hl0IfjBUfnDeQEtO33l0
3J6DRgGjXHJtZs5UKBXea83kH0r6aPreS9r2AU1vI9krZsVLjgZN3xziQkhPMn2010Ypkm/TWMSO
HyAb2U5IzwIcVB9svcuFkzVmk+1SKMnGXq+7vKOQaQ0oTKe0uSbEkX3HovI/7JGP8QzHpwBbH20p
r6lmyvAXezkcPDdHuEndyGcvc3qEVN80eqAfcg4XyXaUQqLkCe5RZMi8x5EmPB4uSTYOG+PMf85/
Ckpv5w0tCzo+ZM8gCJZwU4mRm6ignRnSbyZdtTTeXkyUkQfIP3s0tgs0D8eKLm6F0Mb1LbFy1jl6
c4uJLaEhS3q+D0nlZUJzxL84Ycjtaz4uAVAXfmiJNoGTrKzH6+OtzBWgOY4jb60WoPnn46n4AE4S
yh97kam2E2OD6cbEYDupshrMJUzLFWjnH7zcNjbS5JWvycgqzay5yYPu0vnIk0iyxMIhkn1M6unr
Xux6JpZF1+cnzqupbx/TopNF3oPvMydssaA9sjOI9Fa4EuKdcuNzyB/USo0hnIvsW5uY1VyS/NXW
REwaOt+YhJn+d7vx8RIbhX2LwWB8iiote9ZRXtkokYjL828ImXtWwIEQIKgWl16SE/aFwNH3mKcI
jKSavPDnRniR73W9in+HetQaeyRUp4+oDIh0ByCChLMIRiR4U0nBJXUcUUgBjNGDZ5rMoP0LfVuw
KU0paZmjA5SD6y5zVpAgRoHb2VjduYhzflSo9c0/nYaSrGrq4iOWgyjSZIDEb5d00GFnR8diTLm/
WoDQf8tm+VXDLgZJQxFXJ+rX8u9C14ZvuKvSmOrkDP3CjV8kz6/h4ifhGSvPOG1Nmb//+b5qArZ7
Fsct2H+i/dtOrubIqs/VZ5gXNHnsIrTxNMRE6wfSoX64L6oYl0mBIMCPVFZbkAiW6D7bWU6y3vsz
XJgA0bCwM6XH87FWRfCiK0aQgjBvOqzGAvTrKCYp3TgPOVJGkaTgb3RSEFxAqAAZbaXFEYJ4skh+
lehsitsJbeMefqopYYLA99p1AtvTXdeN3leQmbio4jvpf/MIo55rjHlVp/Fb9ZWGkPyUTD4AEhSw
QNDFmYdzjNxrOVqfk9bgc4ghYAz8lh13M/WmCO8MPzW+A1hrg33gqdVTQKP6qyrQZ4G52JUVbbAw
OyJeoFA3aBqzdFGZTqU7FbL/BD231QG5GACgEvhXr2EdlWDIQ3LMXU+eqjswU1LMKzzZuId8ZP5l
ddWEoPAYJW6VV/hzokMBr1fRgP/uUNQIU7dQzWgkfq0oC5BT5wc9S1MNTm+Ol4jflo8txF+MgnSz
UPdpQ/tnn9V28pcPdpgCg54nrqRAQz1aECZeDfJ/7SZpO9zhKEYQ4k5qEexUxi72YRQjXg3Ktvlo
T4gS76hAJ/ekRla9B4iBCg/K7ggIchUjNQ5lQ+y9XMKvs7eD3P7jy93gCFiGCe3KgsuwOC2Tj3u7
MQR0FJVAHG196F1fwwm3wArpVoKAs3E8Lx8T6ArIbVH+1RRZW3ZGZDQWJwA2DbI49vSB/VeCiMoG
72NDOBciozOil339/F3e6jTJQP8bqPLx78p8470L48w25/8vGhrVhgr7trFo1xOsmOXGOCs3p4bf
DiddzFiIt5v13Tiizeu60gjJzbEOPxHQRQfgoxnBeSX9bFNKPjqZyYlHoXNVlJ4/XZ/m5atCTYFH
c1Yto023vPdkFEhwYQGh0A2NdWhb1f4k2mI2uZXzn9eHWvmIOgEBTQZSEB7MxRsho42REHMzU3Ma
QbwiqgpV2sxdzJOQQA/i+sefDwjBaf54dHJAsJx/wqSRYJLnAsR9rEcHi+bBjUc55VtpGuN9afTR
xnjKfCMvbmxQNwotG1ooBFeLwnSejUZtyOyZKiXL3MdlpvK6pWnmlIplHkUt7OmICvz4rTB0CRuv
0tZ+SHEE91M3S/C5aIYHxcHTuxaCn03zHzQ2Ptx4R7Rf4GTrkSMXOIDi8QXX0OlxPNmq+a9sR4Tl
2PqEgTNHdbFmaRvUYlSptPmUxG+rdog/pmlIYaTUZWRXdd+/BQ+muuDg1FOiDJO+cR4uczYiVg2E
CFp5AqnMecO+Ow8+tcU205Bwxl8RFhz+jEfwn8Vr48UG9RRQ04YMZOH6Tlk57ITJyqzfp9HwWwbk
gFjHtkYqHIMjNuVEd+dWDdAa+vNRQCPRyOSsz4HcYmrIUQjMWxo0bMwJ+KKHPbZtFv/IPv63GJv5
T1lsQgOGMTqFPI06wff5KKCJMTioPTx+Kis/iDFFaivCZHyEYk+JBDz19Vmt3CDQUjnU7BdFYdec
j5fqhaz3FazTWsl0fFuk8DHvm/QgNChJG2OJlZgIko4J55gUGzzX4uHhzjCpoKX9nlrVX/QNqrui
Lul4EACcwgJUsioQOqTYT3ekKUfM5QMFZ9J0PMSygdm33yWVvPWjVo492GJuNsIscE26cr4CEInt
MoyHdt/4kvcRK93ixhqj/EcjCjTeDLk3XKvwUnkHJDx6YoNnhA9tuxUwzsMsPjwJAu06kkrwNOYi
q8waXw2QrCBebEvNhB6nKd/x71C+ou5cmyRCtfRkxqGFTlk+DC/YuGHhmoSB+E3RBxeGPAa0717f
HCun2aKlLOYGosISLZam7morNdUaCIjkPWeaP57U2sCTpBsm1w4J13owDxsLcZkJzlgT+oIUa8nJ
tHkPvbtBrAQa/OAHAPUziFYQwRJHaBj40ghA6YV3zp2iTr4Puq7+/ceztQWPm6pSc+IXLI6eP/De
RDbG8X0ey58CuqsfJQWPBL83/JtRr5pfSRblz9cHVS7XGPlpUzBTa37Dl9dKHqb+XBDlWjHyCuqN
3irNB2K2EIoWsQPK3HHTTvughN2+8yhqtG4k44d+XypZ82gOStTRn9ICnCTlQKkO1JMtDfxWi/EU
rYw+onZdwCOAM/u5jS3tJWh0rmZVQH2AQj7oh6nUUoTJKdUYx6APlYF3vR4f0smrN2KIy8sGgAMB
CxqMKkd9mRNJGGwVuUWhWGo7/VhpceISNNYYaIb56fq6Xgz1Vic1iTsh+iK0ujhOsRelqKla0z5V
mm9TKQ2Q0GfX7iDQ/3TDEqGQ380lEXpk1vKQhBZWAqIn96R9Ezq9KL1TRgKGCyee9UMtPDQvi/qL
qmT14focL2EfbFYLqVsKCniJ8BvOzwoPg6p7ng8j3Ejkr5lA10YdaX5UlpHfTKh8fUoyEIDSRN+W
rpn6oY7q/LMISg1BF988xVFZf6jz+fq4/ssuXmSDX0ajhDM8A4+NxVsp26maM/UJbWnDewis1rjT
IRveXh9FeavGnl2aZC/AoWc8MootCHOfL4Aet0pa5grCOzmYv0MobCmAM1AkCtJmvfWzMZP8J/4r
MypLHyrwiFnU0xdXc7+noGYMKMHSk8YyKuBN3lVNgAsVrrm/YAwMwg2yPrMeFMrMmdvHeF5JUtl9
TK26KQ96KMPoIvor8SJQIsyVE3KffC/gpQcntI4UtHByH1qwBIyZ9iLpYOAOdYqCoOha68GOSg/e
I6w7G+nJgCx/1EKsouq+oqoaTzUZfBi3T7WAWIR4UwWaSTPTttrRQJ5e2rKFfIAgXyDf4b2i5be4
d9J86au2xpeEimJ96mOjM3aGnUTjCYk6j/4sd73kFL3a1jctPXDzC7JkledMPhviVS17iAbl0P2t
W2gZ3AQ4+9hQ/eDH3qJahTUB90+hHqi40h2twCRnTgr1+RcK+MpftA1re9dJfkrY3A40YfQuLT/h
ooimJh/KA+xsSv6LbvrjXA0qkX7VjVL7HaJpNvsGl+0TPkjaK+gCXJ0GBbSohCOh7Rq5DTE6xTTl
gW6fiG6nKMZf2QB7BYIHyZKvdHl1nGfIYKlTjQl+NB34FjRNDKztgInWZH4m9DXJGXoVK5paK6qv
me5X8rHIAR47etcAY+2bbPqRFZn8PW+gtqBSPCNLJjYDauQGrd8dKNPSc9q6L3ChG/rfeJYPsotn
7PgXIpGhsivLIv0utaWhuwESphK+4zEOgTHpKppzNuxgQHCYTcG2rczgxpxEHB9bBRtcXAzl6oaq
NzowcVkI2dEiuURcWCKZgMKLjOAOXa0hJ65ulFctbKp671GDRhmTx1HaDYBXKp4BUe2yTIcmavdK
/gAoD5tIg+BGkM3Evb+HBDrX8NJcKk5lA7/OBcDWj+CE2lZzPFgoKBF6vjlLDPbDr4LWvnofKJ59
kFuj1tx2rEo84iVjZteGWvWz4pb7lBuBlcMaLdsHAEfZY4Q02LcWKEaO/uyAS3MrzeUbWOL2FywY
g28R9FBj31MY+SXTO/5VT12PTTs4458psRr2NaVALJ4TBp5TCvsRRUir1HUH8hl8gKH2JKcS1GJA
mkrKd1Wnv15VU/mb5KY9pagSoN6O/D36GkFr/yaUhiFXd2VzyJAaAeahayxMVzfAxCv0AspDQOuf
TzxKmL5lROdg0qEp42IRcyQRjyztv/XcKH8mEzUoBA1UDdiSIqBuwfh7GXGP4S4wgo4DXRsBOh+t
Vba7LswCsASaUUiOSqkdcxlL77BS80Fr3yUEnx9IbbxmV0k5wDySAl/ZeKPWXgoTmUKoGxYlyYtk
uqY50tG2xs8k0MzsgJCx+R2/XSpmEXXeOzqakPJMY4A6DoLgS0nf/JSVcfi5z/y4xesIwAw1MlE9
UoeL2o3nYuWxJlmVTbpP1KB5086vceKtJIMAgeBBGqm/GjAHsEqz+inPg41w6/JhmkuxCkhdAwia
aS8ykLCJ0wTF/26vwRt2Yg75Ea+laethvghiqa3BxbEpr/3jJXE+oQbfBptePdCItgcsUHFu/krE
LEDqSdYth6qGIW11d4VWjMckyMsnEDYcnhxGK+qDtF0mBd3HEZiYAujsCH7iqcglzKjZj9XG6r+F
XeevKJJZKrkm2B8KB8v6HJCZPJG8uofe3/uO4gHaJ+q0ohcqPpgB4voMFW209pRw/YcA5Za7rtfa
P018WTLK5XQfCWWwG1x8GR1DBh5NehBpqiBWPXrY+ZXDk6o32oeOMv5GanORZ8/DkffSRRd8qOWc
B+wZC8ukidcFnfrBl9P0F0JG8QkyAtQmO/Q2tsScPCzXmCQbUg7hGryfRTsg5pWR8BmGyyTlKIPH
aVHtpDQbHzI58F3P9hDZ9CbrS0152K0sj7fverB0kWcwYZJbIiVl1kJbdpZzyx/RqoFMJSMU78zq
hbcY3JvPehS9dFHa/xwCTX+8PubluWZMwjJqC5oClGoxaVlKMGSsMQjywjiirB0WJ8zPkFGCvbtx
w70pUi0WWAiF9x1dM9VUzPm3vMsbPXtEQYFOyJ5qBjTOEKTSsGsrzXjqsXRt78ygq5+oOyT+ERIv
FWhDRkBz8jyedm477UuBb+ZjKEXKV8TegYDBOJnaY6cX4rshCRSDh1D/AP3J+yzT/sLERMdZ2lHz
ioKANBXyrylTtXBvACg9JpQRv2eFHTx7suIDxSNPvuu7zH6YQjyFD4rW6aDncIf7ZHnR2O2Moc6w
tRPldBx0JIOcKFF9rK6qKHseTWy13VRSi196TYBLB6TXSNg04FCNFEE3CaVUVva9jAEYvi1+90pd
HUsvpZ6wV256G0ZrB1yr/NylgZXuqcCh1WCgBMWLCplwq2ywcrYEu8wgrVX4GMu0hJ55g+5ASUY0
JE8pZpH3Q8rspK4HdwecZ0uubGU87gyKtiR6oCfe4A3vPr2l2uEEEI0AxkbFgYXxJFB4ZpHCzcX8
go0tbzwjl+1c8g5oMdSw+NNhyCxuK3hbuiQ4T7Rzp+nDwD0+iz4j8+qH9XOOqjKybm9CvojAUxKr
aF8DNjdjBKJtebwBpGi5XSSrTiThTLhxt60cO5USkiHIflkXa1HIkErU5DKNrKhEFflRDejERU1n
UsEyjGkjz165VoBYc7bpvQIKWjIPGvTsA0k1GcuOul1YluV90U4ynmUBHmxlHhw9GvcbE1TWvjiZ
tgpYhY4EXk7nh73NoyCUdGbYBTaUqHI0DO8Ok/ZAOxSa0qHbVnt+eEBMQ3kMSgn6pO0V8k40oF6d
IAw7hFQyiBgozFLQ2lU+rqCF5ak4HgHMfwSP13zVKcFN+6rWygEdo9L6yJ+pmQiQ4B7e6VFcHosi
yl/BgQNuaXFRtDautEsAP4k9OlsWtC/NUPmU57PsOLiDR4Vvbxlt9SOkInWgOI1/QSHQS8F1M4WP
h6ih3wFTDBKVCnGMcRTUGqO+r0q7url+na8ET/weHLCQ59QQ21xk25VASgKkPCBd9J5Dolh6Tzva
Yv5GXg8heflYzowu4kE6WnCdlw3KCv6pjcZLv0dBLbxphZxjFwkq+vOIVZ7AnQ3ELp29KHieqADh
yWIMPWrBbeo/RwOVa9wv1eCEuodeIHZrpF9kYgvzttQIv0nKa1HuW3McPlM5Gh7DRJKR7Al7BPS0
OpBCUBCoNSONjxc7YlmThhAYuidkvuIlVgaTZFzWsy9QeKN7c7SDT3ECbnxnSE3tHSxMHFBYRwz0
EZUlwBSxCWhxT2/feE28MpkOyF34sz1hhHve9e/zVj8/ewOBcNJm5Y2noK/BFD/fMH5jWqgbFfoe
6LrIHax48p/S5Kk9feqpA2ZqikeKc8oXS9JxdtcR0ktvAY+n3yLPNL7EnZb5nwk9au3g0UFs75Hw
TZ+zESa0U+DgCm6cX9+6Zl3a+VfTxHnF5UUNq3+4h38kGvAQ/q7yOn9t/u/8j/1GirAK/aB50279
z//6WLxkX5vq5aV5eC6Wf+fZP4jK67/Hd56b57P/4WYAe6l+vlTjl5e6Tf4ZxH/J57/zf/oX/8/L
25+yIQswn5n/XhbgEGZLY6v5H/hHFkAV/9Lnnj33HcIABtK4/08WQJEh+CuqSlmVvJgIk4P7b1kA
U/4XnlYyXEGSP/7puUH9b18r3f6XadAtpClP9D/DZ/73sgDzpuFFRBDAtoiruR7mG/vdG6xieBTY
mR64xhBSotJR7b9tDD/4budqs/HmLLMrAgh6BESxmq6xDm9tpndjRbqfxE0Thi7YORSY2hSJnQTR
cKfHOo6qkwQYBRwxXrvo9MQbbcDVwSlv0hMBHUrj/3yikFeaKMP/1cWRO7xDU6rA7xfJKtzicofO
MZollpfe0p/ewgNevAdv8wYYColtbhVdELrqToISQBUR2sqIUwzCMmOF2lmUF/2HoS9QTzEGLbvD
YCw4jjSDAZubyknJY2PPO43C27vN+emfi+W9PsPskniW1Lz9IMQV54zaIgBTztcC3yE5Fr4VuFHm
dcjA5wGVORD9bMnp4E1l/prayiwyLLe1k2Ptc1DwSv9MA2xTm3P5NvFTTIgYCojMGZ28xO1Onqiw
P4Hm1oxoBEVZhklYSNPkZMhBm+xaKUg/SX1N7C0hPfxkJ+302qghWKC28pEUQ8a8uofVLeOPbsfW
Voh6kWPPvw8JCWr0Bs0IXs/zpRpsFawm0gluafXhF40Wmos44rg3Kkt3q7lAlIDlvFMTCGV1KYVO
6ef1hz//XgTJAsVVosL5sjj/EdZsEOx5yJkFWjV8LMMChyHE3j+EbS2dzIRWLNwYmLKjX8X3MZ7t
8IhhnzybWGI513/LMkad18NWeaXoE7BzNO6l9/cFGXkLcN6PUa6LlL+rRIsPA1JTR+yUveP1oZbB
4mKoZRZaeLzmJbRGV5FLSuOjKaFsK3neXzgjjZ9gmpmH6wOu7MV5dbmq0Yml/TRfIe/uJ7oQkQT4
MXIJvWk8qGV2p2mZunELztHW+8eeaXFQiI5Ax9M4vGgY69RJ5EZmR/WF5zQxxkfTpI87DXso6pb6
sxlr5sZXu8h7/hl0DvTnK4gywvnUIsQVw8EfIJxjyXloUfP/FNVchmkiNX9pZRsc9GLIDhwAe99a
UwGKETgUEmUyff00V44CGhT6dq2tf59Qdcg3rqTLbTVDsudnUCcPlI3F0nNPUU9tAeahk6kckcOy
IPeE/VEtNW9jqMttRSkVp1dAA/wHPfvzpYCC0vSoMMxfGf6MVIRAAvlh3/wSG9XJRLLq+q5am9qc
CcCfp7iIEcP5ePg6TjXk4siNAVii9GXoRw9M9skoZNv986F0MjrmxkNL4HA+VBtX3KK5j1lYZ5to
YxWJo0ZBchhg+WwlOZfbGGq2NWfSCMoI2OvnYyGVb8KdKjmdsY0ZXapJKNZ2eJjv7MSz9lEPCmNH
1RN3u7wasb/SigdfagIsBj37tUwFRZtWsz+VKF7/TGDJurnUDIaroR2zkZes/VRIwDpYYxkBpCVS
xOyhXMreDBAvRE6vyDCRU8AjiutNdWSjkQ9NhgnL9W+xPigLRIF2Bq4uLkpc2jwBNC12wzpHnldN
Y+uzzqG6qWjrvhajGXyg0yH9uj7q2mYz5P8/6jLBLi1lErLcxm5gN9pdaHWfkyAxbqSJatn1kS4v
S24xhWIFnWybSS72mmWMsfD4N3cG+vII2toDgF9ro7q8cnGdD7NYxh6ptkpYM2WUJOyWmkAJENoP
b4QvCxe8OMIupZm3e2wEpcdC90Abh8OQznbncXALua/8LA2Zh1BzW9zr/Wh+ur4Ma7eJAVDc5sSB
f1mWvzvsb8YuyGO3I7i9UdsBi+LGMr62gZ0/9r3i3Vwf76IjhHaKTI0IihWn3MIq9/zc5XLRGFMm
YndCNfZXAwXlZezMAuES+D205aDD/Wy6IMOsXrc+W43WDidMbbRxh3DrhP2R4snPfTehMmKEml5v
vDRr6zHbb89nh5x2ielDO4WtFnSpq7dN/3Wcekna6Xkp/eCyje/QWdoCjKycM8JYoLRcrSTpy7ge
AR/V7KHNu5Ev0GxJBe9HqJjxY2Py3xqalRV6XJn9+fp3mPfd+Stu0aVWlRmjovCvxb6MAyEwwmpS
F9qvt7Ok0XPLQckPMvC/jzjMYkWniGQvVKCTwG23+GYr55zhySXerjXoE+e7QCmxTYJbkrqKlQUO
EIvKSQtUbhN13KJErA1FUYcdhzQ7G27xXuo5cXGCWrFbmzm6WHlX41kFsi0tenjQ11d17WNSkOQ5
QabOmj1fziIwE8vivDWAF9kezitWJqxDnGi6M5E5OALJbgy3QANdH3RlggDXeKIhD4KAXQ7aqfXk
dUXou0HVBl9qDxHPsJ/GuzaWq8P1oebPstg1hkBQhhb0jOB/K6C9izBjCwp7r/g0jlqAvJS8cLFK
lBZZraDZJWQ5ToiHyGkK4tc/H5hW71vcAy57CU9lu/YeVzk8CsMffqLiUv/MIM0eVYKgXd22iosd
Rfx9jn63UqiVG4FIgaKgys1FVXDxTRNNA2gfAlaQkID+mJT+61SHxqEdoURHOTWu6zNdG47RKGpw
GxDKLyr8pNnkKB4WFH5iBw++GM3HGMOWHyXuH18EUg8bK7s6HmVPlHzI8Hnrz7dsaUiliuoH4Jyh
qe8zHqtdrRFd+h3WaXLabOSClzsIygDHA9w0/IgLnmsEFrwLoHG7+D0nc/bb3DY45bko/UN9DqpP
IJK+ZhhNbyyrsjowBLgZbjwTCxc1yjCNs6GlO+CC45lVC9D4+xgPhTEczWiwP+dYx8AjBcSo7yxL
CvFFraUxvisAJ5zMiBAQJJcc3Cny4APbCOTq7yT3qtxB/8r+YUaq/bH1J3xNQD1DJB/9Zhx3QQma
A3iMLn8ae5seqAbrT3JCX5X/oqgN9aVEDsIVBVLPGzfRSuBBY92QoRTLkLbxtTr/rpXW6go95dAt
GzmhXTQUrjA1mF/4PjqxJbw9/I3OzWSEPLoxwivRkhBSzLXkgAUtJhRxOt4FkjCo4UrVxpW1UsHh
t7HHaU0jzAQJ8vzXKdgSh1CMQreYAmXf6JPyJReg5WJF6DeyCHBpU/BabBLESrDga48jsrZ7Oi32
Rlnt8vJE7hTpNNg6tONpFp//kFQVI+I0uu8aojdx8E2zfZNP/intCu3m+sle+yRwZeaUmYBzxk2e
j1XbTdKIDjEo5GngccCYqG47tTAd7B50sbOVJvqu14NMd7T0u9/Q6CCC9ENvOfTPrFujBKmeTKl8
6BBdOkQz039j11y+XxR4Z3lVKKM66ezikCCSlgRF42P1HPFZ8lKJnS6gzF7oiGQokh9gPFRtxQKr
g86rQjQORGHJ7/drq5O13vPdFuhmRMls9puU7RApzSmLf/YWh3FCS2/jy18mAHMx+z/DLu51Q5J7
4Fwxlxwy9CccjwELVlikXv/oa5ODpEVsR4sYks8izvJBGAYFsi1umKvGSZ9ienZx37kWciR7uuy6
Owyor1wfdKXqB5rJpqsEQpe63/LwK1MwJSLXAldkCfAesFR71W8TB/7Q9MXuQnLHObSPM427IB9y
8IqWubXd581yHizMP4Ly/Ky9R6t2ccbtAvl7b/4RYM3Vj5o2+DcmyJ4PRtI0n/m03aNZ9cGtzk1z
akI/PeUJ3iR9nEm3dCVRSNdHnK6ur8xl2AtLCWG4mbsG4Gf5ugrUl5QKXINLIF64KNZnd5Jt9odw
QPy1iIrmHmxEesQty3JbyrLO9eFXSumMj6gEdx6PILXr8yugFYOPCirj10ZZHzoSbGzQbf3eroJ+
P0nKcJeP/SAj65tEv2r0Qx6yqTYrZ1YwosBQqBvP8dr1B7WIOAOxwMuOp7CbEg4sVq+NH4434IP7
w+BbPyxf37paVleeDfFWmVR5l85nToaXqqM8cBDiWL9Bv0N76qikHQt7rNETQUB1L7e9eiOAk3/w
ukF5ur70K+8/XSLbAqvDhC9spARqNkaQEHgkGtW/sfRe1Cxrvw1V396YRRCdFJREAPFU/vP1gdfu
GR0INiklaoykPOcTT6dgMPuJJU7koj/iTZDcoT6lbeysefmWh41enMXdTZcOEsv5KEZOu8oSdeC2
oIhd9HtA1dV65di56X9TqyzdKGys3Wvg5QiIDXYOb/n5eNJUC1hDjDeFynirz24aO8S2ZMhipS19
J7ZJEDSOki3Q4Nq4sAzxQwNVRvl5sZqziYMc0SwH2DKGx04xfwUSmvNGH76qUiiwzlBfr3+/tY3D
K6FhW0npWV3KKAbA6NHurEO30uBZ2FPZEKOOZut0dIMehRHinJgm9qc6rTYPzdrxxAuR6b75ri3f
49C0stjEnt61ogyF1DRXnTyvghvwttrGTbC2gd4PtXgOsyxB67lNQ1eyQHpYRqXvO1XY+yZFiAV5
CGNjw65+SFIZwKpEHOD1zjcQRRYptAV4OHw4rX01WdZD4c1GJkOJ8HmMnRi4+/54/VuurecMDTRB
JEMlXqIvtbque09hkhOksn1UAbrwoawfyNH7jZdm7dhzrXKnAhoB4LpYzxhFb5uwicYgJbaD4tOZ
HNGEdK9P6K2nszz3iE9QG57lV6kDnC8jGnhlo7GELh6A1e2oVN6BzjUNNCksixtkDe4Rhq6e0HYq
vphaLg52WTSvTQnEUKnL8oYgsHfUrlBRoBT0pxQvdDQ17V1T0YuNK3jtk9MHpFMPJJw69iK6NCeU
EZukjNwJmT48OJBuRANBdStkbRDgy6ejlhrq140VmiP4xQoBDUDVCA1tlDqWCe44IMIYVxVIRsXO
7hWlfVSbcPoxetK0l9A42QusRm8qEcR7C1WuzlD6DUnrlXnTqgY0gBaErNIIPf9GUt3gdJPRP1fC
rHU1GYd4PJew7FAlDZKhGR7lKR82FnstxaJIA+Sc1i8E2zcC4LtaTa3muh+gI+EWiNUfg4I2mNOZ
gbmn/IotU9LFh0lo6YNomu4DkpYAN6cyjA4hrdotWZ+Vc8dv0eHgahBwLzKfVlPSIfUBfGaGLx80
7u6PZuerjgptbKNdNW/45edGpZoS84w2Bph7vti+nyh2MsZwS5pYYILmNcGTisOTcEt6LMfMD+IX
lFnrY+DbNrZPWVWdru+4tc9NCZAPR4inQUo//wWDVvhQO/LApfWk3WVtrp56ow1xPROvpaSrO6Df
7eH6mCu3N1Uxpk3ADQJ2CdEQA+lxFMR0a0QYH9XI705S2FonUzaSm7aIgx/Xx1t5FHH0kGHLzi8j
QMzzOZqD5hWZnjEe+AXXxw36YCAVvw+c+ndbaMN9PME3uT7myibireAAURYjiLbndX+3oW0dAxCE
4Okc1MBQSq3Xj4kqhwd10OPP14e6WE4SFljZ+mw1AfRwORQkqHwii4/dSNLaOUOrj3LObZlpEt6w
Hvqk18e7PKxsVR4mlDyo3wIjX4RvAu8K7A1jyQm0tj5Ri9BdT7KTbFfIcfk1jMV4atCjd32jE4e4
zfJvQWSnbonh/cb5WZk6jexZ1IC2EA3HxWVV93rZyQ1VKvR/kHCW68zF8KKnWYWazeH6tC/eyHnW
0K2xm5lLQdbipEQltxYKQ5KTyl4HTNZIR5yxi0Ld4oWuTgr80ttAaNzNf/3d1vGh35CUNZITQVWj
OOeVYCtBwnsCzlQwGvH++sQun2UyHLYqm9QGkXGhY4aibNOO9Gwdra2Ko15ZhVP1VfgAMi54KWs6
uJESaXeDPAxP4Maaj1owaE+pXOgHv+6UA5hHnCH90L8pSyt7KjOzuo9zKX/puqrd2OwXZ3n+rQRE
tMPpBF34hNv+kIBSDiXHw7zvFr3V4NfUye0THoxQfAu9qp7yMStcq0qljXW6ONLz0FgWQEG3BUnS
YtvraQklEVMyxKeb8dRFpfKtRsL1UNnR1nu4stdAGxKRzbrk9PcWW2CY7NiAvjB3Ukf/tk0i2CEC
EazrH35tFLpZb7082Pz64vWZMH4FcRNJjuUp+Ylkob1rC6SG/3gUmkw0YBTIAOyu+Q18t50j4UEk
bkbPGVJNvStnJq/S6VsFnJW5wGqgakXWjgrgslYR2iBo8FvxHNtvrJuslFDD6bJqI+9Y2QKkVuTH
0KlpQr/V7d/NRWqllhpWM/eswvQEElc9oDSXII7cio2Q/GIoyuHgF+cuB0Q8svHzZTOQ80upCSHh
Og6VO2hq+BgHEyDpKPV/X/9CF2cKNRpqflyjpBq0zBZD9Voh14nfM1QVidtKaJ5bxXpAQC6wqAvq
4OPo6d/SvlGc6wOvzBF1BhIc0n0O9ZKZXjVt3ETAIp0+tsKPcCp9Rytay40mxdqIc1aGwsoUrxaW
lVLjEm5WAMm30BKyHV0eAMw0HU7FOpnxXWtHaGpen9fKgtLfo/E3A8x1bo3zb9cZRulj3mM71pDB
bS8ja7irPDA8O6muzec2q4tHqP7RvtUStJGvD742U8pGcH+hiRKALL5m7KloBIsYRf3G+iv0KFqi
JjNyxsGnXB9pbZqzJAcFTkLIi9gRZWb0NWEco7mnQCOHIzw6FOmCL1qLfP4+hVN0C3s4e/S9Inq6
PvbaLHF5AQRCMZBkZf7r705iqENdtzvDdpKUBCCtTEgnXaM7KP5t4fkurpbZEoO9g+4MgQb4m/Oh
II8HapZ4tlP3tjgN8tTdwtKuNyZ08erPLSZgp1BjyDtwDzsfxRqE36eAPRwC/ezWSPBqHEY1+wBa
S7nxh9r4822CDxVTm6W8Zrmy8/F0EAVI/imWk6KcvTMDkJh0y6UbOy/0jXdmbWog7kHJ0SW+RMrh
vIpitNRajkSt+bbJo/QmolmLniBSIQi99033X5yd2W7cRreFn4gA5+GWzR4ky5KSeL4hbMfhPM98
+vOVf+BATRWakIPECBAgu6tYtWsPa6+VXG4fj1csSsjZkL2L5il1Ipd/v17eUFIcEyDBAEIqx/bH
pUKiLF9y7QhZ4/g3FLGT5af5siLLZLitD2eze694CJlmRmYePbsyjnanJh9v/y7JseVneUCXSApo
dm4u56i0BqTFhcvDHpffVJ74MYiicTkv7rzuoKUktsAAiH2nlqxj83oLrMoMFzR9PTp26IN2FQof
RYk4bWwUe6zXEk8AUIrgkQyET7al2GtjJ4TQInSDthuLU5xqg48P16qDqyK9Hhvt+Mkd1r86r6h+
vXlDscyrxeTXb197vcih0tPaXVjkmvYahONhc0FkT/cZ22n2ztSr4gw1OKRYQAJgjzhgk21kQkpU
j2yuaAHIsjE7BF3NYoLuztTubLcpTosxhufGBIypw5p5ijyzfPs7xjAlnohsh0LvFuCarkh91D0s
9MsC7GlcJ/MeFV0tQIfP/HJ7a2UfFfgMdTryPAi3NsuNJm/qEax0oQN1lKcxYbh9oPt8Cs00CtQ0
tchtEYc30wyd8dumZUcX+l/GdzRxTbaDMq3eAzTzEIkOi/pXAdv9GYJ/60SjZd0pd0ktEfkAFwZ8
QAn0+vw0JsqU0LogLFEju7DaNBrHrPphMw+98+Vee0FQAIieEevQ+7C3Qp0TwLyZRpkbpAUAwgpV
r8CaWhMZvMp+6Jcx37H3emXYM2H8w9UQ8GxRa4NdZUvdKk7QT92vNnTzyzgkT3Njzue3fiwyX7oN
qBiJHuqWT7Ei37P62rIDDSTMhWnEFVFrVQ0aZ+8hkS0J90lHjMuu0mm4/ljl4hkzUtE2gBhNh/3Z
si5RUzDlWLbKHyyKN4uU3yFc9La911Sr00WD2SGIx5xkDxA/8MaxgGYcvYq37x8BqXgQeI8p4lyv
iqEsURetGZMP0zhgrjA+zIrSAWbQ93i8JRvIUAHZmE4wTDtMXPkXUVOtNJSd19wOrIZ+gj8MoXap
9bJ6GhZr+nF7WZLzLopudPTFsoCkXdsa1NCCH6O0g3p0vgCdnZ/GSBuCVUGCgRjd2vHOr6M00KFg
/ViXaF3+pj54sTSo+aOmhGIs8GDVhP1t9I6pkydvLTjh+PlU/0NmcbM2i/JIYRdK0DblB5qWRRcK
zEnb3YVpX10Yg6CXcXsXX9VnNwY3R56RmI7vyDnUMpilNJOReIocyOr2q/mYTEZy7DzIGG8bFcHR
VVkao0Ag0M/k+3GjN5HDOkP40Hrs5VAW9nsPfYdjby75xZ0RG80pph6adXbumEIy76DnmD7dNi87
OQxqUvcglIAiZuOTSQOHBsokO1DmNTxMUNzDdAPdZsFXvYD51XbANbJbYTApT7+DaghA++uTOlUj
N89YuIBqa31Nw16xffgBrHu3cKu96p7UmCCKtJmNYKprc4IaEtTM6FjcXOb0dKZovsudarkAo0zf
2vbmM3InmHcG4ysGXK/XVTrDVMRrYwfIPPRMHxm6CBi6QM3d9m8e8PQ5b6o/eObE+I14eHh3KJde
G4UfFELMlBvSoEJ9oVfUB94MrQPQcGbi+3SPClO2n8C/wA/StqQcvTmrpotv1hMWWfcFWka2g2ae
ZSp3nlrFO/nu68K32FAxOEUBmOrM1seUBtQ7bcJBsU3Fg1dBG3Lz0I5reG8CaX50nEb5CBORdVSB
bVxmre2PbWKb54UMY+fRkLk7Dg8/B/AbbAObdJF8NQvH0WDZ9ZLSsbWmAOlkYyc6knkfWFZ/4x5J
W7a0jUrTxaAlRivIncgNyKgQ9IoN+AzKZTzZkDgjTV06O0/v67hTYBzpDtOqIfjcYhjMxm2B+dvk
8vVcwEOjg1CfZvu0pvRs+qWegigbxzsvRuDr7Y5HZBJw74JFo85/fXahqFzztjEQ6XPj4ilLSzgg
xyWhbkOXeex9myrjHuWQ7EOSotL0JVeDj3Pj7CqI1IrOWKwAxFF0WvRKOThQJexMZcluyUsrG68T
gsxO2mSlxFei37ko3ej3o7ceEoTigtubKDNFeR4gAYGGYLi53sTJaFR3RViMMrkBFkwN4WWlN3As
ays53jb1GjrIfjHRTNaJf0PVQpzfF4/+Oud55PaqFbR2PKjBPGcIIyBP4n7JjKRM79Is1s/FoHk5
Gt5Ug0N7ArkxubAN3f4lsq9II4x5e0EUQIhw/UOS0hgqTaOEahmMTIx977yPC3f9fNuK7F0WISLN
U2DShKbXVtoCHlNPjeyg6mvd9PMRQhfG7KbYn/oJUk+ziYcfc9nk5SGFmPZ+9mpiu9u/QdjYxgbE
BWKonxF7GDKvfwPvYl5na2YHuaeUCBDN68l2xqkNAF7V507Xkv9Q14VV8LZZWUwATuh/lAaCyOja
rJFaVR+hw8M3XlV8bosKTuyhcueMaM7ViGLuMQnILAJNA1cMuTNeYeMMShhTEzsZ7ABxEfu5UxXV
nyr8eGQO4bFPGP3cWaLsDAlYMVNkFs7n92F/cZgVZURSM+ntgDQ3PSxmVD2iUBl+u72RsusJUzUM
9FAR8HyIX/HCSpNHprMYvJeAGo1DbkKgNeZFcXCrzPtw25RsB6lYQm2LWBeIzU0BwdCrwhgnHLkd
h0zkWorOHK6S+m4Ngr+di2XnTXwNWMUdvDS4CeQQOdUWps+soG+y8Z3mNl5gDGZxsAcX6cum8SC/
mrKTqnXu+6bOvrlTax9tDx4bux+S8+3Vy34N7zOFeJA0VCPtzW21W6Ut4RxG46Qpm2/oPObQ3La1
gpiMYhW/qslY8yMEiBkjV5lWKJzipHiAtkKhEFEq9XxZ1r57M7qFBg/oHqJ6EYPCyHz9/avOGNDE
I7ZfGG2EyYlaaN/aDzCmOjveWXKeryxtLhBinHpot1jSFO0zwj3lGalCeydVkRxnjBCiiHYwC9q8
NtoCbbCBqlEQtlZ+MduFcDMPp6CLkr2QS2oKfCOclcxDkC5c79xqldWIih/fs0x75Hzq4r7Omg+r
Mdc7YZfk4uDgaa1A14FH2OZfE1qcTM5TEXBasz/lk+6cVGBvF9ctzSMMVumOPYlPB45DiwM/R2t9
Syc/pIpbG8joBZPD0E3SOQaikKV6iVNXqKVWWfYRfW6Q97dviHSZTI7BjUxqzIDn9YZqk9c7M4Ii
gVWt7gPwluWZ8gTJZbaGj2ZrrTs3UvJ80m6kdS8qOuh+bD5g2iwt/PwrqZcGjSpcouvRageIeLgR
5cEth+LcRov7fkrM7gBn2rBjX7rNL+yLA/bC9abj0NfQ97LNprle9EzJIP3V3fu+BdRvgCU/WFCt
7WyyJJqmrctUBdEJbYdtzOCq0Vyac+4EadXVlxgytUNWqeAJGi++dGGX36EvVR+qodR37r9sucRE
xPG4Gh4A8d9fLHdJaxSgcSsBw+HxmZco9FHsMg7JUrWPa4a26lA0b8Zd4d4ITyiY0f/kY2/cGwCO
jEeaS5q6FAZJFoqgR5HgAUe6x2Ai8weUSBgY4QhD5Lj5nMXS5sa4UPdc7YgJ5NHqDwv8PaeRLsLO
VspuyktTGy+3jLY2WrlD4LeylS5y5pdcCDEvtWn4FoHQ6fbNfD39JWAAbNbv55Qq6CbKc6JY6ajd
kV6GofKrmWzz3sta7+g0IdWYcI0LRDbbDpUCiDnHd5WhMPeVLUkUjHDHH5XEbD9nkWUdjCFd/zEm
xfly+xdKHheOlWpQC6Zgw5zi9eFyjaXJoV9wgqgIhwci459T1DR3t41IvjDPCk/47yoUNftrI6ba
DLUzDU4QwqOHlpmSnueshlowcfaGlV9TDVAofWlrUzdJln72hhB2IXtpnergQTurISxeLj/hqet+
Jc3ca08MDTjFEYx99tWeOhN1QfjshZS3DVLMob3gHIt5gIa9Vuw9YsPXmyF4iGgGUafmAdw6Egdq
3iEEFRPYqdLfTwqqonmbwP8/Ne5Otvr645Jd8CIx8kRVh5j/et8VZE5VN82tYIS/8nFKIeSsvbV/
s2ekykzUILJ9EahswlPF7o0Y7WQSVYK0E7Kp1R3RGHWdDPU8xh7r8kM3TUag03F4K46I9IkMjvCL
1iytxM31anvmVOjkWUHY8xJ0ml7DTQSF5tLnWfDWM4wpmmW4f7I2kovrvQybMDfSHO0/xyvz91mc
ojUYDsWBDObTH1gioxAjSzDabqsnAo89w7/CV/OUHvD0IAiXOsLaWTN2Iv3XTwv/f+IjYgYilleD
BGpVASPPQzNw0Kq4RF3yFX/Wn5w5TYn4swnZsWxveuG1D76yaW6+WbMocHrAbhpMljIGv9Uogd83
Bygv41OSTcXOGmWX4MUat8dznb1+opeDPfjsjqujN6coNryd+Fm6Kl5pUWkn79yy062tsxplaAHt
H6cMTm/UNfN6hMY+W+eLYrvR+fYhkdqjVsNsG3EtE3bXx3GacnuElskMYjWFImDp3JOrw2PUFFQw
I6vbqxu8Dn/4arQlqckQY4LGvrY39FDZUyflpGRucVKtDgKqeJmfmDGPD7o+ICak2PlZb4105/GQ
rVSMbxJz0QF7lZnYbZdOXeqZMIj20aVNZ/JQpS8v7ay2d9qifL29sZJaGLOrtMx5svEoJEPXK0U2
V2+AmFsBvMnhHXCb6j60+tVP0wlmKisfjiGchz5vt/LDNcovWqbulf5kSwa0KgZmbMF+tvHbvKRL
qzkz+XftZMfGSp3IT6BRvesgoLhblGwP5vP6TWLNGgAwh446CcJmzUPtTTEdbSsYOm7+6jLz3dv1
cmzDPQkq6dIwRjVI0A9tU6QmT+yhqallQCxWH1XkKvzRgehrsOf8XaXp0c7pkfQasEaeDjM1rhu+
i+vPaegtOrjQqOC3BTQrQgsDlvCUWuqg+7oHS3yuRPZBWybzCcKz7lx4sXpA6tXbeUCEoeuCHz+E
+pcoGCELsc2adMChSJtTOk7BPpOCRvzRq1owNgLg0zDVfWF6R+l3zMrPsyjuCs5ygtHNYcqzIc8i
feDbtr1HIbnt9L8ny8jvesokP41BUf61FngWcicxn3UnHM6oNo57RTnpCQPdIEbjYFzYqvHZSYfs
dlRTd/Sy4YLAdPwV0fZ/onzVTrcvsNSSKC8ApEICdjsCxYQq1YCQcKToXePvcBm8h8FUuruVAsfO
3spMEdSLG0q5kW759dlqVDtaFBVT+mIulwQ6gYMzpO1pSfK9l1pqSnhfQKIE6tu5+qhWzG5K8Eop
WdghZrL6y5plKQowY/Lz9gbKHkwBQCH2APgC1e/1qvK8d9vV0syAWan2uz4kvC9mvDcKKnEE0OoI
+UlkKijSbvauXbVeG+jJB+kUt0c4x52v7tyOD4qt/90P0bKzKMn+QQclkLwMpFGx3ZjTkUFBb9o0
g3ypGQjLbCfgGrrfFbSY99pfUlsMgQDoxeQrQigGTiezKBOOBXMgzCzrzn1vmT8Mb80+3v5UkleZ
95j0jQRdIBM3n6ov6R86DrFUPtSGeRosI/rL1qAR96GcbQ04it0E2KKn3DPbO+2cfplnQTyF5Fao
sNJO2bjWzsr0uluICSbVSU9Tarbvu6Q3A8VV+g95lkOp4KQdIuD4pfsyHesjg+nZ59tbINtscSk4
RfAmQbJyfVrnKlzcdiZa7hWzVw+NntT3qcuQCSiEek8ET3ZoBdfq/6p71EmvjdGY1ic1LEh1MoSr
o5Tegj9ZU39qhxHpJwthrGUnu5Ku74XJTe48x8vo9ktnBZ459nedVszHXovdp1BL9ugxpaeJCT+o
ch2CvS0u00DXLs4b0sW5KiFTJd1qzjNzSkcrcx00QHo7+xjOTvtJsSdtJ+yS2RYSC6JBJB7szTLp
cExVg8MIqiLRHjwPtpRI14qDZ7fGkdrmdByi4nsS1fnbnwsxJ8zTRJ+V6pp3/UnntV9H6rNmULaO
enYSZA3H3DDP1bysx7cfVQbLGQ37PZK81fEoTVhPVptytF31/5ZOZj0Xdt6dGXyxdhYlO6fIk6hA
tpm2J3i+XpRCbRsGvMoOEMxog7EbzedxbpliXFTBuOP8uL0wWZAFQoZGP3PeQhZn8/VmoMNpLhAy
bhPG33Pc3l3cpNa7OdTLHx7F2g8LU3qBUjFwliiT9Vex0DrOqqTb6apKyj9M3+IORclfLH7jDhJv
1Ae7Jb50yRZQ9FOWB9SQHMIe7WtdrzWleTt515htdFeGgDo9tVA5ZHZNjTODISzKaYhaxh42URL8
4SKZRmAICXDddhAtrCxrCCee70yBbQXJC4SI1cjwu4iYYZwZToOCco+CW/KQXxndeKs6h/YwpMYr
ZnXQbXX07ozygrXzDMjOmkDxGBrwFvBD4le8KE8XyEkl05TYQVLrnwYnsc5rD07AUtMHZF/Lv24f
NXEdN1G0KDGJSjgGKe9cW1sUfWJETrMDNaw0FCIj3W8Le3pMtLG4RGo9H6N0Un0jpvY3hUXyfNu8
zBtbFgcAzBCzHlswsIXujAN+BlQWOnuwAiedP7R6dLCSuDz/iSlgEEDGiVu2+cIK01dnCpBuXcXz
BTL18kjG3zylmrkXnEs/IVMlVJwQJ6NSeL2pVpjVaG/S/GunhIZOGelPzTBpAUR90EfV1R5WR7qL
L+xtDib0jQiuwFAfeLWSn1amTw6kcMg8K+jz3t5F6dLonAvaJTqO2+zHdZdk7ijoBREkIO+oU6BU
nDZ1HvmoAI7vLTN5M/UoXAcU05jEww0xMiMW/+I+2AUFu7in5M9st3MohgSZztBefS8N3zxKvTG1
+W5N5yUDSwLpsE62n2jDEHRNOe5UkWVXjgIT3XeqyFRFNhe860atRRXeCQzF6wTNvDv4Wah597ke
qWcLYcogr73wXZWs9Xcd5eh15xtKf4AAQ4o6L0ykm9esC8Olg9zeRkIRpQ8/zQBcGOPo/SoqU0EO
gvtuG6NyUhSh3+0me8QAsuOKBAfNMJ5SOHk2b0plwotMgCc83FAuvlfXxeS7sWv8M69JGh5un1jp
asWkEbsNm8X2MjI6mpdWiDW902bfCafhaYVaM4h7SKvsJCmgalSiB6fW7PerNe/1amSBGJ0CSt30
rSgIbc4U7UCtHCzcuebFReqrU/l1UFPlH80K+5M+8XGzse4PbdF1Ow5Pmk/Q4CRsQa4BAPHGLcxO
N6jtDFLI04b152jO/YlCfHVxq9G7NLCoPThK1fqi1AE2lZEPqin1XjdD9mgKkQO+NN/c3g4GGQg0
e+FCc5ka1lOTh/BjRuG+nInML9HyhPNVkFowXnrtJfIUrpBUBY9uqd1/Zt5ppxiFL3/OTTTnV3Vv
5l66qt8PCfBIejXbI1zmbhL2oCM7s00P60znyV6XvdKL7OiKCIBaG4PdBIPXi1KizsvmgcS3QYfQ
OCh9u7xvc3guT8hBtujhdnpUH7no8K2SImtRMDj5/AdoRp5n8O40aQjtofS4/hmQAiN7olFpC7U1
+qLy0vjjNJX3SuXkQRXNDkIjQ31S3crwzSKvLkY9hDtYeNn3ffkbtk5TTZHa7UBvJgudZmWN2wet
K/RLNmiZrwKIv9z2GrIPjIdyGGljTunVtLI9zKbtRJSMzaqaLpXV6xcPkYJ/bluReUJKDXD5MmaD
nc0NnWKqlkLxN5hQ2/gZ9o1Z+Oj6jonvjeG4h2uRuSL06KjFM2UDq9FmD7XB6ZdyJX5VjLRlyhRB
6/s6mfL4gEY0Mky9ljBWUNo92ug9BNJ7FVvpaokboCfFGcBheH2OzHYac6VrKS1Yk3uqi265rGCW
GGeYp528RWzcNqzlWIpxIuIvEGXXprJpQQuW3k2wWmoR+VrWewdHWVBvBst5TGBmDbKl2JuhkFr9
3RnW6a+8OjRNCWlRITq3mZ1Xd5WdfaiYOjurkDK8UyboA8uIm/r2I0QRjkLwb4DJtv1dmSSjv4tj
cTUP79tIXT9qY9JfmDjd1YySXQoR0FJ2NzTqcNsPqDPmFjkwjuVtWp0qaHXeT2hj7lw92TEVGRtY
KEEuu13RmLfmAKGwFcSVbvxnIb86BS3k8+clKc2AucLkvod7DbhQPu1MpshOKK4WkD3/cPE2j7U5
RHpsMfgWzEM83nVxrvshu3EftchB/8F341UGf8roOZ7m+oR6WgNuL6IMDJdccVyc/ns3h+MRYoT+
7ZbIJ5GNgrufl3jrZNppRlMqA+/pDIl5gCsmvB8n18p90x6M85tXBe863W8mgSkebl1MF2njjBaI
HfRLhMikqSmQtLrL+zgju7xtSvIiYAqME0eEPtt2Ftc2GYgyUmokUTUov1LUHnxD1+NvQ9s4gGqL
PYCq5DGm3SX8J5y3hFXi2L7IQxxtyhLVxqVolVsqT1OhqB/Q1MzR1Ji6erpPkzp3T7Pbmkwtrg6q
98j4frm9ZskF/C2NRCUcdAgZ2PVvcPPIIFim8jOYdvpx9Ib12DGm+eu2FcktsCjsM95JYYWWwua9
b1eyVzgQCW60EJW8fkp+NoNS+SFhyE4uJDPFnBB1B3JlfNhmU/PK6xAfnM3A9eL2YriN/VxGRDa2
usvuJjXFi+DSNaSLta1kLSrV5ZkBscAZ6/UYeWF8lw2Mcg9OlOwEK5LPJPoUHpTxXATQU9efybbb
gXFSdIVGI5lPcZI758ShqnH7M0kuAMEYrp8OlmD92aRx5uACKRGvDSlyf9T0of7sjlPx01O6H66e
9D9um5Psn+DkwO/Dhc+iNp+qdZ08rCitwmzS1U9oJcHD6w3TUdemvUBFtn9QjohWFppZ2haGxOPT
W9pKcylpde3iNuNwbKLM3Nk/uRXU3EHcgmbeWgmbrK9p4ZpEAlV5ISTRH1wm5y5/sG10/YB4MHJA
Gnh9FjKvR22toZ8SobJ2UpJxJbsf1fejk35/uyUGX3DyPM+Q42/OQ6m2VQ/rDJX3zjQf1XLRL/MS
J4fMpsN525TEF9oQ+sFLADM6SdfGVFGW9HI6IslSyzXfiGrD10Ilviix88VAON700VNRL+0wQy9s
dcSzt+3LziLsgtDr4ItFa/p6U4mxGLwqic6ZA1bPjHB+rMyK0mVsrMun26ZkpwQbSLAyKET1cFMg
VcMyKwooAwKzaTtBNr9ALdF4er6zJNmWvrSjXy8pq/WpYRCO27x0w1cHecu7dXEbJhzT/NQ4a38e
i9o6xkoV+vPU7Ul7SHdU5DoglKk7b51Jn9b2hAQyAfNU5g86Ohb/OOq6+Faofbi9oTJLSGiKMJLZ
k1d0dfO60jVJdBpwQ5ZdkML1/o47snRIc+2dPZXE46wHmhBiSQH9E9/2xZM9e7Nb5R29Phgn8n+9
wVTvrV7NvkcAGu5hNyserdkY/+DC05Sgf+vRoOAhvTbaAZPIU+g0gyXNDD/uaYqMZdhfPJAGwe2t
FC53k+WI90VUViB+5Ihem5oNrW5Xg0nJpp9JZrJw6M9JVeXvYsMJT21v1c8wxiv/eWq2V9aRPT68
bjSGAFUxerwx3ep6PSpxTG8z0xllrGj4lM6aId4NQVGnlu1OYClbKmEetQwxhMZ08fVSlcTuF5vg
HNC+bt2NMPv4+hy2QWlEnegt6n7Vl+0xifvheHuTZQ6A4Ua6IIKnDf7da8sj8wjNytULsNccvHmO
C1/1ymbHe8vMEMuKWh0Ft1dsXk1hpklRi757VpjfK/QVznWuLTuRiexGEDIITla6E6zoejFtzCBJ
FMJHtprNc1Vk1rnuCuXs1EoJWtuqD2moVDsXQroyniPOKWQ9r6S1+trodDNhZXQF82DSmT4fV+/f
219JtjAeI/jeLFoTvH/XCxsrJfboJMEqo6u0XKqp9yHp7A7E552f5EXtD1Uy7PgXycrE4yfQvgze
vyLwhfhardRFYfzBGobRd1K1ftfOybyDypabEXBiQn4QhZu1JXGEdHROvR5tAuVXvVj5R6129rrp
Uit0jcF9407ALFzvYFwYNCUyJved2lYudqQsqd8Mg7lzAsWP3fgseLyFWh9VNeBkm8WYxVip6UAb
znJS87HUlB8hXL7Q1hv3OYisp74dv6kz+g766O7VZyRPD5yO9JIEbT1UhJslajWgiCKMBPla5L0r
uwZGWTOzZ7/VZtPZORxSY9Dxirku3qBtZ7WBrbo1E9HmKRbvWQ1756hbBe1idair+Xj7+EuNsZt8
PSZ1iQCvP97YRdECxtIJqqb+hXNs/kF7FLGDNdmbLpIdE6ZZWQ8BLUChjSWzU0qoEUL6GUXTnuAk
mVZ/QbNrr6cpYcoDQkuRSQzq4ji2wxb5pFK7a/hYagtjZb3o8cNYl90xWZzxklfM7wX5tBpBYydo
LM5jpD+PEPSfEmrz0aGd8oZhSBsW7+D2VksPMFhiCimIp1NSuN5qDcZ/ZR2Y8NF5Wr9lbTzckyLX
g9/MQ3hiP1wPahq46PzGULPkYGdF3ezE37LPTYkRlI2o5DLufv0bqrRh3D1rgVuQCLxntH94SFt7
PrWTvhtrSzwrOHx4U8BlUhfbxtpaYoWDQUGDqm3s3lV9pZwXa2gPNkfuM2yB80GPku4PzjM5ugCh
Ecm/4tpQU7tzlAJQYdbZyyd9QrnW0/LhW0FC8wf3lHo0FTgX7TagUtd72QJyzmGPxinosHP7oR46
/2V6XpTnoWlV83T79MiuDwS9DLQKAR3ACNfWRiQz0iji9MSAs7Pn3K1hqzYbZ/mDMQ0STrgYABBx
QLYeYYD+RSGDYkZsrZ+cVnN/NtD7/Hd7NeLXbp053Adivvl3/Xmzmqi3vTYM8XEqteB3UNlrzyHj
gIc40QeEw+dkL0uSHXyTuqKoP1Cr2fJcod8ceYAGIT/wWvtkFMDo0qwfTkMZ7tGPS01RwiGwpgFK
feD6S9GaHjWUNJjgVhAd63oju7RjMx4rN95DM8lcCg3q/ze1uc5GazpV23iQuhnMJ/Q2fQp77r/2
qGnC6Dx7/rRq6zE2294vUqfe6ZXIjiRgPbjQwAPicDfJdNWnlm7R7grMzrT+ypg4ORVT0e9EgbLt
JBcjVKJ0yScUbuZlLpaTQ08p2IpsidrLEi7IrgNRfIBOfDrdPpXSp4OhYjFE9zul3Xy6NKrAzDcR
qKJGC627NieLPejq2Hq+AikntKtNhH+eI8rHj/YaoZyCtEbV+PZia19B9M9nvWymf6feVKqdHyfb
bWbaAQMw10QGtfnWHUNMuWaIur9Z1B+XCowHIN8/AM0gMk8JDaiTyA+N692O4jp0M43J+aHVwqNj
dt8rtVEukbb+ifsUI5EEjiCQKI9fWyIin61JBxoJ/zBSFnbRQnCQqxrCpBk1pB1GAOkpolSnaRBr
kZWJ//7iFOljOddaJmjnrCb+5lEmvKS5qn/IwtzeKU3L3j1Bd0LlAAICqFWvTanMVcR9IVAyTJIe
dTLeoHQn6tP6EvmTM833ih0rH28fXfE/3TpUQfMEcaUQ+9vWJLWljE0GabiLbR8/zFbt+LjWuvQb
r1ODuhv3UHFSg0QjJE6/ISKbDQ0RWHCLaobTDjF1CEA070fjMNgzdkb8Oa6MvQaRdFd/Mx9zMoTd
612FIEfxFpUOW4SA4WNu9NZHTSmG07gaOZwnTaIeekjv9qJJ6a17YXbjESwmW3s0m/Cwk6of2iSv
aYTVe0N98s3kbQLuQlNjW/cvDFvRY0HkUJJokHFaGvq1FhzTB0ZbkDgjN4T//PaJkd0IwZat/c7Z
8CjXG5q1WTeC8qFlGZv2Y7cUxjGaTOd95rrJTtQp20SwoIwFECjRm92YilQERmbaT4E1JFnsFyo4
Lh+uhN08TXZIqGshukT8yjDQxtBCt6nUCubbu7FC5aOy+/UUalNTH2e9RGg999yjNzT9l9tbKXuG
HTCwDuAEJEe2k04DmJ4oI7cKYkZZzqnb99/XNgWLESfGO8tQ7JMNbuIAp3zL3Kvp7TgcGeqbrjO+
jblM6iWvMvAq16YVBA4dxgZaOwZsqmcrRqrPR2Vda4N2HaeH3qxRRTeHCeDlBDR+8uvBNaEJcZtq
r0ct+w6A0HFHIshDZu76bMGUzcfNRbRV5cYDeO7oRMqcBV6vlqm/Oo0WwApU7eyD1CrYDf7CAwIy
vbbKlP04DT1BZWqooqJYGb/SbE7fQeC4PlYJ5TfGK/eoRaWbz7siqO5UMdi4cUx0olCVglMviEF8
nWBp6w5d2cbPsL84hxjs8FcPjN5DyWOHDoRqEyuEyWe3g37r9imU3TIxfsRJAHJlbgME3YntEZUd
Nn2MwzO5AhR1qrGXQcqtMHoPhzDl1O2kkzLnQHcH0nh7WtM7Q5/yBzu1lB3nJNzq9jkThDacIRrm
YDquP+WcKobRivzAm/KOqottn9M5m89Tqq93/eBUfhVCfW+ntXq+vYsSlivRImeIitwEiN42bXUG
DSbaOnOxmg3PuquohzAvlk/wwU/DUWHaezhnmaHX/mi50wPKphkcbuKDF7P1bDZauge7lW4GHQ9I
zlSoMbcEhFXYQOvQOQ6xS7j8MGZVTwB7uSi06DXUtvemFsGB0xrmA5SkexxDsqeJPJDSKFVsevub
q4xSsGZEq9A6CIshfVTqLg/iUleeIjNrxq9qHJl765XdY5FV6CoVHCEXef3xia0Sq5tY7xSGnvVe
7x3nLx29QvUvfW7052zp22NnNcZOOiNZKQB/HBagWzGgK07+ixAR97ikzJTBnO5o6VOuc321tSj+
7Vrl82qN5Y45yaOBmgHpKPoYmmAGvja3ZFXWUIDinA2G/ZwvLYJCDJZ+s8PSWA7L6JnvYKzRPnil
0IhflT1+adlyKc38HjTgmG95Ope8jRQ9N13Rig1rXxmhLfAzCqjf1nbwREjlrv/u3C2REW6uNdk3
FBeC3sx6dbfaYoFwpe2dYO7q+FPXjPrZmbLomekb+98kGwp/sfu68hNL+WEsRh9Aza/vuEnJbeI3
AMaBzBd097bb3dkp6grzQsXTKddza9dwCzCPdglXp/Btm9E7ptGd4pS1Rbrj1SQhF+kbPX3mZkiy
tgwYQ2HZAKUxvRTJ8nfT1+4nJlfdO2313P92tlqc1ldbDXaajobo12wBMoVBySOG3CQYvTp9JAzw
fjlor84HL9aRmA1TTa+IBrL20ZkipfYXtVT1UxLx+/xSTbvqmNBUglCxK2JcXavXex9C/gs5CZQO
eDi3nWNbGeJiyBJoeENnyZG86YsHqsfG5fZOyMxQLhOIEP5Gq+D6njVWVahVwpnTwjiugiWpQMs1
+Zr/c9uO7D6x2yC8QBeQZm6iD2uo0t4z4CUD7pVFB21Imw9qp4d+T7ICr0v092170nUx2gKDA7LW
+MvrdWlGVi6uS1CduEv5BbSB+q9jD3tYF+mqBPAJsDFr2rJfd3VpqosDi1OxrtOjWaX0PKDgDhrF
6f+CrmLvikh8P9wEJveSMgewiY3vr1x6fmk6O0E9DUp+UOHcKE+GFffRIV6HIjpXGuD1I2LQ8efb
+ym1TJ2afNYRf2weOrt2rcXryB1cJUs/LGYYfeCt4GDqtc27X2hUDCtlCW5blb0C9HkEdQx9wFfF
wrEhCFdSgvZ69IwBYNTava8zPXpigI+pWy01lOaUJEb8K24TLz7Qel3+oBIDLTWwA0HDC75ts+f2
qpUQfVMzNzutodmkltFXr8y8xTfnZm+qRnagKGMBAQIpi4jC5pp0njUQxBFe9XmcndDbzPzQXpqH
Mgp/rCT0O/sr+6qwe1FoJnSi+7R5ZV1jmnSaui4zrsbDGhrtpRzUJ2spm7O3AFpvh2YP7yk3Sa4L
HQD5wHZwJcwVu6BAiHYQ9GLgm6aGafjeXWBpXL1vlZ0W71BIsnYQyDKrghUISAXbyl29dgd67iL7
Fqt0lwzKE4USK0fFivq7aE29HzZqJgd0oXZJXWRf84XVbbBsQykMmRldCWXp1GcPBrDTXKjLt6U0
a/VA6DPp/jDo1DHsxH5U9ME8NfA2Blo/rTbETKAc7Vg1PrKN3T9RWi2PiAj0z7fvmMxTwq0llI6Q
A+TNv94aQ1mirgIEH8RztJ4rrwwfu2Guz7etyB53eLvFZXZ5araJUbuEambRAwpQQADBXJTmQc1s
NSCG609vN8U0xv9xdmY7khrdFn4iJObhFpLMyqqequf2DerJwQzBDE9/PvrolyopVKhtS/ZFW94Z
QcSOPay1NhVG2mvUxdev8iRS1VSmNHkdkarmDQyTVlLTT6mAXRCfSg7uz97eAVFYkY4Imj6bnFHY
BGll5gLpTfPszDgq5ZzrznBwePf2biVg/QFugiBYf8WTBU1pxkBsY62yFfNvAHniTm+Wf6gFH0FK
9gyRThJV6euI4e2UvVrV+jqXoNWUhsZZlBljYJboOWWCaP+vPxJDimAj0LIjbdr20colS/NhhTpW
kEIfUMTPQh3ceQBVsTkIaXdWRYxHeMMWkrls9QxMPTPhsAOeX5IkQpe+z84VpfUfC/rx/8EUGTmY
OJoQtAk2X0oMqAaMEHmJcpz6QmE/Dp0EVYM21Y4qvnvdGPK/lYezYlcQwrk9FeRBsZaltXPKU7W6
aLpUgoTxkuE8iN4vqTEHU+bIsHWH2Y9mAZ2u0OQlXqbSj9V+vrallR8ganb8HQ0vppiuEuA0fzfP
yeyWeaOXLF/tE3nq7AEGVqURH+t2ElhjfyQ5u2sPDRA4Ojbk6G3wypPNgDQJPCMeFQX8qGYt4dxM
xufZiIy7KG70gyh27yh51BhMppnD0t4OyOhbA9nDgShIGevxd5pW4joSCYRj4ckDQM+fDs8mRaGI
ZK5FYW3NhDebmY15BGiPJ0vRqsEOqo6tfaNoTYsKF731R8ZF2/8metv0JwV3GvkLkTVqL2hWSfiC
6TT4s0XCeGJeCtTjsXXq98TCmhPGS1Oofmt5y7t6BOMY1Is+fEphQZT+InIY7vB14sbPieXjoDCV
8k2ar4ojqtp3ui8EY0J+VdqkWj4T7Xv7HBPUCwi3cqCmJ2XzmC91/1ufmlzxu9pGxmyeS1UGatNV
c2DEMnscl6qvL0jpGWqY1q2unOymaD6kqW79XGRlv48L4b1v4qhZTi1yY0c9heeR5drD08hVwUPw
zzVgeOJTzR7xEUsbgCe4ev21lTMTcxKru0jLKi+egy5n7RHddmmk8RyqH1/2fs8P7mqd14kQaBVa
2TxRPSOPojpb724bidfMbehan3TUem1bQ2sGY6y7v/6DRZBFDAFDvZgX+Ha92cy50RxIyy4O+Y0N
CiSYbaN6pzlxHbZ15x54wucBF3VWEhXUY1kpRY1be5Vnxfo80ObrmO+GhkncnQ3d7YKK2QBk0Np8
TuFNHWzr8+uJUTpEKIxD7wWmcWvUy1JRGHi9k93a+eduSXRqkYP1JgI5fPAmr5789nZiCv0fCo8U
k0F+3poSaa+Mc0R+GXMZgyJRorciVa2Dmv3eOXlqZf0VT05pMhtTUtpUz+tFce5zWfavnMzIg3hQ
rdQ30D/6L5+NHhRwPog2PJu3BiNXy5URD08G23VhpS95ALB8uuRpA94Tlus1ZRLlX8cC7OUKwlzB
b2uP6NYo7E3DgtJDX6qL2/e2mUR+Hw3Fu1EeklP2TghSYHAskCSlGrFJ5irZd61ice17s0StxBxk
gJak7aMOc6RqvHcDmJS8CqOgpMRTfbsqMotV+AKAl+iYmVwOlhfQlIs+IdFev7aX0fJttziitu8d
mD+scqqmdAe2YVWySKNZdLYyATw4XiYtaR6H3NVDtAJkF0ijRI/gZc+yu85VRYRXEUUud+NJVfQ8
utYFUChlol+ZADuc4CrKV8UM6cdgAMcFXYLq8l+MkpKvBF1qpZvrZ3ZuggYSsJc2VyvI+90/vUfc
HStKFyhzNgZZqR0tdLu3sJ5XYgyhHUxv3Pbm7CAyA0Mxy5aQSmx5ajPB+PKojIO6qKeTXnjLQWlu
+0T9sUfQChUA/0nsenuAoqz11HlIlnDMuuZx7Tld0mzs/8miWd6DHXQvdSrUR09WUaBrEo2fl/d4
b70smddxVdx55k2duqeTYU+s14n/cdJmekyglfu2OV4LIx5/v2xtb7UUeZiHif8GTLzZ3ZrUdIlp
LoUi0pl1NMv4Pq1LtTzX7Sw/qEoNF0+bm29RP+WvusnV/3nZ/u5q6RHDr4UaRwR/u9uM/lOGph2W
kAKFi/SElZ3MuMtf272m+crcH1E0n8mIrJ8XQUD0yCjk0ZZff9AT3z4yZnGITDiTWVdqd8u4OL/W
pOzS9p0WmnMxnpRa0cN+luqDqWXxhxjM2kFUsHWH/AbujgMgAJlbYKibB3Oiq9HykZfQzL35NAKj
CFIrzYMUjlL48v7umuIkkR+A0KJuf7vcZRSFXtE0CdFG6d+Yca6eu1KtPw1TecRz3DHFdeGSkl/S
cd6iGZcusdy2ZdwHsEb7vW0UpAZjlj4UmXKwf1vfx/5RMUGRircEXNF2bOwgUgX4hlBDPbfjk6Iu
6P9Ns/JDENa/SZGaNPzSLNqDqGBvfTZJOqEpf/Fs3m6lQQVULxk3Fjqt6gQRKjR+RBf0KtPDuYN7
pxREEfcC9AScxO0Ko44lWpqyhIO3sj0mZ5opDKT2XUHj49tsZPnPxZ0dxHgt/awttasihoMi44Ev
2tnoVQ91peWCkXnG1WDyR+82naKGXTZ+VoSp3FvU0BBlLedzvAw0aDo4WwdGd/aZ+HUtIiGECB9l
/fMnN3QprFxXc6GFpCfaRRNCOcfWlLyfyHwP3rMd70cyRR8ByAC13y2lriipvGt2poWRJt3Q5R8X
V0N0Oin0OZRG3b/yXCQSGcRRnqp+yg4S9+crXYU1YA0y0Xz1A5vLaSjVpCpWqYUNs01OUyHir8LL
m9MsluX6sh947mdXtjNJ1zpVgrrFxu0lRZM2zBDRwgI4UuAUeX/fq/pyX9de7RtN23162d7zndVU
BhSACccfrByV24/oug1sQoTSwwkemN+o43DXOt1Po6+zd5ZW1Q9K62n3Kl/aX+oyP71sfWdjV3lL
ok24+JS7N6+aHuWRqMxhDFGGLx+UJP63sKR457SZen7Z0s46iU5Qo6LKwcivrSrVbPezO7u4oqnR
p7Dy9Ow94vvzVVglBe+5ax8qwWRLRU+rk5mO3kG54g8/42lCRAMMX4s4CycVzOoWk9JLOvNtOcyh
nemxcTHsKFN9Mj4d0XJbxK9bihFewJgu/adba+14XluCaZCoXfqYkzoVbxumcaZ+rAuvDjorYZ7P
yjaZHzpi9fqht4uOGhZiVck1b9Oo8aV0qXRlTh9d8mIs64NP99zl0JygQ0wbi7XRrbg9OHTHpSa6
itsfudXFbNwp1Gp13TzqJrmoE7xhVNm/X/6M+1a5gfoqp/hsoFHR5Ghaq1hNil6/wLIbL93cT2+8
uez+bSbS9mIo4+8vG905pWCN3VXzEyVtChO3S7VHpfRmpimEVh51PgM1jKtjlVM4ta59cEx3TTm0
0lxkB1Uql7emwPcZjd05api0tXmpQUAH+GAlQEeyOPiAq9PankiiZ3IS7IDN2ZhCaLkoqzhTw8J2
s8BI0vliR27iq4prv/UiTwntpHmgft+Ef7+dxHNEd+DsQBdsoqqRKWpzDe4vVCfohLbO19Rih6Fu
miUOrt3O+8xt44Fenyj6N9sZDDUeHfBMSgQCqeYKvO7bvHjNuSjpdWTqJO+6pmvuJwNUvF82qQzA
W3YH691x6dx4sncw8eRFWxebOMKGRtlwfFRmXKd90d8nQxr/bICEvaok4i4HD/OOwVVFZRXyBSAE
SP72EBmuELoh5Rz25lR9FFVKhVuI8powCS5USEEP7D2/lCuzkYYSkQu90u2sjcymHkfnXQ1dOxEP
Sun2wNmMCDmG2G7PVT4NH+fW0T++fIyen1+CnXVYnkPcQ+dy9fhPwg+z7ww3rtjWHsBRsBa2mECv
lJ/jsikfIJX8KKsVeGYpBw3B51cUX0CXic3lc5J+3to1MoK6ueHF1K3We8y6jAZtluT3SZbHB1d0
Z2NvTG2uqJh6M80qvIHnpgWANlQqc2G5b9XGGM9LVNeBZizdQQSyuz5gRips7VVQbAMNUSvmocY1
X1OrzPQryOvil2Pxnoxx4R3cjOemyCdxcqsuHFzmbfQ81rawunZuwp64L5gpFL1e9Pi9WTvKX/tV
8BEcF5DdXEOUDW8/GgIaid02C9C/qMmDAmXOc9W6pu8kivL+5XP5PNJYoRj4Gu78KmuxeS3qBElE
eGuYcvT+Wo9D5ytOU5y1KaUYwnn055LheGjmQH6f/37QKlpDqolmLZUfYDCw8W6XOvbFUjHSug3V
JZHXrpzsz/HgGD7FIu1NpXdlQJDU3pV53T/yiC7nDiLlaQBukAdiouNx4B32PjLYdm2Na1dY98Yb
uQg7NxEK6WFRLyOCLYX6ieYIXS/NPRrK9vy+uBrvJiktToGS6ebo2kyALowlKkNhGWWAkOWv0a69
+3To2rAajOV9PHdHaPXnbmi1SWS5xq9rfHm73WruRDInuAszJRLrGGjdt5Vhfj1neX9K1kmAcp71
s9fGRxNln7t5dDCQ2edrQ22jgXtreQHjKIpSr8Iqjy0iV0271qk7XZSeWYgLgdLjywd7b3dJL/H1
hAwrzvXWXp6WUdVpZhVaxeiGiepkAVJgSegurXmXNtkXqplHLfe9NVJUhFy+SmLieG9tZgTthHxq
FUbVpAepI2NwRjGXSZ3SQFSu/dfOj5vzxN7GT4yW03pVolXhZNaJr8vaeV3NXXlR3do+iE12l0aR
ixkNPJzkBrdLq5SsraN2rEJTmoOP6CdFhLJW3maIZaBO7P19BY+lkf4gyksgAl3o1t5ctXlMjsJW
Tpm4c7Pq95BVTCFukKZsess72Mm9e/EHVcAoCOLmrcdtdbsxMrcvQ4TOrM+Cjn/gOUlyqpj9dWql
5ry22iYLstQoDl6VdSG3gS1NOjT6WQwCb7QWbhdqwnPOcyg7YRzF7Vu46fMruxiygyrTM4ABfvaJ
GRAht2ZEXRuzNltlSFs/Qc25EyfDbNpXbiQeI0YT38dOEYcxIOmgEfCy4pTdNsd+fMUcuY6wfjIP
aIp7J4r+EKEfvTek9TdfuHFrcu3OQWF+mcdQpp0Ml5Zh5qpcxrMbd0c1y117HiECxOi1VLo5wW1v
M8oUUk7Y6G72q1AH52ut66MaDHNbZH6cVMPPl13QvkWSFl7wtbC4cUF22nak6XzaSbam31DbC/sk
kmfNnAVQdPeIzr7zdiEyZK1lNWRDSHNvv3E3m+B/bbMMtcLVTwxBdgN38cprXcvu4Dztede1TMpj
QrMIvtWtKbevJoRIXD6eG3uvzXEeT7KsnA9RW4yvkP/C58094LeXN3THKrpbtKVQVl3FnDYbOlCM
dKbBqEJUcttrNQ3KXTEAl60I+IO+srUgpVt1YHS9gJsLuupYoFP4p0O1VXpMQeemi5fLsNOcgYqG
Gb3OSvOXNRj9iTEq431s6eLPoJqHdtTyg1uys2SEnCg48ZqQ0W/VLFvUiJbRQMpMG6M+KCW8gdET
CKLrQ/bRsRstSEz9aNDjM6IXrzQqRBSBjFXD9tlGlyWVNduo3RNA4doO6aQsyALLwfpBbGxeRWdE
c1gwOu5tMYEbfpjTLvrqVSKpT5OtKAdvz3YP1l+zekfkpYAAMsjt9rDNJu3OItPddcbkfE3bvg+X
Rqah1TUt/TRUTKOqOKJlbf0yRom9mYhK5QZIwFY+BDVYxYqzPDo5cVx+ZrfLL3NzyAzfHq4/VgAg
gdilhPoMpKdFHjWwoYgQwCmMV7qimN8Kz2tPkSH669QM+bk1asvvkqR6KAf3wEFtHcZqnYrmWiM2
V92BdeOfJKVG31uMhje9k+jr5VVcGveGUIf7eqRY/fLN3bNERETdBiDCSoi5tTQ1lTEiSgH2m6xn
9K2SkpQPHVN+U8ulPIBz7BoDi7OSp/+QnDbGpGeNy6IDb7eWrA3MyG6Ckc5oGhj6Mn98eWV752Sl
3/7P2Ob9br2ln5UeRHnT1TWQZ7e5OMBkLv/BypoN0hwhLNq2FEp7NrRoWBG3MGvOetJad7HbOe9f
trK7cQBC6FDzTnD+bzfOGWvmq4KbPyFzWDxGo/gEHq4/z0zkPVjPs1LXevRWcUywPSSgz1pRKF04
elobEFhBqVIQNfJ/pFl6AY9I/1A3sRbICNVsZGjbi9EM7jsCpb9Fr//5DX/wHGCbqJluIoKxlkXi
tuDz0YtM7ic903xVk/YVYev5pAlluVc6czx4ObdBAUaJviB8AGDHpW8J1J2dmrGapDgzu+5Phdq0
Y5CWeNIo0puLQkp78FH3DBJCr81FCqeoNNx+VGgtUZKh+kQHOoLvJKGWst36yV1s5V5LD2eO7hwi
rAGjQgiUUGsrzzCIvE5700M0uNOqO6cuhvvYnO2zQ9R+sJe7pnihqP7gWpi8ebu0Mhpyrxxd9xTp
Y3nSjFr1JeXoszRh+f311aAeugp2rzwzoJq3ptrJJgvIB1aVyvEa1+JHDRngUWtJhF62tPMkQGxG
6QY1KUahbIOcLlUGjdkvKAg0uf04D3rzhX5wApnNKj+SxtoPZbSIQBVjRM17FAfm9/aUEc+8R0Aa
QXNvfEDUzBLYNkjVgsraWWsbeRndrD018/Tj5YXueE6KaZRgqTuhYb8FicTMJnKmCZ/mFfCbpal4
3/TMqw8eg73jDxSNOweld0UX3X642i5tq0GS5dQ1Y/Gha4r4moh0CMy2d+80WnfBy6va+3ygQNcu
Bbxq1Dtu7fUMGHUWi8Zr3g79Za6F8quY7fxR1UozZYJP3F7swS1fR3Yvv5ROK47GrjxL9VYPs+pj
rnxXLuCzUnMyejaFXu8EBV8V59FqoiCSff4DaLn6qYnr8pxqYmxPXW2bEwNt2i5k2KH3gXZuwfQf
L3E+J54Y/sPBckitGRyw5kPPhBIiGnxduXhovi7GGf7M7LsGykOSjuDBZd0JGFdRL5h1q+73M7CT
KVQ3RZXCOy0S7QE8Xe09znHvar4lrP5NnbZG2Evr6EDv7jxwJ3DOa+sfRMftt8fPGm4L6fqUV3Hy
KZV6fIdoVf1WxsK+kBlVo29M+jorvVaFL1Sr/JR0TGsH9T8slHfVvvqhWkV0hKHZ2Q8uGkVN8EG8
PtvqRi7MvO8j6Z3cRqv8jn27W1oMxjOFzlrrqsRvmOp6fvkm7HgSfDMTRtYC51rFud0Nq5aZyOjm
n2BVLmQLRheOljUwSHhaTi+b2rl0FE9Ad9jMieH8rz/lSSA7WqDVtYI3bkyUJmTMNrgHu60hV2dd
0JEmXO28/GTKIg+LBS3Ll63vODKOGTRK/BiJ6baDVYm2S20v9k4AFo27hhnu5IpjfOBY9raTIZ6I
fazqMuQFt2s0B3sxoox3Fer899IqxSfBGXxgTOoREWrHZQK4WmGCqwYugdqtJZlIMZUFeziAXAsq
iYJNhbpq4CztOstbpncv79+ePYjyPOCkmtBRN2+rmsiiUY3WA6vSFXDVs48t0+4viqzKoM7zo1by
nw7f04yeA8K417UDiEw/hafN+tpBZHykxjv1ZVyekzgZkGR22kDqen0/t8pyF0t38BvGSfrrmF8/
QTT3dW5wbL2xte96y/6FwJ4eTDZFdGbvjQcbsvepcR8Od4cvQF/m9gPoPdhUz8s9aJWJwXEW9mNT
mLkPcDEKX977I1Obvch5NduixNSYq8U11ZyCpp2RvLOQoji4pDvXhFifkBfaIP3erReKRdynI8of
J2lm4mIuJS3fRakOrsnOYSJHQjkS+QHUuraKGgLIb1czIBSVV4XvWi6u8B3RamFtjvCWOtf+9+Ud
3JaOV3cD/uFPwU0FCrFJAOm8LpFto1kVMWn3k+ZSj3Ki/LVSJ/PXmfLfG8QWOr9ckvxgpTufjiiN
Mt8fhA60os0pqexC90aLla4TDFy0DnyPZvobU8jioAq1u8ZVbwmD64DAddOf+Nd4nimd6iI6DYju
/IaAgdparKilREVapl9nS+hvnEaJro3smvPL+7u7TAYKr9Q4UCZbsss63MZw0AghyE/1z3IGZzS7
VpT7XjUcEYn2bOH3VvAF2sdgeW/XWaWOMduTjWdwC91nEqp7n2bZvbtAb/r7VVF4WTNBesqEareW
GMwwkWvWETJoiVRCyj1AE/uhqPogzoZkPnii9vJtQA/rnBAUf1YFp1t7qpUwiNiNo9M4VJQrvcLq
vtl62jPxy1V9Zcmg9ET256WTOcNYCjMoy7Y+OLA7DoDfsEIuoKivhfjb3xBHwoQIVrJmZuZ8QflZ
fpLkFwdL3Ql2qO7THqZ494fbd2uFh1Op7MqhcDcUahq6RVzBrINhI3vtZCIuZJ0VrdX+di4qboCi
CWeUkgYR51Z1UdWrLEtMNTotWmN9s9TR/piO4uNfn5obI5uv6KVxudQaRiajjaCccNn0KhbnQo7j
vy+b2gtmsbVybFFuR/hw416ytogyx+gjRMjn4j4Tk9f4vdPln3Q9W75rip3cz8qUXeRopJ+Fnk4B
ELs6vm/dpir8TgUMPwxzdXSI1iVuHm8CBaonFILBhG+bHMoYG725aNGpj7X0Qgl3OjMkbx28FEk/
l0eSKnunaVUYI0ddO/XbrMWdtcFixADmdBFHmd9AOep9ymTLcKVj5r6bBqpVb4BQtEdxyo4zAsBH
4M59oXLzrJtcmpMHU0M5uZEJMAnp+w+JzCVDs7LZ/PuI40+fHAnxFXeyrfwpipOPo9ExrT3XqqDN
pEo5OJHhqBXJ9eWDtfcB15b8/0xtvIAGud6t2lFBWqswTvnk9WfkSYezp/RdUJKkHdjb20YLhTNw
JohjgD+89QeaJ6NRWrOCHI6kUx5p5i89mb4UWm9/fnllu1dmLaUjqsuz/wxjPjix6DSdLzZ71fx9
MdAH9Q21+d5LpIkn3dY/rGk7mr557COc4VzRPDF9qYKObakkUYc05enl37S32yvglVqcAU11Ozzc
iDoldxRVObWOB4UL5uHwVjKdzS/Rd7hC2+3/djb76gidFdNDtkm+vwV6zHktFXWuFAriWUck7bQ/
zH6oQ6ZhvVk8q/gPLpFqBypEFHGpJm0+b9JHNBS0lD13y+IuLXrmybjwX5J1/vXLe7l3khxYPtxJ
UMTPmp6E5Fk2pnhESOPRpzytvgJg8c6aI/7LmQWDCTmCLhzx1sb3al66FIk9Kadl0p2v8xA/NmYz
npJEPyIvr/+nrTsFXQGYHlQQ2NN1zU8iu9mJs3r2OB/ZpLenOjNbP1Kmo53bO4WUgqEmsXHuM/14
UsyFKg930LTn5uK24/gFeGDkK3mXnUUGYfrlL7W7KmrCUDAADTvbjFxRnX4eV6nGPqvU0+Sk8rGf
UwDpL5t5fiBIZEATAGmCzPWsrqIuqBWWSBqFVmxXX/IGAHFQl3P1mMVL3R5ETzvGiJogQvEY8a/t
mZg6fWLsZiXCRSuWwOg876JakRMMjj4ehPtr8Hl7KJAoY/oC4IxVb30LFqmRG4CBYXKnRsP5AXtN
XMp6VFufuZH9NQbHe6dJq7f8xTK9yY+MeTy41c8/IL9gJc/AYfnDars9low80eNRespJm8b8YeoK
7T4tEc1/+fs9P5arlZViu3Lbn/HajaGb27TJBdgbgQCVkhTfkBXN0zCWtfJR0cpEP71scfcjEpci
f7xiQraFqmiuGcuUdYIyVONd0yWJ0IKQZhjT4/jrJ53FPTG1Lv7Jze5nMVae2YiwqbL81Fll96qO
SJt0YUfvX17V7teykazn0OjEEZsiAiMGdDeNexG2k8vgaa1tP6jCK/7Dgugsrb5+LYpseU29NL3S
jpF6rZLGu8RW/VMUYjgnDgOhX17P3leigEybdY19n4EumshYDGOKBHzNRFxtLVLfl3VSVL6aUML9
e1sg/VdKLq8mb9jtZ9LcJFWnTlFO0lb7Uwyo7q6d2ym0Qfb9dbsMZZU16eQbIQewlYM0C6OOZ6WL
11JIcbcIQ9w1mmTclDUdgWb2TgQPMqDePwWK7QAY1R6FVvV6HEJJ7cKunbRVzU6e/37vVnmDtc4P
YHpLQzVF6ZhRIuNwbDIH2r/d+TYzDa6GFEfed8dVrDBSSszUmFem6O1nGiYvHunwJyHtfvGqY6rO
2VBGJ5RFkV9AJdnvXl7azgZCBKGSRRMQLsYWqAsAPdNsacWAXMzxLWN0xBtmORsHDvB5drNykxhp
AZVuBXJtCo2moghpNF4SVlpkBH1jDIENaBjCfaq801ORhAnh88HrsrOVN0Y33kJkhRRD7CSh3VQV
4IJyeJdNWfPgFMv4w62n7oAPubOV6CvDu+A5ox29nd3Rj3qr6wKvXrStEfAlvSvijkcjj3YqLKvq
3jq6A1U6jv3mhKTVKjuBBne4qIsSRp7bBpPTRGGFNwnsVNGvQ1mKSwc79J4PztRsPRvDl0/NjuOC
/E3u4aC7us43vT2l3v+PxxNZOFt1fMqXari4nRLRcSy9r39viuwaX8z7DJxh8xXzlvYb/IA0jNSi
udaTkviLVi9B27juwSl1+dWbcGQd2UWtE5YpncP1z5+8ZJD69KKKcwZnDO58zzFpHhlEkl06XtO3
Ul1LD0OVJ8R5BeoJLy9z57BiG3AQfzP4aPtVEc91NGEVWagIxQ6NZap8ZOW1wJA84no9HomC7n3B
p/bWG/tkrVJExWyZ2IMw3AZuOlaBK8zmQe+N/CAx3rn8VHdWGArQRsI5/daUOxadmhteGupLrH6f
Cpr8k5mnjzIxndLPqQT+Q3ZXXF7e0N0FkiDSFsTpPCPR9tx5K0V6I5QW2En+u/wOwIh278k+Pljg
ninc56pZRMeZNOp2gWq7JiPS49uNyXiKRJp81hXwDA3yywem9vaS2AfWNcVxcFqrD3ry2aqmyJuW
bmPIoIcSpqyszkJlJEo8D+bbZcyqiw1Z4SDs2jubT42u639i1OksQ2EiCPfCUet7uxNaUCd5dV/1
fXLvDt2RCM769vC/3F5FuqzQ11fBT6qstybbYWxFFk0IGTNpYDB8PJHGpJea2TJ+G2sF0i2RGsVB
ZExzG1Bj8OSpF7IyT8qU6ifBZIzJN7plsn2ZKvKDRnUiQtHRkJU/jqN5LcDSyaCEpVL7DrjefxvF
hvVZzqb4MTsgjgPHm7zCbytPMvjXQ7Hcr02nYygZ863GYE5mWSLgEifYSeJpvAPaWNacts74Z8gz
WVynIXLHk971Rhf0Nf8lhjIU5+IC3JI/NnV2p1pZ0QZFLfSvCSKezanr4vkNDFORXnrRK/9Ys+Xd
lbbIWl+bksS9CFYd6n0Cfr6rpl4PiE3jNjS9LmYWBPO3TrWStlAl2kajgcgWXtW2EoUP7xmJpNGD
Qe23aIi8bpPY/DdFg60JuhQhZ6D4Qy2vJWO+Y9+VipL6eaIuD0MSKwac+zRVrwqdNbo/A/7fnysS
mUs0u/mHQWhoIiVCOJfM7Jj+1bq198vUlfYnLddsTQ26/L5PO8d8qKWbxP6o28MYRKYyXLPakNob
d7bVV5mtjsZDPC3iM75BfxyWZPxeFkn+DQHL5juNtXrwldZVPWovRvbKq6hwhVFr0cCNLMX+rjm4
mKBx3FGc1QZv02rq/BaUVVNf5Jwkj2oLHynIokHemahSIFXZJXYeDPpQyNMg0a30VQiSsb8UjfJT
KmXaMza4jnQ6/uNylbWRN74H0bEOFBQI3nUGnca7ZYnyMejy3nDCyXBK6gGM10Lc2JwAAbQoCbg+
vPrusxa30Rttzrrk1NRm9zWNlWlFwmSOCNxpyF9LvNZvPfX02U9qMIN3A2CPH2o/xlkgq8kwXuu9
SBnEIXJkvCw3K/uTllTFF+ZpRVUwe8tw37Siq08wFKvrYJS26StqBG2nXvryUz4IZDZaGU1dEHWS
LyFyydwS2ijmb+LcnA4izKLGt3sxfbGZyx7dFxj7CarWKALUomk78nJGlk8fbv4xIvbwkJXS/oXY
BkCYzIuWOiwKNIfCDA2FLDScvnrXeobi+K3qNaov7C4+tyS9jp9GVv+vTg70K1a98X60oiy/qMqi
f+ycggEMSlXaLXsSqUFdMViFiScMzGVbRTIHTp17AiVcJWnPIh6m5jQWhZacZ3UoKwQI9awIEDyp
5sclSRc7zEdhF4h/VParJh971ycqVb+LUS2ptgO2uY6GnlW+XmfZz0Eyscufi0JhfPMgfsD7nj9Y
nU6EZabTrAU5if6rtqUhEMDnScyfqpN4zrs5QwuoJiMfTqYjO4h9Zj3JYIkWIy0Zz1zV8XlO0Unk
a/AAB6UYaIj1vc3kSNpm3jezVjTzMdInA1HwtgMz4HfOOObXQddq1HyUVsadD3bV+l70DHE4146d
V//SQATo00B7VcO60r23vZb2ahmYeRyZAT8iqu4FMpCZnzhdPL4RmbYMPj2y8ZXTZIqJ4GIF4GBU
mib9aikm7ZZJK8uRq6Q4V1j2zeD3mtq2gZNHUftxmExjvlSN6DN/VBbrN9O/xGv0eezYQOpRm9+J
DImEQI6tIny3HichfScvsu8eEPPGR12yT992yGK7jV9JJ9beZy6BQbDYafKp7jXF8x0zGTLm/WgD
fRB0BlA3qJURuEQ7ddUpFrlh+O4cz8nFM4b+i2WJyPadTLj63bQoXuVncnTiczEnk3ZeFri25xn1
W/3VDKu/+D0smog+GE1ctu+rqDI/LIDVkHn2zK56Y6W6nrzuXJSzfuVKpJUP0B29+I2jTrn+FXkb
3X3tDnWmnYi3lfd1Hdc5DkGYNjCPFq09w550IzDnLE0urWpnv73c6V9ZYzZ2d1LD3ZydGkW5O8+p
ZHGRSR9LhCtktQSlndp8xERp0bm2x+5ixNGYnq2sho9aRE7/O9YS1Xg92kXx78Qo5wXArd1JnFrZ
66/TYsk/1crURfe2gPl0qu3Efe/0qlaEVNaK5jybffWv3TulTTs2nj8pXT/kQS9GJXkVd8lknz1+
j3Faeo9pNOas1eJetaPB9adcKsldrpiI7/Yu/H0EGNr2wTATS3yfu6FKT01pLcv/cXZezZEjZ7r+
K4q5hxbenFjpAihUFT3ZZNsbRBsOfMJkwv7686ClPWdYZHRt60ahHpKVhUSaz7xmZ1dV24a6kqX5
Tna5yO5ZgF0ZucqqtC6qdZbbrVeOLhK0uQfwtFoqMzi4bel2YdHbloLFlHreO7ocmt5FrhzqZN+o
XJt3I7pwSJLIsl/kvuJhuptWpuBj9HwoVR3Bap2sMO8H94rkaayPwbh6wT7Xa2xxK20eiKkT/Hbs
2E+7XP3IrTX9rCynkFEqOt+Lm8Gx3leePvXXRWr62GYG2Dk8Avhyi52wXYTjETUcLNCMvpkN64x4
QSBXohM/4za9Gb221gAe4sAZpEjzZHPwp2FVmX5XVYY+fjQSLc3iolphaM0UHx1r74p69fe9dKdq
g6q4fYxQG5RZqRCK8vZTbSzdJz1F7ksLMxqT5V6T2ojAh7Axnz2ooijb0AZ9VzzjaoASGvczOW6H
vU53oDQ9qSdX0/slkm2XcSoiIGbsJk80YOayteTOs5YhYMsbjbUv/MHraNz3fRs2dGen0Fu9Vv8S
5H7RhJt6hYXW6NwGZA2QziJOLzGFyDHObTSjjkw6ivuEF+lmyQmgdBw68CcL1HINKBbC/jIm2d0w
uvUSZ0OyZDfm3DZXvVZVxS7vu+raCEqtPtYofeqRMVXpt7HgHSL64pcVSDvao1GRd2Yeq0oNQQgc
xFl22VAH86WyOeTC1UynNZqrWX5aIDjfjWIJwE/13pxEg8gHPUxANV/MaTrZSPLlisNtNNXHYcyC
AXFxN7XCYlbLnRiVox1g7phptHCkfgimHrcGVParOzRQOXJruqXZzuAoKENnsM38Hm0aXefcx/I5
LFOVB1itG4PTcYYp045621zrvZJ6U+6UNglzvyTVgDsyiiLVzrKW5U7Oorcig+A6D5vMnW2kT1U1
RmSgrsliXMf0NgU4m/2QdaHmKmrGpATBRowuIqfyCYiNAqWtkA3hF/uqmZ3lGisGaV9IO7PMYyXw
RT860lDtIdUSxXen0VQvCGn3deA+de3idiUh0CCTAMha56WhXTgiuOnsplI3bZHZA9+thewSmt66
2H642J7WfSJc7dqPXtc2yV1SBylnoE4cP6Wh5pRDezVO5kpia85KHY3ErW9TGjnpzuvKTF3YiS/T
fsf/aDm+2WntkAcLOe5GBKZE7Gr4MYVF4ROdcTjUdpj2BuV0KMIyD5egRtdnHge/OVrUbLUdSrzW
9A5DRfu9waeth5VOTRrOmtn3cc0+aPemvvhfG3dtkxB/zsY7djJFsVhZMybKVpAk49VkB/LJW0l6
YtubPDC1IkUHuXCk6u9aVWl6OLveT+yeQpne44DIwqJyJCeRhobnzUz4jEARV8u4M/ok/+7Mnr+w
XwrnizklThdNXpA+SGISc0dPxj5qro42yVIFlOFIbzKFBrmRmJie2PKa9ZdoB6uA0xIGlCvupBU0
80FIfib8zC53JQiqP1FKx9GqpXL6Lren+bOa6uK2qyySxryESXddtpVN/NElqRM2wTR0x0yXKdDS
Bp6KmWTJuHON0spiNErsKg7a0XjvlJnXh8pe6G9DGRN3CHfDKtEquw8i4IzmfTeDdwzBXQfqQArW
/VhXVV8Fg++3x7mupk9oBgU3xRIgrz+MINqIHgz+wh2DRR7z0tvL0tLuhC0GjuDM8i8G3Ml+lPi7
iQd/Gsw7FqbVkzik2iPdDy8jxKvKSxogyXu71moZlmQT75IySfWdnffNE49lZ1deJlKGyX39btaW
wIiEZqibwJ11k4BXrsmV28z2R6kTxfIoyaKOxeI21k5aDtRdsrf1I/rZ7HgrGBb7IHvMpS46v6u8
cK55Pzu/Sfq7Yul6LyyHIoVD2YzMts5dd6VPpv5d2GnJPYs60zccOswfWpMiEbWooLiZVcfN5g+j
nofVyPETsxXsTwW26SLuoMrhiascp4pyMh4nXPICxL/tqzU00ty48HszbSJz8lPkT6xKRsGsj2Zk
2Wrw4tIajesmZ40iwukkdVjIaq2jfvQScQwm2xYwD9HRjB2z0C7JJ7R07za9+z0bNLp+69jXOfn0
WpXcMC13yGqJQN4SieEqnQrpGHvJDQDjjpLEs1qaGd+hEVmEQ+mUyTe1DgW5wlBYTgx6z3XDxqRx
aZHnpuB+M3NLpzR3ebSkbxBvQr29ak3JZ9MD1yuUEIVwo3JdqsM6JNMciry2infDaOjfsWhyhyjt
vFLsa2dm//ek0gX7F1kT7gXX+F56QZXuGscgyC8TVxgk9A69lUY0wRwptzKrXYG/ZhkaQOmnMJvF
aEdVA+oo9ORYYkM8TcDVNGEDyu2k+3XMhn6OubZTycVcdUZoBHpnHxqcm8tYzF0xxoPjwYbOGxVE
mhiThReM+soxK9ymCI2+H/zItdOsv52Tqr2tUctQIcz5wL9JSHaPY1VbH2nRJkPYTLKR6KsH1mOR
gXWKHS1fd1m13Q3WYOJqpus9Yb1ZgESO5sEb3rm2NLNwcDO7uBQd5cYQKpj9hEeTXI6yLYKP0G4s
POpT44suK1FdrzlaJNypa9dGk6isB1PgnnpfCLf9WthaJfYrUe3zvHIZRxVf8c8GeC0nCU70N1NN
/SkkSlT5cTGbgfm0tLwJgTiZCi5vkweh9DfiopnbRCxidb+0Yh7Ty0oKTJ3cybfHCNS9Q+nMdmoP
lYdZskyxAOUKc2UV3A5iWjzKOZRb7hBzK4cQ4KF8MNM6WfeTPjfPdTljYu07c0A0NScONSHDzr5t
GQmXGyf2tCfdHX9wERg58kciR3CmGpgQ15/zvdPN+ItSD1h3ddpowZWtMvMOKJTxKNpAzyJ9XIYL
6psZWZPnFQ/CdpYxbE1ETUIXFUk79J1KvjcSO/9mWr39rGYVUKlO2uYwKxRJIlI2UnGb7NdhCwbd
ZemvowyV8NHXypu2SjjPjeWZs99vsB4cpi9Wo2sVcz+klIBV6d/Vm9IUjdWs/t7Yk5oOeJbIbsec
oo/upq75LlkbEzPtebXqUGtQgT1YFbFAyBz3X1u9EENYjO4whzRpmifPb9S1A3ywCQUr4a5viupj
jjDLc545yZFIVpvQq6sLYg/pXpTT2n2aRmCjYdsFFAmE1dVJmOKLRh3XU1pNwFgalyqv8vxg1WZK
ba1fE27/2pgR1QhSjrli6qf8wsXLtI06uXXVGqWTCeh1Y96q2luQ/8+GsefBbePIZIgUMX/LbmM+
Y3zE28bhhq2trtyly9Sw6oOsnwkDVPuNgounE4uk87uC4F1gMoBWQVhMrv7DodCdhllbVD745Up+
q8GHu2Hb9+Sscz/7t33fNyjL1YXxaGm68SWossmIZtWb31UVNA8FC36NnM4cL3Eub71IU0QgF+6A
PiG1Sae5xLEm8COtUPY+W8hrsYDTvSksDX92Y69NJo0AbaoXDqc2/wSfv/rYBUb5SRY6pQepL6mz
V0k7fZNj1rwLCsygQxm40tw5reN+TrIZs+SOYtNKmdnSv+V2aV1PNMWnSM80TDNWb0x/+FNDPDiQ
O3EOmI7+2bWylpJWOqaETlMnr13EXDQS9XK9xpNxzaIxWOnSmkHjPhmysC/Mciw/CQeJjjiTjvtM
uLWwG7XOfZS4jLe7TF/Kj7Qyim9G5SwD2PBm/GrAeTEpK6zEQC7utBnwzIGeL76mzbfFAK8VKhXM
H4Bz1CqCqe2ySnEVMOO0bQyip6Qmd2vlPB7qBGc9NHwc+9h5eaqHVdks1ET8Qct2ZdJvJzbOendd
ZcwptTLH/z5nnXwewYnLUPg+KvCW6nNA8ugWvIPS4lXRIrvuuy45dWOWlfO8cCx/ADTWfMgdaVJ9
yB0iiERrOECrqmv7yMtLbYpXy8BLovEKvnXZS92nCAFsFHWhYNR2c+B221XotxftOHEUTIOV3wVa
irKV66lpV47oSEWjnXMJTSREz4YiiILjIZyLeqhxASTNsT+ogjberVOSGEZc2Mpje6gaPVWVVTNS
buhVXeh5Ppv3wvZYQ+uI/VSUTZNzJ9WKMoU1ZLl/7Kn2kt01rp1dWhQZq1hlRXXZWvM47mtdU0Fo
1LozR4M7tkbko5Jdxu1su2NoStf7Sium57UsyWBSshGI4hiUmA9BYUxWlCbrDK2+zMqrCrsU7cYq
yPJ3oxVobegri7pNkDo2vY/SMojKR7+hJi6L7nEa9TLfDY09q1DVwZDdUbtPvygT7U7wtKW6V7Vj
0FhfhXtXi7ZKLypu+XdNk41gFzOC/xiiWzOEEky7hNs2E64Ko7H7CDFh46DkUFRxt4z1Y688UtVh
9gjmE6KOnr6dG9w06GGiLqbUdAu8nzpRAPtoDc3B5V5zKsfrCJ4tbI5rOXVtaFBtfDTFpGXHQBbF
Z+Ih8kAtaT3kRQOKMvA9asmBRFP4IRVW8zn37eT9sMyTu1WRkYlV9CX8aCrIaKJVSufSE2U7RnXa
DcTU6Gc24UyAVh/m2vHni4ZK3WdcE+yHVPPKPOq47YMQFp9T7fTJMAbcJZPhJrVmDy0Mii9GCAOZ
CpvwHe3zTHpxl62OeurGpbxvypbgSviN/8S24iW1flJeNVNCdg9e2jff6YGm5Rc441mgdVQrtrzC
HfkdbbySKf2WxaggbkplkxPaJBHFSBS3OGSVu8Qf6d/jGdgWUVAVzsFORxPLB1HaDVek2zxweoj7
RlRzwa0AnHrXJ44RW04nLOpYo3FD+DaylYBXO/5131Ijve7J2VAIQuDj6Ezz+OBMxvJlEIPKLwMl
OQbTQZpHWbuZF02bEHrUJI7/rHWOcZdy1LCF21SVceXNwXto9wZ12Fx4n5ekA3IwBcpngSWD91jK
XhRoUrvg9UXdt16YB7DXQ79sveyQT+Zg7HWfegC3W5cCvxBVnVDPc9IytHpvkFsY6x+qhvLdbi46
42mw7eq9kw72LeZ0Cz4bvU7lt0nnBfdyCoMhNgpFizaYFqCzEWTZp14NiTyCjknRyA+q70sORDLs
Vo+ECGShXu/9Pqn02BWBcyfUwObI5oImjpvaM4VNYk19N7pZ++DRFvvTNruxQI+QQIiTnTpr6Kf1
EETVmjrfKlsV37C16VIEi4vhmOLoVF43YiDTNLkCSF1cb76k9IbuZp96Mn8Q1gZ3d0Tf/D7kZGOd
w1/wKEZBFHnZ21Om0dRZh+kURB9xTfbYPHVWnZ9Bf7zZKQWFASjTgwxyimq3M3xByiSrYtQ+b+p6
Ahg0ZAcwXO4hQeg4agL/HBjprSHBuMDJ3XAnQEJfPthoLrrbBVMeL0gWbTWvwNx1ykl2iDkTszTg
GA557/8+YRO3V4MGDZMKResUOkDbMtVoGFEPE3KIxx5neC3w1LUanB+/31NHycUG4rIZv3onMB6t
oLVQJHoeo73tHAvccKN8tgaaM5o8/AdDIeACBgpo5ishF3NIyFAJD+OKO/zOoTN14ejOclxG6xx/
+DVuBxAq2jQAuzYhBPfktQ1sT+5Pr4hRtRD36Oc017aiufvrB3rdRGfWLKgBKHLYG2n75eJApH5M
hk2FkerUDkXxYe/67M600b/RmbTOjLah+V72z2GdYscMjpFABDPgl6NJYxVB3iLn5ImM/sJa+XsU
Au6cgYzWy8bpKANV0ftTycGy53MssNcbgQ0OkwersU2p9ZTSkw1TPRgz8pJlQqOwCsblEkP75tEO
qHQmbkd21gT9w68n+DVkAGM7E9w8IkfY55yybf2y8GzhBzIGRzlGZSklldtS476Hj/DbQ6EoB5KS
8RAJO3XpmZMgG7VgrGOUVYeRVDXFkziVgqaT6XrFGVmq17CkYCMg6aDM6ZkB+jh5l1tr3+1LTPoS
q7uc0K7YkVNR8PFouNa+eFcnlnUB2/3MU741LhtvsxZHSZME/OW4okcQlpS7iq2i9m5GvSruJnd1
d3SKHrPaVAdR4HdtLizl359eH8qiGeDUAyPsZOBc79fNubeK076fLoyxXC9MbxhQtfArauu/HuzN
p/RBZ3s4ZYIp3nbSX8At1Ho7d5BzFUvuYChPgyGp/NT6vhyWO1qI3ZMI6NTSrDonoPHGgoUYvgG0
QdlzUZ28V3seTTg8GsG3owMqq0fr0BFeg8DQ6zNL6M2hUHdDXY7ziy1y8pCFwymay21GfQs6HQKU
jtand3bXijPb8K35RKGAehZ3O2Tl05OnKwgHtaaKSx/BVbRI5aHVxgaJYdP4MFqteVhMZ9ihKzee
Wa+vT9iAoGIjXzE4++QEhpXoXd8hHM56HWxKOkGm71tdGlhYZs5Tkcr5/a9XzhtITAa0sYnwNzFP
FM5ezqqsFNIGmH1g1ymWWyuRc1RKUrJU4t2VGCVtOoqVF3Ulp12mjcF+qItzEs5vSOjxJUBgbrD4
Td7t5PYiiFaoCGQ1GPKkv1qJPR+HQJU/8rX1VIx6OxWqLEWLOxzXjLwWVlmX7hxk/i7RbaHz++tJ
eWOlwd9GiXLjkKArfToniy1BQqx1rKdIyYFTmgj5XecqFWt2JkR4fW9zacPyt7lXqXudvu8MOFRX
pYGIg2oMwiFrpytwDfqZrfPGXbaxUtEn4B7FenFbdX85H5parZY/1zyQ7In6a696btauf3ISFybq
iq9dr3Xz4+/PIpAGxwDku3kRbLP8l0HpQE+EPH4dr1k3RY0/W0c7aJK9zBpxBlH45ir+eQIFTCQL
6OQBNQzRVhD0Iraz9EM7AOW1xlFGYHfENUYcydFEMHGP6KX80FhrH1WV2ZxTFH3rVf71O5ws4tTU
UmtSAc87Ix5EAaUS15lWmb9/Nm1e7Kg1Ay1EROXkhNA9LJEXuh8xY9GIkHrxjc4wprPraH8DfkEB
oCjH7DPX4TkJ5bcOJyZ4U/DD+Bkh2pdvFFLkyklRiFhU9nCdex0YyiXrwRGi5qc0IGO/XkFvjocM
jwtuGnkVczum/7KC8hZuvlb1qNDq1RLTm58iRyvd/egAvxk2Wd5fj/cGJ5V0Dk2azRvV41DcXvFf
BoShmeqLU4k4qas2uygXRooa00mul8ktbvvZUu+kBJAj8LbBt3kCJ2aV2uqGpj36cdrUzmU9lObH
X3+vN1cW6mbIeiJG7p7K4A3CsfIEnckYg+XyizZAKdeQej4TRLw525hsg97mzqMK//Lhs2FW1HxN
AsKVqn8eaM1daUxg0ajr3vTUEc6csm8cSji9cNAi8kRL+BQUn7ld54wUAWNMUYMLcxjUHiCTQ5+M
cE1PlPOwen0z/u5TEoNCf2EJO+gom6dSpWtXGjZ1KhFL0SbPnlOUHyBFLbetMa8Xiw0h98xjvj6b
fo4Ipxo3JGL6U9ZoViMGkC9ZE3uOKhDidewnuwpolvmrF+VgvCNRsbyXRdGoMzxAkzUI2F+voFcB
zfYdUEx1SXxJaU4h16of7aJYNBa27rlIWa3+ZWlvTLeRDruoUnPv660fFV01/K6kHCPD0GDK0Xng
C5ysKoAzlkoKiTY5rtvHQXVpDPRUhu0y4Q012uckwl+t4m08CFvY0nNOvYpnuEGXdFnrBu8bs/jq
Z25b7TwKp99W9Fa7yFz7c64ar9YxI27U480iBQT3qcjCXAfAfijQQGMZ8aPzXHk3ZsBRc2x4rgAz
ercgJr0zR8KrEGUbFBi8hy4TKfKpH3c+jMJHDK6Jh9YXYRCscCPBKhHiV+dClLeeb7u+GWVDKL4W
XddMG1yEiHNPr7rQ0equPiIbZvihterqQKmw/CKY3MOv1+zPjfEi/+cZkRSm+sVGRTboZOk0I9BR
AMBtrEEZe6coXNMFC3AEr4rJQiQNvdoPdPeKuGtT/yOlBAG+ZEzS6wz0NSAEoNxxRjb6mGVG4oeV
CcTpPzhNoEptMSIlnlfkX0p+1pi5SRP7bSOOGu2zmJJBe/ADuj3Zuox3v56Tt1Y3HVTKZIRz2zX8
8oxOg07VNnX9uJ26JXKWKtvPWmZfoVlXon1VnOPF/ly8p++A23AjvOmILp+q9LVuDfapVm2cTDaN
Zj1Z7wku0vkqwcDqzlvcVcX9klmflWZ6t4Uu6nvXHPskrPvVfmgl9arfn3KUNjm+uakoGZ5ehqNq
u1GKpI1xwa3jQDbtkU5LFiPMZew98I1nzu83dpqB/AYmFRgCwWo6ibfoT1gi1SemvLDy49Crb87i
prGPYs7+1y/31TVPOAcvngQIYTeqeCcjrXaS2akJPqIgWJahq+fWM0p55wQOX98F2/pBhYtXulUm
TrKbdMK3Be+vLi5Fq+/B9CIubVnapb9WSC46IDK7xLMuyBjOqVO9zvO2Ci95NScJ9DBkP18uXxzQ
g8abrC62wB6R2JagMD0v2yn0rMa4HWz3QjXTEJsZcY6tgvYu6wb5iQzpnOnu67eKOaJFLcpwDHbS
qcZ2OVG910FgIhDgJ0dtnuY/A4rt95NyuuHMin1zLOJK0mta/Cg8vnxqUEY+pQvG8jtdhdVsIbpr
FGs4L0sZ/3oJvTUUpMoAM3ED0tGpvpoYnLZZfaeL9UXaO5ZYdWEm9fvS6Iozp/PrxbrtQqiXaAkj
WHl6EgGOsGC2BLzKuVxlSB8YEkgm0zY9M3uvqsCsGTTlDaYPNzDug5ezB1usm+yhwEmqXz5I5T5p
FC5361jI2HHxn14tGk7ehjbstK48syXfmk8ekaLEpsHDhftycNno1pKtPOWkVcG+B5NxAfw4P5b9
2p4Z6vU1+9MVEOdy9j+xxMlzUjA0WvCwfewVjtpXre7eL0ROse4lLUhaciQHcE3Qn2kxvbknPZAy
/zPuSQXPdLtML7FYBTPOmTB1Y3pR176xN0Ur9wI3yh1Ch/1FXQQBN4zqH1e7978KPKvPnexvTDaJ
HrUbYkKKIafF79VOERwuRY8FyOBGcND0S6+Gmtv1wbku1xurlyXL8kW32eXVnkx2jTlCRn7exwsw
qh1NPnXV0ND+8tu7cVNf2IijDETd5eXqQYPU4H7s+hjPLnFoxyWLca4zw1kY85lb6nVgALmYjIbs
jeYPR+zLoRqU81K/M9klXdXHfoVHZyot8TyzqUJ/RiHnzLZ8c0AsoHWegQbNqWpM5s8GCFCvB1eC
nOMEm3pXlc4P8IPwDZ2yOrM73lobHJ6oiiEfA5Hp5G7EjTnDA6aRaCSkVpQLRw+RNdSjhUk9syPe
WhsONq40Cbkd0AB+OZUQpLy5CnDL6JntB2PCAWwXuAX9mF+vjrfGIaomb0C1xUVL7OU4+MO1WVmm
SPAq34+DRN1C/Tznm/bWvP10yWRbefQGTwYZSGi1NJn6eMoC5GKBB+xTb1h3jmCf//p53jjAsPLa
PCsILXiwk4NEGo4a+7nFDc62NttfpPaSXIJqHfP5Bu15Nxry8belIVn2tASoL24VWO/UuQyrrawd
i0nGRk3mHvRTf4SYet8u0jhz4b0xk5wDur9ZKRM/ncoFGDQExRQIGfsFth9TicVdAW04mnxgNr+e
yTdWBtOIMpC3aRPQC3y5MuRG+SZ+knGFmcs9uBMvtJUznlnnb+xgrjWDwAT5zsA59fZ0BaJf82qz
zqtyiYusyY6iNXu8FgD6UEr+D8IgermUg1GV5TA8bR6bibSMahlU3GQwvgcsYsNOEAYWdTb/q+jw
X9/n/5M+N/f/SlDkP/+bf39v2oW+T6ZO/vnPm/x738jmT/Xf25/9v197+Uf/vGufxaPqn5/Vzdf2
9Ddf/CGf/+/xd1/V1xf/iIXK1fIwPPfLu2dJ4fHnIHzT7Tf/tz/82/PPT3la2ud//PG9GYTaPo0G
g/jj3z+6+PGPPzj6/rKWts//9w9vv9b83YX6Wi2vfv/5q1T8qf93AA+kFxQ6toN062pNz9tP3L9z
0HFrcEBQr/eoYvzxN9H0KvvHH7b3d5zFMD+kb4sCAfnCH3+TzbD9yHL+TmMcPIGL8iXyBJiS/c9z
v3hD//+N/U0M9X2TCyX/8cfp6UEhe1Ph/xlqoYV3eno0Tt2tikgdbzE1XRWe/tVFqi6qOI6Pqwmx
LXOM7ExbhLNiO5T+mt9uzW+OKuAZSNXB4T8pMZuoR/S2ofSwTZRc37eTXwh49X6L0wLZyrCjjVC4
1w1iVO0tvJ3GQ6EgMZywhHTQXRWQrftLKzGrfm+N9CUhcgMtjUYcOlfIQBy8LXP7w0hNVDgLTnuY
Tj05HTKO3qJ/9isizGMb9F17qUtUk3aOVbQ463XjvCvLMrGuWtj1eVi0ZvsxTYflhzYW1LFWSbs1
LfUAThYY/09jWWTjfrLz1YzMTX7nvlj09tGFVYcE39Su7iXFdACgjqwS66JaAxuO7LCmBzyhs4Wv
NmPdBaYYfHgM05lnEEVumGFXuiNeQI6hQRkMFjT9orlEOGBnrH3uXWXj6ML5Ul61Afj73p4uVFLP
9TsZ5BDOm3QMDqhHDg9FZhh3ZpqCHCL00z/XtX5HzymTO21NpxuIoQCde3d0Q9eavE+1qLGBcxpp
N/fJ5DX1voIDpj1K2GVWrCY669f6msB88d1iRts0M8rPkyHcj7OuJegn9sjLOW3dfvZbv7+DozvB
WLFzGTpA/9CfzsHgx82UY7lOzdWsv+kNNMHYBoVnhnCMMjr1GG9C/gPaaxwBYfDfewvh+kGrcZnK
qXp54YpwWBolpvUIfQ2xXAvmQRslbqpAA9sqXtE/sTo68ih23ANKH8dHWfuMCW8MOyenAV2LiaiI
LGnZJVaR3npZYHNwC/JDsy/9ps6fPLuBEU7vdxIQmZLiu16rDiJr3jk51qSV6R7oS4Dz7SAI6y2M
b2h4h3U0KzDRqw9q+G5roE4/fKufDesyCLpCrKD4V4QwFn2om72yIadGQ5cX8r7Wm/azPhb8X0jV
vPvR7pBUBQ9v5mk4ennT3DH00hX7Hsw8giFekPT3JXWS8r6zBlWip1DPrYjMWWTFQSmL9WU4tS4f
5q7XwNODsxbDtJsQj5zu9W4QxXsAxFl17bDsWYVuuf122OhysIjz/vUf/dXIx+McmEUJcDvgk8EZ
eF6560v681ZUUQRcIRNBRxvXXR4ITMEg73juF3hW6bJb0hrL6tZzM+1j32XM2gqGiKVNk/nzmGPh
FmvdVPchWBCeGuQgP4TQ4j+IVqAxMIyyw2PcmSEbJW7eQI7H0203+Z6a6VvTw42g3fD3GjUi/dB4
s1G+H0F+LTu9neElQlmuig9Q1/vyfnLttn5SiB5w/WKsxJKWdIiJmgKMNAvcEJ9yG6LyxSbhvey6
hfztOzXBwtu58yD1g/A68Yy8bv5n1RvBO2U2rfM5E/4KkKcx1B4tmUtoDP1eS1f/g1XYZbCfHGk/
wRemIA0P/qZbKsq4iGpA2IJCZkZZ1xc7c1yg3hreIZfeRQGj9MvgIUNpuMMeDOZ7C3WAo5PyqpQY
Q4vKTKTGwbsP0qa67xxdQ17Bz3UQ0Pl8ZZVG8mFc/aGPS1PLvQfXFE/Cqv9EDWFCASCfnYNeKeNi
WNFcghU1MPu5dZtxGFdRF9jTozA4CKvcbH6YNVCMctbdh6qpj+Wc93svdT7Cq6WDITJ7N6zGh9aH
RsN7vvE61e0yuBeUduRhQTz8whPDN6Hqu024HSoKYF490R61IgBwKj2g7NuLCZYuVJrfXfbAHyC0
vZ9yWIBKR+0hy7PIzydQRBL9hmEcDwN1Tm3JDaqQ4MTdAT64EBysvu+1M4yd/BYR6g9+bcW5DemC
NouKvcZPQhj17ScDky4gXh+EvVxt4IxIN9LLYfUPrp51l8rtd71b2hdL0O2rPrleAYyEts1dYA3r
VYrnK3yxtQhxd873ekc7sLPUlYXaWky55B032LTrG7ZsateXZssxWsDP5qhyPq7e8oQWjg+GXejH
TCKGn9AYuSDZw66wkmHerNcQR7+0K5YD0OHTsOtsBS7MbUKjnPwoCPo+TAfrMORuuOKzYTXDDqbs
D0pSF5pRHVGD3EgQ9fI5KQk0ogQRCJFNIJ9GXexbQ7tGMe0JQSW0mus17APQxuvcK/zsfTgt6A8X
qIVMazbs9dHyHzpw3g7sqe4G9tFlWgoIVYnzoENWiLKaxZQEw8dx9B505EjCQebXKnCOeAdRmirT
WzPH5GBACydK7eKQtktB39ZcLpalune0rN4Z0ozJdq30MtBKiM6O5KLSSpFfaG3wrRgljAFkVgrk
KEZXX0Od8zFkb00PAZkwFEZ/jZ2pejD6VSt2qUKgBPVrNUZYPoqvk1o5mrTWw3mxRSIlztdNlL/o
xi5u3Wo6jIZwjhOyCe8XPZlqviq8Slh2ExQ5200/BQDl2RqrHELNIHHcZeZQXvbJ3D4J5f1f5s5r
OW5k27Y/dLAvvHkFUIYsWokUJb0gKAckPJAJ+/V3gNonrljqS579diI6GB3sZqHg0qw155jGc9BV
6VfsC62LWwNfyc5Y2itGjuW2l20dY0HxP3t+bVzaa1E/ZwlgnX1FGzBGzVOQaNRyzeY+jVPPKY4p
AQ1V2OdWm1NOMP0H2Q6b/TefsjZMVlvbySmg3cV8cZ3hB2VsTFfYBfMov8yZMo69nnlfW+iCuwbU
2H3B6pFpAgcJtrbFvR2M4Fl3OvwrqWZbYSeasjgYRtq435wiUMZVoPiz0McypocViwU99ABVHFoX
isakqA2lq5ZBZk4p2nZgR4OmKZCpL5p4cnywaoWZ5G7UwfJM48FwpI5tcvPa24kF1ES6CewShAyQ
c7iN/pOel+qmEumE39XMdH9f64V+n1ZqnmJyGzhpPM5anOZSu6lW+tZh0vbegRacFUoQpbcVFM8D
sWret0Afi+OqT/qlX7zEImODBYGi4jLFvxK5Myo8c87JSC8FvbQOrTUrjMC5h6QhazJLVit2pVZ0
1wiTRFRil+k2gEG7d/qi+9h1y3o0+e0c+Ulj4KSZzbglmItZP03H76QtLQdL5sbnrgXXwJBYltA4
UNp3dHmH7Jg2uf1ZDu64K0CvmPsUCagMq07on7wpOBAGmdN+7tQxsfvqQq/I4sbmxZjTyMSJHFgD
10beeZcpru2P/uw9ibLXYylHowz1UR6Loa1vBOKCSNWkODEuHrCuFGbcW5rx0KOf2zHF1ti/6jZa
u3k6gFe37kVpi6PNAHpUnZlfCKsp9+AXHIZD4YQt0+HJ67T+ALECwoNVjheqx11ricK9H1lr3w9Y
DcM67dwTFuNfM4STi7bcBmGyaXCglnTZdwhAG5w9TWpc58WgXwLkWG8yU5CZo1G+0nfg5KrvnS9l
tcvlWF/4wVjfrECrh6ZPDl7R10WUrYPk1bZUAdhD61lhpZSGDoa2KtzTufaNlKjss97Lng1L0JYX
lBOC5OiNBok97eba0yqQI73bnKRX6RGaluwncyouGB9Pz8Gb5v5yydhUoJEPsJdNdgjkbrpn6AFX
wCTkHDK9XVj3Zv1wXI2xPIzaihm3lQL0luXlYSHFfJmUhbbHd64eFc0dtMS5thxz1EInyC9qX5mT
9SVgo9P8tJsE35Wp3GA4kZukbgsZTJ9aRAT2vq1ctw9LW4NZtXiJ+uiPnX+NecRgOVOOH9hR6pjy
NG866AmCK8qC+DBlOTBYL/baYKnEqvYw6caILwUm1S8aijzSebWYX1PPcEAgAgaL9CWwos7u22k/
QNUX0TjpwaGtU38I3ZmQsJFQ2wj/y/Ktncw23wdFhiCld8351p009KAwc0R/dBXWxHDO08Y7ydW5
L9WaOdiTgqY/9GPvXWaGVT2gv7SjrKzk5VBY8yXu+xxLtZ9jucm/t50yunhVxnjlNJiLIg7V3Wv4
ai/BR2Bw7S1cH0Jh7taLVKPNPIHmsSXEMGtkUG80kPGhKZZ8iYZkTO3dyHInvYU2Um70N3giS842
PXTMDB8OOVviYA6eGRPhaRzBgT/LsVk+4J0ri/005aDuWYopIF9teT0ltXahGKmvhmzIomEUnxI3
EydGdePkV6tzM4rewELu2oeAevB+BJ92DV/GvHWm2tuBgtFYA6Ti0Zk68HDdinN1MbPrkS12LCHs
f/eHtX2Cliyv5r4c77VELw5AVh5zq+wu9AVimeNU9WM/d3K/tjOODT2VB82um2OCFjjdMwa1MR58
whdI2G7D1jen60KZTNTA0xuIxIKF/srTPHgTg1M3f1jH2T04tc5CQxCh1WMOT+RwcthQQgXsxtjC
O0JCGVP+YcYidKHXo6Wu9CzR9lu14xLeiSoiXhnt2BEdt7f6eqaryeE5KK6osA3aRmAubJxPrvTt
KKnZd+cpb+3gKJNJfJXbrtIoQqrKxaFQRnqXzK67h8FlXpdd7X1Kk2X9lQfaho/Q9fWWONJbNpAy
iDq+7SbgtLFYl8YItEkrsNxqQ3CC3K5CzVWNfvJ93Fp67tvcrRbFpejXD6rPnVjVrOwP5aQVdxAO
kIFqUBb4X8nInTHOBZBcPMvILodyamZoVvO6M4mAj6akFD/ALZEuPdjtnmAju8fOr2VqD8wMr1jj
mNsDyTbzBPXDA/7H1vJKU7V3QYx7EqIzHvG98Mrb9MC+ucvgfFymZcXVLrGc66BTwlEM9kI7EZhU
mLLBEGGGFiylR60X8Wxa6ZOVFt0Xp0yhrmG9+mBYQ7dzljS5MElbu6THbPFAyrJ6GCZpBJFbz0A7
1qIJfjkMRQ9oQH5W6cysO6YsgjNTjlbEncdhJikhPC2p3wvYAK31vdfJ2bIUExzLgJL954yXLBpV
0Z6y1SwuZC/GvdZnHdSa0k93XafjdRQ5TATcMc2eI2dRIYwKoCGGbruHEKU5g3xicqsu5NRbN6CQ
1BExbLOEOs8MsWXABD4GeVqQaVaKh8pdiht7mbEftmrl6vsnj9tymeR9se+sZTZ2iVtgrXMZ45ko
9CL/UcpS7kdwB9b3ZbCK5xLGBzd28b5RVZwvW6dtD3ldNxc6dGFn5wV9DuKBhJxNCpZO96pPvApg
j1fNF8NoOB9XbzLHY2uq+kmN3PSI1h0W6kKHK8tuWrAJZDF1KrDOY70vVaDD9hfFweyyTkSLKsR9
brIn2iWF6X4tjbQcImo2VRabKxyqPCSivDx6RNcY+1JJ79vU+lN3VZAU7UX+ss44NWRWP5f10j3r
WrU+zvqA5XSGOtDzGrEu5eplWn89EWSQRmNRVPapKJZpX+V+9rSJsjoW84W+HntWnL9YnEkeVC/D
i6EJTVybUk+HmNCC/na2KuML1SmwJcqZ0pMnrOSpq7wH5m+dmQO4xI9p8OAbtHXQOTxZi3wu7MC8
nAhNAXX5Ut9yypF/r/S2/s68MGYXEzEu9+Ssjm3MaNk/gjkFSWhmFobnjpLLEdUyQmEFrfFS81fo
pIY+PQileTtROT3rR1I5n1BflZd5aVRGhDM0fYYJRmHBgbbGTikZNWoN8wRv8WKw/PppdE0CqbPV
oLqmKY/KQLFkc7ozPClVGAAWy+JZ+PzsGNQpU6BesiN4/uIrsFkmmH5oqERkQU0tiqwmc47M3jHa
ywQnFDbSKeu/89cs+p2RpYZRlO0XlWnJiXiqZGLrAGKr2LF340NahykqBmlNmkzZejYr+wVvhS0r
+9E3JKEJ9kZW5J20eHhRtvEOWaCvthmL3+cvdSdnq52Ymz/A99PLFKwQ0M7cNcsLkTh6VYbF1DNb
Y1etBr2NCOwy1mMpzRlfMKXBtrmt0pyLYSKH0BcEU+5anbBaTRCfEQhSdrIQeK17WMWFFjZzlco7
dwXdCSRybr8AsOBatbiNZtowCT9hRpmweihzN4+WWUvTZ/trlY+9sXD7e9X66giYgVlIy8uFLzhP
nVVcS9qq3beqxi+1qxIqrP8u5VC/4iKZKqcUNFS9KK+yXBNOXHcemq+gsqb8qE+aPqM0H/L5fk66
9ovmWHwAIVpcpt+1HQs2anXStMwBtyJ17oHbppycC6OJomozdcVOOqnhHhZn7Sh5TX3AhRqKnlNS
0uLzFfeJymvb1s2tho7IDCm0GdUJu0glv5SbLBH6CuSMR90cyvme4RL8KrBKu7jW7J6HEsUeZ1ot
MxSsaPHzobgxGHqqq3EohicW/lJ9qsGO9I+G1FE3QKVotgkNWOVhQKQH289v+bRKrnzRfmocoshf
ThWe8OBeUAYEi1dXaomY0mV9k/eSEWXkO8wnf84aMnZhOOQH2GvwHCetrYedcBtOcS7ReWHhHUDj
TG2fHsTgNMwZdnUFVQeOXj/bn8Tsm+xS/fxYgespam+tHuxknNzwv3SU/5TbbChQKnE8UGNLsjLZ
5bK9tSfs9ReEKDlf/mis/LuB8WfD4qx9tiXDomndVK203HkPzzqrAEfIoRIWT61pdbf1bAmDesoI
KxXqeC/2ljFAWnj7mC9GjT/aFRwLBYxJmx9TBV2Z88w9FtP0Zlg8ha6ntV+o3o16lPA0/OzZ3sXm
sDqX9gaICP1Rq0ESDLWm7RdKLaGaiu4ebMdm3x51Z5ebYFTqGYP2YnXO127ygTw4gPky3Nstk/2i
rLpm46L8RxtCzEfU/hlJxB1olAZA3dYSB7Hw9vmdSdO200MZ5iLe9fVNnXZ2TVfNbA2mjyVkDyx4
tpv+Is2KbgNYzXf9ZE/XljfVUd6k3cPbR/7rbkK8xmRAYixFrq0V9brl2vGqjRig1nDMTRaWRele
UDXOfkJhYwMR0IF6T1d4bjbgZFm0ojPYVOEEYJ3Hm/S1kGQYUkaCh53crPZYb+La4HLOV6cNOyAs
V1XRebeaM7aXMEaDkPq9JMx88KW21xDKGWEGCm945yE7a3TzvZBzIWrlScP/ihn19aWou94sOiZ0
oHnmfOdX1XyXZz3LxV7PWRu8fd3PWt0vB7MRkCFAovnG+/T6YMGSuE0jgUKMQcXmKitbrNjBnNrv
iBPOTwqdKH02jywgnqyAy/76OMu45jnvVMPLKam269SKSojO2ThElDKYG94+rfMHmcOZPEemRYeU
PsB5rle9QKRnPGrC9mXiETMMqP2yUAQ6ALBg0C/lshWhmBioLK+sseK3vwBiAc7oz6GCXieykpdU
Rxth+jk7APyDAMuh6LYgQRqeMohp2g6IlnLpQGrpLWsOe0SZlLZ0CzJZfElWkGHUeGDLszPrdYqD
ekrFRNFUvIEp2CRhUnt+u1MIzWHI+bmAPqEsu4nsORkpsinGj6hLJ8EeYzXX42zlSBcaDYwQBeDa
I5RXb0z92KYtABxnUIz9v9syDlrvJaaRsK1BbYsWk0ltGvIHq9s8qrRZfvXTxRanmoUsKbGp47bE
77nLcuxLpau7cpq5iQHZKc0jewsmVDo3dAe7fGbSVaPOB/u1zpWXQ1JX+xkIDVPvlPCzGQEG7goo
HKfOs7z7NFj4bbepTcKeUCeIJYx4xmHSnW0mzjNWA+YIDYoLqcRBwYHjo3wrfU7buU32IicKteol
hWBbQczN/SL4pYO+4XKtJaTnKaHNcDkoN0me6iCBxt1nWfYJa8J672mLYjI1bb6CUyZ0pUzq7+WV
6KHCHUpvZBGifFLHjpmzLMNPp7RZRTcBpLuPc06E3QUQI6Z7OTgBxYnWyo0YSaio9o3l8zmWoJJE
ikFXLyF2vLmKlj5jFUUaOxeKOo04QJ/nWiZ0c9ZjAshSXahqZoKuEGLQz3tZjzhdEYjLubG1eS8s
RSl1I9roR7K89eo0e1Plhkp0lK+HYGm73fjyCVgpOchAgyaPGznBlppTIYIjvb2Xi+Bx0mA7OHoD
WRCoG2v8PJqqMZN3ag7aL3LNFc2bdk6oNE8QcclOfjIBIMdmrtPnWLSpu0mUqqtdAmefrr7mPyfF
fC3zmt6CW+fLjQFcDiy8xA9z+XuVNk/52HBjYfRo3VjFNpXNX0ZTmPcLZkwYnaAknDip6rW8ZNtU
vzftnWkfMI8wVLCEQjiF14EEwteDU+AWRWsZuBeEFKzpUWh795wj4xQsHg2AbJfdQLTlFrw9SJwP
vmRlImTS8ZBYCLbId3h9XBPnRgnen353GWwMNI3SMpyPZb57+zjnkyu2+y2JhJ+IBSFIbOf/h62O
VlQGa4FCSG37+Qlipgvvudy6vkgwv4ypGI13hr9tOH81+KEJ26ZXHAsIodF4vD4ilVx7VHnThzbM
9k9ZYFQ/c93qAYTmpCqGZu2xVYYRr/unZDWaz4rX8NfbJ/3XjIM7ASUD/pUN6WD4Z3K4ibeImBAa
smsmgtt5SaY2TmcU/UvPS/32sf56gDiWwzX2HTyLm2js9emSJlbbve0hKV+b4pvjkPMUgg3kF8HY
bPw6f/7xW/Hwnx/XxY9IYyxgqXAeGrIGi6nVFdmR+uTPd83C5ogCnndvmBtrzHKWH1W68GS9fVRe
yLPbayJkRKUElMNiyYgp4/X5MhfB1E+MiSWJKm91mO6Xi6334NJJSGp3pt24P4RXzL8c0Rg/HE1h
ETdzXz7LzBJqp/lL98Ns8t7cISFxTkQZ0GRvk6C89yAYPLa1V10FM0XHUKCA+BTQI36uyJNUcZNs
6N6cohsz4LhQXxSiJSAjHcfnEmAOShoRzJfoS50mNqdgebacUXbg9LQuv2LQpPPTuc23SSVad1gN
c75AMlH7dzMs5owWX5+Kz2B9KqWizO5gc4Su5lXWwXvZ9g7M11rU0t+q6LdUXnIBnJJZIDAVo4NM
/LW9nJrV9uhy1aN2RAfDYApFU8EVJWWgoYO8bd+DvuX39UvNR4NnYF5XbMH9O3tc+IS0bEV9o6sm
+UCog0F3dZ1Avl0ObpL7O+mrFlHPgDXrVjMlSW92nTUm81mw3iE6XlF7+DDA2ERypJK233U39pW/
Fyso/7iecu1W0rb/OL/UZ7K0X2Gap+uPXNVb4UsE+q10KsWJoJ6hFLwwdwekhx6QFdtdZNXIbYx6
/FWWllMjFhlT5uPF12UkgTXpV9LZGMkOKR5x22MqOTbkTFJ41JzkSWR17e0XmFJHEjqsz7IV0yfH
Z8KPfc112kutsZxT3ac2tOws98WuJpzq0Ofbow31yT7SRfZdYJcJM9OS28om9GIa+5MsVjRj7eSc
fg/VxE1yiXU6h8XV71pNDsZLfmnhMXKrAp+puk0Fy6Tf/z8NGj896QLB9pVQvW9feVQSP88OAF9i
yuf2qJY1cOOilNoXjbbJA+5AKKIaOdrrV9QqxYkkSECRY6t1FLNZfR6cJXD20xJMGAoCGJiRvg5D
cp3X1IX3faVg6yDOqKprMUnQo+WMKD920N1oEWpAHubfqpS1X/jKda3S9uBWPoXkcmFGoyrdYgLo
eUcqGmPbzc17UPRRS1hZcAJ1OB/efvP/fu/x7OhbLjsOKQPN4uv3vkYmFyhIZWEaUPwIqSMW2n2j
CK359nKg/0hA+tBU/HOuCX2lJf3/akz/NypHt0nw//y3QvMv5ehN00/Pyyvp6PYHv6WjlvEvg1Bv
clshzLAz3zbmv6Wj9r8Y+0mM2yxU/Bd/8zj8Wzrq8Ue4u3UcqoCGEDLzR/+Wjjrev4haCRxvc8wS
GokW+L+/2L8rL7/VvP8T6Sj+V5yJBmCLl/KBSdzS66cicQ1JOkCzxtQVASqDEL1zG4c2DeUEuJqq
UtVVNwfTO/vk1w/jdlik+4hHoSeRZYdL9fVhVwsBp9nDErJLrX5sHapiGSXHdzauL3P3/1vK/D5M
wKWyuIxUnM4zLwNg1l2dpU68UER9MqStfSSgm9aTKAdiHYRjPlhqInsHc5nPpFEp+2OpWrrUYyer
Efq+zial6jDYxpZ0g00ix5Z71w9m+l1/uUIoOBckCjOE54guMpTsqhZIQGq9Mq4FsAkFpbZvsNxi
iJr33jRmD0WPNC20S5UhoDRHI41oCDVr6MyDXUQQq8mcGK3USG7mXA4/2G6B4DYZ0mW8TcrPebbm
DxA0iRNoJMLY0yTr6WPWZ0hiugw9gvJhT4fKgHIdgmKUQUi5tTDJv3Kq8RJNaPERLDA1EAOKJbzs
Sg8QHy9WWR1WH8j7cbUxlkVBBsy3h5tgR90yU+GuxoIhyhCwOVnLi2ZntFN/o7E3lwRaOE0J2VKl
dvRfddk6FdJGN8b2bN/VhWDIw4zWnIp1JlogB2lKFg0uwjzW2VbN8R/v37sFxpcb71MX4fVgX4lk
/mx1PupLA35Us+LOaqzdkGhG6Dp9F3c2OgShC++dJ+1FYn32pG31N8eBWcXrev4eZdDfC2YUkyzE
tlZxnTelR7TOPBKsiRboVqYmkh6FAOhDMCqNUXiklHGAAOnSiiZBhU2zoHQT18VCAo8zZN/IJUGQ
oLvDNB09RMS/isVXYq+hPdz3qKxH+kSj+WGUfr/dqpTaLcpXCynYROmPlk0STUaCyFBL8ga1Dckr
wT7JYXOUEHrQTHgrqHYrYFNGvFqjfZKjpGlqgC0c4q5T/SUBmoi2HG8ZkrApU/F1rZu8fmdF+nqD
83KrAmykKKj5iR/ybP0dkMnjV45nxNVEdlJW2pSwy1kjm6FSR9EGxjvCdfO1bP33ATcjrUNpiaLZ
OcXCKCBxA/I34jQhdLpqKDWQitxEGguQG9qgLsILIraY3UX60CBro5NTVsz26J0/pVYBL79w+sfV
6Sm506xCzUeZcioPpVF2n60EficM6UbfT6jxdmw+3iMJvhiPXj9sL14afJ02udl/2WlSKknglBIw
qogL8limUpywcJcVQrQRMLJUS3JXCgrqO4cEtxrh2Vr7O1FUvKcVbao5rrO5auMcSJWD9lllc9g0
xBfRB8m6JKw7SRvWacfhBGvUn1gXJQNdNqs3bysxI1tRPoh+1nDUkd7Zj73e+223Z2u4AO1kV215
unO293OlTfWvL5245dSvVaLXBIkN9RGZhv7OKHGGF9mORa0WOAO1AwNXjr5NU39srgu+Rj8QFhWb
mq4RilzMaxKuhdfkkSNJ2ooGJLA/nMxqv3arECcq4FNAwkRdGO9MiNuu6/UthVjGfgyfLFMiRITX
36RB6duh80pxLxjdLpUmmecdCUBV56MwHQtbRGhY6neO+jIBvj4sHnafJbDNLvtv4oeq0R9UyKp3
bF6wVwBIWLBXIJ6AZqb1RDjlU1HETkXUauMVJM2ORRag4Sgc+6rseqQYgzloRcz+cDXYrWPMQI/a
jB46QuDcFrsSP6wp4BvhoNVFcrUB0/pImnDy46pAAUHmHqNcRrjqyRJkeoXUeCuONhjj7eAXIwJe
yax12TcWCsWMYShEdZGvO09fyFsxPTFsS1qi3EKKPvYnz/BRAxDtlmxFCk+nXY9b8GhUiU1qQ5m2
F8SToewlzrC6xYygnIgRdUVvV9vopYaAuJ2sRcfzzmP91zDH2ttmHcMN3lB/9tkNVtmaJgHVwp1Z
jcFPobr82KHKP815luz1AhrJfzgDvhwPqTr2f7Q7DmvLPx9t9KQsO11oQEK26Z4qBv0Z4LRaNDqK
GPilJHjm7SP+9eJSLGJ/AS0ScQrO4K2u9MfLtMwEviNEBb9nz6R+F5lxWGS2nDS7mB7ePpTx1xi+
HYvKG2yJzY51vn6sjFI2BeuQnTHN09WsBGpqO18oYoBCemrp0g2x0Jz5Kod28RHdqU/SAg06LRTj
YP5659tsw8Srt4hvQ8gHsz5dH9cM/rq3btKafYso16wMdVEG5nIztchw0RIUV3BXm6jJi/XH7A8q
Ek4vH01MrbtVuSK2FiO9anrRHbYs0nduyWZw++ubmdgUeeTACP3lK9UMJ6FBvqUwziIpDrJojHvf
wBcRikWhV02KBYlBNzE/RFMnEvafRll9XbUezDTq7dWNkiUx+p3paB4pEOMo7vSMZMqj57yEipZa
qU7l4iEwffui/sPTxO2lBmi6FlqVl6H7j6cpmbs1t7AYQWRf3GPrie7EO6x/0NEX/cfTALwHYLmG
jTeaFuY5JsFVkhLznGpxaUr5SFBafczttHpeUkEwqa3Srxnc04sWWPx+RBfxTdSN/R85SpmK+A6b
4pPCq7dtWc7entUDB5q6LkY3ZlxBjwUq9uBW+cFxkZSS3eCv2TsrL2P7zLPnlpPGQb25wmnsnY0R
VHW7QmurBJNI1jp0Jyo9j0vdJs0AsVr1iN1E3aZJSXu8xPAWBfAbumhA6x9ETV0R9TAFowcQdugo
tEzl0u2XwWSWai3hPebrsLJxIHTkcaTQ+R7z4awH/HLFtvYgy27q/nSBrdfjTYMAbBtxvBjhAqIp
sTZVFbnJpmaeEjcfUArj48An69lQ4JVIGsKYrNFgg1a53yXOpmrv6ZPVI3BEE7Z/+/n1tot3dnFZ
nDE88aGb6Xl7wP94gO02pSDZjh6eNxIdLqe+X7S4QEt0O8GjI5SHp/HOsWunjUd0MCcSSW2MOyAB
+sOc+zluThIZ0ZNlAXJSXBR56KDk7WPsFXkZE5ulTRHFrvaGRCkhown6w09tNhQTpGY1c6xgdFcR
5ANj3OmBLAlODtCNPFppP8/xMGTZA26ZFlUfRxi/TKmYs2uxumwSBGi3mwRzxcMglfndrvzyV9Dq
FKw61vEDSxF6bOHQVpa5L/WgXEPZahBGy9TxbxcjWD8m5jj/xAcm5DWBfexrRo9YsnAac7RoVSq6
LXjFqhlvLNHf2YVKvqy5N34gKSJzoxqZ2RHvKNtXSMfVF9Fq7g/kxvKngYxY3yGclh6xhEP5TG+2
bcIF9rIWeakF9T5BE8DDrEgUDi2NMKKDR27K51QU9gfXHkgsfftOb6P72Y2GdeqjWdtKPDjpX9/o
NLUcm2qJtknu5LUgFAPSIuGaRSbri8Ul1e3t4/29amXvrW9gAoikzLj62YOvMO3XYsEOMyZO/7Gf
FvxbqFP3SITN/drbtOIQSFp7tqDyu0MXdZ8ZiPve/hb/MHbQGDdYW2wjB6ua12fNasbOCarUiPMx
bFRw1Gv7enQuSK4VsbEEP2bqwh8M6cCWkVn2zjX4a7nMJdgmWoZNJjfrnAvo12sVFCZe1H6qRETP
uImT2li/Kwq3tpEuF5YmpndGaN6Mf7jTPiscGtlY8P8aLx1gzSQYceEz4hXGCG6lVzQkSnbZHPdr
yZaJrRXBwsR4TuMRPR3xNpVu9w8jEUweKBEclYel1rUTCRpEk6iGJVpckUBl7zA92w9aNhQ5NNJZ
/9YUZa6HtbZIeXTWhEENdgxjACow5Jp9VQQzAcaZe+TiCpP060B8KLo8zWjWBLUWdRUJcmFQ6gTa
4BIDZ9+hSXUIUjHkg0GdusDVMvu3U6rJx6bzSawiPfVelX1+RyRmQk6zTwx1qPK5NA5t3yR4B8eW
BAVtXX84jJ5l5DgTgl4Ceb4NpYUtzCjmzMI1lLOSRmQ8N8isc7MNZ7w01zS3mdd8UXTIRnxoabG9
ohYk/Hpdg8txyqav6Fk1LbQqW/+aYCbXY2EWWBG7rJm+6V2C6n1eev8Dnt+ZqEeZr1xCtx0+rNLA
wzRbTfehIc0zCE2CAzBRYf5li9pOdThYrrj25snHXZkXuIq9Vji3jRy6PIKgvEJumGnREdJdkyha
LQOABbMhHSXqFDGIYUfWiBa5g1Ve+U3fD1HheNpngQLiB1oH7BVIo9ybYqnbz844TeTI6Y36qY9z
Rc7h1n/o6ZX9Mgo/qyNYadUdqY7uI7Dd4K7HYfBR4gL5hI+jIsZVEZcZ4eBDhc/MT7TmZGqoJipg
JE/0EoqaBC8tIGPdUSS/lJS6KFeKpn9CNIxSRihofviiVk3iz639B2LcMDiueatd287mLDBWVl0x
XmSdjMY8KC5dl5iqY95U+S1G7ImmVFYbF7bfNOR/FFutMp2mdHh+ewT5h3Fz25kALqCITQv0bNwk
I7BwgKrwDhe9/wnpbnHjkwYZpf1Id29mo/328f7h7d222JCpt6I7q+HXI5YxWoPXODKImzZwIx8r
1WWdphgtavddKPdGGTmbE5gMWFiREID+1TxbWeH21orGyYNYJT0eKpg4znU9+9rFlC8GuHBlP4Js
krhDiJU/sfST91MxEM7y9in/wzBJ/AIXF1YJ2ohz8o/V2M5q52MQ++a8BEecixP+h0KTVDYycI87
Qw01st1uSd9jxf7ToQkKARQFpNbiK7y+2n6PsNsK+iTOlqK6RNIy7CUFsou5G+vLtVqQE2ikjL99
vv+w3UEHxyabIpIN6+gM/qL1cnLIn+SRmrHHH8iMQrOfr0AOQuTtjJhB27u31UjuhkFAzjsTxD88
0DzPnCtfgC/xMn38seIzQWRjm2xwO3qe/V30amI3pYYIb5s7RUMr2y9vn+5v6d3Zc0b7Rme7jaYW
AebZM23qSyWKtSNhBuOp2OOgJdEeC8UUDj2dxyOxqrMfuzhM4DDNyLz3wB4cjH/QGFQc2A3VrWIh
Q28xh+Z5ZV+CD83VtQCm7TbK1Zpgoihw0FZROZmWiNJ0ze68pM+/1di4cadQR8TewVgeC1+lnwVL
4mY3wSNLCa+cvX7fBJ37GYHhSuigPzMdTHoOcyBnJXldsZTFzoHy4qkJ1IRtgTnfirDhwKSbWtsh
WDiv0tPoUbbYbeLXibZNoi4N/CIperSU8Fd3gt25aEYzE1k8UcwS1ES+13KBADcKc/qKOdinyZSU
+H44fcKWl4xJAeJ78+x544ya3BxwtmiyxJ0grIE5YE4hiIRd60vi61J/eiQqHalyluGRC4SfwCQg
KWzYhD/aQxkUsPuymvZqhAM0odo+ZNozw6xCxpjRhA/lvJp22C/FqsJW712NSn+mfjbT6HzoLSP/
xWoPicHUpSlZ47mu8njKkvYX7XVSWLHBDEtcNtb00VVE0u3muV1IDpaG3YWA3wh0rFDSEY/cVkKL
cvw46VWLZfy+SoJ2iLVkkMeJQhr7eepp7Jn6IisBXXjyZyCMToR6M+tPNX0Fanz2oiAMMAVfEptl
op01rbYgPiCBh4hTvu2e5rKbvjPyEOPr0VTHAoNF7wIxhI/lVFtQJRhMx31oonL7wagz8CzZNZZV
vWmq8hYw4IgWspVuGieq5VMqkfT2FU2S1bgwcAu7ES6jxMRr2eCeQGwHX09XKSVJenS+A7BXcM4I
LsevU1VW9YHUAZy8GQmon2ehuSUmYQ3ACxJ8rpCDj8GJDL2270erX+cjvsf5m0gx2yBdMObvejY7
39EuVltmshb8YgXjePiQUVMehD94pN4v2K4vBbUQLXQbv/llrSspdDlb9Cs0TNkYOf22HO7rZCS1
drWXL6Mp51Pr6DVWb7FpjRvEJE/Kr+3vBsGgAchobG6RcGd6YUHX4Ek1oYOo/eLj/4w9bViM8P9y
dmZLbiJbFP0iIpiHVwFSza7yXP1CeGSeEkhIvv4u/GRJFVL4dkc/ucOIKTl5zt5rW52zpvGipBb3
jlBWZCcCg7wc5nQk8rdt17B3DW0zGCfzEAkMzk4UlE3zkV9SoaPJs6oK8dhiPDJ09Kj3AhyKuYew
kl6ryt/YEwQWg+wtEMPw0Bcdr/lp5TlY9rc+CponRkuZR/KvtJdDO7aMoRw6217vLi96vcVh2S1d
5csL4hufeHSABlk59OP40p/8AG/Ui1EbSt6t3GnuHNkajwQW2gDZsyt4wvPPGzsQz0JwTzHB5Gr7
87/W+rEbh9RbbD8KavR5oJObPjbyOf2pOas4OJ1j7aUiWvtfz88wbQMlINMKA63ayfm1/dDa+uR5
EY6d9ZYlWrHPXdqX1cfNdflQ559SDrWVMHZAKgQ9uOMTVDjF9V7SXTFXvX1EtLxE5sbGGUerfOfV
XFGqRHciubS68lU7/4xyZNSV4CXpWLLgHx/Zz5l4GkHjRUoWWUzHxMXb36onJ7MZeQagzy+f6flD
g7Kdz4pBf55h8Skqu85a0EZaTaOmBgGB0n19xiVivQyGIa5c1DeeGgT0DLZoDPmbuPH41FQRiKpC
KxXloqHJ1o8o3MOOaT2COGyit0PaZoeyxaLwz6doUf7ZQBeZsKL+OT5ugTLOKITO0+rOxhO0JvYD
me1/JkH0ag7EeTMcLwDFL6pU6l+6c8fH2uCI+mSPJMmPVSpfO5XjoJRjqphRV+MvTyDlOpDJ6K6h
YJ8cUTElc8zvhnSCBE8TIZYvJMUqA9hyW2aNuLLveON+0/MEy23gBNJZLo5/oLcFiiJ9BbxZFvOj
aZTrTVNpY2QHuLovX/c37rcNG80HS41mh4y540Nl0GgLCZs6wtQ070xNlVFJLuiu72ftqRlNGfMH
o3VllThfhg2bPjYTEgCZMJNPVgnkZdWqNDuILOZd6aH2TfrZKAEN9tOajUba19pbxr0GHxBz1F/w
K+TdlTN/6yKzs2PGxNMA2fLkSWdYgMa/05NIL/r6d0Mz5VVXCt3DZoF7+eerzCB8k2ED2efhPjlf
QdvPdsvWjzICr4d9tgQ9zjJes2Jv2EvFWWf6Z2dM+iv1/ht3l/Yyyz8WNt7qU/9NlzqY9ZTpR4Kg
5nh09eI38tG0oQsEyAEvx3jIR5I9r9zeNy4tshbWqm08Tsjkyfq4uInm9sxPqQeQNB88xWNLGdkQ
kkG9eUUt8cZngDOk2UY1TvbRmWpQ97Sh40WJCxrrMS4QH+0J+ZCxTFX1k9wN+9ZyZs/euYHQ8vjy
jX3rTFGhE2XAlmrroBy/Ph60fOJ9rSxOFUm8jRymW7r7+qNWDcGVQ71xL+lAUDrYNrYjVsrjQ5Xk
RaN/Qq1jrKo1Hkgb1+KkAoAS1zSSm7iGWBfbxZD883tCIgHQrK2fy6BA3y7BX3VE7zSV71iMaY3B
8n57et9+0X2/uCXC0Lm5fDXPF+bjQ52cojX3eHFBtsSkaUMsq8gio72D+OrKa7H9Pcd7UqS8pr11
dOiKU4kdnxJtyskEKV7GRZM1D9gVh3cNE68HrVkRtyEy218+r42weXZAPKQ0OdC0O1BSjw8INK0o
zC0fMZDg7nZtURN9uQPIRmS8t9rdU5KL+UNPHMCy9/GAvpR0Db8wXBOHhMEPcmfN0ArIRZaFe9wq
GmdXz0kbdaoqbh0jYXx7+Rf/yVk4vUS4A8EzkOpCPsd2q/666+zmQFn4WhZnUqAWb0VafcrmLhvf
9fTZGM4m0EnCxLCDMZ6pCX5j7gLfoIm6KXD7EbJ8wPzmfdUR8IzR2EKXCs2+9f4TmJZIcS6H5IMk
MPw/3Rz6lwWtECiisqlnSJC1/FSvOCGiurYhUpi2U5v0D7Ej7KAi0CO5fK7n7zDdL8SeBg8flshT
yLCB/p5tXgZAaiEupzRr/2nxy29JYpsfLx/pTxDPyVXdPKjougjY2iLxjq9qMSmv9rQyJWG1nYF5
DFidLek/j35hPdHLXp9bvZ/fTxSdTzb5o7vSyZOBrWunQq80mjgrmhrNa4JvPrr82954ROHS4xei
akcieOpXXTtZBR2uOUgIojmIrF73Qbfi05bF+s4YKeZzBx7S5YP+ER2eXBAbgDozyIDyDzHk8QXx
c6nAZQVaZAAmxIlbleZjrldrH3XNvGA6bIzeBlZQGtYejrHpfXTSdPhp6lMfPIIkWqpQBHjZ0QDM
dgU1ofe+4n/NaxwMbhocLv/c87KFspilY+vPklpw2jNFopWmU0v7ZvBo3NjjhhgQ/VJBR5NJ7t9B
d5U7A4zVENtNUDyx7Q1+Xf4JbyyR/IQtsRbtgcVvOb5gfOL90jdSNJtrVu9Fo8lfjuWvXy4f5Y0F
0qPwBBy97QSsP1zdv97+XgHRGdcEelC6wvKoZkOLIW/kkedNo0bhQCPj8hHPX41N4uZDAuDjgRIE
3PDRglOrzmx7ASBFn1Sb0hToqo/O6vWPKKSTvdZmxjNstgDTQyduA3qJgvBwR2dkDKb+w5yl+sO4
QkGB/+Jd+W1nt51AMTq1SCQZZhIXevLW9sWky164DtFpA12xidr/69ookcb6YPWkdi+kWwJesdPf
i2bPSWTWkHmv/Iiz93NLNdMdwsgpq8CHn5SQKoVUW7fSj9ulmZHB1estcmrEOqNGHI9U5V1ayCK+
fFesN07dYorIm2nRrGCaenxXRpMk3TYvknga7IEWoW2v/Z66FcKsackSSgZUQ2ufQh1+b5Jl/gu1
5fDDhdn4fR6Sjkai5fe/1bL2LO+WFiS73Pfp5a2qSr6Zrd7paNtWUDoLZMvf3oxEnvW+Ev4+Bcn/
MktbvFDE5kjFCwXTs6lRNoeAVvyDn2Nk3fJWlu+OC68oHsbUeK4IAfZCGH3peksqmmeGdqocYCnk
R4UWvzN7plKWzl3lgQu8Ur+8cY8CEgUYONPmpSQ9vUe2JvvOgmqVe0UXNUBJ3o2ule4JILln/5bt
aVIE1x6MsxWBQoa2umHxH87+0xATNSzQelvA/BAchpuWhvi86xYPXcnlZ+HPE3a0Vm8V05ZMZev8
yzfs+FmYZrfrOmPl7ADrPE58VENtcdKDXQg77v2GZMpgUDeAVjEUEDQU0rI0Pl/+EW9dYQpgRhe8
Aeex3UjErB67roiFASG7yXOS9Toxh4sarLh07f4GSXF2zcF7tsXgzQOzgf6V67vlnR6fOd65CdHm
MsRLM1i3zYoZpdbB97pZUsUZ9oUDmXffRDPod/96upuuDMEG3aYAn83J5zHTejgepTHEyL+DV5NB
WVhOqrd2KijqNUoGswiFUWj2le/y2frPCW8PFAsy/wSnXQGxQlN0EnxmtSHKp4VQiIO0Sv1WQiu6
hzIyfb98nudqye2A1B9cXpf+z6laQthaMtZrPsR5UOoqEkW9ObKLpN9EE/5vL8WFsRFJvHA0LMLZ
K29UT/28MJ3PTQHN4vLvObflbL8H8j29YheVhbs9h399AFvNyxa+KUOsKWjWeSQSAZYdJfKURlYB
XQiakUBBM+IiCUjfKDY9dgNNLmzrPulDj87QPZZVWd35/cZHxaMyzDuPr4NLSe1W2o6V0+gOopqZ
Zpvamv1aMa27d4i9CTGnUvxPs5H6U2KbGr0nQJw7kdKHi4B3UA6XLdDhBxiXxas2ocTYzbknZeQn
yANLc1berrB1fhRcMvcdYTjJRx4b66tFntO4gw6Yfda1cgOVDqs0mHwYrRMuqd7fDi0Sw0OX9tlX
HBfO0zrXCssnk7mbYNWtEonuBjTCkmElEZjXFu8x6EwiSJDyHkzGLg2YstVgoFmUfZB/FMGQH7wq
742wyecMjiBYHViDAQujkQ9LfWuxPfjUzAajDUxAq3WDqwBxkLTG3jyUcvJumFXrPgqSWv1WsIl7
QO458rnLN317mY7XNzxfbAFYwOkNotk5vuddyqBszrs2FpqSN4iWvFC3i/XG2VDvlw9Fb+D8YHT4
aLGy/WTWp598WPuuBdQENyou2TOOXyWExdfKbwyDucmmldNmzfvOFjXBG7TkyyvVkWV+aAatUntK
I/1H4QyLRO9IxEDYrlL8NqDeaZGva6u6n5J0JBasEN4tpD3XvaugWJkPc9PUiMlF0bW4gDz5MRhF
awCiVq4dFfqq86Ecy+ZDUcGzCDsI5dA2F7alkUSR9ykY3Hkz3NnKfxYdkvd4cVyrjhIEPyLqdQub
zuTh3pETTOFQ6hiwwqDNQE4zt0QAZc+T4zw4IhP9DRtefPME1f2s8mYllhzksb6rkDu+GErpmG0r
8gTCGadrFzkB/IuWlUCPPezhD4xwU9R9fTD0d1AuITFBjW3acOG5c8LUqdv/SmzhKFtGEFQbTG2L
nJpd7yZoh1Tuy4UhO2uOk1LWZoYMwQBndigYJc+Rqmj+R27NvnCfwAWz43XtPZrDzdzc5LWbmiHG
HwMLOijCr3YqLSdaRp22MO1k/ZaQgwlRz+IU3Q6pImKYElDcT8qZzowhJ6aPshr9L/NIp4q/08jt
J6IJWyu0UeFshl9HJZAp+s5AoVSCYkW+Mb6iv7cl3Xcr/zUA8PE/LGUyLodMFQOJr/iQiZ6bBLzl
lRGfc9dZUEhAkvOLiN2FXgrEeZyrjzzaQ/lOyHF+qQC0VrFKsDdEYxGszD+Xzt4P8BRlpIxBmx9J
nSo/L1aa2wdUGJ0TuQC7Im8WjR1SAw4QlhNbihBijItTr3LpmweOVqw7RUIdgLIEtkeYdCqhdOQf
5yAChgiHoCvhCVKpT2VUw4D5zTi18PfYMHtoh5XjfMvLJVjofIPnQBpprU9p4q3vh17Xvwr0KQOc
7rTI0R0F+VdHawvi4pdh+FgaC+Yio5z4UUPC+C7E86aeUO6k313cE+kumMivgHcs05+ph02d6R/y
q12LlSqAxW2M7cuQVqJ6sSZ3NXdOIdFSj6K0oqKa1dcJdtnHy2vBeUnj0MEIkApCPGBythUff31q
lDkuOheTYHE493R/sjXcdAA3TW+iNBoX82tVWOuVD9wbyw+bR1qz6H/4xp8Gozg9xbnsSbXV/Box
GvECcbllqPv0QD4T6O4c/vkkOR7FKf4D1tjTQNtpspepSVlbmyZdDx2MuF0OkDS24NLdeol06XjV
17Q2b1UV1h8qCb0d6phTxTokPaFbI20TbQTIGFPwzL+V3ePc8kp4rGjGmvJOdSttDmTXY/XJ97Km
v0Hn5X4dSnu+xo1666pTPvvsMNClstM9vtWDXruNcnNCAEk5/NyvMMEDJLHRmA8ruKrl2qP1xhdt
66tgnmZIyhzpZD9SgrnWCs+eYgICivd9jwACsU3wgMImv3KD3zi1zaaFSQvdGjtF8/jUrF5Qz5jD
FNMnn9/PQZLdqqT56WMbfaETdm0i+kZFvjWktyElM2BKxuPDpQ6AoyqzprhJzDLdMaujI7GQEEkX
rZxinvp+j2u5um3QXV5J6T3v5jKZ2wakDBsou7FuHx+cYDdSTqdijtm+WjcILsCR8/9GhOa6sYRt
EVc9IOZxLAzmEWkVWZWBgHJw5pAdaWnt4Juofe8C6d71ILciV4l6r5uj40eXX7s39mwk6lHCEgfl
MYf546/4a3GZ4PY4zgQJLBuG6jM+uvQdHj310e5IyNlpczq/9ljI40yznA8BQ1AY7xAhr/yK8y7C
lrjHU4gMmhnY6XOPhT9wGy+XiK6qsjwAKUvrj3XKQDmu0HgOUQ/M9kNmDJMbSfhaOq7tsv40Wavx
JeWzuZmk6+5pRrD9o+hy/W4t7Jl8MaOiOdXOrfyCIjr5YCfG+u+LMxJ2dgJI2WkAnTbCCNjIYdGQ
gtwGi3c/oWSNYfLKe0izBPmi6b9b1/JayPm2nTwpRGkNbymhTGUZKp0sE1qK8tMfGWZ5Pthu02nE
57ZLrastt+0lOTsOTX429FZgsbs/fo6RohSgHTbVWjtZJLUtfvMqBjN98ofZRmdLMsxN3QOQq2DV
gAylQH9IjKT5P64x02AkWnwefALrjn8GZMCpJNhhivsAtYg968Y95H0R0aEsHpph/Wnw5b5S658v
V2zuGK/T2qJ7Qnfv+JjoXoIADg6I0qaobslOUN9z7MrA29smi6uMZK4r78D2Nx5fbPa1fGGwDdNF
1P2TRaOoXHeq9ZUFcskrI7JVbx+ybCVYhUuaPRuZj5hvLU3Uh+3oQHiCZm089XSa/9PKyfh15eec
33sMGmy5+fhvLubThYEuQp30Ss6kdGQZNjKWCGse6xsN1NMNXDYzahpdEqUABxxOAuAn5savl3/E
uc8dpymLuE7hw3iN+MXjuxAEUgxKc+Z4MqzBiLsVgT/Axia4V1DTZuxRGj/Ex+essXUW4qVflaoJ
mPLtF9KBTLUzx1QmO10I8Zq4C6EjhdFpS7TQt3hVWoIx3pWluC1z6Oo3UoDJZq+bmdcwHudzDNZY
xnoQcbfBAI6q4zORNCLyVPZzjOGoZsq/Dje1z3COL5PFtVPGwhIrituSrmXcarlhIctEi7/DL0Wv
Uwen0ZEXdesNXX2XZ6SEk4vT3Vy+3ufLMFmuTI5x+bCsQLY//pHduMDzqKeFZOUG6BFcwN3YtKj2
UAS/xymwPMtm0skC1sfYlIW48p6/eXhagwDb6N8Z7sk7R5+sWFDZqdjN5LiAYgV4ulPe5CUPZHdo
fjgIRtvIdyuHtA97QeiKsjbRrny+/wxbT95ECm4mfTqVkUUq4PFlWB2/otmHsoWvUOc/Ds1aZA+5
MU3GO4S22JBSpmPPCc3cV0CWmfbkmLNsKdLq4C5oxqa8cTPLAslAlrnalbYPFKIyVgAsveqXfEfa
T9mTBNIEIlwYsZq3VoIAAfdhZvX4vnPtW2MRAweApaf4Xhq7RkmctDS2jVnDdA1Xzt5VMuMuLBMC
ZiWc7D6dq4lcwhyXeVSkfXpjrt6Q7JsZ5EboBWlxK2Du0ZzN9CQgVCZbhzs5usM3f1y6zyKR9vvU
JZH205zY5W1PYdXvXMUOwDcruzsokusfPOk2AQF+un5Fi3heiKKvwY9EFvOGzTutmKQa6WBJmxfd
VflDY7N1q9qBh9xsm/3lh/xPpXlyeyn6GZRsoh4+KtvX9a+SZw5WYnqIWYKEbvZ2ttMNtqJRh2Rr
2iWFTYhyRnejfjKgo7MBh45fYXpcVu+HMYhev23cacg+8igysrj809746DAzxJhF2Qjc7rSNjOJz
6oeBlDByb7RXJyN5GMNF/32WwxdAMWt0+XBv1KkeQzVSNym8qP5OFU6yT3Tgc1uPKbXwJO/wT/LA
JrPuwedMiSzYe5XeWncQNbuaQMxeiUjWbWXsSVWTdRzgfpFhLSUi33YmWW/XrRZWsVIM8lkmS/Is
EbPbV372+bNC3AXuCN5M5AysVsf3zwvy2cWvWTJmSJgXwbaT+0nM8303ZIn77wfjUCxKJqoMnwLk
+GAD35ZUmSuYIIPco2BVpGuDo79PGatdOdQbtTgfOYrgbQGk7XfK4wwEm1ScWGvcOpl8ICag+6LR
hd7blUtq4shhb2bKzD0fzRTHa559QizpX3kGz7sNNOsRS20jdzaF/vbnf70dXhKYTMYD4syorn8g
IvE+LkELxkNknRdrCJ4lunan9a58e/684kevpUWnE6kNKrgtENs8+UJm0I5k0kPFEAvOsrsp1fUn
Maxl+ejUi96RDjp0xSGjHfNaZNJ6bWRTfHSMEgeSXs3+Lwa82XNXUsrtnZLBMN949JjkIXb9siOH
cQAy7SmFEj9hIdewd2NM7oc0AQWi4CSrtXaScGpthPduMjk/bG30v7ZCkUTRobxb73LysN6LJYcC
7LtThz6HX/bLpXMvdxCQJ7mjOZmSQzJ42afLr+rZXeHicF2YfuPDBm168swjfMxsYnvWeOvGlYBu
6u5WjIPRxuU8GR54d43kHamBE7l84LN9NAdGwEwsoM3WjMfv+HFQjZPQG7D1eDHJ07hbElPwNcGL
g01gcspPXeYWJHzQuJoRyy/q6+XDn73rHB5lGYJIxqYOu+rjwxOwtBhZObDfqyq+c76z4AUsCFyC
ZXx7+VBvnCktNl4xnkFk1KckAeyg6JEascapT+OPmBtG0LvUXeY4E7P7oGw2AyrAFxNkSXq4fOw/
toKThx+1a7BFEFP4+KejhTzX2UelnREDLMLPid2kpSceVD3Rw0bjRwtT2ybS/MS5qXJZw2ecG3qm
cGeK7Ib13aF/W+v6ciuTFDOerqBw0lc3izhbSEnYgXizP2j8fD9SkNdGoDNFsq89o9WjESi3iv12
NslkG9vu3Woq57+cTE3ETkaf/u4SWZJyxHVBdiHq4cqz/Wd2d3ryNuIOEMFcf1qcxzfZmY3OItqJ
HE1/mglCBrb9c7G8TDxNGfm6O0hULWHyjrd+Jyd0haiEX30OyUpYulj0yjvUgwDYiUkN6DhlYUJo
ZUXv7PJNeuMd3BSrW+B14AFwPSlP8ac3ibK2Hv2Q4dHH9L9uaBrfXx7pJrnzIcWUl+18c03yK2/h
ec3Ca+86gGm4Pp7t6icl6bx4DYvjaAKLabQ1VCr3P0k5qt+TMbEclTmtZ59wxx3KHO+JdvHQhY50
y1cbX1WIyza/8racf6z4Regj6bABJuSJPVkYwJ23ha/zxFrM8N63jVS3Kwu0GXlNEdywX2vvRj7U
0dp05Qv5MWa0DhRXV+7JuSoIvSk+HWSIWxvTORX3GvhuuRhKj0u0tdpdp0M7DFEukevDADv50XnA
P0LbQSEvG0G6ZTYi/NzpWBnJGkqy8ZklDRCD1WPZDgVjWfvKTzwr6iy2VMAuyb2HfX3WiTQnN/fr
1rNjA0TmU4u5KOS1Nd5P/dp8qqqu+n75MX3jeJANPQoJiiPqupO3Cd/7hJhSAg/v7aQh8HRI7gtN
K1+9VGZq5zU0la6c4vnSiVqWPtF2HyyEDubxCzy3Tp6lS2nHYjKScCD7m/QwktXFzlJ4JAgiZQZY
JOvex0qwXunUvPEk8mWCv0XXHKeNezqKx2q94B33CdrLaF2LNDA3LGMnjPuhyPIktmrV3Og+Thhj
tjvytSc9u7fRql75Vr1x4dk0cwm26TNbx+0q/VU59YRfOn7u2HE34QIdMcF/G9hDk3qwVjpJsLB+
rStv4fnnESP8hlfHl4HX6KyAX4PZsvvUiReGXnfYvKYt7FVo98LN7XL/zw8WLU5nI0NusofTDI2y
NRnMLzUH8yf60kOrARWs0keV1z8RhHRXZPunlxOqOCXH5r7ggYIldXI5Ay9diLrt033hWBAn4UCC
9yfdJtoivu8yVG3XHuPTBf7PEUHX4UnYag2otEc3sGlTlnFH12K+He4Dxv8REkHfvhC9pOO4N9tw
8KdrklE67fy1f3/+tsO6DPiZiYByRHB+fFhpNolHZKUfQ880n6hig25fLf3y1ZgQwe1AHls/gTxr
sKu6luYMhD+DmGIbE/CQJMFmhjH0Z3gfWLCkO5AfNY1teduYRfYCkHdhG99YTheqQaXv+8xqPpC/
poPl1Mvp5wwDcd6TPbm5Y5ts+Dbm+vSlXkbIubqzut6ORXxKQxAbeoWEkThs0qFLMjj8tv+11pXX
EASdeeRFlZV+NxTLdGeSjwWkQubZf1mOoIDhaScJ1Btaj/QhNdOjbzVBDeNvYXO+1q0SQYiDA8PX
BvktRdAvtoF5KsmR1Br+KmTvv3hKpiSsV4pr8NuM3lWLjw9K+tj+KsnuHncFyzmZe4lairjMCk5c
CC2xI3RK2nPA4DeLE+UVD8qR6RrOeTPeBjr3Oi7Ii4O7pFnFDzYIsDIaHrRktwSu+JRQfhJ23JvA
Sg1HGdOO8TZ9u3mL09JIgEIDa80Z/uTKxGeck3lNcqEhUiKUBm1Yn6D/FGs4mT0RqAt5BARn06p8
IFZ3fUnqFJJsYEotDRfI5JSddd4rNli99bLOiBP2APzlL3fwqQqXwh6+tkyyfo2yZffCptdHzzam
7VezFgoE6qz6e4yqSRWhVZmhuBRG9puV02iiYnGJM5zAlysk5QkwOVXbaweZJIGGVCAk+OJNRJDf
FI1eEOW5BS0pAxXbjnKnQ0FKqjPoORu2a+i07UgS9louascoOrtjMpJCqi+Yju7AumjOZ8VEHLGH
ZDaDjXlpQBWnAWPUwpzGFOa9QYTMHGjCQ+YkFy+Etat+rnqC5Z4EytTeNXVePU5ItUGITQRvJonz
00ckUoVYKGi5wQpYIlZGmT3QxS3/K5ySN9eoZ5fcVTbH7s7EC/mjVeBDY2VK76Fvg+I7Fw5LtUP8
T3XlI3i6FvMaQ83dZjLbGIvp7fFrbA/YX0yYY3vdaruDP9DB9JWmEB3ry+vllXhrOpysGBtalIHM
NqGAtnl8KJGSup1mhNKXvdBoDNuOfNA6t3+6fJg31kPGH9A8MfVsTYGTSsKnKb261ZjuLQbDRqyl
ZfKOITJRcG6FHEGqPn8nDPfaVP6N9RD3NUUTVTay4tM6GwSIRo84z4jtSZtYT1fjBpqN9cTOc3gy
k8y5dufOxHzcOhDenu8g5WPecepl8axeNeQEJsjoTG/4PhEC+souvxNxkGtFcO/3aXZTWw3cL4Fv
/ivYEeynugH0IBz7JKk+e4OLcKqmSfxENr053jggI/oQ5E7gkA4xaF04jIbxyQhqcwwH5hY/cga7
ZJJ2y5/0bksHkpPjud4lOZTRnWpK615Lal3u4OSqd7ShbAKOEtNq9r5y9Ies7ORGlqhsAmbxhGjo
q+pmT42xFru6TmSLVgqlDK+5brihVVTWp0kz2SJgYZ2+uKVaICL3mqdFzCw6BhO6HEfGDWlpxhUY
5z4sVNd9mBy1TocFJNG6xzFNgivZ8sb3rvVEBhTGZDUuCDRGypRY+RBB3jNmKr7GY8lJwV6IEs0M
mdQZTOKuNZunhNx2GekNQ6yNwLcWMS3WWR14MYOfIqADu1sduq3hCuX/h9Kr5rHqAn26ufxwnxmY
YG7+cfiz+rH5pDY/fom83lkSg7z2/WplJpGIBFN8REetwf92IDtUTmWGAuz2fsqIWh/WiSjoqUzm
sGp9sJOumPWVC5iPv5rGUngYuxnoNRutmiyrD2QceveBLxR7b73No0WtPrEbqRUC7GlC4drLE6i5
RkVArnEFtNOVau1s4sT5McTxWYmwZ1Gcb4vIX+XotM1Tizmo92BRFnR7yiXHfSU2u7nLpdkFDMUS
mhu04rrfkCOXjBJd1T/wn6VeZA9z/Ux+E3wF1bX+TddtSvnM91ec7LIhifHy3ThfarasMsaNlPLb
SnOyeDrlUJPr2nV79AhG2PZYBnIU6t+mKv8iM/srJ6l/vHLI83WGqhL8HOwZWuA0fo4vUOsDhpk6
0REhPYGostqkvVnKnnDQrhjoGYrMcJvQpAVWx7bWSGSxBPeqqDHHgeByZfZEq6Re9RHpG+FN7kyg
1zu3l+5hThaqNV7vAnmyV/mfciwLdeQuRt/Rf3ERNPgoY59zDCvjo6WClbHq0opoADO1vp9aYmre
kUWrMBzahGQvWY7jjxg0gJB6UgKastNf6ZQ6XxyUgjnu4GBRd6VZdd9WpuNQoNORgaHnj8yZdJkx
TvaLtHnKtWX8Xq8y5aHGlAoxpTDGj/hS7OrQcInfu9XWPg2Msh5uk6HxvrD3mOUdSWM69B/UIK/T
LGnoe8WcPwY2Imuqg7r5TX6ZzlyL7yNA7lQ10dDzfjO1TbRDjY5RQ666ZgwVvGpqw6pHaxhSVMiv
3WIsc5RZ5SRuDeFOGfacCnhO2gfVp3GFRXSY0bT2u9FgLYwuPwF/xBnH31GeANr7aFyYPrFlO34C
RL1a/iiDYm8VJny/MjUtin3dHnaJ26NjlEvvweOR1Y2jeJ12xuI6n1rUqM3BzNyFyHr09/+NFXkL
D9ISZv1E2lzdoBWj4mZzJFvnEXtmKULWZsoOS0EY3plljYuRJY3MPFdPSHQNZDo+klSg5sgnsU2R
xgwenU+f5v0aRaU914Fwf1puDSby8iV44x0gIpD1gYEKY47TvtKCw9JrbFXunaVt7tQKZa1I6So3
OpHk9PrSKxvW7Z06ueI0jJBxYB7Ar3Da6pNzJaTs+nJv1llmwE4ymuExqKr1cPm8zosxIgzYFuP3
ZrBI1+74zjpGOoOLd4q9hNH0WHiiBfIphndKmOrKU/TGoRgUW5t4g6ENvs3jQ6EypWXnLNV+QIl2
gHOI+Hxw/Wd6M9oVt8dZm5g1HQfE1txhDsBs+qQiS8wUf6if5/vEzqaONEQ3u0sZxAdPs1wYgbiU
HdT4I9J3En5dNlRV3sFS0h2FVXJ1i5uAMrF6IsdpxZPojNZzUFYThcqEKo3oRfDed+PYC4AAmpHe
2q50fkszmPDSGROkIXo70+fesTePab0yZFHMhsdQdwbxSbWD5eK3ohn6kAzu1YCK82fV5cX5Mx9F
I8os7vhC91qLaLAb6z2g+6UJ5RxMwYfE07R7rRJshjVfzs6Vm3tGn6Zht43+/vB4EG6cao/yujL0
YZ6bfaGVQbAbRsc8DMXg3NeTpt/hUnZu6rxtdsDLpl+2lioVCj8XYWA1zk0ALW7nANh8FM1qTsBv
N4h3UFeIlA19anbmYKVX6przL6mLVEpn8Af6BqLDyVVioaKSQQ23qbH0/WqAY2wHZIcOsZ2hgF95
qBZbXHmt3zoo/AvMOaDMmV+fvG4Z4R/uKv1qzwPjHebRgoY1NlHXO4yEPVHfj1427v/1FQ+AQ2zh
Ecb272nJkHR+WfNNEXt8GIJAx9JxPpExiiKso993+VhbLXi8bGGoxHSEEsznS3HKXbTxDEJiGtr9
unZBzE4vDtpqj2nfYRdUB09tqqsQK4b+evm4Z2sLc2DOjEgFx2DPc4p0IF+uL7tl7vdC+Z/oLxSM
F+zS3itp9e8vH+rs7eJQTHsdz4VWzup+srRo/oJNbDG6PZC48pdVD/aBZlL9ndk/3RkvXa/p3U4F
Zsi6IOYx8DKhVZBdePLM2HwHfDG03X6E/vkhS+phU11jCOyGfj7UjrHRdrKRP+crdcfss9nDhfOv
LKln3WN+hkPBSYIGQjMq5pOpTl3JDjJBJvZkvWs/CkP6IZoLN1YOBi96ZLN9b7eFZuEg9Ksd0fFa
rPymu7LOnF99Ro68N0j/fMYZp/IwxdRJX5112uuVoR4nEawRF8+/Nap01vkVwJl3l+/32SPN48xm
fSM38Bnm4T5eTQ2JKybJSaNNiG26qUwam5hlikOdLuujE9Tkq0ywrZkVVlfgGucPNdQiJrpIfSi6
UR8fH1lOli1W4GP73J1KQtM59l3rUM1SdRXXwiLPViZOc+PD8+5wp2nrHh+Md1ZT+IeHvT9Y1jfk
BcbNMOht1NvmHAU4Mm8XrNFXru2bZ4iQE4ofAhvKy+ODCmkxqycba++zY4p0Ezd+3wXmTdWV45WV
961D8UkMGNrQXkSne3yopgRrmZrBsLf0zN1Nk/wGVVB+sQcvfb78wLzxiPJoQt+CoEnFeMpEQcBf
1d1sUrlmmnen5mV8wff+PSsyf0Slx07j8vHOH1C0SduXlxXXAml2siDhD9bwcI7Mb7S5+uElZRZ6
a+K7O99hBr0zl/p/nJ1Xb9xWmIZ/EQH2cjvkzEiyLNmW+w1hxzF7Oezkr9/neBdYD4cYQkGQ5MJI
zvDUr7zFaGCmNejIz5b7cnvw64+FyAvxTSXSklKAq6AuTlsPm3uXuFjL3XPMsf+MHn3xoHBTvIMS
+R+G49RrUGkl8GuNfaFAgc2WVuSnpV3Mt+bSzodJ0ESzIif7NqItcLz9edengjIdywgI7k+cvNo1
Mowc4trm81ooRXZvTw9q2YeB6Pv6oLWa8qacjD0olVywi0cUrUGyLYliAZEAKeNyqxaEPBOwQ97N
frZPUTEVh3lUIM1i6+iT/lrUV+jVtmaVP9r1EO188/VJYXg2E21KqSK39lOrndlza7PNQQfp2bNS
u2iCsMECjybKzm2+Nb2IlpBZ2tTOgNZdfmnUOPpIopyfxkkbHsuMpC/MC6Ri48L9iVrSCJByVxv6
CiMAgA9UAuEXjV8a82vkFmggZ1EWKz/Z0Vi9j6Rm9nkp6IIAhtLvrcXATwE9VhoYKIq9TfK0P9SF
Z/10sTnyF7TKf9zeZNcHGCwb1RUpHgeHQFpD/l2AAs4VlT3KpievUKt35Qz5tDfIQzSzQIzKbeOj
0xpK4FWN++qllsU91BDhLLDFvdX2jpWydGesQE5qnWWfh5YSiqVX/X2SuHuOQVcUMgTJWGTQSYAK
/uyry6+0Ojz6yGIdLKcc785CwOeJ3tHyTgoy3uWDZTTYBffuaUwNSCJWCKMr0/LPeanu4Wiu7ix+
CXsA32sqWip2c5e/BPkfpy6swQEtDiio0qePtNuT93Mb4V9VmNbOM361vB5cPcnoAgtDvLgGgORp
aYyRYU94xE3iA1CRx3nQzK/ZmBV3qBKE78yqb372jq7c3d5X198Jvpi6jU4SSJfWkj/sr8Imk41P
UrqoJ9FXFj1+si8TpepnJ4t+ZKW+h5LdGk4DSkHIwvXFEbscLkHJFq/oWjt1qMgdKljHZ+w5aEuN
VFWHvlb+uf151xEpXQYIxLwEKL0DBlvdk4lXqrOtLNpJperzzvTG9LmP7ORcxcTDhzkfxCH0bJLz
NCu+znEx+a1qotZ3+2dccS+kDZQJlgEgiUxA1td1VCtWgS+jemrxGiw/tYhb209qnWpfoYWAhfNG
Kx4DMq7ORGO6dE84M831I43Ajjg5N5bPusOhP4oQx/eDItTR8nGNEQCuZwg3h7YUdueX6A4XSFqH
WE2VEVQtnBZSZO1vf8z1XqVxA/wBsqOs+a71MtGA6XKrHbVTBb58Bj7lOJ9msGbPmWKHd4aSp8cE
Ya0gt6c9eIqMFP5+9XAWgXVOjE2bDpDMmmLZgRjocata/Gw0dD+qXPshrYdqByyxfnHkKFI8jhUD
DnW1WBg/6WYTq4tfavryT+ok38vJzp+6xFPe0gSiWRs3e9o/Vw/O/w5KewEuFLTktTT/6JpQEAZz
8SPieEF/EFQuBukimMxI/6g1KKblNQxIH3Ra8lJ1YJWxjC+fTByEz00yiJ2LYXMSCJ6IvHlzUYm6
PKnmZGcxHiIqOImSe9b544fLfM3SGR1ZCbzdzwIQy85J+VO0XC0xZXEU7IlWyWX/SDn8dSFZRdhU
ZdgtvoKv5CE0Cu+sNJn3sTSr6FcqgGykNeIG7aBOZ0jNJRV3Ed3nOvklokPzE9gzcfJCkMOmUxZ3
6CYCESu6/OsUYaAR5W688z5e+U6xcsD2OOFcyzzPa7ewtGonBOwBDjZm5zzaBs3wCHU+tNKUCJKJ
3TjwL3JPRZYhHk+NmdkBdq7O0dFT5SMoTgKaLt2rbl7REeSvkuBGoHxcO1yAl+sn3ctxc9QlXrEb
v+t5O+DBMg/e53Gp3IcqCRU1QHpVi4JY6alfmii7KIeiVvv7iWIrrU4SdeyWVEV9VhAY/FzbifGO
emQyHEoLuMfp9q2yjijl7+Vok+WRPhO7ry7qAahP2Q3ZDJ4vad8hZp489LijBL1t7wWvV4/Cn7Fg
ZMGhlmSEtVPYmNtEaTnQEHT3uo+64pQfFQXwVZQP/U8RqeYBaFbK9q6T46w47Wnp7T1B3PVLKH8D
iaaEKckQY02csaOWi6tDfbcyll+KltCIb/BG9htAyN+sMlP3tqmMWFYHS0ZVlL7kGwQn4HJDNGTO
UJ65O42lp5/WzrGvUFa4A4+AUxc2RfhCVJlzz5HTzwXI30M2TbM41EY4vr+91hvfLnXOJCkOsN1V
FDB4SE1WkVj8gm4PX9wtQZSa5YOqtjOilouxk0L8IZmtvx0BeEIBDS4E+ITLb1cQEQsZb/E7RI7u
9RFw95NVTS0NNoig/cFtQ1CGudIS4Pdln9p+BIb+R29BIzyYuBohd2WkDUIjoTL/HFIFPZSyjxEX
dYxFOU9cN8oZQZDmOwbY5vsonwo2TVR395bdWePO1bw1feAG2bwUMrmbV0FUNLeehRLQTCuzVA7t
aGdPs+u0hxEwvr9koflK6ApblSo4yBW4jERQ6xhR9EiuI/o++8LJfvTeqJ5wtbToPIoC8b2cSyIX
y/3tLXJ1HVB/IRy1QRMQfaMPdbliYonAhSHTg5eg6b4ZlgIGoJtFKMroe06sVy+dHEoWhS1aQeR7
qxBYRMu4hIrLUHqrPGJJMiJHXs4Q1ywbkbXKPi5V2+3M6eb3kUxJ9UXpXSb//K9nLsQ82jQyrwzo
HIsfQEbioG1U5HGl1PntqbwKmvg+hPIk2hSwPct4OVSTsv0n1LECp7Krryk6s76dAIrbe7k3xzHZ
KLLKI1U7L8epMS1CPBfuZhGGywPFEOouHhMbZEsSfjTCrPTRj6i/20MxPMfaDHINezS/tAuUJcLO
sf7pxGCeMjQtdmbg6sBgwg4fCkg19QOe6lUs0+hi1EN05akeGt4LSd90hHMzQ/WckVpD6WinHL+x
uACJXRuvI5Nm5ppgNOArZScVnXtROQ6KQBrAD+yF/Gjx9hZ369PYtH8+jyO6vtWzJJ1BKXBO8OMG
FZ+C2WyjuPa7qs3P9awpO1O59Wnk51LnBCo7KPvLRdZDNcstCBRBTy/0JS5wrSudWrzpHXev8Lsu
cfE0WOjJ8E2A/Wk8r1JwF1SAaqIWE8CHQgx1RDge1fHJ+MlhMR5bDGaeULEalJNQrPSoZl0X3D44
60RH/gA+kysPEiFomtXFUHVq6IQltui2I6a34K2U57IpxJ007Xxa5il5GJF1i+lBTsXp9tDX4Zsc
mxBYlqE4TmvJFXLZqtNsOKtj2lXV0Tb7dDhDHMEsm8g7vBMqudcDlQi6yTE6T845NIsRm2Xgt+bv
bCnFydFQ3X8rltz8JGZKs4d2UeLvEZKL6JjC/dl5lTau0YtfvFquqCiVqCG3D/DLaV8cex7uIbml
sF5NEDpITL8MJqH57XnaGpRGEweNlIFNKY/HX9eo7WDlRS5cBYMXJr/npkF7S8uQFira8RmcXX+K
gEkcbw96xZORG4NtSS+bSxW+zuo+Qc2BUqBSVEEsNC/+lngIsvpq24XpG6tEExTwFyDLoG4G8z6P
2+x7u1hdcoTkPk3vRvTyEZbsBB5+xlyCM3dhqb3c/olbW5f5INQh++eUrhajylPQpjHxzTAWzgnn
vunoDugNavTcfw890HhVmMXJrfM9G96tCwk0hlRxlKpL1uoV0NJENfM5rzE9Mzr0C1VUZlgI67NL
JRwvWPHj1V8qDdRZfxdllStwisCjLI8BQwdtJvSgdc0Un5gq9LHfVI/FFP+qVCP9ihrjnkPAxofS
0UDlhzKE1BlZ3YRo7CSpRTE2KCLsAzWzK+77POsDXVHMc6SZe8LpG8+rzUsuwwWIQfx1udVHxxRh
FUZMLAGffupdq4zv0VvZ1U6RK3QRLMPcJDwnAadFBehhNVCNPEzojnRlQ0NCy5Y5tc9DH7aPY9OO
6NZMylkodeaHMQ3Vw1j23Vt76uH+l1FhH6hUxIdR09P3t9d546QDiJApIv9iS6/Sl3T2kNTrNWQN
Af8/9XqX+QqwjbuyCdsPAOuMxyatPt0ec2vKiQagksk2C8/dasqXLNdLvFDwtG3LII9y+62jxGKn
nna1kUBNkokiVCAvFDLgy1HS2tTGAqlSv4/S9EnTghStqFRiAPVB63cuho3BkJ9B2w+cMkv8pwL/
14WZpJQFFTo7LGuZ+OAwsZcNKzixU68+9GCidt7QrfG4gaTcv2ZLS4bLj3NqvdXVwXH9CqN28N2D
d6Yvar9V3VL4Ihl3kchXuxc0l6QIsoEBvwKyuhxwoUHh6JPOgLoCnUfJY+cfgCZTdGwxk8WKeGyq
OLCWGvVmPUIeLIaFofsawF7vSD2a+lKlN8ZRwZgWaD532clK+rg84eoa/56AWnvYrEXiKAxErQ91
UmePY5LUwxl31NY7KJFT76lsXO19volECFEQuBCaue4OGIjwl2VduL5rKZDfdDCyyPVAeTyWc62f
NWQtT4a1KyN4FesxLMEPFQpaTlyQqxsuN3rbVXowHNpstMAuJxszqq40gFPoo7eT8F2dNTkYTmYW
8Qc4/vX1VswqAuIWg5nSDO7OTR08LNpyivaUtbcGQg6EAiMubbzjq8e7VkjehVJ4/lCCPzc7e/xQ
VVbx+fbVsbXv6eRIc2juUabxchuOdmWo+TwD8Ned7oM2Ym1X9XnlLwiq3XcC7avb422sFWRJGH5U
j7mr1vlyE/cD7LMCTleZUW/sy7Z67JA+1g6VXjU/bw+2sR+5P5i7P3vSW+t4jDCAkhSbLqQztfat
Zsy/F2NMD2ad9fdemRePOVt2J7zcmFCphI7lKbAeErnVXTwjkEZyY3l+5Q4Q5iYM4zMQtr6CCenP
ZdB3If/yQbl4Bul3glig/0u7Q7JCL1dwsjIMOSj6+gsKUqDQiwLbC5Jz0RcEeBkS+FGOY0vX0BCY
GkdAEV68sz02wx2qj3ui6JufTzAnfw4X9xoFg4BRWPV6HErYRn8uhgrSnCzsFrHzlVg+Od1e4av4
kY+XMRyFH5IPCk2XH+/g+JEvMbeoUoaW/kCc7Txl3jg8pnCGfy7mot6J1nBxKdF6Y2fsrd0FwdLE
N1eGO+vY1UQwpRscuDFpiPuzhf7yo0hg4ZVF0770RTp+wCN52mOW/2nBrdcbxig7DOQ2nfbVbdfS
QcAZLQ/9soms+Q2SNFn/Daw+Att9pUxt5cOdnREscL38vduCdffHQev+UZYWU+HWVJwJUiEUzbPr
ILzl61PofghDfWz8hOynPCcx7e2D10Wd8DFh8YqAuYXjJ8Ip1n8uhRp/TIeupLwOhGTwzcFGbtdE
FehY2xVKwAA6vPJNpkxNfkgXiIWnTnfb5D2iZ8NdmajVeGjaovhkhxbq37PhhvlOY+y6SSUxALIx
A/QDP8Y/HIC/oodZDZO2SidUq5rZRrwDtcbfdlgVDwL8cNDqS/EdfRs0vXqvvteWtD2ktTe+5Aqt
mUMezfWeWcjGsQAzAF+b8AJpkyusT+/Oad9Oup+EZf9lEaMtn8R0eJMibCwllqNop7ZzVZWguvV/
yGlCUZjNlydDlLWoRi/V/W5qTb9f7MkHpa6d5wKo5WFQOqrMaS3gaBKENNT3Eni1tw/nxkeTchAF
E53jar02xMyQlm6GSOh+wazc1UY0M2Sbq94RSer+qS9m6G63h7x+XqR0DRchVXTEK9eyABX+KzSX
a8Ov0mp5HE1RHPC/yOGM9nuV3+uvA41PqZlB8Hq7ckPQY70ns6HRmacjeZVazienT3+mbpocdS19
rQAWFyr0e+46fFRNYtTVNW8ro2ok/O0DG0XmYRric+3m1edZo+D9+kmUsen/gmPxJrzcOvOgN1FV
27qPiY6XHaYq6X/2fWk7J9pUsIZuj3a9UUkSUVihAchzQUd7NZozJ+QVsUHQmFFBr9L8p917WDhk
qaaelyT22qDLFDjCWlZXP/V8VPYeretQS2LnUUyngYD95zp/8hrT6SNzBO5bN+qbJV+MFzZNv/Oh
WxtGmgECO4Y1Yunyz/+6lEYLN9M6hwyYThW6VPYcGkFmwF8uqTp9Wjwu3dszewVTkntGCioYsk8J
8WY1otoI9LKSAspS7bnVSZv0/tj1LZZUiL+/A74ARyu3s8IXxSC+hDQ6SDvK8FuUC/3d7d+ydTCh
JKLWQq+OdG61fdu5G8Q0wvLq7BgrxqqI75LOVs/ScmFnnjeG0hCPoiAAOZsJX6Vy02wYigMPxg9T
LX82U/eFTDx8bKPp4+1vutIwYn75Emqf5I3Qv9fiH7i5Ya6UNqbvTE35gVJb/TEk/qmJCOYEHSWg
0O8AJ5jzMRNROx2mpHFwXm/hSh1iu8WiKXbK/hj1orIPlg3n1tcELP3Xn2dprEqUSEFcp7l4ufFc
XVHbfADNTmNVYLUOROGE9kQxohyhV8HOpMgA9zI+kduNdAE8BrZAVwUQC02Uru0Nv8CRxEAHotb6
BYMnbYk/uNlswplIo+bblHv0ABATGv8tXBqSi8l/56vmWEV7x0Au+PoXsRGQ8gPyTslo9f30rxq1
aFIVx7w4PyKgYPzqMdk4YY2k/NPBiW4hWBTYQoCGSPC6KNXTvHTtzsRch4so/Mqrm3AdyMNatiUu
F6lBGeHLMQ4QhCfSyHt0klJxiDwliQk7hvwbXdlip4O3tUtlJARqD4AolPJVJJCg7KmETqH6YZmP
D6rZpW/yVG0+WV00P1AFxUurmCo/FgshYK5E+vdBVau7fEqGc9m0+QtIn+r7WKn5g1VZ6b+398vG
3YsFALuTcgdp4RrA6JoIoBZVpvp2jYmUgQw5GiSNHe/ou15jKaTqJygVcl1Yn5y8y0Mwu2El5ghn
sVroNip+I0iJpoPVcYimWkBYNaePNZmbLvUl1Od0gUeIBGy0E5puPAI0pHABk1qksh58+TNG2xwc
J2lUgrEi/qhnifhi6knyGXa0/WYCr7qz+bd2He8NClQ8Ozyzq9dVk37KtYv1iIWIwXPpOtGxH/Pi
QffG+r4zGnBb9Dnvb6/p5paDNsehA6uJcpD8VX8/dXxNvZAx+TZP3g/ZB3uox3z+CBS7PJfukidw
g8Pwt23PzdeCvoAJqF+at5Cfq09mNNnzoYvUApSA270fiwqDpds/cWsdQLDBEaF3D0ZBbsu/fmG1
0G7i7cDkSFGjUz/X3jtoeYj/wegW7x1zaXb2+daAbD46XyDEuRtXdYEk8/oRJ1PNH/Qqwk9WzMn7
DJqggWSlnQhfHwY0aG5/5NbZAoEoqSI2ecef5t1fH6m0jlqbYtZ8dTaXF6zmPuOZOX67PcjGc0sI
/P+DrK6XrIzdeqLv5c+NdIiH0LYg6udFZYEyZjf9l2kEIIvVG51Wqo2X6xYuDa9+iTkVyrNGcSQJ
7Mcj+39GHFHQXmvjPd396xKDrONAW4M9AFdrTSZSFlNTyjohGk704r7u8VScstY69Xjx3GNu9IuS
R/1Qgu++e/3EwteAvkSBA0yEnPi/Vs/r0iVzWpQRQATDOjVwQu2yZniCQNfubJTNb+Qc8CxJM8m1
4GcKSEKxufn91oum5ptWaOH4OKUYStNYLg10sJCROkUGhlS+rk3Ra92kCaSIF2AvADED5r2uQqZV
ko+xS7Kqo3Z1imYEFxp1Kd8J5FaOt2f1uinKWDBSsHBD1gsf9NWNWNMrq7Bo0v3FtqfpjT2k4/SM
YtsY+cguMMl4lANmLtWsUd5mk4n2edOWJLH5rCsg/A3lZ2jOWnd2urj/HKuNuSf8uHVVIAhMx5Z+
Opn76qoAxJRgnhzi8RRBJ6u1BK+QJW4fMSz6Bd1t2QkQtp4ISe1C9keV8dHqSHU9kBNrooSF6DU8
x8L4PODidhf2eX52R+EE8M67nb29lZpQI6TtwUKQZ3qrbywdKzEGjaupXJq+/OJmU/xgNp6YjgBT
a3CfKcrp87Ao/aFPSsV4GNtsLA9KDEzxQKYcV/9hX5CIArIkoyf7XbO/AB5oFbtP9WNlqpSzGlla
dwLeLLKvAJod79QIp82PXW0s4zmOEghwRPUp0zPk5tdUK/SB3Bx89EGdsDMC9q5Fe5t340LnHuAV
wZ8Fus+at9rpSkG23KqU8QRuEUmoY4ztzqfbR0ReLKt4mf87WqdIKeDuvna2pa3aD9i4Y+RJMnE/
VYv1uej792oqlPNrR+JiZQfI7j9uV+tX2PPCpumi2kasYCzOSeSi+UGh/EcqhvLl9lDXu5yh6Emx
jHLE9VsYA2AwWqO1/cLhwXcTRT2xmbBiUKAfzIo2niZrnnZmcnNQkIGyzweAbi3dIBbTgSSJyxzP
UkcBw6YQTw3APXkoWD8mhTnde0Ld00e9vj8IXKhjgCTjleSKu3w4cuxpDF04eNsl8E95g1FfmVTr
jLRPcXYqHPFuT+1GbA0RlU6/BAhqsrNzOSBaVWOfUd/xm3lePsVFTZMdsFf+At+4PYIgDt9qKPsd
00Y33oaTM39sq3nvubzirkjsIPVwackji4DrPCfGO3JEi84mwqo1J0NZS+pURek0IEoAs1scNL0z
HqLemb53Vaw/54vU8rJCeEQHPbXFb7Wy3e9WmdbdW6sYxRfkGhDUjK1prg7toEy/hHCFd/Jy031I
TKsxHqCYKJ9uz6acrMvTx2dQMWU6Ac1edaK1eDY7A6Ut39HEqJ7tQktc/P/0ipp8jN8eSO9pOvVc
Ydkx642k8itqFOb97V9xfdNQLqD3SGkDhWaUYi6XtNHtVg0NOIJ62kCctNLkfYvGyE7ccX3TyHwY
TrsEz1GeWI2yYDFZK4tr+uo0atUHMdS5EpjSvLleSKN3Hp3N0aiCkXVJKRprtU1xL+2zyPZM38Or
tHmgczSmbxcd4SPfsVv0CG9P4dZwFKEQO0CuVcrMXU4hCoCS1IVzyNIl7nfbTctjH8bJ10rf9ZDY
WC0kxKULM1Rt7tFVyavDNE8aWjgk0U38j4Zw3+c6SnbihI1rReqUE3SzMeizr64VwMcuqEoGWdRa
MXBfqLITRb0Ygs/ULPZ9gZrE99tTuHWzXIwpA9e/Y2AdIIg7lA6OHHCoQDXERxSRplMH2f4Dlc3o
ZZk1N8VxcpzO6RSrb4Z2Gr/c/hUbC3nxI1b7xgqbxRxmTuSMKOUxw2UWa/W6QScr2tOE3xoK5X36
p8AZyExXQ4EdbAtqiq4Pf6XRkbtZwgdlEVxQyrTs1Qbk/2x104B/Bn5HxCNzxNXk1jQNay+vwU0o
Q26c6zg33plWuxhnTytEFniJjoKs3WXLeKfbI4RaYLVh8eqWDZU5DRgyeTF4CnO1rdQwMhv60uzd
rLV/QfQsfpC0T8MhNfRxLyPe2sMcENJvMLvURVaDDbTtS6gUDJYjijMsRvmkjUS9caa2vu7O/Q5f
dms9cdhjLNJSnqXVFJtRkqSDljpAUxxFC1A1cMeDlqhJCARwqH7c3qh/iljrFXXoMlLgIl8FPXJ5
XBAxBJzfc0RJ1/mnOY5954su6cFo5bn+kizJbB64r7DagU1TnofGoPRSAsDMuyF+r4TjENz+TVsz
gLklcSTEBXheckX+OsEL6ohRjM4vJB6z/1REzeDXNNOhZVva+fZQW7cgckRMNbvZ9NZ0KReXgCSn
Buon6dh8T6mqP9TItsU797qcxNUkU/aX7VWySHC1q0kOnRmLzhJkTGxZeG5jmaz+QtEXoaVOMYxD
oxTq9xS/7523cuO0AsADtkCKJmtqq+fErIy5IAxw/bE23RLRiFicYuJK84Qb3hId5tnGRUZX6+hj
10w5Jt5j52g7P2IryOK68GDswcWWROzL5RTLVPVofXl+HaYO4tyDoi1B4wAbPtT9onyIlaJI/Ml2
ImybQaZE6O1byxhYSZd8VMdl+XfO8+obGFsmsLc1vKDN3nGiA468Ruu7agvBzJnT+l4R8Qhsxaix
400bIJ6vP5oWAauU4JFWmOuuiJIkRjsIqfwzGV5A+x/TiVxdftmp0HaKz9dnABMTRgKyQYuTeOpy
0trRmKoh7OKAzkD36CSo0KCVmPOUxOXO5ry+4BjK5WaDLO9AUFxtTq1zsnqOGpCDQy/OmS3Fml2j
PGcz7sUgNfZAMNdnjiqqDLaplgILXQNwFHIq/JFSxS89VFQjzOoPbp/ugZyuJ1B6bUqvXtJEZDzk
r/jrEhFLUuZtB0lEQW2ZUnHGi0+J6smoO+/V24KhqALAw5cp1Bqg5k2Diw3aRGO0AtHS1H0PiEUq
lLhGdbp9X21+lRyI6QOrsYbnh4OBgbg3Q3MK7fCUF5XwUehTj3qNtNntoa63BTJ6f/JeWE/0QYzL
CUx7aJVpnCm+rufI+KWeNR8TJZxBLDnPhWr+vj3clQ4taacKUJhgkfo61KLVNaEicIx6GTC/JeM6
OdBWQZq0C/FjxUMAVUw03tVOtgVj6L+Q1xqvP3SdpX5zUV7FZsUx5u7gtY0lID+l/fg04hasn9FB
w5bnsFQC75udn3zdJaQLQOJFY172CtcF+pBAsqchovhTWNkvdjNNL1mVTAfRY0jITxuCyHOqOzs1
HnREkt9GCQqlt3/D9RUvKQJoEPF+kcauEWXxbI0m1SXUiEcbY8pKItRjoZ/Spqgog9X6vcO1e0R+
O33MW8hUt4ffaNswPqUlvp/4CGTy5S5xYszsgYEi0p+5EgIGO8dPkcX/pRsKlg+ItLaHIkqrb/Gs
NR9ic0lOlHWHX3gKNKDcjf5sxZp3qvJhCI+ph5He7R94/fLy+wDboCBH3njVyfxTkktVR6GH57lH
Mwsz8gItxqUo7s+ITcyB1hbNzqAyRLt87umdaUiFsywcoXXHLk/aBl90NJHJsqwvYV1VvE/NEOi1
0wWzai/3fZLMfqoM8Q7gfut+kNoVqCvSqCJkvVwOARkYvGaORq2moWyQ6k7gFaH7YFjlXvFkYyjZ
mCZQRXdL7r7LoZRYT8rZZGYhOROrOWMGVGuqxikYq6bY22cbR43BiNBgYWKu4632GQ7NCX/zaES6
M7vfkrrqAtqUfaD2s5oecz2PfqOa44Wn0USbCka45R3iqdyTbNr6ailECJuBr+e2v/xqT1syLNbg
mWJDl0S+p00abpBx6LxpXas43968W4OxeWklIWJDlr4arGodLez7Igq8vHew8lMx7DkM+KuCxkNw
fg/1sDWcvMo4yxKfum6pDJWuiqqBrSG8ESiMkldfCxVILiIV3ZfXfxl3BsE9ZTdinFWSQwm3jzyA
L75ikrPmplPcpW2CBceEIul/GIr2n9S6kghj/XLFwnasUbgyQj+aUg+ricWI/DYdin+V1N57M7dm
kP6LDY8XSSukvS7HgtTeFZjChr5pRkMflBDKmzNaztgiFm7RvT5RolILkhmBNkBo7JPL4TJDsGCj
Evo6Dm5vY3vM/CpHZJzI2Ih2pnHrfdYBokq8HiUqWEOXgyU6ojx9m4R+alLJeMN72H0OLVt5MWqt
/L2EmWhR7BHmE6mqQ6UcYVuc5DS3RtFmmf7p8TEIuQGjCcV0gglMYmwje+5Rmv91e8E3f6nkJrsI
bXHrm6tjg6/bHKNAIo9NUaNjkLtwsZWw7o6pcMwPRHC9doiWuH6uhRrPwYwK41HpteGQhG3/ZCUo
WyaYPnND4594xPtxuXMoY+wBCjbebo41fwGbQ/ZnTViKWlTOytkimIsc5dh6mfMI/8FDLGM0jpQ/
zQAtQfydxdBah7yFNHJ7ojYiPPi3CK9x4JmpNQ0gSorRM1MAfWVb9KemVwaQ7zyL4TQ9QRt5rR4X
AR5oVJ4luH5wC9d5RmPN1G09rk4sih90tKJ8TMEJkdp8PGvT60VB5HByIPw6GHf9CBeLqrejigVi
2nXJqaF+doTzEN97Ew4FwsjqEq8Dq/+4DHn9JXK88j5uB/u+GRZnJz+Qx3AVDgCqRBSY8jiIvytc
NdoBPaLXim8M+vIg/W5RqDXbu9urubGbSPK5twmdOahrjQJiH8WLQj0Oevwb77Iljt4p6eghRVnU
fgFQ8NTxow9zh2JYovWvdWZgdZHhJOKRbxUt8tX1UBpK7xozoBucD7VTgSkHltIainJNbAaWsNSD
i+TITliwcd/C3aLf/Qemxmdf3kmdNklVH1JXoYXOEXRoFmCU5xzDcf/+24hAECOg8glGkdOyLhU1
XOIeJzEOtKVZEh/sh/3ZFOP00JhqfNS9bHo0p2Q5IFNMWWDMoDV0UbKn97DxxWT8NqmzS2BJCfTy
i5PWEyj22VGQLKN27ioCSgon+c+eQG3vxpcZ3mrfmlJVAwgLvX51rWadYAHl0NGP4cTl1X1NH/lj
YyvduUyy/G4oWvE1zzpPPqwl1uQQeO/NpoYpklvhj15AiZ466CY7Cc/GpQVnT+Ic5E+imHY5AQ0g
B9NIAVAoXvLbaEGXGFHsHu1iSM+V1047d+TWfJPfkJlSkoUVsgqoF2GCgKx1jFmmktbviPcI97OA
BBPTGv0P30bJE+QVdV+aM6vBqKm2KNb3DFa1Kpnr5D16eereVyX8Wr8xumVnwK30jeoICHOLHhd3
02o7AatRCgtFj2A0Yu08dIZzdmC1BqEVnjEfegYDa0sXj/w+IgA51DiOPrfNoAUtsmwPqYFW5RDV
iPeN5rfb19nWxJPHQFqip0lIunrEUxxUZzczkqBSK/eULvaXBk22oO3DaGeJ5Teutzl6xURrWMsA
YJfH4K9KEVVFdXEsLhFq0s923BU/Oxx+KShU3aNXavZ7y4Ht7zlK/u7Vn0gDgwoYNB9WfX2WQ8U2
wzAso0ApkcWbpgV7gDaBdW8M/yFSBEUPSIXmrCRHr2YT2JHXd7WIgmool7OFOfsbO4a4lLXlnnjA
xmtHfQrgssTaSbeUy+mcQ9T4C/lVbqSFb404Mt5W1RK/PjVCr1tKJlJ+ARi7+iDYQXEurDkKymSI
MKVqek8c0xH7+TZR97oEG3cOx5LlZwbpEqxDX2PoQOkkRC5Urq1Hrxh40eZySg6J8IYmCBWz29n9
WyMSM0inWsmcX1OGs3Iq9NLgmp9FFZ6dehEBdMbfsW1Eb8AN7dE+toYj6UNVQy4YtsWXa9ZE6jII
x4qCVggl6IRmHrmHukO8xO6nrHWT/7B6MotA9UC6hpurnGxBzCdsKzMK7JEoNwupwNgzjvVYfv2H
pBYUJqanKoEgKftqo5QCD8PBlHZdol6CJKwa3ykS633I4/T6aIQ98sdTlysLSu/lLDpLB+WqNHLk
i/XlEIW9cqdG+D/E+AW9vs5DeYnBpHUNWIvVUCJJPKdczDyYR9E+G3phP+BqOz6mizLuvBEbFzFt
AZukFjoAb9PqiSiEW4CtT7JAj2t0A7IOCSZTNKU4ZMMw7Uyh/N2ru1gyLqQ9LvyDK6SlMfTu4tAY
CzJLFZ9BtYg3bbSrbyLf0atR0K+iqo2wyhUPD1ATDamkyYIWgud5Tl3sMgRyVuPi4oAFq/zgNBpK
rNlUvMSN81rjQkJlyH+Swib3vrb2SxQsZ+2lYxbMdjyeQa2+78Ok+IgAaHdfTWm4s1euVTxRH6Cq
bjoMR8K3BkBP9CJyQxNpkBUNwYXdhSa1YTscgyn0ircd9cQ7pSudY28m4hkMYfnSAsB7jErTTPyq
EMYP0xqTf26/fhtLTTUPMymAEhT01q+fVupeYxRVGizJoIJJVKCXxNkelWXjcWcb0d0GRo/IxLpl
F84EUT2WJSz1DDwU6D52mDpJCfoWS2afp9Gx39gjEY07OWKvELxxdqijcRmQGlENXocWMEJmIBJZ
HuT5nP5bOkr0GI3CfkjccqegtvWdtMxBXVFIQJJkdc3pvTOULDQIjLKxH8hLsntiAfVIzd44juj1
P4ZWl54JAsy72+u48Xbw/tK30Si3AECTc/BX+NS3sVpbKd9IHzP53VlWexxnY8Bj2BLtXV+Mewiw
rU+l4kx5hy+ATC///K8Bu3ix4R2BcM56dTjR9x0ObZpAj4tznE5T4b4Ph6U+6Ghdv/8PnwpHTSMq
Bc60xryT7CQo8TDJJiIRB2Ssx0+tO3+f1Wk6u6Xn3N8ebmv3UDagC0xuLbkEqw+dgfyY6YQ8wGCV
X6fGinzKzfhxxZ3++/ZQW4so3boJNWSEs1YR/R/OzmNHciNbw09EgN5syXRl20ntNsRILdH7oH36
+0XdTSeTSKKEmYEGaKgjIxjmmN/UJXKB5aLmB30sbThmpfa/UuTFx0Gjg2rYubeD0ro9/FTZKM9A
rKKgzwN2PbWkXdpuyBS8DpMlC3DWqV67YdlT97xdwOtRVmEG9nlZWeWoEbR6rv05lCW1Na0UH6eR
lsF7F5ArhnCXF4UPRbp8PSFNaecuzhcJG42dLyi1/lSWyr54oNaf8nLYw+vevmAMJw1PyN4ACa9L
h+ZoaU2mRuXBlUYZFUlq52eQ1F7VaWlRfsG32LdGmbtN+D/ynGVJuxMX3G4ZfoJHbYA+PsDKNxze
b8ewDrH8UREEOoBwc7uDXpr1H9bU9Y+h4SnnHIWadws0YpEjRTNk7wXKxzpKHUqTPovLiCrdtGNW
J9p5cWOPBpS5J4WwtXMYDNNkGt9AMOTkf5tcZ9Yt9Z2mPCA+I+gz0694gXnX9n4eWt4O1mPrMKB2
IJMZhLZJnK4HAwkm3MgbEUQ0IbzSDyp9fFaTvTBAPgHXUY+ckYzjuL1o261OQ4aUIto9qH0lTWdS
m7IHP7cHm/b0oh9SY/JO86znx1oX89mNQ7r9oR7+c/+Y3N7dvAL08QAwUKi80V1SnSx2K1cvDkM1
eL4xkkmVQEEeMKVPg9Cc5gc2/XxQ52LYKcJubVepiE1wRdIBhOd6kfGNX5yw5i4QmTu/Wun8b27p
Q+EjM2oHGJ+Mx/szlSnTerXRQZASOzz+gOuux0tzMMqRyniqs/watcXs/aocy+cpFk6AEHPt97GI
d6iiW8srMShvZnfQlleDVoiTNLlIyoNn0hXqQsIpJBEQXCms7KXvteycJV7yVVP66P31XwfRAKkz
jCqULMdez7dMakGLCGFYpe7jwFDK7nWO8QYSKEUd8tKqAttO5500eYMTxGNMp51uCFuKeuj1qErp
1vbgIZJJcRbFpNJTcjNIctv4yRURiWMEgKR8UFAOFX7rhFgJ4ZTdgkcepNhqN+p74Ca5jVafHTgI
RmmSoQzgb70MBIF9qqLlt1it5jeZszwiq492lS7Cf+/vsM3Jeya9P4QaYN6sIdxWHXWWia/JIc/s
8VCnRVb7McIFtU8ky4NqJcNzNcbLNxDnRGEkjMOn2Yr6c2OmXrDzYzZuF9nb4eXz6D5gdHr9JeZM
FJTR0LIunBgBRbEUPwb5KyYtTC4uDtJE3W7xYKFAcqg8PTu1trnHKtm4SGWGAzyZIpeMm65/gyZC
JMsVfgNogRFDhAGX9K66vH+m+Ccx0JtxLNJ116NwWxZKmJHmRwR/6ksTW+OL6c4eugVtxjoTJ8eV
bxGIts+KncRfwzxtR6RXTPLM+79lIwyg1Sz9PFh4uBCrRZ9SZcbAPcoOi9bVj/2ou5dMK8bHsgIi
phih8ViJIQ9Qeuj/nOAq71w3t5sdZCINYRoihACUc65XYk5MjKoH5KyWuQALjSVgMBlK7A+90h7u
z/T2On0jldB5wSEK5Tn5578/yHlfTwm2ugFIPg8mr1Z/HepsPoTNVDwouLZ8Mydbzd+/q6nnoIAB
EZqUnf97PayoWm3CtMHDL0Xolw5uzyGDkP4CeWs8YOjK1bbY+hf4FZd5dKsnbeqKnd9w841ZWFu2
1Xg5AYO8iXv9NnMl77pcGNoYzFoCrCxLAIWiB1Dl8KUGxfE1d7E+x9WcCAr17VQeKb/mD+9cfX4D
bWpal6QhJLSrDz0qwCt0sD1IEFjRYzaL6uyYTXqMU8X5NPa553vzrpnqzYv9Nih9WcQPpMzgKv3p
tE5EQ10jZKhUNVoncX8Ja7M/dnPxTYnC4Xx/jrdlEjmeVNqBVgiqYh3Cw9AeDKSdR4Q1C+9rldv1
Y+vF3WO9LPPBQA3qIjx7fCRgcD62fRp+wgfVuvTC65+rSTV+NpGYrZ2Pf/Ogy3oiwDpa9DJuWYMi
uU4y1BbbEWip4p7Kqtaxki9FYLb55FteNgaZgyiZPmDDen85bs62HBn5h7f6DMH6audbuH56PQiB
QORedGzapj1An0+D2Wn3MIybk5QFWunJI8e8PmQFHWITc70hcOxWeUV+UfUh82qXtkjr0+h5yqnV
m9ZX6fbuxMSbIzOkzOeJ8tfCM569lIpXM0nXGqDttVOjvZSgxv6a9aU6V5rbfsLEsg0xd1eNnah/
a4HltwWjQD+Xt+R61npXi9auGJv4ZWiDKjGMv/s5pXtdmV621+m7uT9JSnkgcAqDtAM4cXWCkVaY
ym6CSeEWdXFehhggZoKx7pdx7MZzZRTNJ2fuMcm8v4s2hyU2IfOgTX8jp4mGvOG1UzZAoS2Wc2iM
9kUvJ8xc0yU5em9GLUXS7mzdja+KsCM6wKARgGGtb0zw1ySSNiKGXdam2C23/QHresNvoGXBKhjC
X4YzRg9iSYfT/elufFNoJOjZvim1wAu//qa0yLUBBgE6tqVaPsD4zz64xpj/o9WavrN1N25Harm8
h7BXZIdodWiyuTEE0e4QEAKiTTNgu4TNRt09571hvpRV1P55f25bnxK5XAq/xLcS2Ho9N12P0MPp
mgE3zNg8RumcP+SGh56GWrbHpA1RDJyS8r1ML7btG9qBEhg3xPpO5j52NWD8A0iseDqFyMw9jnUX
PcH4jv/Dt6MTC0sHjVmaN6sKjspy2hzEIWiRQT0naau+uGNbBInbhz/uL+XbWl1lCXJa0MlsKrW0
StdVadFZmDs40RAoqdZ/6JUsBTXLm2IFkFq92EdYMWlPs6n1tt8oXvjDi4bsc2564einUdrDQGsy
aCihoc8HRDbzj4aiK1ZQjmrsPIq8c7yDkofmd4+Q/CUt8+hng+Y/DoCCLoM/UwZ+N5iMeixBKCcO
vicP1eo607KuVuPB4yrtU/O5N0R37rwhO3aa1z0BC9/r2r9ZVKzWUEoqy00hT/oaa2lrc7QYDSFn
C5rCxRoE7/h/KJrllp/m4Rg9LmLMfjis5HIZyqIoPqXNnI8HiqeIavZOmHx0h7DwfEsvkfagBCvm
b1M+TehYWEgZ+0u/DF/yQRt3ouaNkwuORHIoOb/cxKuVog2b23GoTAEJG5xznOiiX21vNThTJl4c
+Wh5JM5OonCTGfF12NfU6MkVidnlb/otiNTwG2vHTsMyrZ7rT5Hn/SX0St/Z1luDYOVKRV4qCFBr
uR6k6JZEE51OyBDnvR+Xpg0ZpsyO9w/Pxj1E1RN8G0gGQE1roNlS126iCoVYVBuWC590eDAXIdUD
ovmyFGiYZ7Hn7TwpGxe7QQOHcqB06yUduJ5aas7CKxbisKxty3+HeYmXU6g4Bv0GFOB2gr6tGQKi
Q9uGfUL0u6riqMPSGWlExF/XCbZpxWzWnwTCc99apB/RvUjbk9tG9qf767rxalJPBtNOQxnF0DXa
K+1GbaygkwRTpQoRRKWdfEpn5B8HzHmROMut7Fk1s+QlF6Oy8023lhcUH/BFCL1U+FbbE7ReopUe
l4fsCh77dlajMz2PbpGEQGXceVS29ikbVLLswfHf0DNK1ZvALMVT4JSl/YNvruu+mtp7FcetSUnn
WZgxwHthZ1/vmcXzmtaiHx/ghjdjtlx3T8NUG4+IbSDpeP/jbY0lZd8derzUNtdN+onXWZ17YM49
Na6DFU+EO52mts9p1nb/4SxIdXkeLmIdZy3dUSIZCa4RA4JWQz08ZHsEM53ex1nV0p2TsPGlSMe4
tOneSuzl6tj14zKiQ8pJMFQEyLvaDJ+ysq139sPGhUwBEUcQ+HQSdid/xW+Xo2GWwijmkd3XxHQy
xlpz6B5aovCtIa6axzm37Z3g/7Z2h1MfeGAiVBQMqYWvHgFKJw1Pkjugs1YnypHTrf4DZcp8Qcdp
/hcvP/AVWtrVoCy8qVAPWRIVZ7VROh02XIXY1Lv3j8x+IZrIm5XA8noJ4iICaFWmXN2UUfx0mh2w
AX11HtFD2Zn6xlYFucXLR9JFYXxNSk7HSU+pcwxY+lb22eqE/WffpAZUuSzfGWrjSrOo0pl0Njns
QC6uZ2VTduvbHksiIPzmyeuLX0KzxlfF0acP1pKpF7fBtwCNXePju5eTDrUUDMFSUMp5XA+cCJYx
NJijZc3xa5TXBuFEMta5rxbGvCOysbWg5DNSUZ5HA2XC68F6B1pyPyO1UDpd9meWQn5WFcN6Bqab
Ptyf18ZJkbp2BK2UZcCnrYYyG8uuVQwJ4Ggq4+vcafrpDT3ascMPRjvu4dI2XkLGc2TDCmFY0KDX
U8s8vfNqzULjtuyHU0SFzFeG5k9bi42Lk3vTQ6nu+m7Jk7eKK7nW+HaES5gmroGntqIiYJoMfTBb
Zlb4ET3Czjdnz36N0PSo/coYim85/67tR3VT/aG7WbXn27jxSam2AR3hpEDqdOTG/u1G6r1Qg7rH
OkdWVvwdm0r2eVa9+cV2RbIXuG+tMUUvepz0VpF/Wq2x3VpuEpkxeR0G5g+9MVlHKFLDS4or90GK
zQHozvf0wrcW+fdBVxtJaKm2RDYJUG2XOIYtzvyQLxEs4zhzcC1PkyfFLn8VJL9S7e0/vGA0Qum3
0rlGmOYmlc1Uq4vl6Ij7mIdq1OoTdHsFp9iyO90/MVtfEtYHXQmyZp6W1ZdszSiilsTqTvEwX7SS
vCuHhXIQqa3tDPVGoFnvXKmmRc8ajsBNwIHnT9kK1AcDZ7C749LW6dOi6OlTq8XZz8pBu8D30qb5
3PR6YKX9pa8Lu/ELs03gMOTWWQbvRNCL/QsnhCUl5+6t/8U9mqr310R+3PXvhIonGUeSz2mv3j53
WnQbGDfad3Op/HKmeNJ9XIGbz10N/RvtEe3L/QE3PgJsCa4sPgRLsw4jwIyXIks5TjDTsKp08+6l
oKZ8ctpo+fYfhoLbJKFJtGTWBgbGSL2vHdQexepW+WyUGTiobC64t5rB2EkkN543HheQ+6wiAdI6
5aZd0BSlNfdB46I/rRg0HDvO+R99mSooYpb1pQZM6bcTBn33Z7kRlzEyUZlU4aF+uYrL9Lmj4G1N
fZAbtnLB/tQOPAgEO/vkVsoJUAQ1BQn38CTrV15dv12DTU2msZhsaKXQi0e7zT46TjMeRzdSjmak
hJ/HwUv9SYXvFNUmUo9OuefdtLl1pEeVVNeUFdTrn+DNhtmxELwGKqfWjFzzoLikuOAG58P9Rd0c
Stb4kdSAwL22wuoiFZpU6rJLvdm94CaQoeGZaSdulXeDE+TC0qaHRSQFtNdIGleN8nihKRh4tRMe
k4FykYj16BzFog8E+TPS4tUeleaWl/k2KsBoxA2lw+Rq1yyxrRZxafTBgJb6aSmc7Ijs4PLqokZ3
oXnszKe6MptT5qYG9opVXgHGDYfnUM3Hk6Gn43lQRpT5nKiPjzk4jkMJumBPWHbjPZSBuew48Q8O
1vUXb1o3SqNc41R10fChT+aUZ6LyHuEFpl8QYvQONp3Gy/1vv/Ee0uUjoSKC4zyt0SImOglAqdhm
bT8ND/BN2h9Zuswv6rKk56EvMsvXwz58TltkBJS41/d8xLdmzSmTqHWDOuf6nZpSQVknJuoxlMk9
5507PbUROV5kJv2hUfDaWHQl38HkbF0jch+gVEBNir14vdSJ0Du9ojwfDFblvkT4lfh9NO65hWyd
K3ruVIvkTUJ98nqUydRrhMO5rMym6Y5aXZZ/N0X3T5g2YieRvBXTkigusg06HlKhZQ1A6EP2DMS8
Pqi70PURl1Q+1KX4btuifNWVqKR3aeoHNVJmtF5LMPtq1eEK35jPZVbEP+7vqc15S4ygLJTRf1mF
HtUwxkOmy+fBCsXJEMpfqM4Of9AAqXZ6ERubhyfIQmmDSisg5NWRKbtMJzYPRZB5lRr5XdkrD6We
dqaPhvnyIWkr4xMmF3tgso0JShQ9NUA8bhDDWU1wSb1+qJamDybKcz+1sHH9yRL2h6mYdtnvW1NE
Ux7EKvVmRAtWMUuMrH/IPUzm06vmqa7j6U/ETChM6KPdS5Krc3Casgv9UXQC4yuUD09Z4jQP4M/L
s2dW8+S7ZZqax8HsvQcvoQN1iJRKOY5WM/2HLQ+8DtqcxNaTucvZ/PZw1rnW1snoYYYcU4TNvTg5
5GmYPttDu8eN2voIJvcFVa63Jr3889+GmpS56pWmZmEaSHPJVId/xX2dPNlO5exss43rQua4MiJg
U9/Ib7VJohQRw9E1YcW8zi6OWij0P+4fm43oFKiDVBgGzA58T/75bxNq5hFnzB4jaaHqM2K/Y+E9
58Dmf9STcF9TJWv/vT/g1gqSfEmGGUETzOLrAc3Zase5Mjg96MJdTFP8oSkKXjdJtyfFtjk1KoTw
ebB3psiyGinO66YZGQl9NYJDyGtBEoXoFeXq9NCnZbzzqm1VuWR0KONgKgY4O1wPOMdmpDsNa0mH
JQTwqMbfJhQsHw1zwLmhBVpzxNlB/a72lvGc9aHyqvD6Xoas6dX3V7iI/QlWJb2IdGz1WbtmbAc8
HdE2HNvmQx4WxqHByT727T7d8zPe+qIu2GxiczgZCPJfTxvQvEFKyzrXRRQXAdoD1mNXIZzoG0o2
fb6/fbZuJmoE1OwBrYB3XxW5JqXNlYXmVVAhBPUjyfrsewMo5VMFZ0scRnuZS1+nC7fzumwdRk9D
AV6WDWBgrj6t6XT8zZYpgmIK8ZEVWXhS+ko93Z/cRlwkTdmAvjA9ugOrs2EkvWMnLaOknhgP4Ziq
PnQ+iMhzYQUQTLPnUOTJ81jhTh1aw14dZnt4GhNk77QZ19G/Ek1KiLQXd0EBM7qcrBrS22wcjUWI
h8URy6OwDHH2Jk+hT2uGO+fn9tMC6uTUEKgDsrsRMmnHqUmFCZwg05blxzTk7jFErS89VJNHZbgI
nVHxh8pRd67A2/1LtsN/KQcTlYHnvd6/pWtXVRnHY4DJDiWauVA/dnb7obU4qve/71tEdF0LoGHI
qSTBAklIpe96qFnJJyPtqI9gWdtaxxEVi49agt2qH89t9kNtbf0c6o7yc1rS8gNtTP3RS9L4SdbA
v9faoDwjfet+KdVwT2pva/FpPSA/Sjom62PXvwwMSWlkTthTKglh+3Qqhkstds8VDlRdjEGka/lJ
t+whvm63HIeZ0qqE2nGDrA1oBebWjonnV+B5WdH41eLOgNQ7u/sB5lCzA2QW0rMx1MPPeEEr85QZ
C2ZU97/K7TvBb0BuigIZt+VNg2wputqBDTcEcTU0507Nh9ckEvVXncb1H/Rp3i3jIYuc/HvQ88Dd
QcG/XurFiSvdTSjzjgVlJwyOskPc4mwGssXeOVIbW5sZge8A9cVuWyN0etSSnTbn7855joMmHiLw
LK6NVFO5R5DZHApxNHj35HZU6K9npaSitBuTUpDqxa+VKx2VCk8rn2y937Uj3ByLawo8EHrEhC7X
Y+mDk0dlTWpNpURrnyZrrL1LlWFqr3rl/PXd2wNmrmSUAoKmX7s6GXHsJergMVjd4IEQxuZraixh
cohHpzho85jtUZBv3xrU9ChnEWTi08ljcD07XoHEwIyYwiYAjldYjiC8a26C+9PaOPByw0s9Abqa
gDOuRzHbTLHERDoxIwo8HWIX3Qu/jpvsMk+O90dit/oxrcNqr92/OTsbTAPxCTH7TbE/0u0ZI2su
mlBxx8BLquQMhkPdg1lu7RGuWEp2XGrgHeXv+C2wVXvoOFSOKfAYLSjaDhBvgexHkFB6O9xfys2h
5N+GpqeM/1ZDZXUepiNdqcCo1SggStIei2H42+xLd6cGulEjRKuOLgkJNyeNgP16Vgr6ELKIyGXh
dk3Qml31qyoX95A3ZvZQLYr9bArzczSM2l9pkizfcEbaI+NtfUCCFM4Eqhfcz6vZooptCQ+lviCG
RRVE9rKcUOpOd9Z042GgxUcHwUF7jcbU6ojjiFZUbV6A4JzjhWdgDB8Gay6ORuX2L6LxOsz6BHVY
VLvPjeHtOQxtfVKQo7SGwaBT3l7Fe0bdGrE10KzplyQ9TUrWHNAFoLVqT+L4/t0DcBPQvIw9eIKu
P2kXT4pblBUm1GVqBV0zp4fBwu5vMpt3Uwr524k+6ANBQ+c+W326SNB5blRAf6iud3+pQ1f/6cVp
8RADDdvZqRsLyO6A9GZi6wJdaXW9FLMwS2Wp6bORhRzMIm6OyuSMfjF23vvfb1TWbIJz1Ee501Zb
ZVTDAXkUqonqwguQ6GJAX1vq37rU26KgzjCRuf/JNipfkvaDWgmCawAb13iGtrDyQZXvaplia+YX
+VJZH3tlHLVj1U3N37YwEwF4vC8taH+p86kpHA16ZRc6H6YM25BjZJda/7+dn7VxNAGrwsDzJC+e
ZsX1VkonK1Jsl9shL6fmpIx21px6MeLKxqVR/2NbwEkCCIix/rWLR/slw5KpD9I8Ll/NFIeD58mK
HZqDeaF+EcaU1TvhyMahlnUTROHpcRCPrE4VQjmTpSYp1RPA0AebAlGALrx59JrsQ9LgssgzpV2G
uekpgBvmToNla0vquollE5VfA4jt9epUjkVGbjPhOsZ7Fhy68pRE2l9qb2s7ld6tkQyJdAFuBaXA
W52z1MsjpSFJY+9hF19VlD1B3cSBtUzjzj258YzLZJFlldxdABHXkzKItmKEnggm42Z+qttoJoxt
XaAXiRGdG33Gebuhin5/p8m/dZXH4L5j8rjy4JEzrGIih6JqB8FtQI0sGYNRn/IftlWVO4CWje3C
KI7EBHIxQtC4nhv2RFo6mABaNAxyD8Ui9Ke4y4z/eWnqnBRhxidEq+xD4kW6X6md+fn+JN8wgOtZ
ah43C2gMWYdbbZhk8MwcUv0QiAEH7IseQsgJjDkMZ4h2WhwGYQMx5uj0tWIew7gSk4/rRPdPCrMX
vm2v/mzKuDlXeBCdhjCMH0aUX//slCyxj1E2mt3JGGNd8ZM87qgPjVyjx6Tq7Po0Uw2DR2jlY/7o
WEp5zI3Iq3bmd5uNEkJIjLssN1BOWZcbMty+hE1khI2Z9zWph7MX2rKBK9NRT/HoTBWYRM0zdKQC
JJYmrzr08r8Xif2pFOjfWeLT/SW/2c1yR6Gq9sbzJ5havRqpNWQJLUNKSdFsPQnUoDJfbVz1KaLu
dHKEC5WagG9PY0N+yKsP/TYsLTCiGYrra2nQ2sGHLOfhCKLZ88jNve5kdgBdl3B2AIRm3c77cXM/
vB0cwCSMBUxifWgLylY1WuYUrBvHO9fNMF7ysC8C4erTTpi/NRR0NSkg4hJzr8EfJLcpwHSaFdK6
+SAssyWZ6Ge8p7U91LW8vderCBSAvh4JoASBXh/XvtStLikG6FpuG1ZQtYT5vyLTwm+QMrsDXpmo
Kqbp9NrPi7kTbWwOjfqphLgARVi3zg1rrFLVHPmAix2je6ubvlunw9mdxuh5ktLVRdPmfjfV7/Yj
4lNCsOd/VH2Z9+qOypQOk5MOBHEKcc4Xub6gDW6PxzBv96Sdt3apDjIUfiYKQnDPr9c3M1ortbxZ
4HrZ5T6FxPkweUhwFpaVH5bB1nf6e5vjUdK1GY0gfN1RoxLJR6YNEKiqoh6LFGx7Y5oY4bhYbdLk
26Pzb45HRshawhHhPrqeHxFXOo1LIi3es/Gz6BvvACuyemjtCIBJO+85gdx26Pl2hgMqB2QO+cx6
QXWlaiiHF0RAAnWNk6pgSnOKFThNgdE71ocitQv3YHhOz7vjKdGHSjXF+FGN+4X1T+Nx9MvOKF3f
zXoXC4QSqiZ/qH+Bf2+9OyORPxax+zdTX/Lh1eqQe04aOhX0TXjuj97kpq9hQtZMYpt/v38L32aZ
jAVwiAQddW8SzdVJjsakLJZaoXOiqMp3zmz9PTMX8+L0s/aXaEsYsFrR0vXiEvhsKu7yj6a2vbsT
r23tB5JqdgPlF0RzVrluOMNDSJFND9Q8XA5ZnMwvptDtb2qYJN9rV82/3p/21nj4s4BOlh5CqGhd
7z+kG3PIbC3l797oP0xhJtC6X4YO15swzQ4iqfdgCDdhFOvMhQVZ0KDiSqnzesQmymrNaRtuzK5S
/oAGqX2K43AnitqaFsqmYDz5orJpfT0Ifi3LMjq1CEZvth+7pviSdkDQrEwhAZgG/XJ/FbcenN+H
kz/nt7qLpoEnVd1KBCj3F4c40b0gRtb10HWpfbw/1ObMKHhItJJB93IVLbh9MTgFDehAcdv5mZqk
+qkiHP9eE89VvjJzBfvvH5FqgFSg4EIELnM9OTX07JA8XgSu24wXzxWdT43C9svIso86sMKdI3BL
nWOHIK5I5AdmhAx3NUX4bJY1Gbyp8TAZ8dESnfFJp6Zjn+hyt1+UsRYp1mnNlBwxZZ6TIxFO5PhW
W4o/Ma2bHR/dCS0PYhrw1gPXB4z5UteH2K/y2jb8RM21j2ncAYSycj17SPF6M/3BKNJfo4mHsD8g
XanvfLetLUKdjDsMPX8pxn69ih0fxq4sVtFzFmyjKeeehJGpZ492806isrVFqNlSylFRWaQacT2U
45a1U1q0tMopm4/tUFh/USDLgtG2FFSA9b0Md2tqkthDZ5t7hAzwerxYXYxECxfG0ylulkpvBAKZ
kLNphnt7cWsohFcAz6GAB8d5NZQW5SZFR1q8Th4m6DOPzXM6zxBhujLZyWc3wiuKCuSSkJoBla47
6YOl2IM5x33QY3D+T4iafeXX5jwEtqo0j2Avi+NYq9VhtPom2jlyG9MkZwcQb9At4eyt7si2c7Ok
qktqBnpR+3ZjiUsGTNJ3tDE73T/dm0NJlCC4cJpRa48XR5tboykJNpIk+ncQlXHS636gHTWmOyPJ
b7MKlWEx41pD5wtZzHV5sc5i6NgqD2xUKtUxlcx/06r3TAG25mNxb1BG5TW7STO4fz2Y2cxHWGiX
+nHTjt8boY8DuWad//X+xeMZo28L6gxw1Oo7zV6nWljG9QEad0mg9GP3mOOP8Iq4t/bn/aHkX3Wz
epKdyB0CH2FNk56wTLTTnPKK5mETqeuVdzaWoT9l2WgF6E9rlKbHd1cZpTQxJUbiESoSpFLXJxsJ
33apewYF2xI+9zwDCN+O+mkO4ZkOAM92EretSZKykcuw92Vecz2eHkNycZCZCnpbNMfR7MfPuIGb
F7aTU8KjaquHBP3dnURq476U6tzcKTxwsjl5PeoymZ1FIY73pmmdY16O7oOH8AwWzyjqAUQdjvc/
5dYWpXNCE4rnm7LgatdkaRJVyEp3QdUv5TFzevVSKePfALn3Ggob6wljm4YrLkbUANeEd9llEJ2j
dLxzoJrjsNa/ZWaO+HulqlAFHLVVsPwUuvnz/gw37k6pfSv5Q4xOq+16RblMw6aVMd7UGtPBTRXL
16a8eqkKc5HmAYafVlZMA6dodvK3W4kX1E5JS+UzRInnxtGgxRzHa3sMTu1WVJ8zKNANFYdh/CAG
KtC4oBiBk6rFKe1FddCXVnzqvBGxe/Sj/65ntT1GSlr9h1oLVxI/C00A+Zys1qM2JqO3KhJm4C/j
UbEa/SEyjNAvPTE/2JGlnu+v/y0qS66Cx38IoiAprKNEo3Vjas7UBjSFMn3QKRUBUqYXiXtRhn75
rM1lZ5761Iseqc9W2mFUsiENzHpu/x3cgdjh/g/a2PL8Hk416rUyRJB//nuA3CRupKv8nnjqCR/r
0sL5Vf9BqeI/xMdSM4AWuTSXBXNwPZIBmptaS0rBANGK+Lw0ZJf+7BgCSKdVxK+pZ+R7sPeNC4Su
JEUDiPHEx+vmtaMVVg1Jrgsgyjanocd7aJbaywUP1eclRxjt/mpujscbKhsxPNtr0iPCm3Y0u3oX
OFNl/xRiqgOh5DoNj4iewlS8W4mf3SRFDilHIw5yg8J1Rdz0ubA6JF7M0DfHTg0Maj1nXSj/ZSgu
cw8fFslcWD9zyuLksdVoHcwkgxZo2iQv0+z9Mr0x+vz+RSQ8RjCeR446t1zk37akHi752GKPjsiA
HV+sDuFG3Ki/K3aHq5QgF7g/3NYJ4CKUnHSAmeA4rodL0G2cO/KKYIqs3odd4wVmlQjfHnfLcxuB
Fp9KIhwIgJADWh2BvvUs+MwxBWXX7LB7TrQL6u7tzk27tQkl2BJEF+gpXpjrCdVLgieeRsdPL3Xj
Q6NgX6IDKPOdulJ9urrlTjy+eacRP4IFB+MvuanXA3qJ1aW5yymDzFJyh1AUTCrhHZVWSw5LNvan
WbjKAcpbKTVWbL/Xi+4ctY6580u2Zi4pWUi20VQGt3f9Q4TbwpbQeb81t8yCZsGbXK+d1p/oSh2a
BnXs+1tn63tif8HRY6FxPVt9z4RGr0gSvmeTR9opixwraD3P/nh/lK0NKuFomAKiSUHQdz2rhNxC
c0Umghb/8yPlsF+1GzWfa1AeO+u3FR3IZihWotLycI0rpazYjoZBvGWjPx0kmNv/CMe2eqbcUVB8
SpYnL0NMhtgh+nJ/jpsryaHn6pSorXUv1p4yxIUFdZp4KLRvZZXUYDngwdwfRX6PVahOKiwpPuQf
SG2s4kkxgHKya0o0sAmUC73/5EdilDXykON0NMYORQAEny5qMaiBNvXJTvC1+SEl1u7/h1/rxLf1
mNiFxyQLo7bpfE/WR8Qb2gCaW3K5P9PNL2nTaiFUR6jqTcDntztU02NF1xR2ZkvucKi0SD2zR9Gq
dFOCm3AxArpt7Um4yx4PZ/MMMkfiaGknvE5blTTpF+aPN7gSpQDUZvVgxqoVxER4wdxAw/8PM5Wj
gSeU9/cqM0mtRvKyGK8q4vzVi4vwPA+S+ukW+ZQdw85UPqdLLz4vmlvtPB1vEIb1hiKQA7BJwR4Y
lPzivy2zLQSgBTeivEirZX4YG2PQ0Ktbsq8gH1T9gQzUQXBNV+KPY9rHNu90nh3zIQ6RksATyA5E
2qgeRAfAkH6YeV3lT9Okjn7XOLpynM1O/eamw9jiyz4Y5s7abW1ImxqkxC0iIr4m8SizbnQpBqMB
6v39kYhci/1JXRA2q9HFfzdbhWDl99FWt+VcpVqZ6nJPIr91mvJMpc2cFMljsjjmXj1qaxuS/qM8
gcUi1lKrR3AE99aNHtUGXTRLQBZWXFT0UQM3n6uT19XxziW9dbXwRWHG8LjzGK52QrQUaTErNG0B
SCtPBhqRqm/a86zC5pyHOmhQwRsPvdbHX9Pccv+eZhNO6/2jsHWJQrGT1Wcg87Dsr3djlsSxYmct
hbE8Vp+WurW+2Haxx1+9BSLwHUnjJIAXMhac9+thdL5eGnYupIcqXrJzgv/pr6gdUcFX2PnI/trh
H0WJTxLay3lxSLQ8/scJ3SahWYTRJRXCiDbKOE3Fi1IaoTignzvM/qgYS++7bbH8rPtaFIFrFLXj
p50SoipmW1Ps64pW1K9Jp2swyfOmzA+jK5p3I3PYG/RQqXVQOkInfRUQOk2dtYVkRk59YX8Y3LCG
qqtmJyHUnfd24/zxrEueGE1bKE/yg/52fTRLg99OTVUlayzTR9DCuhBihb6egoq+vzduBQok0hP3
T74ZNbEbMjVqogQyLpm/F6ZpGTh1DXt3QR7lZ5Lqyieaq6njRynyqw/whXrri6grmz1sRWPhJ5aN
qcEyp9qLSxGs9VO17pPntmvHT93MUp7qCEfondx0o0giIwJAzrLtBk/henkWUMFzl1LoNcEMnJLZ
qo+uopeBvejdr7mK68Svi8q2dm7FrXgWZQSqebKHL+Ef1+PWTm43SUyq3Rq5+ap04/9xdmXNVePc
9hepyrPlV9tnykhCIMCLChqw5UmDZVnWr7/L/dQJKVLf7X4FfDxI2nvtNaQ15hvtWArAIpAJwxQa
yv7V9hXtIYm3GynKTFNxwBJ/LxzkjU8EzWQEqAbA2x4P/fK3gN9ufO4LVcEWIv7BWxsdQkXBd53t
1r93lr7xwKEOB2EPZzeEi68pRpQAcgipxVnK1HRDexNXdrbNES0fbC6HaPyGLPPlnbf8xh3iosC4
sZ+gAnw9WEXEE7xdtAeFdlWwJ1+W6JIsQYB4b/P/GPXsCcpAAnBcA7zfD43/rje4u0Uz1XM1J3Y8
UIkRqh1cdIA36nu4yluPcl/VoCSDgPIHudVT6tJxQJdnIxhCgPcyVDNES6dMgiIs4TV4nSfte7XX
W49yf4ToFtA/Q9L48v78SrMmQigZfCBVWCVdZ46JycEF4LN5p8B881Io8PAfToM/9KDDGvDU8mmu
2jFqT00xxSdTyLWeluk9et9bBABMVaFPgRwGQoTXNHPOA4HJP6CHiWOl9ZAJV5j/tAcXbQixGeAr
mS4CAdNcurooMCEP1n5+p3X419LyVakH1AP0u3/NysAXfflsk1wG0sKEtdr91tVR4LU+AahoPnkt
cxj89xT7pOzJ0JzpbKFtdIGUshyNGSh2rLy5zkOHWR+gvuyyThpluYbX16e/b/NvlD1IJEch+u8s
Hyjry19pWyVgCxLpisJJGfOc1h/iJf4063C4YkXavAPQv/EVQCWHQBMge6gJXlNLRbCBtJIBfwI7
Z0CiNxNQWbLmRkofvHeA7Q/41QvYZXEwAtll4IiUf3lrKPYsix1QBqkcyw7xli81htwxjL6sms5u
Qhx7GTKGQOt4I6cOechjmZGUHP/nRwzZ3F4jQPWA0I1XH4IEfpNzB3glsBsCiZFwX7cR3w5psehr
Manm89+v9+YzBl9ul+AEGEu82rRkgAbBeTTlcbFkoJQhAhAwh7mygAT+53oEvUwRY9+CYwP2j1dF
s3BbGJksRohRMxRnhIog5ytsg+OozHsBx3/e1X4pXGT3FwRW8+pDnREOj+jmTFdLMLljCnVwGVi2
HAf2rhbszzUBqB0kEEwdcZKCqvbyw9lU3idMNDue6OFkntj2giF4e/BZpEqMBdTl7y/sXyj05ZeK
B7ibiKJo2oc8+73/55iB+WouMCHDvQHMj6vJ0lQcLUErXlqskftuSkC/RrxtjwImNcm16JMC2QEJ
bWZYzK9oHeIVCRoly6exP8ApKr7qRmZ/dnSMjoxx09faufAGzw5JhhJ+zB8aOHi0h7/fyBsbL1BK
HF7gVWO0j/765Y0wQbYs6Imu+iRZfwHAHy8CPneXaYTmrMyJMYfekeKkEON7KSgLngG36+adlf/W
+9tTRXatMz6V1+pxDk+nXrU9NhmSRQfS5OQYzEt6siyKkGf/buDCG/UfbCaA64HUCMEPiq6Xt13o
No7JvqshRzy9ndwKNCE2HTnLAWGVQ3dss2S96bHzVaZxeW3w3Ybpu/ZHf5YQ+Bkw3otAN8e9v9ZP
JBvSUxeDIzZukhXhMvlyckNrYVY9o3IH8njuk+49mP+Nh41qE1RsAICYm7y2hZFojNwwp7oqNIXq
JxfbDYv5fLcWfb9A+m3hLvz3r+xPqApmjeBXQkKLJfNH0bLmwSTYnpymBgIugAq2algj2JorzL04
ISly6tagzm2knv5+5b12frVOd28ahJpgdhKiLHz5ngEHOrlKAHBb65JKTqK7pf59I4Y3LwNNFf5H
WwFTmJeXUcvce+YKXQWJgq0EyzZxofO2lYZF/VwaGKO1BwJrw0OzAXbtOOme1pGHdVD07YOhdhBH
zdr26NuYvrNXvfW6ocfd4XKQTjHeefnbyAyfyohjbflORE9xAvmLXvP+mDdgudQhA8ZX//2hv/VV
7w5PEIfAcQnZii+vqFgWACXDFUlgpsPYJknVGprfm6KH/xzB8Z0CHXvnom/d5n8v+qqlT5XwYxa0
GLcvfYbhRKfqgqBySDIW3Vvm/md3ODzRvQzDqHMPH33d2AfB2q1Nj2SJbCu2C8hlulRMkwNCiny5
5G49ALRMToh+fi8B/I87xRwC8hugQMBCUZu/ulPJ8y3DgB9aGMLz+ZwkuoEJxh6BAXO/IehPk3fN
e/Et+xf8YiGhL0VBhCYOKknQv17h6sy33bBhelYtUFePp2iJ55tUs/B6ykL2nivcH8tpvxgkMLu7
B7DXfwv1/5yu29wbGQmBDrjx0f24uOhYqCl/+vtn+seuhKtADA8Dnx1B/3O0E0DBhIIOBJvVtg9c
YkAAqqUEgp37EnUEBJJAMOtZbO9Jkv8kSuDS2AeB4KFFTWFG93KF7EaSQhBAZJum4fclEu0vVLXZ
BiNUUANQisV74HTMfyK623+G51FTlI2TxR3rdLod5ICwTFDBmX78+yP5Y+XuvwsnAsBF0Jbw7F/+
rpyOoSMGnla6M0VcKcnCY75aXjcWNZueZQooJERKwt8v+8b7hjcyZpnQEKANfF1N5Tvzudip5tnI
+udpom0IrDB5l/78xu0B99iHzkBOQVLbV9Z/vitUn0rjY8B1XNCdhqSlfRlSx+NqVRv9BNwYTR0h
i/3x9/t740vbJ8IR9DfIM4Ok8OV1exgOQqaC6/oGQ9pp1uZIuUhK0Yb+UPiwQNYVTUpgku9RzP98
sjDtRdsGlGKvwF8PipUDBQpnD5xuu3y5DRnZPipu5nfwnT93JBSPqPTBr0FB8Uc1vLTdhhtH9z53
TVF1s03OSMf77r2x59YB5/374/zzNYItho8FJC74XIOt//JxIiG0WOIE43wOHfNQIVhnPvaRac5d
nLJHlq7RlSad/F8b4Z2jBjTk3yhAfKevztFRWnSmKfhcHn5sx0aMrhZjzCveO/nOevhzs8WlsCPt
nCX0wa+pjSaxaccpeDQLbL5/tMKxn64bwvsO8O/z/+NZ7uqLfyFI1EovnyUJ2xWPGgPLFCba+acx
apr2kDUczcoU9GsO4t/AT8jjmd6LNHzzJlGA7rMUuM+/nuptJFYa8C8WY6DYSWZJf03HMT/FAGff
+WD+XH9oDMH3w5oHwxAF/8ubhGtaSkgEYAeqfnqSCUR/p0J7e4pjRX/lTSBouW1pfptMbfbORPjP
DgvfDURq+4caYATwmhSFSgQZ9wRrrtE66suRBqbH3GhRcPhvpH/mSbaOx8Zb/ZTSyf8uQFaBgfCw
uPDj39/1G5sBQNEdNkTtsG+1Lx8DYW2/OoY5aj/OI2JxICytwmGi8TuP+63rwE8E8r+9y/gjlr0J
wSQFLxvfVDLq6yYi6rhF/D3r57c2nf9eZf8V/9nMgeB3VsI3B0SspYdiFwm3dGaggwsjzREe3/bX
3x/fnyL8nfkO5sK/wDKmOvHLKwoAgGSCqWaFEXT0hAzMpK3ZEOV3E4bsXy324CsANiEsc+kaX2A7
Ym6GIuaPI5vGq7yNIaL7+y968xHA7QDJDWhtsCO++kEwcuD9TuYQ/TB/zogYrrY+D78qOuY1RWT0
e5D3W2sWNdAOVYHfBOeRlxdMFzNq4wGMsZ7w84ppds3k1h92W6V32pY3L7WDjiCpYHf6YzJkcr9m
FBQxBV3Y0efTcAHRwNRduKbnvz/Gt7YHDDshOwQuBgz61brIRrJ0pqEzgKp8yOuUdssv07LFwFU6
2e1ikZYcaB4cIbboTn+/9hu3+a+SE3sEmjRwdl8+Ub8rKCZ4fFQWbpW3y6aCh2bNoRyFcOb490vB
W/eNlQncCqUAik+0Z6+BzWRGJobS4MzniGzS18T1FEHJCjNbJMHE4lG3BLfZZG3kTzpclidI4B1Q
bKqJKZM27/kxBJX2I+kz8n3bHPsoNGNZCW+CMay3gKm1nqkKixJpmtt22sK0sTUfch6c5JLKn0rH
iTxqvZh/smlyrtReZ205Wz4/bAHEaRXPZPKTKtf/DI3rxBlZQMlQqlm6D4iVWUQJJG0v0rt4+Ac1
ffh5olpnmBFI+mWdczufNi+6L3uOrgDbOJkzKFdZ/8iTGHWrjpBLhZj5ue1KyIWD27mzhTwDcoWo
CiUnWBhd4PVPa3U23A0ZgCiwSdGdo2pFsleBkGtWu4Hr7IRcTrinxEiqPbaFp/zMClagt6dTbmt4
W05ttYltHg6Yo0y+JiLk7giDkOFcyGEFrCYJjctx3FTzoG0jvoAu23yf9LR8QRZnKkDWGOUM2Sfc
9+rE+vQWUbSIz4Ta194BGwpJTdiyuIoUkQuvWTfKpMQm0f0zpaYltzRvw0fwyRTCt3jOPoZaotBc
YLEER8p2APl8Dqa8e7QIgekO1ILOVw7ptD1DBtDyMorMsuGPqO6zd97G6IjgzJrCdwRImW3n28kT
pHv4cMJvWtKQuV1dxX8VU94gOg3a/aZKXO/me2kgB4QDGBy0jg2Ms4A1Eh7dEWS/8Cs4vE13PM8Z
7rQt+qsmJWN6HCk+/woHVPJF2K79vkII+wUExAIp5nD2DzAP6LbTiAM1PvAwxWxgcB1c5FjSoAse
pg5zgglxhLdJkGzroRG5gjkkD91UNq1GxipItdt4MjJGWtfUsGc7+jAF1QDmOLVewy455osoBghz
JtnfwpYgBOlhtO2VCgMQ13AX4bExaZtckcQB4gZBKOnLOR5bWVILG5ZzavOA1GaZI+SqAgu6Ii2j
v2CRhJQr2QItwgM1xXqBrKRDKE4T5N+TtVDpMWOQ/5QDUpNoGYWwxn5c3NRvJ14Mjl6mLQ27Gm6V
Ij3FjOEfI8RtV2vCUwLDiE480EiJe2QiS1MOgZ5vOtbGj+vKA/irL+P6Lcsw6q+iFUzgE9K4hh6E
PJOlVyFlLAY1CS0moulB4z/6mfoQIT3pDBYbp7jNIbduuAQZ7FSvUWtPcZkjQeQxJQ2BX2TQGHEc
Nq1gdrIo9s+S5Vt/ThQz/wgWTc8uRVQD2O5rAmAMecPiuDVb+Lvtsu5mCxzHVpS1ypaJyzX09HmT
5OWkdPFxbgg+V7EpYGl4xv3Z4VuE4DJbhgfWSFhaO7QEVw6OwfkJicHoJCcRTb/nDvMN0MGtgf8A
Amf7kixqvuT5EKelRuE9HQfAUcBr2mFczuuQs7oAPT859C1l0QXcBNHvi8L+A5g4XsoVeN1jgWgN
Wls9rpcmpesnbQlYt1vSs6+Zw6dST0hy1RfbuPYX2u3ta5qoTNV2jFeclFvqYOmPNx3UkhZkrAa6
FI8ms+t0iJq2by6k9auDJSaBj1E0SdUcYroGYR2nS+BL8DGS4NzHGHIfjO6ZKoWALLpaN1hvH3Q4
ESRx+sAjPZjJhtZzIKag1FPbgR0fiKW7a9sFXu8zXzZbb/002jNnnWPXxSRWfcUDqP3LNkcuYtUY
Z+1FUDIgHcrMQPQ2B8eKM9mcVGXeBsR9a3njhid0uMnPkK4tQkZkq8UtGAwRoPTeC+0fZvyc9UDj
DYAYfOfdeBOqOHcnpJg39BoPHwb12QbmOakKNXTmfqMu5tfME8sOCkZx4mcW22z80rTDhD1x2xRp
kIOdUXg+nLJUF/mPjDcz/dGEm4k4YFerN7h5wh43f476FNaa5Zr6hXxUSdoVvzaUi7Km/TZpcgpa
5kJSphvDALR0YTRDZUUk7eUGna1et6ASQZ/1J1joz+13WCQHQ2liT/1PElqrUgSbZFKdWZPCp/ua
0QJ7VhXywgRPxi2h+wxaIoN1WCjC9Q6+idz87JeojZ5J0s3DNcGpElfwYmzYbx0jUX45SrozeE7o
j7buAczZaL11rt0Shb6gANG6nMeQiK7WQBzFL174aJrgh27E8hFO51xc925VOUZ71CO/W4+m+QLX
tjSQ+HyCpbnrViUThPs1Ttw0QOxBsFnGdI6faAS/WwDxyWJBIl1j2T2SIZv75iCiPu5wXinDqIQv
A+inH/HcgrgGHSma7ynmlw0p/Qx3S9jV+KRJtgrtZSrs8xBD+HTogolusnIApB0vt4au7Gyy3rR3
Ziys/DVyv7tErjE+/btErVt6DLE2QMQJ4H8Lx5sAiE33CyOTudG1jRHJfWnRQTd1xLLxzkbOmLNG
vJ7AqD6x8poKOMw2ZTHCryeuMiUFu4cVoITFYJj7LaHlJNcCVj5dmyyY0yViMLeJ32Rx2w553pTb
uMwMxJ94g2FUibTSInsaZ46XAm4aWfu+NK5Y5Mn1RefO/bgk0VnQdE4uvXApFOKBKLqjzECPK5Nh
L2YFiYep8uOyBA2CBoqm/Ulzb5s7CY5jVPp0hANdo+yWlMGywDVqJi3mi1G8bffzbsNRezagMJVD
LBAOFa0SKRZwqB2PixNxUqkVjlcKIaaGFzXiBEfMx3seBlBYT8j3mJDstJ+SnrU1osdgJp+Gy3AP
BjhMmv0Sdp9bA+Z3JaxJySkGo/G+mLImLiNBiqW2NjLPgQ+NLQdoAZHVETTrBTM62ElPOneYWXEk
z9S8z+L7bXDzF0zzV18tCQl1iV6IuatJFtlWQ9KygOfBVcQP8LyAtVGWmwH8Mxbhzwfr0PwYU1is
VLKwzXTeUj/cIGp07OrYSXFtSBi0twwagO3gLWvvLfY9PDhQaj+lO7WuLX3UZxQHFuZ/lZnUgGlE
jr9bjd2C4iDvcrDMbAtMteo0DPlgAIQYinIK5jn4Jvt5xDjOFFqWKBWpKguWy/iIJD1bnCgMMNJy
nSdJ69wI7MxaKvhQq3CZETwQLJt5kqNZ1Ynz0a8/UDpGSYkJ39D9asnagTGCqIT1xGbIwdxds7Zx
f/SNXz0p12Ja1Rc6DSbIjx7x2RG83liqD2rO1uGgwqYgP0Krg69SQ78fwfRebZdg1SstM/Cvsa54
x/NDgKR6Um6Q84yY+9DIXE9z2p0DlvLpyiK3jZYh3NGWhzBYgwD1d7rJugnY5A8ZOjp9vRm3uZNz
KjIobPNlxKfemaRGTh4CdMOxADibjc5DRBPaFWbJKfUX5Du1vi7ElIYHyzXqshLdtG7usBmH/V20
Zm3/wM0UTvebgD/QoYuFFtBPUfcRhn1sOIOpl1+4GlpZScalPyUcINtNgfd4Sgaf4ttIUPUeYCbq
+geRbXF8aKWiV3NH/K9cgubo1F6XTgOf7vp01M8DornmMlcBShTlMHAAUXcds5LGHGTU3MfDD6wa
8yOFBiMoI+VldiO9kctBBGP2O6NLMx/ibFXjVdyL/Le1ydzWDTbPG6Fh8VY3WQ/a9ogCd6zCVAy8
dqoYP67YJh6TWRkIHEEdxDk98ondIa8g1uW89HB6gQdw1NZwN4keneSdKFEeiw9+xOl2mdsIJ62c
Os+ucA5rOBm2E6pYo5vdfSzf8CNo2ip3WyBg7LaXu4mU1sT2JbZUJaqWqAnhF3ycv1E59g/Yy6nH
kHsaP7u+B6iHldB+ZDLFP7pkkGRWDoxeVGaWbPqwdhwWYbZBzOAhMxsuP8Mx+QzJwZqXGC1Da9f3
xTTVeiZox+DNVlSzSgdIoR0LHlrepR3KqhCZdYbO4rpxNhifAc/N3xlTAqxDG0p9hTWZn8gC6tHX
rB2aFvPusetKZIewz9Z2VpUg2fm5LppBByUKPP7NZMociSomWUYWjPcnn9HR38yJJLwCCmzM1eAW
+cPGhccPhmgQpNe4pevZJNgFxk4Uy1Hl2g5XGc/9pdd4W4+C0fYmtNgZD5uOfHiFpcmmC9AOMZaJ
QqbIzbp4NZ9oghHCsVcToh5IwTOFwsHY+GByJN1/maO1n76Ea5BNJazYpu7zOpKsqIgXSVf23aRg
UTLFBQPFSZnvDRnA70Dn0/GkGtdF5pUrUN8Bv45Q4MJMIvJH2w0rvWp13PfVKNtAf4Gp5kbLJufs
S4S9FZ4bQ2M/JZ1pvwa9X5+pT9RnteXT3TZK/x3jrW64UGwdruQWX3IdjakdT0y006e8NQwQKMfD
m+D3Y76TJY/XMtageK+Zop9VmxX23Ji5+EGZ8fMpbZhNHgvdJelBbVHyDyOhy+qim1J6wTaOLTXl
qFS174fwJs2FuGkzFFUlDgoKlquSwaMd0bCfYX8Txnftqs18XhF/jk0mZ2K6HWa/9Oc1kV34afSL
1B/6EPXujbTcnbrRdRKEAUuu8CbdP4lXVp4SItbpw4jCNL5JlmT53YKaqWs9QBJcJnT3IuupmEW1
iA4ZeCYF8eW25QNE5yHsEsN7FlHSw2EupT+DwBVPA3LlzAVgBo/KtRum4HZBcNRl5T1ldUoSak92
jhlKMZMOpzGe1ubMRcA/EDuu7jqbIrOeZxqyYwtIxtxMa5deMhuKtGrWyAfXI54O4sZ3tz1Y34fT
BcPXrLs0Uxw/xY0aUFzEpgejXtP4OQw8AtWMAHBbEgMkcVf9DMAI5jjqcXUQUUuostFUCASafllW
pjoE0+Ab7WTAooOKQvkI3mg8VTgzybXSSnf1mscITUgULlzCzkP/ikbCULUxwxPwoQe+oLQ1ydfU
uX68RFrCq4hlOr6CxKPLK4veN/7g5oUedZRTdkr9GA2l1r4zB4uQxbW0Iz6mGjsoNjfUf+6fMGn5
VAtlSVDShvJfotNbc1iyzF3xFT5urhzCJgZ2jMhWdzMIJnSZLAZQUcx5igNFdJM4BhsoFSc0eQbO
k5T4dhVlOCFxCPE7VNxFKendGbkpQNIC2L1jM4EsS+/ZysN15Lv0euvGPCgDYNXhQydm5Y8AvaL0
aDFaf45dEW2V6mDbeQyAFDRXUTcZX4N7CyMSFvHu18RgiV/CMJCEJyzrKDxZ1Cjj2SVwgr0kjd/4
dbe5PbEGeqykHAzMktEDkpZWFO9InVXc5qdliyGgxK4TQloB56T02LClVRVY/KG/hbmmNYepENHy
2RDUiQePn3NAzQr9egMOhaisjPsW+BsaHazRoklhZhYAO5lxaVVykucfm5BNecnbZmzLRixAWmjb
KMiN+omRKoIN/j0nyLAve8i19X3Sbvm5D4ZO18Ctwg/YxIcvIDm0SRm5ZPrRkmS8oksEEi4ZedBf
5Io6EWaN6ZrVXe+Txw6aqW/4tXuaRI98+lMHjOIrLEDipxGrz56GSKnhAF+c9HkqNq7KOF71rUlw
OP1eTZB8gsF1OB/AxO/ulsZSj44kA/YDCG37BqFPgsRQ66K2Wrso4DdE42GVrRXrRYp4FrDGjMKH
pesDcm41IthuUkwDlhoOz9n1BPVJX4uJF/IIPlv8SEeiC/COo06XWUaYRtP377v1a0F+AqWT8qOn
oZzv8wTJlge1JM16SJKZDvWiw/ljik3il7eoVCuYio3pJR5m+ynQcDk/SDDfiwPFcRNi96f2xkGb
iC8f6+TUu2Ign8TULz98lK+iNkMbq2OYrMMu10r8vVFyHi4WSkdT4vyMP49h6puajkvLzvGWsAcf
CYflFBDUyCsJVC1sCxMluIRCpdPOLVQFsXGNKxdvVIzX2uC1Lczn92A0AzvE52OiclAgstQb6JXn
1cKspowk6PIHNwWBrpMeohVUY8sE94ZebN8tCLey6tiw9iXPBQdsOJr2Ecb0rIcJFwroMxyIgeP0
6dw/GAlR2xForX7SaQ9qGciIRlfQMWG+yVtNf6K3cZecoH8sgSXI08gjYA+FGcTywxSRmo9iDmJ5
PaWNJt89MgN/F5obVs1Dm9wwPcifFMBwf+i2Nfm0LIxffMSa4YCSIeVlurbImaWAEH/HPcCzQ7to
mF9rNa9wp5gYpvEl3n6/PGoROX80EDDZ2mOnuCQopocDlIXJU8GEw8CuJfPnIp7co8tw9AwbcKJK
NTp8Eltrk6vRyeHBbSsLHjMUBcuRBCuGmxu0AvqEied8P0CdMJTYWqd74tE8HhKlpwvFEDCqnEcN
eZu60Z9WmACiT/DhMB6itjPPEbjP8wX2rMOdHGY2lXmTGnsKyTycqRMRvxp3AgmanHQUALsGgdIJ
ZwSU0Wwdf24A0zdAznqMKmtilPMrWyG3GjNvWL1F1D1ThLUOZU/z+APJeIt+0NHgViGG0hzyqHDf
UZsOXRUYtG51jhp/qGBp5L7IgqUf4GzYjaemz5NPmiYA62yWdR7ZD1sBGFjQ7vti+f6qI58eMuKm
r/vYo62kn7oEasHFP0zJiBYOHhaw3vUBa205+0Z9gMQVqaXjmi9YCHLMj3RN2HpnM1U0oFJ4c/Dd
ks13CyWomBqq+luUNRuvZ84jW7s8W8OyAHT+JBqEmX3uVT/iMSEWaf4YoAH7CuNX6isZI335Tm58
uUlgCJNiNUBc3mHLk0lc9sjL+D0IjNlO26blHRRjmcc0ALEa9zHP8MEBbJZlF3V7Md2sSpyaaZ4P
KOVAt4viEcG3EZy7PxowyqbrtOHsPONE+Sj8FN2IaI8vi+giwBAeC+YfSNFGkOQg1ql0wDNhPBQQ
Gd02C0l/ABxM5QV9fHrrlcia8+oVZJZQf8XfQJPvfzDsWECxoXG72cKBixIF1/x5iPlAMMMh6222
CoKlj2AOOA1vKomrZKR8rilrgg7KihHrE0u1WA85wb0AeHX5zUabPDmEMBsHuRm5yfdhmgKf2Ipl
UOApzDQogTglpIxa6p+kTlFZqG0Dj4CRGPOYmawM5vaJD6smlLIpgXpg8aDTAgaKmhOmv3mMOBaU
DxhkXNJukwEwVB91Z4DU9iPOaBLW/Qa66iFrveU3WTjj3HGo29QdEMqtu7GiQPsD3+FIXsawaeM6
7aLtnnV+/NapHFIZmyJGNaaIQrxL5g6PDd50nFS9NIO/dWM8PtsUFdjnYczM98HyNH0c4nhGqKBJ
l/CGIhH2anMJt4cVSTFYUSzmCbDUKfs59EUTlhiaifa2lcF6a+YZc5RZF8uXqOF5BwQSZnpIgfd5
qSEwuZYZ4Np6HFt3J1hnl4/aGk4PMJDQU5nEjcTkBnE0V43r2+FTsRXRsr/WDH796yq+xrka24tF
J0wOMRz8n5RzFl8s4n2KH7EGGId8paD5vK4DfYYYFT+aj/ANLOEp6Fi9CLeIOnMxk2c1utxdD7Sf
HjZ8oNtVLCX7RJFzlzxNYsxV1WIE7b5mstNXcB0EAcYH8UiqUUcO+JzVBbIlsecb1Eu4FewoA6z4
oRwhxZkBJibnaSYxuR04OAi3O5T4PevizMEiIkNZYuUc+XqbAr3Wq03tdiCki7/Fi5lJGZJimkvm
rOJHtWKaVvsk1p8B6RTkbPpN/wgnjDPuZDzqn5kJunsz2BjKPVBbo8pEG4SdfehWWeW8UA8YxEOp
lTdtcdngHBY99SnHMCmMYalVw94iL54dpmj9GYiyszeUZ/PHYcTU7MecLEtXydAIbPTZuNUDuoAN
/R8a8NJ6l6XXUYH1dG4sIr9vuJepBOwIYeFlg0P38DS3reYlihjVYsDjAafOaPCKqm9tzPEU8w1g
dtbfremaTA/FasRvpIcnSMUCwQu76dgQfTaYE8oz0kpxQzj3Zzwa0MjSM+gn+VYJnfLzRlgi6gLu
VvsIibFrjHxS9AN8Km5hoZNx8M2KDlYIhVK/4wQdRx1PM1JfM79kflehiAcIcdy96gbtKgnDQ4YT
VCL1IsOICug3NtWlbqiIzjvzC/7/Ml/4B4xc4VeGoTn7J0DHDpOOMSeY7ppM+4pmob7jiOrUZRty
/x3jX4wIERyashJupKhUwCdFzbobUF6LzIr4PMu+e85ogZ1j7HzzzzwKNh7Qc+MPryD2wggX2jxf
ygXo+bEbKfvps1H/SrhCsb32IUedPqUPCdwe1Z2CacpynGVMDignSXtUXE3m/zg6j+04kSgMPxHn
kMMW6CyplS1pw7EsGyigKFIRnn6+nu0EW92Cqnv/+OTpWR0t5rsN9LH22rgo2Jj2YO+eOvBZAhvo
q1lfHI1S+rlj/+4OepmN96geV8KGdBdZB7K8O3WqyIgf4soslscQ1kXsRntrUVqX2TqTVbKxsoAm
jSYFZxbn4DYM1vrhrEsHmRjJheU0rDEDLFSLL8kWLObzVCzB76krLJFs/z8fEhNInS4Iq+HAt9mq
yCe3ow+z3woLJmOo/0grIw66NVqsnUVj+gcdDqJM+SPFS94ZnfUSSYpG4tke6mEf9Z0zECYUrCA8
kwONUNHD5u+hy1wBzG9ijJiRaW2x12ZKnqGfSEWkS2zp96EqXTOt8jZf7zNiN6+bsyLF4XAy/8kh
qO9qxN7ToTYF7XGVv/g7wZFygyKbrkazwmteRJitEtXPtiCbzAHCUtMY3lVeqIyTo6xW7KgEkuqe
1TOfYvZ9Fnmn8asUNm9R56gKoZ9tVlO46tDW7U5zCQAg5wbAHLlyv3vHqWB9QzmqXSHtjk1lslUT
S62WT1IXBu69xakPyD7zjeO1cctjVOZiOLvwm3wP1u2BrdWSp37O6HXyUN+WiRPM4GNDm5FYBI5C
CgGZYtIlW832WzIximiJq7aI6FPjgkJJ4my89IbE+bOru0k9dFUJH4m2pAhjFhP1yfws1phFvfZj
K2AkSyV61GdZ0nV7EXPAFmQMHn0ORHA7e0w4TZ9uMpjFned1qtlFeRYCoHhLfokio1rvDEog79ph
xhHVjzYUnrsUOPiHvJvaI9eU+dbajfnXs1cqKoqbQhUkp21oAq+tiufNyJYq+T9fazfkzrDPdCXl
5yJrhnhdeebDMOYN+vdFYrd17d4CXzXWoY9DfNtrHFAncyIpBGbBnb3ajdFsFi9V6dbWfpwyuCzG
m+kClT0Xh8Fyoe02K+e/zgd0OKcFEa+BuN4dVbyRAN3DcK76OYeMGpK6ySf+Qabh4p2NKMS1CUS5
Z2aeycY16bqL2bPmU7RWXpBAs1XdLbNje9YVov40xxEUHusCB8apJBPqvYOfPM/buLZJC1efMzJN
c71flTSMuGaZuJVaWOqtAVd5l9u6EaE23yQKOvTrMc3KgQgiXOSiOxsQ1C8dY5P7xjY4qEfXWbrg
L7h7gUwgKCFvGgChJa3nwgLjQYvI1JvP7Xc19YPCZzvgWcPPkp2yRpAcN6yVW54caxnWFB0nZzWs
ebb+842N/1CzBL2g1KiZ151hc2LEPyarURdF+zIsvIDztFntY12r6kXkXfmVT/DIZLW0OYIFK9Ib
zk4p/sJpWBAMG1xcyXG+hMN+3dRop2AFCCGYx5EtwlX55HpGY3SRa08xXkAJCAqpxkNTpFulvtkU
GAW2MKj/tPBmOl5KUKid1Vh6u6xV5exW+t01Rhe7Sz1E7+rErjENuzrHWZDSReifbfemPtAFZ3mC
/GLlhvOKBaZcedJM6tbd+mu7Eg4BNkbPXNwqjrauRnNw1FPLeR32vnxEzdO5T6bN7+nLV1u9HSfO
8jAeTF34LyJUdoDTTEBhL6S1FA/wHpx1MMuAcPbg2hFWX4LW4hyYi7fVryUwS2PNIG+18w5zxNXf
jCLv3/2ZY/9X7ZY1K+jtzud+d9ZkisbhFal/Vu1ukVhFytesfnXzFEz3pTRtcQJlgfVv/v8omxnW
Lr9gZp2nvHQQGyxqE79WtRZdXDULnrtI5YLM3bIUDibsTZ2WhZHnJrWuwsTuMqJdBoJXPlygDJ4s
xCFNslD7IfdW43JVBfzL393seTOoemi++u1S/phrIfIY0Yn53Q6BX1yyvqNnDvLOH/fWqtTr3K/N
31DV/bYj1UnMd2pqpohes7AjJ9QpiOXdJpKBz5Y15P8aYwiLhOxoghwxM5rP7EDoz0fw7pzvniVL
2yFKLOFZI/f3wJGeSIpO5h2RcPmfCWnU64iSfuYDCMtPQ7cDhuxd17DTPpL5/KWCoX2hqj5CpLQN
eb2nn9pGV1CUftq0xNOTItJ1hBKZVo9+YOuikfI8dyvKu6EO7CUWFVlbqZMPgPcd0OTdhhAAZdG6
eP+6QBPzS/R690aPW084SR+uL42vLCvm7nFgriviFO82xZGYBtvoU1IKPJzdd/0AxD90ixHsFImW
89ekpekmWvSTeQ/9bnU7VxLdtrONrL6Gg7QXkKqaWywbpk0/+bPh+2nfr3N3FovByNBXvXvvZ860
7oi6Got0W0Rk7jjelBkXoUcXTQdds2tD1W/pWCBxu+Gz650MB8vf61VbLlaoTq07aQjfh+db63dD
Iw8EIpj4zqsZBeBTVgYRB/ak/EvGnPCSOS6CLydCtqrBaTCcZJ0/76OoD66MIe0nhJfTP4RDJY6j
aS/zse34ownHqKsHy201GWadUldDVsE/f6uZEiBcQ7mHh3evPaPvJ2RB68X4YxDYEAROUGinliCM
vQIBxClzQZiMnEjrv5VTbGssUIfAjs5qqVKmTKQvwwYFoprBLXddJ7VJYixpXp6ZixDCw2RlitHd
MIOaCun3jqJb7muadEYm0RqyZie9JkcBBp3/3GE28pJxdoafbOUYu4gReUaaWbWlU3XbJFllxcRg
neXldRqWpn8tK/R+dwYNfK83UekWh+66HX1Q5eGTdXb4hqptnIexzpYmRTWTeTuDyfVua+FRE2s2
trtyWBY3Rg8ReXEBvj/dEQzVvxSeR5cYTzJH0Dp6HH9U8qqHdvOpKkV/sdaxntfmy28mrzpzn3nf
czaVDysBOq/R0Pmkja8eanfkEtUb+f46S1wTxBUlkxk+gvG7433hc/HEqi8isvomX/9spQskT0JP
vh1ru6juV1OUqKTg8gE2+gE5RNjV4Zkh3SnSwoIBSVc/b15nTSH2HkV0b15FoTl52CX7H7ku4tr0
mcEjKTntkzGrq7010sgCgQgS+2uVzTjE2qDLGT18tj608zb3f7x2W66T7ejwwHCfWbsxG3WEhtGI
vjZVeSyE5P2DKqEqsv4EDlrBXaWd9nDrysCf1jgFo98cRUXCUTQPF+Hkywh7QMxdov3SuSrDm35z
7c4rnTFOu+zs0Wp/5WKr0B8N5HseZWQu+VlV0wDj2TXRg6Um303WLIRaJgisto95NMo3du8GSnop
8yuHQBekBRrfb7UG4tPROWD8DRz75TZd8Sqy1gmSHMyIz0x2Dw9jVYX7LKRnYhdsZv5Wm0VLWuSI
5Aj1UJ3liORaDtR8GbpnqI8ozmaKg1GSDg7g04CqlfEhLD7qqayHXRVG6jUrMw4FFAPeI+JYhFwW
n++pGbzI46jIRRNPfecO91Nj5J8ArJTummXZEiwaKY5ZP6+Gs+Nuy5osbUmqI4F5y19QPYybRPZv
dTIJCO4dkWiEx1qdH/W3XSQwn6upbm3kaotVEJxuNA9bVDkfE/4K+6xDaz6ztNncadwq+mC7m7M9
VYBfv0W4LkaipoCtgjUz9/flpIP3jcRo8bCUm52zwdby01uNYNotPl8JZ2y5sZWUQ2vugjUYAX6K
WkxHMUUtFtrcyU9g0ULupeWLi++gPIYTr7lS63UF5d+22v5tLG5kHPK6zvk4UWffC0Bmg6d07lW6
FaHD37Pa9sc6OLV/QNc/H22WgNu633eP4WzYxW7wPJ7MEBHWJylxwKJz7kik43XxXPZBnifdNHl/
Gj9AcdRQzfdmNdJ6KStDG6jkfMJ95ohq2aQLGD32RjN6n4Ee6z9lael3MjJwn/stXy9zmrGBYIlI
x5MXbP80UpPpYPudwdYmJ+euRjP4UaLi6/YzNE6AuuNGO0PKTXgZ6c5WCLyZ2krpqjVBnJUzFktV
X8YsmGXSD7Z4czPHWpOZNBnjsDU3yp/uH/3UoI2CO8mC+h0Fj9uiRrD4ouzS96CM2SMeS2/MqXIt
o/m3NgWnDQlO4V1morDcz+sczjFYbf6ZVZOJitbwLNKmnLpZY0PAvDM8Eiul8lKJHRhp89EgZESa
NVo1fUNuS+LMcMvVOQKQDpzy1mCDGor8KeOxRlxeGgAVQy9DJC2uL8m4nhz7WEyWKY+d5S1XH0pD
JCNinyAmO2URMUEzfX+LEwl0nHsrpIvpArw+BlVmPCOXQpSRD6N40xqOTsaarfVMUkIl0VfNJaJn
DN2sTIyKEEeGcg9EWbtrOvZB1PEH5sjp0D+0W9wiIh7jos/UHvC/hzCM1sJll9C5/orIoPoj3Cz4
ix4ouDi9B5Bszcz16HRKP0rDaCrGXe4stn0I+A5eg6i03R0iuOk0kZYzPtC0Vf2ZO6MwHxBjePo8
tEs9XQtLhU/wna1MlO7tRzGTQXbWrdV8SUTfSK5ck+64xpinBwoM/TmuJqe8Q2QydhTAN8Y7DGGB
7hihemIrn5vCnpv6qVVG8D2TnBv9QWzojHuB6tyFz5zFPYJ5wEc1udFPq0NgJQdl2a7HUkr1h121
ZRLq0TWO1arFhn513eTZG7NlOTSD1TRpj7rQvYMMyR6nEP5/v/RSAcM7eWbul0FA7htdV1Fb4JTA
QWytLyb613rPYuHv+7Uwl/2tiwSHyKZCjWJtglisIN3kbgmRgjzrblo+86HV18kPc7WfsqmDIPD7
LsNJaMKmV57rggRow+kJELS9Sz4j/YvNIWoJ+685fd5n6Vb9N7Hu3HNr0wkj3ZC1VfdOuMru2WvK
eYlNxbCAcF9XVjxVy5T6HUvurQCntGJ/hNEm/RvdxR57bQATo7z6IQ9v7Z6I4sw9bSk2PohpXC+5
1Bz1JEIgDevbJv8pMUb7DN3AMxeeC2cnZ8lZCAGrbHTHHVc44e/1Suq2133PdojnKGvn3k18DOuA
PqGeCm6NrurerNEG1mFRhV2cb14DpOTd2ByorGurY0bj9XNO925117vlJJmpxXxB46LeV0LUL2ud
OxaAVcmxZnZYIqGk1nmxUteZQ2tnqChw78NpNuVhtKZZHlVbmmsqRyZhkCaA4NiiFYkLG/fcsfOQ
cWMwdiqEWa1VfbMUuZiLemsedlaJ9gUpfkHPKkrL4uLVBpxQERSCJyF0lvtGkuO2Q4gmd2bpty3r
bqj4Ueql/3SHFb2P0k17imwFq8wTAR8+89sYngaVI8Tsa1fdR4rbIs6NtfBjhKN9dg21VSIYylY3
eiwiam521UQvwX2g2YUSyjsi5zTWeSMZN/xap8Xis41WiJfuoJvb9sAGOz15k4s+LXcxXMdWFtr9
iWNrGFnV2vZvGABsIbofRw7yLQpl4qFmyvYehUboTmqztU4T6AStDyEniaYJ7LUv6+onCODJdpSl
8fIG3TB9GMDsDqchC1+MCjNf9y1SMxrplCDLqrJ0/WaXxVzsm8oxLXIWuVx3RqE8iOlOz9w0Mqcd
3hcqfN9QTjCQR34B+iEWpP0zugH2iRZhbok8F8gsm+D/i9Cs0lVnjZfM3qqvpDyoZYc7veyTbZtW
CAI9yvpeQh6puIxs0abVRi1svPG9L7zX1bqkkK9oMUbDNw6aU03vB4pyin2xuTeNwTJnD+6iFei0
oYos7sxZ/yLiun+a235kbaTotEwU0nsPyhKjTOw1VbkkTjU122nmaQbMbdbsw+OvfHScYHxpBrqi
dpIvAsYw0AiN+zro1dkBKbkHyZrIFHVvCQs2V8e1n7dK7MNCBcT4r+WCBQf1Y5/ki2mK9Objhzbl
1PwOMA04O1+Nc0WQsy1Yx6eFvpywpXQ2Lt0W8WzkciggMuwyVmyNKKpDgzMRN9OIF0OXQX+aMs+8
k/YUAq1ZOBkHdI9gB17r+BczwISFt2EWz3S2DzBsgRwuS6UDXmpQqu8qM1t/DwDNv8sqLtUEcGJ8
GZk7stgZo/IKoOCFu3LxnOoaeGp6maVjLr+EU+T2aaR6MvqW2l9O9eD0BmR9Vpg/K0xZ/yB7IrFS
1O8ukfdWVY+HzF6qg41YX/y16Kfy/5nKXNoYYQABqcIeLBrDw858pBIBoE5tg/ey9U7TvPusyT1w
bNnfHvXt9siotQF6N/rwwE/prEecENO5dprcP/pObSOyDbZmZ4GILTtcuk0N90Q+4ynH5rTweXrY
9gzQ7iPPJWeLgbL+n8xd84fMQcRH5PP61wwPE1D7muNgFEBN0WGagbWTiQyaEZq2npCRm8L9BXpm
9TtFnPoCDau9n2hU2EmQTaKethBEf45KmV9Z30f+fV/rbfo1c9F9cI1sUer6xNYlqDlyBanT+N84
Y4Bp+9nrywfNxprvhNXVa0LltxHya6nmo6ugi1BEFZWfyq4D95CDMl/6Ao7zwA+DEpKFRf2qkQQP
KWiuPexs2pjEjkWg/jtgVxT/DD+TP5VEwXEQQ+CMaUth8LNXwraJfmP/d4BNvBGquVjfTR5rCoNL
KpyTKNq2q0Dmu555uzv1Xi4BIq541q3+AibpxoMLQb6woLojVYQYe8a3espt8Twqj0z9yfPR1rtb
1PzOGte6c/oZiKgKGFzTJiQZPstn0GRrNa31ggSx3hKx1dPzGEiMHtyd81m6WhLObzRIJGEMeVf7
yOVEdqaas6efRv+x8OsFKbuRh/eD047h7YEZYXpMfxNVkjt9VHw0Ys1FzAhJGwPsjUW+UMlvgyyo
/FIiKexPow46tOyDz0KQhZI5lLKsnjFZNeucGi4OlTicrH5lYnGYLfgh7McFdmk86NJcXnm5en0U
YhTmIefiO8KUIaQau9G+J+bUWr819EG240tGKOqSTo3WaZrUXVQRbJJaAfvQacFq6KL4odY2XtrF
Ri0mrG37PbqUEF5tKq6yg4alc+/U0oT7Wmjb2ttEpf7MuNXvgZoQYy8gQDtP3Jgevl4T0jiY/z+K
hS7Amtvp32iG21vVI2WNrX4qX1zyrubUrIf+aqzu2h6kXwP/SWNuSOP1cjA6Z+NFp8UbvUBKF327
JJXlevJbBkMHBml12T9Algpzid3pat8NOEaSquQhY8Kp8o+iNiHRmFnnKGnkBt4iAnDnJG8RrJzn
FZxoagZQ2sUSJjSDApdnLxRNfRRwWc5jb8zbFZMF7rJ59NdLzY7OlWyOBbf2YBZjvOGyZlpzG8yU
JWii/7BoTB647TgQws42nxFGLHVqcTsH91r1sjutNFhiLXN5JHfsV8uVmVRUsSjBjVmscSOC/ZJz
jIYrcqYU/a3ppiS3BXZajbl+DQUj89mqChYlZzayi+K+PJmOP/1SQwYn59A6go9fNAjQxpCTYp8Z
tvlr7hnR4kZ004uHK+8RJzz4idRZ/WmMOns1gZDB4daxapOu6/MfsD22qWokhuTNZCb4Yzqgq0B3
TPJQrvX62G2r5qGvMMccQlOaflpxNz0Bu3jA2xP23UMYZt7b6ghpvEXCyRiHmyD81bZq+2iZG1FZ
bCVTl/YWQjtMScCyoU2khb3VDA81D2q9C3IskOxls1/e5fmwwhnxMwFKUFh6BiXxzL07heb0VntN
kJ/Mesxvv5+mwDJSLA4DLJMdpIjnUOLcBeULYGRWHkmVKD6xx5gLOJzs4Q89LEt7zggpr7IxvQe6
c0r0o0QVvjaVND741cg1QSbXvLU3TjdpnTz4q6lJ/tf2JuP95CjHS8ct7OufSY7Cu52g9txCGivz
rbcp4Tujbd7kC/y7l3PyjCHYjSCe6qfnzYSpy/yO8VcUFoNaZdoJcWQaQdZq0Bivw6q6ZIF2lmek
t8556klrJDgOZcFRSmV0R3sAiGd6DSd3D4pQohifUQxBpYoIRrp3v0fTqblnSMsi0q2Yx0cCkHB5
Cmzpr0Npmn+cIV/PQ25VgJo13DkSwW15xPqrnpCr5S2wBvkyT27hdm9laxvvU1P3TjIxd1ytwTSy
oxoM4x6NZza+2RLfXUpQqT7Sew+IbTRaPDMlOh2/vlzbMQZv8xJ2bYAsN+IJim3QJyIDvMU8Bs0U
tAenzNfu4K6dXna5mJCHhmr0xGNET2n56bRRH10BBhZ93/cMl6la/ENkkOYxTvaXuwn7BVrHHJi5
h9U7FJlpl8cBY0N7I7vsf5RqZGCoSoxPwGNVcUTUWF6rddPFI+BDWMTl5s9/yffneCpwqy9GTExf
Oe3d0gpacDpZbsmQBdzQUuIOS5RbusFhXQCajl7jBWpXr457aEbK0vdFTp/Gp010ZEFIlujhnAXa
MfAtoIB0WkNc3igcWBHTdW6L6lSrqfvL0Z2/bs5o6J1VC6gq5Qz4ZATtzP8MpvALsvl1vrQBW2/i
ljMhb5O1ObvZVl6Vdk0owv1GBCRuigXEvq74XmlM4Qb2vLXR0LyNhdHVyiznhFO9/IWGJKwwWYZw
hQxAWfdqrIb8xrMB/aMARgkGWCflYBTp8XmWbdte6ryzSGkaKTQ8zANe7XfSuucRKgwMG+6+LX2G
eM9lUK5X5EGNS3sKgrvxTw56vrCyywp9OaZl4HHbQJyIxwBJbmfZ/Cj9EpZ7igmUh/JaRzlYmYlP
i3F0+oBYrL8cLgGLB4yFGhGyyPdeRyzuTSEQvEJDFA8LppwilnXntofQU4hvtb85UN+hcu8sJvN/
tgxWa7+F8AtxR1DMn4H1vjhBzlV/7dJDlZhrrb85RNSCxp4xdI9Nrv1dWmUQ4nPh0InxuNl9vG4Y
YtOavRAnjycziGU3Cr6wyTbkgpRNaMEkNe13EOCZ7sFbg0Qw8F2yfAypROvd/g+jABqydna9iJQL
2cqTg1LiWVJSz0tZL4sHTlm1//Rkhp/uhOWBYCRIXTtfeO8jw+VmVMOgwkO/mkhac18u39Daojsi
nvMf8J+X63UbkZ4cWeYhGAmd3yZclKP5g+8McAyfQn5uTLwkCCGtuk6WwlmsHQZWTJnB6IcXC/St
3tdbhNWQBAI0fq4V2n/VZgW/pl5ND/C0QOQylPpt5D1ueMv95oIZBrGbnHBJicaBszDXqrzOg+Oa
+3XIXY6SvEdpXyDuPhseN05KW1h/JSFcfYel5f5bVVddthU/AHSZ28LoYXr8R7Gb8+qwl8KWUntk
7MtgpHyr0qCMtiO3JtUT+d/oFXPEN/yA7LZIJrZH3ur+D4pH4v8HCRN1rCzlHxkACFKQrYEbyRgk
OkTSIkVadI7tfUasUVMqck/aiSujYj0642br01xX8iw9syyS3JCBe4T7bpskJ2qQ+IjW3IYPjzYM
64ScHN6ddIMG8RKCuQEpCA9+PAdyuWPLK6OzxYo03GskyE/t4jY+SQRNyX0eMtvuQpNIvlgIvd47
8w2CscQcBek8uC5/iBHI6qvc8LEcAMZ5zMPKMvpnMoncNnEzEV0Kw7gBbpkvrh59in9NRCQm/3sZ
XMwizL/YBKItDuas9k9Etcn6omrQ7Ger7IzyJLe+3NIMRT8CVyktICJsLoEQqnrsq1lYMTBN+9VE
EbSTKyUs4mzRQLgbc0sXaYXb/AETKHZF1koXs7Y/L3d4LOHeAwYPO1Z2MyFJnQKCKYeqcZfUtpbK
49KkrDRRw6Tv7Gwof+xwdNvPoFis3wu8kBSp2XSZ3OE9Kh5C4K36MLdrhKqPAoQoGTmor4gxHPsP
71OTXZqitR84JwsO59abx7uWAwFDY83ns+5qoDXnXBFEJU4enOB1Lkb9O0CN9GOySz6PZCu6u2UT
w0c4lLneFe4o52eJ4DstsN3i2u9oXZThFERnyjLzo9k2M6xn3he70iYrOA1QVOd7J3PD5gTmKjta
tyNOX37+fmHcmqu3KRrM8VpXpbgEPDsrvFUH1pBpai8OEyAwgVF1VScWino8eQTCv1vzTfiIEj16
kyE+3tifg+4r14V746AFpWOtTw1eEsEil7HrVfnvVkLJoJ4A+6RPA7oi5VJZXlrh836VAjtmbHCu
9adMZPrDY159zK26ZXpw7fnHs/r5dRGUbzBkTs4+wqL1JfpyaFLEY8bRlEP1O+xHFvLKkWMMm2WT
oY502UkLSGy9z9yyaFPKm80PFE/tb8MTw4UnouNGLETw3KjSzC42xQcXYk0W55SHpHHvUc5iiSQm
aHomDVltKcY9DCmKPJHswvaE5CZoIPzjFeJhiHvbnxz2oNb7hJSLiqPFY88VWAXNOzDSoO9y5Hn1
3qdoVBP3aMp/DO6eQ1FBZJvcUjap87gdQvfYswFhoxu6FkuIveR2IsRNrdaWwmruSJ/T876KRgcG
V9btUwMLCTRkiRBZ/5J5270UjNDMM5PvnGRnRy1Ti11l+9UDqNjNgWXvyewK2YvhIBDHZU2XVNh9
ae2sxhWX52obp3lmQNnNI/RUbIKPoCigsIKgCT23bFskJfWXUd8E4bbNbUOS9BAgp8qwgaHPFFdK
ZeGyHLH0RNHMmqa0hobOPbncG3dtTe5LTORc/zXPQ/2aDXJtzvUq1+tQZdMDczBkpePaK7LJwe3u
MnSjWKyNbGAId4zpauP0t/FVefoyyDba3nH/bw+BOaqC1d9GOc0w2wO4bSFGcl6J5yUgCGlv+BtZ
wHwrYUDEC6fQWYTc9gdvbOp5b0A1ctkipBM7cgyaK52/vLRcfe4zu7Irj5ki1YQMrk5+9HUWXDaL
4z5msG3eO0c095rY5TbN62zcs4WFGNkAeU4MuiiYqrYlSZ/2snDvMYb7LLitD20dBN32o1oX1YTa
vC4dyyx7INBkzO+ACr1CJH1jRnysTr8bVe6dFSZvvlUotMNSr67eDYgIp7gFLgWYLwO7+bFnCgYu
k8DwpmOjdJf2V03Eyp+mc1CPGaO12HjaibyftestsWydNtgz0jH8CEIEqphswg66rFrRJULQW/mu
0Zl5aS3/ZhXC6CcQ1BsOMoSb6jGpFmTneOBsF5R2JGkw7tWyemlwg2EAZtwM/xw+9S3uUCKND8aK
VuSqqsD/VqNy0OgzIPS7zV0i8xc3nArPC8V7G9Q5h29cLG2PPWzxDfQQntjOfgUfI2Nj1qOxVx0T
YTqaHSe4RNOZmHj78yRCvoh9mLsxWcpQP4CXR7xYHXPdvq/wqd4SzBfngpyKcnHAgQ7JYSn6n8yf
xvwN5Wgx7D2eoywZ2450oRB2C3N/NfU4bzEQFo9TZqtnZEQaPyy7YJiQ1RH9cecprE5BW+ifZlmL
+ynUPqE+qvGuhuN59u+KHCTU0QVKlVjBbkzpbWhnKSgqjIe9Xv2ZxID55iJbc//JN6kC4FI3FECo
PQ3DU1Phnucvk9jGQn8ph11Ydu5zdrPCMnGbbrNjh3VxJw9IM3AwFa35hLgCaZw28/bh5js6LQ1S
D6CVBoSj6QvsTV1UdgOrtwzKA2MTvgbHX198RT7q15rjANM6CpvHtXULeSqyopd/ZwPUP8ZCAbnf
wlMPR/S5wT169hFmrLPxNkTAasBAWcSb3yAdfIL9Z7Dp7YncH59Anl99gHskdlZvfQULd5/6qV++
S1jQTz/blPPgVGIjzIYNGHBGyYYpIKj/WXm+/jXhcLJ43KbhpeIHuqEisL9pVeBOZBcrzY+hDTLb
ialoCXk1BZ9WQ5mpJoIoHVsP0T5zEvQtcceJIDIDRgIkY2fllAcViHbHPc4h85xvvlW2B86Mvjhz
lNwa4RAx+zsbHSG3puls32iK9JZSwByG56oCgkxct18uXcP9tavsKu8Ip7Jb58Wvu6I/hzKbfrcw
H3ihCFR5vzlaS6IUyuWBE5F5Kyi5nPd90QA79wPbOmkb6Cx2qK2K5qswFGfuZIo+Oolhtp6KldjF
o8V7k8f5WukHY4rWKYmIXmDJ8AYm/6HrJ52w12MdhROYsW5ahA+j9W/lX6sgcjBuosobd46kq4oo
7xxfGJ8kA/6y/fxu/I+zM1mOG9my7a9cq3HCngMOOICyem8QfZAUSYmiKGkCU0f0fY+vr4V8kwww
LMKY12p0b5mcHgC8OWfvtRF9fbNpaNAUCAPI42ZjB+7Gh5USrqM4Gh5zEgNetHSc6s+N5A3hLeWL
RxVapO0zF/iofbEV0nQssFPzrIHpeaHUM3v3yyB/9PyY2dAmbe8gc5SE6BBVVqzcrLGe4BLCIOjD
aGJX4HKPHhLjgbN2I+E8uHpTYQAfUPt29A3CvL4zbemg1ND95lF6tqp2OoyKF8Io1Q9+bmkdTG8S
XNhrfKs7UcWDOiCxjW500kfztawtnaIZxQHAUA1q3/VEzDwNcK69zgc3GbgOd7nDPzsqNTq3ZT72
d7nvl/VNH3o2HTQHTMyaIpJDaYTKAxZY/htKRPTo8x0+AFxCHdlT4RoLSIuLKxZTv+EEC7ojGA2+
trHzPXMT1wEC3bbykQBQSuXIWoBNRisAL03fDviB9qgtSrXVsPJxKKDKJzYYLI10NWUmZnKZG+Jj
WXs4sVki8y3e10Bbty0ahXVYT5OBj8iJqkPfK9aXKMn96FfK3aqBuUPk7Kob++JbME5ufkDbZ6qV
aEr/c6g6/7nDBE/v0nIba+uHWfWDUhW/lxPE9bc6EYLuEKYSe4WPqLqjLU9XoKlGQFyGHAJnj7ew
/BW3YKqBeTijt2rDDN+Hh1N03LV513+cyJj1ViJDsQvzJI2foMpM+h48O4Y0T/EYbhKvM/qEdU3M
eGPocwm6JM26cXAHFzdhYoMgyDjN13tu7dHTWLO8r300bA3/AKXkrY2Vv98lGdCVlRMCg9vIwPWe
2lRE+oOep+qIGqAN13B2/B0E5jg5jFnQhLeI7tjQapSs4sYFapuv6Jw1+DNc+IGIktSebmRV3ekA
1vS1U3X557o33c86JmpzV/HhzKb3XNu3RVj6e17PeZVvtYpVui3iHV3dFvXQYNgvtUqRGdaDhoCp
M/km3dYw933ZotdIQiN19l1et2rTYyndze1afC7YT+cKpUkpFIOjKHZD0zuftCpH9BGaWZNsXLT6
30bIXfYmQSv8CSU63SYPxzFSdKIbq1VbGFYKECVAwzxUFZ4ejU6Ji8gUWxbHr5CL2mChIMReNMBl
m8WEQamX0aoBx/a7Y099HvIJ1gACJKN86BnrXp/wT2yBZ2g+4yb1YcQypd1SopVqPeBC75HmxtbR
w6DabpIsoGDKytG7K9xrf6/BpRM+ppFB4bOkO7XS6TV6t/3YZmLXJgZMBPg40vxT26Zz75RN1dOO
h56DZi6qC32Fe9kW69Bz2488vC6hmZHlP11ygL8WCHrsG1t6kTjorhhdjs2Gkd3JoZ0UX5tlfMfe
ZX9hh4/1bYvik9tuqLs/9UrTn4ADcPut8546R4qyt8K4+Nst68lYp+Bk2pvJ83V/TxHb/VOoogiO
uhQ+4HOK8Nq6l20xbUsCiIY7oBMy3HCg4hyc5l31MlWeGawqzckxMGuBjoDFsTizx2gwuqOu0obP
x03SYSdzTASbwqe6v1UWVA94ewTv0v33NPsJUgPmC+Wjvt1NlBYp6lmDedQpARc0YkzAaxYsxZuW
xG9rDW8MzsEw1AOhfsJ0WEIQLH6MyiEy6Ue31LkDZMK30sHYDg+WT3QT0TEC3Gdoww8IK96zVFoW
HnCTGT9pFgHm5HjWg+FsDWM7UnvT18qp65w+l4V5OO5ieHMBPhn2ctEROGV1M4Ma4TAHPhu9d7YC
AZy9mti78hvb4my2jlK2/i1pX/ZM8QvwafJduVz64Y+0zxy2eEo5gY3TxhxtPfomSlUPiNYKgCh+
MKWP0iUScj9wCuYNpy6QfoLRmVOrnExqCTHLwlctQXN+QB5bw5NMbQqKpI9k6LAzQ3l4jW3BQ+91
fuqHpKI1ceRgQnI6t6khvkG0I+bE6C4GPWolgYOv1wGcgCmb9t+UluzkLBbTdGsnbYZXJJ0S5x7r
bJPdU4BW3+ySltxnDQqMsx2p2zGghqwLsMVUYI2SSTTtFQ5VamVt6Jc/XWSPNynmrfEOmZuY9rLH
N7zvnKrqHuineg9truKfImvq8BMicHSLvIMjJUqcxtwiSkmMiWg7y/4uKflHNzjmwmhTpz4nipgH
mGPwNJCClXXeaDeB4Ykv8Uh85yFuh+izyBsQB12e99gIYh+fkOOEyS0/TPfo1nkebtl+8vRnVHPm
2dZaOJX71grHD+jJQY+PeqW+BjHywoHvm8/Wr+oACaztDw/ZrK6kAuV8EuCpsPsaMtqVVPt7Wi40
ED5lvkJ8gY8gbu9iVw72Tmhptp8ENyA8uqIEScHTuNX1oivX8NBcte0is3N2HSxV9PoWtH5sF1Gb
HXvpVN+gfxa0KCT9q0M2QIbc9jUXm0MEFGI7Rm6TP7hWk321wil+cUAGcgfSvfHzOEVRfmcMyOm2
HGscY+sb6Jc3/jD53qZxRlSYAUAmvg0frRaVZZ1OERdB+vuDYyAjTAmrDsAHTbcDAKF2n7t+bK75
/eIOb68/8LLmVfYp0aJee0ZeTPquG5HVdmeTieltUR8HLj0zwSVJ7/ssOXCHi6sPtVbWj2KQRbft
mr4LUSlEgbXVwV9+jVFmhTu7dpt2T3MlINzW5cI1FAYqD5okKRvhpEXdtnXL4k7KvDDhyNhTsq+9
weArtlDxcu/Q0vZH4w6orwoLBiAWdNfZT8gZgxX3CYP75KSnEvhj3OQvA3sScg9da9IVBqGM7hk1
+QGXlRmlYC/stlghaZXDI+dBo1jDhKSQ68S5dWNECLyPXZX34bHgWVAmQPpa3KEE7fvthIrpQ+x0
vvXQN7Ebf+iHcKAZHdfDHvlo+LvXNFsQ2hXx0HRjMo5Uz4A9GSqbP/Bas16zoCuHe3q/drWrk7R2
bwYNJyDNgx4TOK21xt/q4D4BYdWm+KLlVkslZFIN2789UuyBmxNhG1Whg1vBSmePmkY0kdNkAl7g
RDeSypvh6w914fo9nDJlW9sCzjdLQsOpa6cX1IwgFgHmm6TW/0atYb3GeYX/2kkjbMcyz8cP+N6C
35xCinS2vTcbtx/Q/81r+Yarz0BXNhj8T3kVUd9FvEFFUFRCRjTZsuoPvLLwJ5csGkge5729TQ0g
uMMtVhO+jfqsJZWjSdqnsM+51zWB9D7GpZ7/7hv8x5AcMBZuY70m+jVIJ4oauqPDhLepdrqwHAww
Ww6LBhsR9oYvQVrmzo3n5+2XKZumJyAa8Bc4jf/BLJWz+NjkGwNhqN2DrFFvAeuZxs8iLq1ZzDCi
CFS8XR9rGUQHIrX8R65NNKBUg3H+JrFq7kkzdSxfgwcDo2BWuhatnKbT7WPRxNXvtuyxSBoVtnp4
tCXeJYfqw3gQuBGKL0UChHY3B4T9sOKhaW8yvt09bmWvuR2aLH6lolgLxGXknlnINBrwo3hQXt0O
txSVPJS+fL8+B+/OSWW5BUqXu6tKeunejVyfmKiUQsjNEEWJTtNvMqjbWjgVUM0U8T2sMj+5B1LD
Upx3MadcJSn5bsqEK+N8ie28G0fQWNwKY7LzrahcmLVWho9uZYKTRZ+Ju725z/nSvpuV2/wu7dy7
A/wjUDX3DXqQuij1mSPPzYazvYqn7eQE+kc40EifKjcpPqKOoMVd85gPNSgwGvjcEb8L9O/xBhkv
YGfIseDXJ6/Q460WS/XKw6r0dQaDOzia4WBQrSnAIK49K4mtW7a61t/DIzKDPS5KHgH/n93BibKE
ncmSdn3nIYmuacuPHq9gnTkvAWeU6uALMNZ6lml/LOHF02HK2tDYDVE75bObJv2I4pVarNlrzQ8B
IUgi02im1zQFs/cBfEsld0Enml+A7IM/3GeG+xBp40ezz7H9ZYlefIkdXT6z6Ln3YZs2X118ku3W
11wHi3xq4tbqjRefg+QXa5r6fuXDQWi4pk0R6eZwsI8xqiYUcaEw2c7F2NSbmHsGrnbHQfXfFC1Y
Zs/0rIcEmb3GEhq1v7gv071M+lD/EaLR/N610v4mio68CD0CdsRl27eeEqNFGJWT4cs2Fav+Fj6W
kuuEwkQuvtESS71jnvtOv00pe5nrCPNytaPKpT1NXjh9N0RVVRsCqq1vlMl5zQkl4qYEeLZ6HOEY
gDAA2ELrGznSg+lTCF9xiDE4KmV6eK+V6DFXbuPn/dbVVELljF7Qpq5Cp6WhTgcCuarR/zHHKHkk
3NdD5cwWBqnKM2uEcx6Jy2vL7ofoDhaneG46zgVal3gEyXYDpUvh0GfrLTvT1p4rXXXvTK4OdbO2
xDeFz+Ej6p0gWMfIUQkgzUiRh4XltQc6Itj4s1JzXkhStfWNxhlwRzETFlGbdMBGCHkagl3Gjodu
AC3eGndUFW3xhFHHtFJQbJ+Q2wu8ctBEcJ8VLZ3rYW5FZDR5sVok+Iv6ydCbfYCsYCYC1Al3rpAe
8Kq26A1CDkM8dgO+0NhLAlzLh9qOAD4gz9GMfaIP5Ct5FCAl6vBCpV9aBToLTTNjf6xUPaNzU/6i
saya334IQIfGXa8XN5yl8ruob3QAG0Nf/BmVJu4MajSU8mmQf5CxUbQ7Z3RRVsd8sPKOMuEUbSxZ
uKy6kh37Xh+RTGynNNTSXZG0zgt3A2LZRAVucUVjib00HCcQfmVUNcBiOAH2u9SZOHZ70smrubfs
hxurx9GwMSNjbvNqlvc8qjF5bTJO6a+WznlvB4lUb2/TEsDNCsgfjPyupIu4MqMpV9uM2MieHgOl
k1UQmtZzHxQ5/QbHoLYflSEWcvpBxe9RTekAnTGu+02I2bVbQSMrLXLoDfUnReN3W421eJ2FRf5K
77gTsPpQfVi10AVnzxGSfZCwo/ukp34XP/aa0wa3YV0ojHyY+PkcK0yvZZ5H2KIqv9mnxL4CFDXd
hPunNk0/Q0o6wO/ySt/lvmpMSjqOiT6wAaT8wSvh6KxIb6+TQ29bVLTwo4lq5TWa9RSCC/7dKJjI
IFzc/iF2K89fW7JmhfVCvt+dFSBV2CWVNVqrURb5PbRd+vcafBb4sYN4UbWsfzZgyFHUGBxD947q
xJ+INKPknt02v8fMRHR37Qm93WqVJxBKJxgUmYAfUf+E0n3j9E30GfwJ/SiQedVzYZYEdGIH6n5B
6CrzVUdA45/KzIW3ATtBIwPimfPYJCrgdMBqC8uuNKNXl08Q+q/RRXSdzF7d9RyA8SgFrf0rBWHb
wZuCnbNKuAraKyhMLAJZIvoex32Fn86l7XozlRw3uHoNnAxg86jfqkbiXUdV5a2NxGP3yGVlf0B9
jsEFJZL7gqY8OBhVCI2nSnusyJEFkHvL80ASArC8QbAzOPbcZgtQW+iyjLMHkRbGrxxNQHF0AUam
MMpr8ZtkD02uRz+TWEYz1UR7gVr93nSGtNm7hjd166Sit7kdSdIRe1R3471yhhbbyuDrwyaNreJH
4vvhNw8h47Op3AHQ21DxMf0mzVCke9hPbb1SqfAFYpu2/RiSF+EdoiqOwyNaB87UiOyao2PmOhAp
5OMvQxY6Lw5ofc4vXTcge0k7KNP61P0IU8lpfWpq1HuJyZUTQaT1eXJMm2ImWC5siBZRK/Rgmjh4
0DTdetbcBC+wFpvJnOZJjbuFYKDQSqSVQk9MyWk+BpDvnD9ZzcSiWBQ47eh21l29U11mfWv9QmEv
Nyb5WU0ICklM8MU2ok+NUgO2hkHv2eR2yjcUWPBGMVpskCPbmC4L/IErQUM03OqjTZnJ7EDervyU
pXUTUAPb9vCZWlYbOvXrzkb0fY8OpIFXRhMIsrXABGGEa8Zyy61o+zj57EMa8cBcDzQf0U663Rbe
Lr4DT8UD7TjPGdMDG3LobyiHmMlBStR028Lo5E/Yv1V4KESAGDuwG3kHzb6LNy0KflZ3kzwIXjZN
ftUrX332uNs6W5nqU4JECXvbRtpoOTaodjim4mDM7wbiUr6k6CF+tnmlZbT+HPM5rccOSgbea8oT
fqF/hT2ffHK6amT6qLw+uKAoKnKUb+NkvCmFmkN0KMK/ZqytI4q3PHCAKXYFNXcQ2ORq2M7wnHbt
8LWcELtrThQjQa6n7rYKB2rM0hQhLFz03c8JOjzjdiCDAF8YZ6wZK4DNak8mU/WodwYvSI+k7vNY
yJy4wpxfCc0Q9mUgjT16KtjiWDAUSk5th8AIrlRDCOIT+Dnf+G6pmpp5T/TXfcAq/svUfWPcqQg4
9QcNdwm14tF1IpZXCO8UA1PpPJpJgP2gxcBRbicjwFYZBaMcNz4SzCM7SpsAJM1RTteaaX1qU6tl
J0vYnAo8pO0qNEot5jypqhvVha67ibLA5pACIUZu7aHpvk/2KL/owZgZm5quLBldXenwWvsE2m34
pUeqxxmmGonsKL0dLSEFRRbXa74FPfbtO84r4w3+ZaPZVZKavs+SgMWe9j08cOy8+SPaT66otG6D
546sUBTfrS+jDe0gh8K8R81jw5Uq/qrB+yjXICtHe1fQ4/2aBbUagM9ow81fJRcTbkN0mezEYpcR
OaCOriqBmP9VBm7fl1lCEo0jU3FXkSPyU+pBRBU4FfROOg9vAmjuUv7yG0yn2NCQr8Ep6P1PhUVH
h1SXiHJflsJooAwjGoQuLVzA75TGW+exrIKs/UAr2+AMn1e+91lvBzFtjHAyj3iNwhSnTRlkq7/c
Xsox42y3QVsT3dJXcOGG86rHu7/0gopFQYFwE9ie+k2vrnnOZBTOByhkWAJn8stf04SZUXQS96+q
DY9jrUCsqKFupRZSpGr3F+bJxhW2l2xzZQRyLdg8b0RMCM8hQsM8XomFOpNnZMy5avwrtgBUMWcO
/SMZSxc+cBdZNGs0SSOkKQuRy27om0EehtZP7iY0dt9HLx6PDoWDzX/95//8v//5Nfy3/yd//P+R
oP/J2vQxD6l8/d//OhcxZNL75jBvmsLVF1mHPWcam7WOqw/uDqRLIGkp57m3l0c5F5sEKs9E1IjC
xHUWEYB+NFZEBnF70gyaq1AYX7W2qe65Zww3l0eaM7ROgk9ZJ1Cdm0Jy97H4QU9/zD4K/BymFpGy
lRbe9lNr7NlM+7WpkQthpfJHpXoA5wRs3NZW++vy4PM0FoPPz1C3TaJeFV3p08HLoPNjfPhkR2RV
dCxESF4lqI5d7Tc4BM0ugMETJ9vLg775ben60fljOIGgznAXT3Aai74JLFRvU90WX4QEjJ0VpfYA
Dj98b6YiE3MtUzoSvg/5ZYvHSLNsaMg3wGBWFPUus91sg1W12QweqUrvnZWpU1PRLduETKjEIuTL
9IyugIEPbNJWT5UbJR8GWb6aaZfev38g7pImKfQ6P6NYhLIlurIQNkELgJNbrwYqAg8Gq+qOHjju
zMtjvQmAYzKmQwikS86eg1X39P3AYUvgSuqaaxvaKCzp0VjFMqdhgUp4RSBG996Pex7PnR8X64qB
V+50vKhofEBnjFehxt/DfNS2ZjulH989K3I9DZcmhaC0YS4eVVr6E7u5w4GTOLK1l0fuDsMoZNxG
AD+RvbqSi/j2hQetbePtdQ2bjtDyE9c1fLCpQIOXiLZeG5aimVuCJzJ7Z/ry7qnhrjQs3neb39Bc
PLBuLg2kIXETU5ao56hoaTjYhfnaACjco1cN3rtO2ibJ52j5KA/wgRnz1P+xFWjkAbBBoqLTgPEe
Jj/nRI6Eas3ufS2P8cyvyGtBhB2IJhN3zOKpwThoZuMCwBk4oAcCXfgCqM6s8a61VwImzw8FiXb+
P5c3/3RWhoczBQ/R/C2b5UozQnH0EBBWWmReWaDOfGCSNYO1EKktq//ieRUGIsMhYCoVOgYculyw
e3+I9oHVQ1ybyuj9qxTjucJUynL5KRdrL1kffdK5vIoZKcj7oZf+xiQzbN/U0evlN/Hsb2i4EtSI
I2w27NPfEJM/2Tk2xvC4oi0/tb63rXIC6qPBr/7NpCR2SsFPqCy5GMrnSG/q4cAq1Rtw8iAFHC0P
2wXgB/tKauTb3Zp8Z7Ce9NUQKJJpezorpOSIbjyQwrBwMsTMPdScnc95nIY8caGvfVUh12sMjS7I
hC75ZnQlF95/8dM6wnFN3XGkswxoz7m8Z9UA58HwtJIMJNzmFCurg3D66MqC/Pe/dXpCwL8sCLFQ
gu6voS+OJ8JPm5yGmFxnUxZ81So6OKtmINqoQGX2IIIkfgyryrylOVbfEYYnHthypy2tdueIFMf+
M8ZF9wdZduZwv0ebRXc/PkShTnFXw/5yZcOav8xLf+7i+WgaMtVYOXId06/ws4AOrDcQfUDQxRZc
u1inYxPCGgYUcvmZ/H3uvDSycfpmQEbB4tIzcg28EcEDZLnUeVAUztalrrpbd5YEUCR49SpZ3Ykw
DQ5l6135K859dCz+PC81L1zO/L//YznGPGRGEnUPTj/Ykl4IY7xG7n8EEl5eGWr+qN7MF4ACXzgy
YKUWHx0ll6jFumeuvea7hUZzT1Mmo60LR7YAInT51z03mJyDRVF6YH8wFmcet4gbc+bf0nbMfH2d
62Zxp9lRtbf6IaEWb+I6uzI//dxv6VAp4ERiKNtYphm7eKw5RZDBCcClhu1LFgEKbK842hzXjyNp
X4hRDLUDF9g/FuwUdLjIBNhSGomeNcNVtyOq73KDf0bsSorl+8u/ybw1LB4ApmIdfIpDrY8t5PRZ
Z/PPn4PQQhWHsdIp0dubtN62l0c58yuwLbkcaNmgDCEWr7U3DXRfwR6s61GA1DUBpNiWscJ7P+4u
j3RmaWX51tnYDX5xqRbvbtLLDrUdZz+6Q9VxCjLvWNDdWVNGmVsQKtt3tR7AgnS1O5JDqvcvqhyo
WesUNW9W1cUrlg44P8M+sNaulmsfGyXwVoixyO+wXCdfL0/1zOtsEXFsclPgxdKXF2gUkniAS8ZC
KDynAEhyaqnToaaeSoxlRJ9d+W3PPEXFzsgjJKDbopt3+q4QogPM06Kkj2itvin7GPZf0Th3leG4
V4aa/6nFa8lQrm5wrOHmvIxwJqWnJhjIYzNObFpASR22IErDAAg4oWrb3hTGB5KxtCsrxNkZOoaj
LDQ3lqXPX8s/Vj5EnFUEnQkiGqaLHXVOVCQFTHRcHfnh3U+PzgQ8cr5hxwY3ejqU0mDJYy/lkDt5
4sksi4i+AbrjA67K2EWH15XGlcXo7Oxcxa2SPV+3ncXsLNnorIG8MML3m3KrARX7ANnEijYh1vL3
X1f4FXmEylGG5AR8Or+GixM0OH5KyCoKpRHnHJu87m1VIO+8/FOemxcrl+MaJnGwtlzMKwajnaM/
ttYYziwChqAPawkZtS3iwysvyLkNev4CuDxQ0sHruZgWXn2h2pZpEfJk++vCyTsLmYCdHwDrazCM
A5DDSe9mPfe0sf9TVWV3JMunuplancP5+2eu2MtonrOoWtZiuakTUqHsHk4mobv2ocUBtRvc+rnt
McX+i5FcFx4W+h52i3kx+seXwe2NgFL+Ak6LBoEC2MNAHRnoXknEu/Ibn/v27fl+RqoafV9nsVnU
Q4VEq0ZOUSD3PcJjpMtGetWmoodzAzhaO2JNdP7F58j9Av8tKzc1Cnk6P9+G8zgCzkZRnPg4bZFh
pIHSv41meigm17ty4z07R9pHtskRC57l4sHleBwcY4Tb5IV5+9EOzWhNBs90gKgR3+ESJHICVuH7
r4ms3XKWVukc69RijhMIOvR1oNsTtKr6djaNohNsbOPeZeyfVhiE3y6/Neem6dgO7yZvqGK1O/1V
IaGZ3gDHY61Gq34eJkDjVY6cNSKR9EsfOMld22vj78uDnlsOqCtDFHW5zpnWYjkQVWaXZg8pASvM
sMlHbVyrRMMgQLd4/+6hqHtSk6EqOBeBFr8oKduz04zeAfZffRNQrbyjrBzvktLrruyIZ2ZFmRyb
k7C5M3LGOf0pW+xLmLJqSLGuELsYZSW9kESBv3ZeL09q/pcWey82P15Kzk9UY8TioQ3C8+q40Ou1
RFZyXxFaPeD1zMjovDzO/I6/GUdyCcYqJ5jSYil17DKLI9C26F0q98C3ku/VUCtyxyXAqUnZz7JD
s1CwHRKCYMc/Lw8/r1jL4W2hEJbQKFMUhU5/UKfKWsu3JV+8sPon2xPTJ1TdIEudLtuVY6Zdqbie
+RZssk6pkFPjks5yBW3RJtpBTEvRmXycR2lu/8lF7a9D2vsATOZ4SiSQn949SdZs8C9SSiG4SJxO
EvQx0H602uvOBU6XQ4l4UHSnd/AgYZpwo7zyTP/+1Ra/Kpsi76cjLb5Be7F4u0k/0iatAau1cfzT
ClL717zE/xQ2lk68UxV8dj0YAixME6YP1Fz+55QKpNpcnvjbX9uylcuJQnLKIll88blg5gDfFFIo
FUozPhKamLzSkiABFQPCLagEy16NGGzM1eVh375Uls1nyvyxhQBtmL/if2yTCr5w6BCqRH4hiWNx
NqNMiJk84mf5w0sYXpnl2eF0Z+4xubrLpnk6HMhCHesSIqeZAfgZHY95rBJ88YM2YMoOcjBz757f
/IuS84UJXmeOpwM6aqYS532N/UejLRnJtHmaWlMdI8vrCdDMmyszPPMcCXRjTJt9hGPrYqOUZRem
pCxh/XTT+hDKAno90Q4bzfPiQxBo3nHSNOPh8iznlef0Jaamz3rOFYdbHNer01lSoM1pI/GpkumB
uqkaCBmMOfHYelH8VkFZ/o6amvwATEZXvp+3q/w8suJkwH1cIb86HdmELDRWpcWGCb90S+vZPlbS
Me7g/ORXWoZn3h0quLqkKkcpl0XwdCjNM6IiME0kDgXMxmoYpy3easTOU/GUeyR5X/5Nz86MJ0hd
CXWdaS12lTi1A20KkZ5gcc52OSdIZP6etgOdk1z5Ec89Pp0Cj6tc2k7CXrykkTHg8UhnfsyEAbCr
NH9rwt2B8C2/0Pg19gCN5piEQbtyqpsXldP3hvMVQzoux0h+0cXLGvcjyURp1WABob6kkVK0Cyl8
XPkk3j447h+Uj3kvWWrefIOdDpME43ezrusIpA6mgA0QmmIHqRPiEMkwV35OfX4TltOy58sZnSeD
0/Hic6hEASS5kQ1Np9K8jxJukEGUEWpmyjIktcWr9qKoMQsokR7KMgVVGrrNtul8CdajLz8IoGrP
l1+nt89Ywe8zKOXReWYHWbxOKK99LHg84zpNoEN0LLJf/bgZ9nCC1EvT4MQ8RAPuwg06bkSWl0c/
8whc7pmc+vgPvo3FMu/aasCXW9LYr6fvPvhjGi+ETI9YmlgCd5cHe3tOYhXSadPy3VjSWLaf51Bc
gIikUwik3QcCuYDs2FN/8FIicyms2cfcT4FJtk0TbS2kCO+vB9t8RIzPX6EAsi++p4QSqQDw1K6d
OPrNhaj+QEK7B0g2Nj9enurbD4iROJBhIWXvZr6na1JbEs0XW+htjCHDcVwGzT6k3XnlhT4zCicw
Lpjz0YCexOLplZoLRlt4/KCTi+2X8J8bzQCVenkubxc8ey5BzrPB3sLrcjqXHGYtJOkBPOuM8xoD
2R2VHn2V/TTt/8VIihOe5GZH1Wxxku2AluFe6Ql2RYxMnqlv36TAh+F9yOR4eagz7yK1cy4hOpRq
OuvLBxQ4xNKomR1D7mONS6K1duZg9B90g3r9KpV1/Dkd8e3Vdle+1L16fyUZ+hySIQOBgqLTufju
AfRS30mRURFemN3RDp+2eQ+XMhaDub0813MP8G/Rgvv341s2BGHAdK3dGj04nhKbVIyZDO979Ajt
8FpnYv7ZTldY0nGZ0SxkEQClF2+k4xFSpY+4LUs5ySd4d8VLoSnjxdDQ9666xnE3aZ7l796uGBXl
GhdKndrZ8mGC6xmGxDe79YCU8pZgpWKj9671L74DAu6oA856Ahq5p99BPxIMLUwQ7TgO4YJOElar
nKo1WX7vL1IxFe6TrB80VqkIng6lGziWEVkje7KJLLGBtG5JwrNWvgTH8v6XY66lzCICOuDW4psz
qppQoE5269Krx/3kQsYOaBTvkm74eXmkc6sVjTi2mVleRXP6dFKqkak7JaRtlFXRHpuKG3LmoPS/
PMq5l50NVVp4a6FiWovVqpAepb8I72XpEBsClR8UdGWVh6nJuyub55uhmASnam7ChHyhMFmckiY4
S7VqyXYVVmfviUcZD2XfUmPAhbS9PKs339U8FL+cokjKSddc7FwaQd74isAdxVnqH5A/+yCImuCR
TLb6m9uZWFIjEjvyKzM8M6zilEu8EF0EtpnlKkkrm/egIAuTLYBTdfOV2ER9n6Sx8QfkqpMDgbLK
935nXBj+Oeji5bdA4aR+MEyw7HLMaQYBO1A5mt0Y9t3h8s965gnSyXOZoURCI95IkUKuQAbMhHUB
ePMGxTJkTps8NwTg5pXv7M05b54V0knatfyWCCZO334PcUkoh3gO5kwGotlAu5oSAA/yBW1fdIb6
zjksfhrs+spn92anWwy8eHVguiCrN4Np3TR6v+MeCL0otLBq6lNU3EBbDzaQvHDgEz58R2M5vfJB
nn2H2Az48OmgUJk+nTiQvampXKJOREAI1SoUYC03fpBkdx6IgAiLRgkZZARxcWWLPz+wtOBO0UXj
xHk6cGXrIFhJ2qLLF3dfoH6UPwxiiPZYYexNKexpHxMC+f4Pde6RUw1k+0MItvi1+0Jz9czL59ki
4l9TsqrTu7bJsv7X1GXaYxfUkUYFN69+XX6V36yuyIq4BVO9pYAikdedzlblk1mOEHDW4Be0CTdJ
iyqexGL78/vH4dApOW66iEmXvTe2C6N0KvzTijLUnKgzVt5tEOBbufL4zk2IpZXKBZ8cAYyLCYXN
ZJuJF4uZiUx4a07+wlR31/qzZ1YA+5+jLD7LIIbRDvhDrMGBNHtbeVDcA3emENnvLonwhDis0yPB
nEmDZrFdwJEq0y4wEN2o3PgWaKP+0Whtul3oiTaXH9KZV9/mUEtqvZp7z0sdHUE5jpslnlhDfIO2
B7MSKng/HqtOOAefZN1VB5z9ygM7s8JxXlGK9oEOfFMtThLCDmyNkC0dxFxa/aLy8gMi4nTfsybc
YsHPNtY0Z8u5NlD5y9M99xDVXOGimkC9f/mqEHbnN2nMW9KmatxjSyeIMcLlZ8DaubI5nXsrObUj
e6Myot6IZV16PZVvgQihAJ7vc5GXG5uiwpU1c14lTo7RvCoUC5Hw2bgXnWXn0DZBfpYTKW7Iq0fo
kXZ5nPNud+Ucd9mXo3GloXbuB5wrIrO40+Z2vFij3YHIOGK+jHVlZek2D9pxR/LXuMfXeK0OenYo
mwVEcFy3uE6erlOixAlFs8lYl5gSt6yWgAkJKIM7aV+TyJ79Fdn9qCtSGqRVcTpUHKLWT+3EWNdk
Yh4xMZjHgvSUmwHn4kNvSX9/+TU899XxyFgZDU5qtLdOxyM5IWoaxdSkrP7E2BUPYYNrLiYhd9MQ
GEF49ZRfGfPcHLny/F02p6aylAwUCN79bGDZH91GrCe9jKPNWPZphoeeHEYg1Nnd5Vm+7Yzwcrps
bahnWFzwy55O08oVgQCjy8IcuW24SsK/kdeDq+9i8MmA66CGsc45uzCwoNHhN9R3Xi6wmV3+Q86t
N8ybKzyyL5o0i/U0tnVyooIQ/VvkGI8agSwCjYbq95TT+l9Z3lhYl8DSd3Ulr8nh3o7N988CS5Af
5XxqSae/QaH5auhGj7iuPCo3rWkOMZy8leHu8CbVm9IM+m2T1tr28pTfrj4Ma+m8y+asyVpedDHs
U9eaN3ay1c2tPUbehxj23eHyKG8/0f/l7Lx65EayPf9VBv3OWXoD3LkPTKYpJ5WqVCpJL4SkLtF7
EyQ//f6omd1VMonk6mLQwHTLREUw4sSJc/5mHgC0Ny9pbgp5ObnEnkaM5AawtL5B4Akw00Lu5TCU
1esfj2TpRIH5TU2Otkwm8EWnSDdYKuxETd07yRQehe1UR2US5sakLg8njfQZuGubgDEuQGaBGRlS
3kRA8x1k1bW8QD1clpClym3/ACBWQmqg2QIqXZ5O+s6AQnnv8hilDXK+TToLMndnAOKDuxmd9Apv
2xqbudPQwrxtInDEf7qeczmJ5zzvRHpNy/XM+yRp8J9CJiucOri+Q01kKHh43GfgazY24+UZOB9s
3ka/tQjLzg+FmBFEVt0iRG03aEUEnebJkyGw6oW3bxWE+AxX7416z0oIUoF9IaYA9nxOdBaRtpCN
1gjofdJxj60HbAz7nRTqn3PJwK2oRPYUYVLsYwckTKsax2MjU/uNMHj5aU0uTAhVM7uEADDvt99m
X0SOHbayMnpjLTm3khiD45ha/inJqgmFoXErpbs8lIxHHxoaCwNSgTkfL0XCEQkgZ8RJR3UeqDgP
mKGFmhfo3Vax4fLDWjJBRlVUk2cxRIzzoVCTGSa0MoRnlHWPqmHftC+Rg2a70rVJB2V4ML5ivFLf
Bbixb2yqy2VlbD4qyGadysqSYpWOCnqqQyE8G6vwBwGD5pRTkEX3Sm2Ooax0G5ny5bLOeSONYNIf
Gwyjdj5XHHMGyYwsgSFiRfB24sFFTgOjU7n+fP1s/mp5nid11gxw5eqktTb3vM6HSsPaoWIfjB7W
scg0igw8kVvrWKUC9dO6Tz2aWY8mSjvvQeWOaP3HNEfcWSAajwIMdl2RZuZG7/TyQrFUArBM0jxf
ZUsUIOJRnQyMGBUVX8Z0EDmfcKeJfPx5fe7zVbyYOjwuY05UKAFcxEF44rhuKTrqCkGDghBUd3kH
6KeKjgq+o2DTNAAOMKVsD7nOVnOzEd286z/Cyoem6DKPTrEOMYh50/92XnXHRzs2sdnUhpzckyK0
J7k25FsA89rGQ2h1KPppUHCI+SB/z4dqYo0spFGEp05SixdaHir6LmwaFJ8tTXQbj5+VYEixmAeX
BhJufu8tZhb2fAkZyRKUkISU7zpVgS+Nps6tBmV117cKvHVtjI6whO13zVQHj8GkbPE9174wNFY6
RDYwbhhByzmjIagqxYC/kKLcj6qGT0xE5S7PJvQKcYNF6VKVvDSF308W0328/nVXh+dcETwM9vPy
waunjR8mBA5PURIDDUqFhnLSQ4u2Y2NALxF8PCDrDpWHEptYyfpjvLXNN6CxPJOC5tfh4hu0JtCO
bqgHL+iz8nuJY+FR8zvDFV3VbRzZlQjJxcNehhNKVWRJagmUzm7VSQzIpCRIaeCgfBIDIG+kbiJU
b9T2eH1p13YzwCM6t3QyFZKn8y8bY4qZ6Bbbq+qd4aPJAB4Mx/YuLqMtJMdaNJqLI3O6BNZruZPb
TsY4MgLrmGilWtyEuY3cEkZoGA9cn9McahfxiBoF9zacVxi2S8qrlY59GRTccEWl2XeYoxp7v0CG
qOja6bk1EL1GbsvZXx90ZSG5uOd6zIysUH+hE36LQOicWiJIENQzg1JgIoZXkFdqs0lQ3SD+tREW
fiHilnOkxw7cCBbJzD84/24jwOMsl0csm0EfCwW989zB8G/KZeswVb0y7YUftQW6y9n4HVEGA215
5FYR/K1mORpBhVS4rRwjB5rgavEOfHY7HumJKsFBdEjJT2htfO1kC4NZpNv4RtjGmNMHSQkk3zXq
oLf3KLUP7W2sRsUDEw9SlJnVP+aMslc08h3SIwemg7ooO+VhUaeW0SHKhyrms1yI20Agt4iHlnWb
6lgp/PFXhA7HaxOQrEHBZP7Kv31FhP36Jk1TnSdu53y2Wyu4LxAo+KKp/bSR5q5sGBj0NoxRwATQ
RxZDNaJCZynsdK/SMvsZmZjsrpWN/GQOCB1en9XKgZgbWVRlTJKTi2y2a0L4ZB1D0Qgf7kiubU9p
p/A2TmnQwbtU71XMjzbmtxLJSC7pc7KStND0xZfTJrW2fCTJvCw38w+RFd1gY0ESVguQ8W27hTFc
m+Pvwy0ORJ7OT2rqGt6E35Vzau0AwTV5wizRdRquqp4OKU40einvry/u2ndEIhPNAF6flEgXOWaE
dCpygxR5xTjIXxKqNZ8rOahe0iSbHq8PNd8zi0NPh4UXgg6sClTPYo6NgupJQIvOq8ZJ3lNExMy7
035isoOJ1yCpuwIDmJ9VQ4Pi+sAri8vAFtBNPqYCKef8WBgxOlq93yhe0lro8AhV+ghq6mfRyf27
oQVXaY5KvrGuK/vHofBDxZe+OzFuMVlhl0gnW4zZ+7XNRYFAyUMGCDB2GxWXpny0rcP1Wa58SWji
8gwYodtCgfZ8lg2yYE43IWAq0EL6osht827UYyx8aeVtvC/XFnQmcfM1CeKUuc6HklLoYRmSD8iO
tjLqoG0t7PaD1eYWfZBWVXdqbduPooQt9OdzhNqoaWgwkUkZ86r/FuCiitKPRhLp1b6PhVCLSurH
KpVq5NWcrN5IZtYWlM1KQXHOlokE54PVltomEc11L899+1UrxgJjiQjTCNOOxo0cce1sGPN1CEIf
sMgScZNg39diAaN4luPXDT5wSn/Xp7aBWhcPUcoxcySg6aXuUQXoNkDzKwmqA+CHXIPqMKMvEkRi
6xRXtY61gVFK/c1opcHJ8tGa31VjAE6sTVX9KfM182PWG93PvKE+df27rk2fSuWMoqczyQ9yvtT4
glqGaCrNM5MMmfa0MeLhqBep8S1NavnGwHR8H4L885qRR9rG4GvTp14D2mlmlF7gFzR16IbCFBpi
YWGe7kdLCyrELtXqOXGA0uqFn9xhGGB6PFf7PVT4LbzX2kbjeYsCw6wqxGV6PvuErnstoToEolPL
EcJtZTcqHf0kIc/xPwgSMIRn9Dz5wUWCHipJHFrolXuZCNFzDO3umOHxepOVOJ1c/6ZrEZAhAD3x
gCezXBwfNcgVZM5izcOvXgt2gvLJWy6AJLt4u4i7HrvmPx8SqQXODzVGcMlo05wvZGAUJVph9URc
Ev1jB2dyj28n5jX81+Fb6aNbdn2Ol4HQRtcKdYlZJ2mW+DkfEIHx2kQocPJSRY0/g9dA5cqXFDeR
sXPK8Et0kWEeNqLvr7vj/CKFbKzRxZnFHiiNLE7LoMp4QCf9iAJoIBfe0A/KndAN/5uAVf6c+mN4
3wYNithjmZunNovFQ4Lj8XHsHfnv6wtwuXXJAkkb6OlDd7voq/aonCISIVH5wwzgowyN+HsOXvCh
zKv89fpQl8eULHAGM3Gl8ipapg+qRm84ruPJ61Db3g+Z6uxD/Gr3ZdYYHx2/y/ayiGqX29U6Ndng
768Pf7md5ySUCEGHlVxpCTsPYEqblMNQxUBEMUe1IUEiLwbVQHKm1tV93zv1xode2V2KNiMnKIOB
QrcXt50NS7rHsHD0lJmW0admvdc6ydlj0zJ9xwOpOiaq9eH6NC8jMQrOVOltblkyzWXpGJMyZegq
JArrJope0kx9bHy7eCISSidFhGiO8vj3bJLhjXCxtpMIfmCFQWHzBl1MNsgw7XTCRMZ6Ff2jdlCD
OykF25+0SbBxsV9i7W2bzAVoBX4/7KRlYbVpuzoVBgYXGqBQALUiRmE+wUjQrv3iHZtHuCkWs16s
iuHGUoLxKSLv+ojcKl6obZo8qJUVnK4v/NrHpmlJtR4YFhnA4lDjLhZjZkAoiSbIBpiC2oDRMW4K
dj72FpgrITR8kzsGum/XB1774qRSVGvgy4GgVs9jWFxg5hUPYvKashT3GAapn3BrTW/sRsv+Hoda
PhQIHhyURBcb+3vtSBG+QIirvI8pcZ+PrBToY/kVusnU+9t3Q6MUzFWRXtHFam/rMPA3IsjaFuMQ
c6YMsLh0vs7HywDqCivCnhL6aHcYUKXekfphFDHYxcbFMH+tRYgmVrGadNyJV8uKbpFhxDs7ZCKR
O7QfaFDoCM634uWPPx31mvlNRV2KfHhxZipEAEe7iUfcO7Oh2uFXaN1UOYI5ipSUByQ3qSI1UYu7
KCwPaWPfrGxYMjXYv+TIPK2WOGDKuVXfUK3ypmAqcc+qqhujFOq7DmuyO8rlnTsoQ/HnUZh0grt9
Biuxdxaf0KDlb0RRPiuoNni66jqWG/hCH+TeeLGTSD1eX+BfeIHldwStS/6C7IHBrXu+ZTTUbNUE
c0ePRmmyQ/w52WNVOR4mYZgfSq0rviooP3sjnin7QcYVcV/XsnnEQzP5GHUluvUoSuo7p+JRtPGj
rexm2u1EW6r4uLEvC5KkcvQxm3b0zMJSHxNHmm6svquegb7l3wNc4fbyiJxqIurwc8mr8UeM5Y+M
aKReHHC8jPYT/gH3LbHoJCex2NgdK5V/iif0reZXsE71fxHPIISXk6X1gyeMokFapxQi9SJkdr40
siZZB0vCJ/XWRCXjhwD7H+yKIJfv0WZGiWBjpVbiDCdQkWnc0ZQFRHT+EbOY4nBYUP83elwqcddL
gkOHwvPd3Gmf9qi5aLcjdmsnE49kBM+d/Ec3jmW0L9Aq8ypLyh/AxerHyCqz+6QWmPB1iWRsbO2V
/IYoSCKFJuXcLJh//fe3bV9Z8L3kwYv9YqBEP+nRnToW2R13pfMVaXfkdQvU3lnKfCxduR39T9cX
auVEz+QBmgWg7TUi8vlPYCDWh2OkzOGKDKz9Auyyb/E16F/M1KZ507cIb+9x67P//B6AccWQM20R
4MriHojbSu3p2OPVJ3UldqM1NtFvYa1JUKhV4A8YvVuZevPHk6U/rujQrUCxactHr+ErmGNFQvZw
HKrLr4E0hqeYrmd1tPEKiNygwS3qFqeb8Y8ri1QTCdtUTghiHLfzVQaEqGOLlFMZqpOywgfHwalF
S6oUFrMvTScc67ViK1jMcXERx0CZzUqu9OhJexaXPPRPFcp0gn59YaJ6p/giwWKwK++cfvyugUE6
xHL3ODhJfxzQWdnRAO6ery/4ZbyiPAHBjnse1AlyeOfz1rV4EiGVWg+kmfpKsciATWcg4NTkaHlf
H2sl+oBrkUljZxQGzd3FkQ8d3jvyxGGZVNEUdxkBKve0NLS+6F3d1A/ZNI72wdHrUccXHpLjrvHR
4MazJiu26NyXuQBgEOsXoYv8Fl3M84mLSEPaBDIG1uyEFbeplPA4YZmzcXovo9z5MPOv/xY/WlHC
LbG1zgPeZgc4k9rdXVPibICnR/PNiXv9cH2R1wbkwFI5AjdAQ2yxp9rY7IwhS3q86KBM2gWOQViZ
QqLCAdH1gdtsZMhr6whifv6cFBRQszufICabCoCEpve0vg4eiqnJP6rGsHXlX4ZhShWoZWhIN5El
KotlBDPniDzreqwEquYAGTMxXQcLmkc6VfXjZDj+Y5VI2kNRBpln9rL+eH1VV44JY5PdkKAaM97k
fJaUNkJdxIwfZk3u4b2F03jbNA/jNFb760NdZv5UvTQgHwQiMqcl+wEx606dINF42DolWKSUsfQa
Z6p1GygK1t6043ECyVX/jZdBslV1uxTtm2tulIbQH6JfddEOqCSsBgK1ZaIR5hY7HEH8O0s0yV0u
t2aF8BGKtb8sFT+HeCXvfL3sPrVV9yMLW+1jE03pPinDAYHB3rqnR9Q+XV+ctX0AGRfI7MwvhW1+
/h2KcNCxFMp6WtldSUUbkaEnySzC4yiVmoZvtG2hd9cLJIxiTX5G1N3YSD7X9jt5ACqpBDGeSYuf
wLdz3a8dfgJh4MDqhn4GYDe2m43q79oxhuMJ9B++KXz6RXhKsNbrVVzmPEmS+5eqkBOcJjFhHY/O
NFWHnrbxzfWlXZ0YhTPzF0fjsmsfNTpOAjkHmYv5VR5U/51m8ki5PsraQUIgBA0mggYMn0W4gM6d
F0VIPMzTVt63km95UdZjDlZIf47foWgBKp6KCVpzPN/P94ofhUTb0EIwo7fjYyGE45mhHO79wCk3
cqW1WSEcRI2EUhSDLjZFVyhFGmlO54EoRem169q9GqoYm4fhVkVmbWNYxPVZZFGlALVcwLat7dIg
vo8YnN2pcht7GH/nmD3H5uxyIf4Y6E9WANZrxqkAvl/ekzQ28rLDj8jzIRGh9Z3Vx3qoAk/Bxu1w
fW+sRD5VJskGY8EDhSTw/IMBgNJi6mm911o2krP+5OyCXIoBj/TNSQ0cHgmSDlxTJP7GoV55UaJM
RMgDizTXn5aC1aEKvok2UOfpUti85MloRR6mnJarRADzTlXpKF+QmcYBW8ZDbdyFgnIqr1A9nw3W
MaViN3e4lXGDnYISMqJ3fWlWNtiMX6XCSVV31i05X5pitMuGZprwdJwOjlOVfimxB0Iv3NwIsCtR
4GygRdxpfJ7wIgRNOYEbGDxURLAs0Vqj2aj2Xb5qeILCbSRtAAdFR+J8Qh0G3KKT2MbqNMlHp+9r
Xr6KtK91lARtOZffSegJbgy6drvBpTTpDPCegnK32GEqbYFOazAq7WIzLHaTNGIErKEZurNFrn6X
ykxGx0JuNS/mpSmwetH0D7lWlk9lNaJITeToErIoP7iLeXYeOTHD6/UvvbYwoOjnrhsRRV8K8CTY
EZp6iXJKrEjmxxRT1r0WddI+SBxKK/FgeZhpmxtReW3QGQdIV5X6zYUiJ6r6+K9afu/ZbOZTHBZf
U2BO+xZ70hvMw/B79aF/Xp/oHBPPHz90JrgFDMKLQohe7DQ/bibYNhKZhhPkX8yi/5wgkHmMyja/
l9rev4kUC6mssS7uEj95uz74SreG7JjjCP5x9kFZkmtLW/itYs73K5SCxsuaungXjVbguGMxGseo
aNNd5sviMERKKU51ClxINDlgV5roWwynlZg+v8Ho1wB5nTGZ54cBn8s06FOFb5416Q0hdngnAvVb
a9XjrTlUzfH65NfiLNocWL/MGR4QqMVwCc6JUoX3xDQZ7U+cfuAvt1lp7A1R4cuOg2l0FyAR924y
SmfjOlmbqk3dh5Y2DSOylPOxJ02OCyy1W0+pRufohDJO0QY6J67j1Nm+rsRG52Sey3KXoQXMZTJf
LTB/zsdLsjJUnI7xSE2HfZrheSyZdXFIDKvbeCOsLStkWsq+wOD5P4t8I86nMckwU/UiSxXRvrEN
fOgohmLf1TQnHirtG6rPeJgC01Zfr3/SlQM88xhnUC8gxUufFjUokixg7C6XzEMntbMDGfbBDzb/
tdrpedzeDmZl768Pu3KGAe/Q9CR4zBWExdcMjSrlaNcwYIPIzE+JLAssyyRqCJEvDU+DpYnq2KuS
9jyCZUdXodG3Xiwrqw4ahCKwOTflkPE+/8AmZn72JPmNJ9ltcnDG9Nkqe+ytJ7U7yKVT3iC+H3oN
l/fGKVrZWeAiZogrUR6NoEXR24+s2hFt2npSHNlf8abVj+moljSp8i0pQ3V1ktBkSQFQFIb2dD7J
XJ5sf5Lx3RGDZXyvMTC+pTOlHus+7W+mtgu9MDDDnaVE+acOS0QTMgQwjUnW8UBKbL8PXOgJ4qYf
Bs3LA+CIBNYcdWeQ583nqtRCPJNy873wp0hDcH3qv2awuQXrOYnbLo2qHWHCsF2KUrjuxWZ1Csdo
y1tjdZboJs7FP1isS1ymbYdY2jaixY9KKj5Kg7hNUWUboZiqtUtvfZTwrRymB2qu1cbjZyUsgV7i
6UNoArq83Mgq7oZhbTWt12JX9YXI+VxpRdAAfgWdYITqy/Vzs5JlUQGbuR1zvL+QHOmq2A7JI1vP
bEpe0fAVO9XN8i39lLUtCoCIecFjQy1tsUWtqvH7PJRaT646DDbyJIswkCub8ba0cfe8Pqe1WACk
dr7FUPikS32+R3F9jY20n3jZSfr4Utt6nX+YWh9KeSca7UFQjxqxPGp7vC15Xe9FgkXf9R9hhTAD
7gIhBTqXCIxT1Dz/GSS8FvpeU+BXKkY1IOyPcix6EWXj35tTDt6lDrT6EyohevZghaM6W4L3AYoh
rfIjKcfkTYky8eP6D7USmslxaQeRuIN1XAaosHHSKtVwMQZqKe6zGPvqvjXaQxbk4z6qGzV0UdPZ
Ei5bGRU+8Yxecsit6Eedr0SoJg7ek1Ll9WVjvjpwzPAcrHz9WS5VfXRpmjh3SdgVfz5Z+sZAVilg
ady5i+u2tuse3Cq62H1sy80ugS10nxQ0cHYOTih7tKWBanBTbRzftdnOcoDAnikPciWdz1aTIyU0
/Qm/8txwXo1KHXhI6H4MLaAOyoPc5t3BHIJhY9hfZcdFdgHqhBxq7rVi07h4xci5Uie2KoHKTzhb
D5rS4Enfa076faSG/hQ7tZa4KTTvUzfquekqCR0FzxdxpYJ0DzGatZHG9RRUv1FlhLaAhlmLNZk7
FVLwdn0frgSDX2/HufnNp1lmQoqRhKJ0BEJXda7iQKynTjQ+mhrKHBm2jV29FRDWBiSM02bkYU1o
XdzMINhKiuooa8lWCdafNDq9q9Myus1aBBF212e3sgM4XNQp5i3All/sgG6wGzvkuvd8PzZem9p8
Kcope7BxFPaGqi8PURVsZQArlwY6d2R6v6rfbPjzXTfSqNST0qq8sZCwh4nTxsJPXE7RnzUr8Vo5
4n9QBoeSDI18fijMpYDzEXFH1qe2zWoKWaFI4E/EU3sK7YEmbhI56KVNihQ+WIEuslsxVboUu3mt
qt+ur/XKh4XljUA2fe45p16sdUT3wc/qqvKUDIDxaNWaKwUWcSzE0O5wfay1NUaOhyY4+iekeItN
5KQUBDjOlRfGdf8UKOn4ksh95jK0fcynMtyo5K3sI6iT+ESguEQasFShtXRKHWBQeBGmSvUBuT+c
Qgc5DgfkLdv4fVX6ZHh232+Rb1YyglmxBqIhiTQ6ZIvbU0uV2FAbWmMR6Jt9iCaEp9g8jq+v5sqX
Q1qS8jW9BQ0500V4jmQnspykbLw06Qoo5vp4G+P6vgudpPrzhaTzRROBnGoeczGhqRjbrNe61nNy
o6rcIAHYlRSB/cQKvMEpsg4wHIL9H8/PwdoRmhb9RVTPFvMDMC0Xqo0Ss5/X02M/4nKLVKgEFlCJ
N2L/ysZEImRWyvr31b4Yyk4S5PyrkhSua8OfIsvqvRLL8j0UIOspL9QtMvDaeHQbeN7NWQSV8/Oj
36V5XSN53XrVoFvtnos1nk6ssXNHSqU+D01nbMW3S0IYzQfIZxCPYUvRIl3MEWJklPZjT5FOTZE7
EBYiDwdBHTyL3ahXitirGll7USJrSm6UnqLuIRir9hj0MommXsm+hlhXYajfa2Ow6mMgG/Gb7Rv1
eMjQsCQfEHWcfZg4j7NghOY/Bk0e/B22ZYsdnOQU4Dcn+zUt7CzbOX6uBkc7pRG4kTZenHlOAjc4
SCJw5lSfF1GVp9vQGVHNNMG9fIi5orxBq2U3LfXpFBv9D9bh5fpGvRwSQj5liVndDS7KUhElnEBA
JnlheFXc2P0doCSeb3qKd71LjaCeDlJCmnPbAeXZygwvIg3dU3ovPF25QWikLaJ3E+NyN46B4TUx
GhP7YHa6j3w2wJ+exXkcAinvARrteGCcb9jG9vFQqLChQdlEjO6IlPhOSKl2Pw529v36cl4cDsaC
8QIicSbzOktxFXQ6cqtDn92LNd8/2lppfa5r7bGTQn9fZB3X4B+PN2eaYIB5L8qUas/nplpZjakl
a0hBKZM6tzJ952cYRj3m2ylb+NnRcnQPrg968TyeMbi09uk+g5C9qHRgVF0rmEMxqBygjS7HjTeV
cebVddR5I3CdnYHX0Hs10LYcYuYtcZbmMjJMlJmPxoZDOfh8ugUOw10TxabXhJX00gcA1U4x0hk7
NSg3zSh/pWrL0fiWyJmSWrE/F4vbqF0q4wcP7cRBl9Vt2lC/rzAoFy5ZR/xBtiE5ur4aqDzPKxWZ
ayOMpfdKYdhPmMlkP9UqQ/qAETPNgyMzzSDPvAtvkrgm7XWwDnuQk1BBpsIPh9suhjTlqq0MXNLy
2yJ2ZQkhvh3fL/5qFsn45fpXvKw80/CQTeA+1M1maNnijaqHBgkbHmleGUTyPVQBVbjOYGQFP2Yd
164Y7M7Y87Qr7zqjRivTGo06dqUhslp8STQrO13/iS6rS/NPNFPhqWbxVF021eVGD2vKkwWyYXok
9nzUpDlEWjBJe1QYVRoe08SbJG9AJrj4w6dvOu8d5CED7PN2Uyybza7Gq712ZTDwuWsiyl140yDr
8iGChpDsoiaOH/NKTtFM18zxC/Vuo3Rb1OqTfYHJycdRtVDBShMddwwMmtubaBJOhM2AoUDugaj/
4/qcL3c0wh1IqMNfRZKFSvT5jh7TCsbVmJce7D9zNxZqeqqzFrzDJLY6XZexCQYS7RyeQrTyLzir
VQ0vJECRxFPtuvsS9roJgctUMOZB28+VeQxuxInVHUaXizfCnCogyHI+OTzpgmxGwXpqG4s9NzwY
2bRO9iRGcDr7vPakypbdMJ6M/QSA45SPvr8LrSL6N+Drf515zTe/vOd/FOVYR+i9L/71v9+Xb/lz
W7+9tQ/fyv+a/+j//a3nf/C/H6IfddEUP9vl7zr7Q/z9/xnf+9Z+O/uXfd5G7fihe6vHpzcMp9tf
AwRvxfw7/39/8R9vv/6Wj2P59q+/fhRd3s5/WxAV+V//+aWbv//1F4v224ab//7//OK7bxl/7rFI
v+V/X/yBt29N+6+/VP2fM8QGXD98L22ulPz1D/E2/4rCr6AqS/CjBzTzqgl9eVG34b/+MvR/2vzO
X4AGrlVe1H/9o0FcgF/SnX/iMgUqAyM0Htv8pr/+z8T5OcYANfLFv/8j77LHAhZ/w5hzZej/hV8g
43NvFPAykhQzLneJ0EDlVKllMjgsJMpp2iO6L7eHWAly380DybLczGrq1C0T03mcqtDca0miDUe1
g176R8+VXz/KfN8BVaZ3M7cZzjcy8peianj077q0HvcBYkn7rq6fRjvYkt06jweXIy1SwKYIpDIP
UNrMHaU5VnJPwVkNw6cYW8ndbzvhPwv++wLPoWWxvij64tFOw4+MeNl5TC1lTJpMkXcBrJvj1Ddi
N2DH6jmYze6xzOigjjXAEskf7yTb8Tfun7WZ/j78Yk0nvQMoQsGZ8x5G7zU0jLws6PonS2uHjUB0
Hvn+vag03lCHBHzDq2BxkRdDU/tGwU5ypMS+h4pWEPXsRFKhCDgK8mlNWEuH66t7nlj/e0zqrHPV
iccZSujnW8ZA2V03QqYX80ALXamSuNAkKdw1RSO9kxJZdWllTxtX6C8vnuVHJREkKZxbf/RWz4cd
A1yzkg5lQWTDildb6br7IITAu296YfqHQhvwFK6tHJK0gRauh7hQKt/UY233X+HdZ+bJCHif7DPZ
rCsP6VOyFqPI7dzjkgjlB5zAEiRGRnyNHi1eKNbGplzbFbPsK0VbKJO/otvvMFVYXkUPZEvZWXqi
ji4mfckJHKYYXI2LZGMLomR3eQbwbmWp2OIzOX7xlcZJR0AUcZxdgdxd7zaoAznElSj6UNh5SJup
C0vf6/VUSnd0wq17i5pu77alUVJcm3zTcgOpQEyxHBoyBoUX470i6ablCau1KhDMudaeelDtuVfV
rY7W+dQOH2lCKorLmhcv/WAN2csU6VG4c4Iui3YxUAvbpXbW9yffL6ufKjxNmtOKnT/mIYwhz1By
6sueFcHtGTVbImEsoeydJNQECjpulBk9uYvy6LEuLLQ8y8oWiAzUlZLupDyZvuZQCNJDFuuq8VDb
HWACqw2k59ro9e9dZoTlwdfyiZdZ4kcmJthCeLJfRnQwJsn+oQRynvOqVmo8JrArflJm+mhtdQYY
dYXU3OWftkOWO2y7vaoKcBtDpySfW7lyHjst81sMnfTyhbeebD2Ivi8+GEllZMex6AriejpZL06L
AMuOd7/63qqb6gvLZASIiand3xTerfHQ6UGEM/zkp77bWIHxJvQQKRqh9D6cyzRtfpj6aL1GWWd+
pk4zKG5RxuZtabTTj0aNkfPFuVP7bCT59K6ORfBGhik+9AXEfgzf/eRrotmF7dX5NNluEwDQaZNB
DTGBKI1PI3DUwu0Lc3yO67zoduVUyM/YYAXBnvdm/2wnpf00WT0LlfbqKNwhtlsddYd0OpVGkeYo
/GZd5wp5fmpD02ptKqRW5SDfYwWFy6JYP8x88OPjlEjRzzaeySa0tBEA8yss+USaOAAnRtnq3xtB
o95WcSRKN+MKeOKmtNK9qUaq1bmF5ejTpwGJ0f5oSoNu3oaUi/XbyO5Vv3GnTPTxEbZ0/JL7tWrt
7ABIq5vHIuldlBfrlwZTbc21gP2Up1mm0rjRESsuDlbfmKGr069sXT+KjU5z84LubEjnvYnUd+Ck
J4ovShP4rl6TI+7rrBo+BLKco2vLBVO5JYFM2yloB0CFG4r0hxYm0bAHWczzpw5R8HGdsW+/liLq
qoMkSRM6qb1ljKexmQyOim7FFGhaq33RuMDQS0ctTNtNbY94GdZgibUnwWm+4QUZKPcViAlXlEmu
u/0UixRDPlV6hxmdb5zUsBI57NXAhA09lbXp5WqpIsjad9NwsBEgM71K89kKAGJBd7gxAO38zhCG
Eb8UFUmU20o9KjS5OVXOcYRRPT741KmkB7UG1/862BpQiLysjOqAqeowvPlNGA83gQj5n2tZwux2
vD6G9DvaazakMJGiXKQDNv/UmH7Yv1dbNQnf0z03kHrhoNzpwRg2lEyCTv5QAph+NeTWt93JHIv6
KMmBhKlIlOfhrmCzWrsWenS4Q/Wzbt+xBZxXuRxL80YfJR8KvFTW8U5VfGe6aULsj3edM0VPk+kP
qadZof6cK2qouwBKNATRSkd+6NVGClw4ubSM2mhsYreoHKk7mUFqjPtekYkgBM3CUF4NiMOPFmro
3xWjm/rPflbyiERe2Perr4Vp1lO7K0SH3PBDqPYVD2pVqY3sztf8yjoVZmT21q7vWzMv8KKs1FJx
aXlZ+vsswV/B8By5SYN0XwcR1fsbX8pktKNAgnxMO6PjqT1MFjdgbuilq4UmVjlql2TZUeglm7BT
6fJ7fhx09k7g6fWxQgsnPGWxMpRuKtt9u+v4yzRXt4bkdTTkyXeVEdfhndR2pnmguBwcC39Isge9
KRP11IxtUzx3xshTOo9z81PSmf1Hs8+de0mpwwekzyfoj4niW+5k6MEdSPvhECZmiL4WFpGD3LCu
U1++NIXmP+vh0BduUPWGJybF7Nx0yPJvfphiNCwqxR0RPXxqwrJ5QfyaSqUzUgsWdv/Jl0b8ooLA
9xDg3Ndq0+4FypRpWA3v4jj9Vug++IvKhzieIy7nNW2NHlaTAhkKnf6gq8JyJT9QvbCVENQK6iwF
Wd/3smt0inyH1sa+SuxkL5eVO4n4SxCbgadrKU+6LmyNEwWv6CDVjvM56RzJhVD4oabjHJ2i0rin
NOI/RBNEfFQtDkYfBhQcZPNOqmGnDMXUHwhAMAA7P9hN4/Tsj5Zn59bs8xqNInRL+X+zd17LcVtr
2r4ieJDD4QCNDsyZFE9QpCgBCzksYAG4+v+BbM+Y2ntb5bM5+Ktc8g6SuolGY33fG904D6oitkjd
mLzhsAQeaZP25HBv+GkZ2tkEeFCU2Z4QmmPidc/Ekjc8itrZfxvIp9l7TVkd2bvGU9En5ZdgNuej
auzpUEkeXPPs+IeAmJMFOcu6xK09f62D5rkoEnb0JosXq+MIMNvih7Cl3XvOnF/mc91CalvDeTG0
lo54Mnm1lW3gG0RTEo6+l7wzzpxqSyNwtTa/+goRdaRVxmtXrFokF8FpPuTFYax6PQubXOlhmzTP
tHC4z8mwtg8WT72I+dK/1VCFxBXhI1C24/c8a11SybPzYei+zl7S76auvG1q5xSAjxw0M39GjHej
CAqlBoVTutiuVVEShJoWxLus/TIGUaL3fWiU9XRKMszd1G2cDcJ4MEvLjurGaKMAK+9ewdYccztx
zpYCvq0WnRUJDXXPyGxQhchA9JdEWLLfJX26HIzatK5yHAtNSLpTvutNBSrZT2YZTkX3atdddl+b
E5HcaF47h/wegqdiL21vSndx97JDhckU+7BJ+a+UcDhxzK6+pn7ojJq7Y9WabeQPzXuGwTgPkjOz
XzWS3Yzh5MtmPWtS71rYFOsE43CR4WaIEi/QIqfeHisknSw5KuPqokWj8p1J0X/3VmrtqfwBjKDw
OkJStZ7nq0vtTzCaFGSg4+dpgPnerjUKQBrFecxxepGR0R4upZ3EpJGeWrGu946yrinw+KaP/BlZ
L+bRGfJoavTvqkYgx2583Wq6jKbaR6BGFW6rVV8TP+939uqTp2DZ15lKp5fZGbSTvWa3BbtuEXY5
LSymKbSd3mrN7Ur/WGj0c71z13JvDV6/r2pvN/rowr2hi0d3dsJ6XKNZkRQtNBkzDaJsdZS5a0p/
ijFN3zZ2n+4zr3pNh4nQtto4K/xWRZpOCkyGBDZI/MvEKUPptW92MLHAaMO9NuUnSVPJkGYv9CM/
LCMBXVPXn7c43Hdtlr5VOecbKIQRyi65qkotdkXbxfXQZeetwWqUMPWMCF+GjhG8U40feZ2hHzJA
uMhKSn/X5o3OWmprUTCY/OYptZNDmufWdu2F+9IsHtKiZfkOrid2Gf7vYazWSPTvbWU5IXXpRAO5
ImratuTLubwSqj/CbY7xqgXywvIXnrdLc2kzEKuQh70flmuqHv1ZCDeWi9Yf6n4zK+uuUpFqOqwB
1dxrNbd7IJlSA4mcRDI7vqROSph6ZmfLuzl2QLmzXHjsdUnukyHRiyMkwHor3CS9xzdRP2fKNZPQ
c0THVatSwmhMK/OLcFKm/s2TmbGGuTsie4PVyruoFK62waCVrEOOUi59TVTFjvnErU9GNph+6GjO
Or4EnbeKg07FUXDCaS2v8mlJ7L2R2M1NofdtQmlWYB1JfM/OTE5glB6Ju6GivTmf9KIMjtpMVXJE
CHjOnYOz3QvtILPeU8Mty8jBCivinLaA71zG0uOIqHVQ+SX46BffmMI+GW0VFgRhAJ4iA8j26Om8
12CcbfKq6sWZTi2y3KsBhIfLqOnJQ65X0xY65Jl3/iIo/7A0I7/S5TIUu96z/DdD1QYHAQiUyU3t
DCJCVl0AXQonT+K2NzscAoEu8Qz4CZOv6ay4NROiaYbdFLT6E2vvfVvR8xwFQDci1FVXEhpZZ/kU
Ym3mP0/2FBgh5qDse5sYIM7jYKc4jwethU1sOr0Lqc0SJ8OamtfUspZYOYn5JANHmvt81IZnFXhI
rOal5ip5Jj77UAVY8aPWT90LUVpSx3Q69fzPWd1zp3N0eex2Y/Xkeot4EmnFjWqYtfdg+DPHGGJS
X4QZCvESE0TSvw7tkHOtlmrdtK1jF7Vkz9xkSxfYcUqwOWcDHDcv7sny1cs7n8aU2miPhlkudJeZ
dvctAeR+rVQ93SKXUa8IU7tTObYLVaFN3VmxVwbOs+wTKaKy7igbIntDMmyv3hy1CqAsNPPAleTS
jsb7lIng2U4Cnkelk+Y8dwstJTtl6d3HgQY9BnluTFK7rFLd2V7XfBRTVfFYSrukjMa5Wy5Ggor0
yF77iXVltJ0uLoSlpr1u4QBmTV7sV71KnAfLrdohbJD+NZGYnDYJyaPugahGTfHkmpey5btYqw93
rOmSXOvNzy/dybizS0/epolTibOBV7krFdNBWKlEmw62IwvOS+WWkcyGEbOF5a/vSeU0t4uGh4a6
j7R8Shqz+zqV+npdQPc329esdbgZ0u4BAaxk83UzwuM7GQQINTVVmrt0HNacWYZG9Uiua2qR8+nY
ry55cQs/uCm+agMtKhy5SWXDYzsDVFAmxfcaR9XtaCFWCm3pDcOOGWF98demGzhnPKRdg5yW+jCY
bfk4D4mBPaiu6g9tHO2cJ3Hf3U3lzIKKx7lpQ59HbRqXZa1/dAlUckRKuPKiwUxdO1Zky9E6vFCb
G66rWmS0OstyISgXUruWft4v5eT3BpVbWtvQj5Mkazj581DQGqzNTVgVpb8l0i1sVU7Sw6Nkijhh
UuF8iyY+k/MiU3nqRZZZOndWteZ+qDHiP5YL1HBoDD7VbyvF5AalBlRZHzNXr7tYg087TeO0pPuF
XkbU3NI1TpWzpKQjZ7mc9ysyGHkoJjNYLqkrlagXXTN/0pqg8kIvt7Nbj7nVCDVH9U3swKe0u47+
pwIZfFWnIBA9q5HWF+s33xpGhMcN5cQMkJN252f67Ic6+SUZp0fvFXtyw9Sjq/VuE20ZfBoTdt3d
GivB3KFQAKnHLQm1OuipVd72cqY4YZ0HPYmphJsEN5YJcDwV1MOGuFh5niec4exr036tgpn8s9b1
nxMBShlBfwBvpGWCcHwwkuLt74HJf4OwsaQzKbFx2x5ixc8IYa3Tek88lh4tfJ9Dn0dKuEhXP0Bd
q1/A5v8Gd3WQwJLGSB4jebM/gdmTmxfruL3U3C/rvqusYmfl1CwY0lVHirX/mermB+a6/VCwmrSi
Uvm3/eh/8bh7uId0pwXnNb2epzus6jm3AF9KTZsP//AqIpLaBJ7oX8ytfuinl7Is5fVZVvJSqe9G
ns4Bh+JzjqzVcH6VVrDB058wXcIvKH7G8A2UvIH1n38st7FdwumqbFfWs36HFyY/EZGMKXHlSD9o
1rh4oeR9Ml/6GxkP4tFctbOW7g264h/Moeguh3TN/lnVE5eb94Wvn3AZcNpNw/H5fYnAGYqiwGJo
WsuXSeQjGxXRGM2YipgJWr/5+0v+L3cTQmokTnAW5o/I1J8ueZF2vTvOrthRHVzszGQhIwO46Ii3
6zth2dYvPuHtqv501aEM8GkjdUJz9DN5aZvQMCgMxY4w4WR46xqSWp/QSjexTef98uopzSjeuokQ
I9xL7u/Q9D9iLP8jD/mJu/xbXvP/IGPJx/pff9KA/8JX/nf5/lYLnmi/k58bw8nv/4OuNH5D0IlM
iYwS+OQfQb1/0JXBb6hCqHRClraJmbbQlD/oStv8zUXyCwNDKzMCme2Z8AddaQW/YbnbDMwkOmyV
Zc4/oSu3u+8vtws8JX/9lre4xfFBE5ifvwzd2ImupsgpSvJsui1qSWCLN+Va3JQ0Xf2C0PrdlPjp
5VALBNCR5LFzKf6FWgcsz4H/iiySqP9e6L4V77rXsdSXw9hc+po9yr3yaxIPm8pU74S1AauUqTld
LfniMvjTsccAOTr59ZwQ4xqnjD7BLhjb/BbhvGsw0bt0CyZWUJ0PNrknUVW3GHdGsP+Ir35BLDui
q5ciSTdQZUlAJSeXUy5KEwR5oWfm1ZOT9VXLXppbtwVmt5tAVRPvBagaHaaA0bRlSbWGZvvipU/a
9JTiMK1DxxkDIlfsXDG+i5Y5S0cqHkSySMzXgHioLloWL3siGwf9As1d4P5zXXFkOw4xBdhpKezd
odTSgLOLdrpK+7J5HuakOm9Um9+ltdfnx9xaKJkoDWzloVTdmLDX2+SgMVN3N8DvZhobcjGmb7lX
dKyBxipf0yZwrrMkW6092XfOiz+MGjaKvjSJASlN5UJW192TDo4ojtpQTVO4Fuly6xWyroh1pqE7
8lut+2JCvD2LYC6bne74JStArQ9gbPrKImjpSrGjisEIzczwn81lmq1wIX3mvarokt039iJFOHbD
kEYDmafUR6eBcau0tLKOm3IYcmg1xttcWa7GSk1iXkT5ls9w7tmTflBbYnpUq94/565t9dDvl+AB
Sj+jSKDynTVEKFJPoat57ms247QIKzaHN41eMNQxa26lsVvAYu3rfuluFiWn97xXox2CGkuGeDHO
TlTZA/Aq0RLmI7x6v0bFOvuUPYDDHWSqcISRhbA8ylbBkji1nbchJofpegLbXMNhQtodJRnaRAdO
ZF+7DcmPFjEr30SrN3Vsm2x6BSBleeH3mQq2WGn3gw0kBxOlV+SBB/ggdnrW95SKttOgHw29H+LM
KKfxxcavR9bsQjpCaCHnMOOy8NQr7b1zFya0UlBw0/QAM2nnbRrSkYRFdkkVVKdqGQj5de1yySJu
E+3dz12PU1DT8G1x1yUO87nI+GSzJJd05iyDFc5IyBpwUa27t3qHh4PVz1m9NyyCRGIT/G0GlKpT
FQ6dmt99tQXKkSIqi7DFdVbEE9YM0DNNgN8A3Bespgb0fYjdQX1Hg0vOtvJLvs28jQfHAhk+uiIb
vJhcY9uiOGRps0jpC7iXV5XS2JuBGh+AfK0g5NHFiEwIVnHpOU1rhUz2/lU111oWZ6vTfVAYDnZk
JMbohn4XNEvce0K+MbN6gr80paAr81X5yvqwtcaMLeBjIoSXxjZrzzdlOZW8zFlUB5rYqIw4MIwI
54xQuvQhK1ULNT7XPTCw6OTXMmO0j8ap0q3Lbfkn12yefOyMfcaOaQ3r2oe2W7qvK/M4eWd5b15L
lucnTwz6Q1tO9V1KVOgQ6X053ThBCZ29dr7Z7ZAletXvM+7/P6iRFjGI/uej+gY90Ji+lX89q3/8
kd9Pa839jdxBZDtYcrdeFNxJf6qLNMv4DRk3DD+aSoYrnb3gf49rJEmM77RhmDrkH+qmP49r/bdN
hWnyTN+ktS4JYX+OETe/n4x/py7aZtP/PT95BRRwaA2h8zGm4Zn9yZYGzlGutp57UToU3hUKNHE7
DUm396dUnFW1aBAWYdwKu7oQl/roZvd/uVZ/vJ+/im9+eEg/vQE0+wilAsR4SCgZaz/PCwrRZZ0x
ykS8U+2RJwfP5tG0edV6Pk0wpSEtpgBpthzElVNpHlAiXArdmBN4UAMVej47bvtULe4Xzkigg262
1IOZ5tN60FqiSvZ97cX17P7Ktf+TMGvbsNhCUNJw3dC3GD9nYHXwi0i3gHldd5mr44Lpzd0PogXw
W2AwXxDDjuU+mDWkNTJZTXFCdmIU58tsDkn099fxRzvD5+u4yXNRWm+JvcxJP+2Y3bIMpJxYinoI
UmrjYBqBI+xlLKiPMLL8Hdrd2ZN5QE14QmkFmYHDNCVHkpOkfpjbSmRnDVv3sjc12tOiUtPzMi5V
ColLm5wYzk0O4+4Xi/Hn3YIr6JoYX1xSJ1metlX184evFcFQYiaao5mBpeKwHQ336DalS/0flUUN
zGhKao+RioAjLtOZGn5x2ZiIP9//yP0ImcEpuMWQsMl+fgfw34VroMoE3CI5KsymtU6jag7ofLXK
CV63a4I8O9MTe9JuKnsJbKiasZlTGY6Nm9wVZqmGWCKMQXdnlCDWWt4J+fTP3ya3G/ZN0phRdWyD
/V83ej8QDKHJOkZ8k4oZHNof7/W+KfbtqOtppJudpLTZHBvzmK+amV2165zlhzltAQdNhqk5JqfM
QMJdd77E9m8p8xfrufVZp7h9mJvtDrMxkwzT+M/JhdzmJtkgZhMFjZP21wSWtHRWZ3Kj+xblrjun
XZDjTwGhqt5SkYLg+iX0qkY8xbEeW0DPVOX+2dok4/uQqW4PRVmo884p3/Mu15rQnYv+rnFk50c4
KiZtV4No2LteU4keL32Q2hA8eTVdow1InEMPJJM84h1Tj8wiJdPzuIGI7sgO8Isb+SejMz88lCGL
CMJtUHfU2z99QN5amvUyemgp0rzNI+KI0zGsdB14S+lViiYg6agxVsrOY7WY+nPmT9ZFj/ESWVUD
FIrnOTe9X7wthHY/3d8eT1YLlx6QAeJ2nlifb5wukAryaylQnjSldzIa1Z0ogZrzXQB/U7/nZgUG
7yWiHs/LSp5qQQ1UzLwMfyf9G5LjqSQzplmdvLac0R5o+yHv+6dRH9XDYgUvuMmsU5kIhTKrGg0W
sar14qHv54tA1oDINU49z6yvhYHSkQAfWZ/1fiUPlt7nKKB9/aGZ6g/KQ4jM8srHMl3dqwULBXzG
suSxhmsFmkVVUdKpGJkPUXa2vG9Jstj35fJ96lykC239Ouv9AhyCLOlcaf2QELdh60ezz8odMFh1
jhWad6Lp+r7uJH4Cbpfso+jRu4VTx/vlVvX8eNC3xlFNdM4l0RXDnjzBFBhtHM+Web5bcUccUmyD
x7Wd23vyau5hoo0Qs6V+LOd8vbTnEnOdn9QFfvKuPbSz679ppHJEZKRml0kljJ3ZJ+4rz/Kzwept
qkzc4Lg0enp0arM+mzto7Cn1Cph3if8kgkyYqh0rq/PcuUjBCk+7x1cXEBUh61Np0FpqSL3aV8Lr
6QyiiMSTSt21jfkYJF1xbbbo7wwBdL1o7FQ9eWGaqC8WpMMvPYVCrzjE8W9Ueo5+Rc/lqp85ylVM
pW4xfptZAj8qWUXOPMTgw8VhKOfyhmyPOe78pLpvM/kqzGDeUz75zZrNboiDbqZ8ai4GOMdFd7c+
sT5/p2K9hXdFk+RAniT590EO3kcHQnsT2KP73M+J/41WilpG0IvsXDLTrmwy1A7tcMncYdrVeHKx
MxwJKcadptfnujPA6kESARbzOcSbUxcG27OCXT5nCOiIy7tVUqpTuvbJyWqqqjkoXFZXE3b4kMaG
Hr4vQA82qeZkDb67Yz2oD+bkZk/WArdar9Z5niYqpo/aPkuLTPNp/Sztwzhl9YmogvK4slLx1HfQ
MLbd9HUq0n7kQ6v7N4LK+ndTWSY3qLLXvS/M+t6R8CISDsBFgtVgxViJ33sLatQBLEXktEjkhT6J
pM9Iu3EQaZWAZtINzh2M7Tpd2G6ubmggZiVD4euH3Viy87iFPeZ8k4p62Bez6/WnbJjFYcyJu0FM
+ZJqjnXvw2XF2rR07zxYi6Oyze6ViI/yppvgc30dCNxYclKPXEGPToXkseAB+9DlyLvnxXPhNHyy
W/TVzPtQMwvz0RGTCrM+5VnuznxlA8Q8p6obi4ul6NbLFMoL7adeRGYmLksHZ1aQ2cGxdlz93Jo8
EBRMKQcW8/dWX8dHw+SOJVPYnM+UcPv9RGx7VFV2eVYm6gaF3hc52tN+1v3+BHWZUVzMlByvpqG+
NGshboMJ40SgCuPWRwZ5B4GvncxJ1bvFhSfqKy84kqbWP8xwDliKvcI+MlXd8N/EU67X+bHwJmcK
60nzwGCs9KH0vPl9gr17kQtMBA1VWC0r/PNXC/17R6OQ/DJn6O/7ZOk/jKYYBKxLXn+RxTIdFw1p
BxdpOSbY7YpQlgkUs1X35SMgwK1V5tU17bXLe7CmEhuKfK9s51vQdQRmtpaWnWN7LO8BAIqr0cyn
7zN1YMy+Vt5caHYaHMiNyo6Dv7pHc7X4+KxC0Y+KRqaOEs65x2pYP3ohWPOpMb0jclYRM2D5Z6SG
zhErLRdh5jp+pfyEXPSqyqICqC3YebVRxXMOC5Y6ybCdHvZySI0MKIicDzhUTczhOgnVxTRq1U9m
4VvXhZOtoUPP5IVFDxAgQ1acmUn7ZshkukXql5/B7M0HtGHe3nW04qoHOYtbBVY21v3wlNRtclGq
3jwtfr4g1ZzkTVcOxTUowhwqfncaT5YIi82n00/zElOVVh7SATkvE5h6FsCNV0VP/dLBJbbV2Sfl
QDfGUoju2kdWGYpeERpXOWn6TSfXbEI9xXOfpIgrd2CRUK4MYo0Zin8H+3ktv2EXmC4rv65jgdvv
ZsynKsoQZkeDm+do0ZYnNIz1zmlkEjbD7L5gPAr2sMAQa0WHrHRMEvrrBz23KKuguYrFarpNe7O4
ROqV3RnK7E851UkNBvoSUg09iTgh8dWfOhazi6TRXMoJOfUA25C28NLmoUTLG/eO8I60tWpfcUR8
E0FjnhJh+mfMzsscuhO/eAlPNMLxVI/nW+To8Zio+65t4gK8Yz/3vvnQzoa2ooixP7TBCi78rBrR
sspxuhajud9EWLnWjo9DVRsHZ9Ldhxb38F7O7Xhai8Z89YJqP/hE70WZXI1vTotJzFvM+iax0/7A
EDp/mcd2vUJFMF4JJ0VtnIrh5LZbi2vXFhg8wIXPLbEu1xIM7TjJbhOPGmbIE8A6J4s0RRvePk9r
EJwRhYvIG9tzc9Emtj6S9YgewxfFuSjZulbukwMa5vrMrq3pWM2TVkRJSYiHMM1vrWsrZDqq3Nvb
s8WfKvJAu9l/oNnAJYmGpEsAQdPYV77d3PPNLs9XtOpY6foijXwm8NBOrAXsabXjpXG0J+ks+pWg
j+/LbFXeESLfEDGG1yBakhlSdyrYxDoUKw960vRPXapbL5qaecp7Vq6+kfvh3bj1iiBqqLDe27Ns
wDH99c2c7PvKF4igOIRmTwb3STH3r+NUpvcTCP93tTbFN8IPs1shkmLvSs09+gMaoRA1LZklLSqs
CFZ2PrmuRIjXZh/SXbFcFg7tOImOXVyQzdH0WXEpt8/MtIl2RyDBWVWIVhxB8rywyPmKWIve3Tei
GdgsbKaLmYaUQz6vRoQSCNOmNYn01jTJwOKLVYgPOg3Nc5PoBDZ3LKlfW10gVrEmacdSJcuTmlrt
FpVmpnYaomtUJsHivKCbBCglUPd+shwkio1YQA8r/yMzccHusEnwBLDB5gG49eUGdG5g1cZVd7Yg
tLzWEDgiSa4zKGS+WOUuCPjW78eZkqdqKpo7oi2pqAv05WNsHCLu5mrpzQ1n876YqRJeqBvQzSHj
n/9oI0ilW8wK8oSMf17Swu8p94FWzfMZJH7uP2EFAbMsx4ATk2wQvu2Eo9sEqrV9ZSvM4kEAZosH
JQ37GTnw7STaZbG4Q0mZOXYpToowQb/rHlEbLTfcHUV6QfxLqvZ557rBDoRycvYmgt8qSklQOI6D
DB6NbKw+TEu2x4ll73vaETvCbAGoOI9relOtRkEWxjiil0PYP/LcCYDzM8+FiBjr+jLzxqaOMiP4
ID2aBrncmhh5Uq/7wsmbXbTwf0dd5EEa5bNAADrqdrLs9EFybqA2cQ+JJlpOMYuYjzwwOo0K8NGO
Csl8s+Pkab5UXerNseHVyaPbwwrs0fWvbVSbJRGm02p43Pua25FLEEzlh1SW/1h2GIFm1fMXj5uk
jL+z0d4Sjq0yYsRsCtKcvfShmO3kjdw10p0XS6sOSFXnJirxXTwqUaj6AOvtfamLHsRz1iwpD0aw
BP1OMJb3kS4yj3R3hJiId5kI3VcXnSY+AU/qWaQ3Q3GljRmStUVzaoReOBz8vYti4m5m2GYmITkV
kFkjH3GnOjQOYSvM7KJsJu1qahwyw7bjuowWJZQ6K5LafzQ6a3ZwLQSOcY4ipdUi+jCC/LXGTHPB
V7nWznRdG+WB8WBcDzkJRYQQ8TJUCYLVl+cqW2UeYTqhGXPsE/3JHwrUgyhmEH6Vqcb9atY4iJjd
O6eJyIsgqpUiCNwINAV64tzSK+8JqSiRxNrMJxr77eiovdeRwhzWqsp68oNlwFSOT/jWbg1xtdA/
ErsBscUUfeuYCtqC3gUHlemlRqbPl6yftXmXjL4V0/jq3jXrfJa6mXtDtoR51pq59gZVg4Fb2isX
LC/zgZC4FvalQd9/mJBk3SOP4WioXBLPjN4OnttNWuc3blfFzbz05+OYWm8zD+8rOMPpewAWafM1
0hrcCbbkkZf19hDmVcXOOfamag+FK0cZLdmK7IpKnYWmmxyobD/bU1tH2qDVGhJMpxriv8dlfnRu
/BV18yjiYKkgj4NIFZDcn6j/DlHLMCXGEHpdC6OwZmw/IkWWW+T0hwdVDhdXIq7EEkLC7duUk7cZ
SYV7kiPaDGTklTKV1w1d73ZMxEBahZYBjY6czkQtugo5fhnNuYRPK1R1ri8pTjOZTQr5F7e/DTOF
HSKa9K48U1Qaa0R92MHCpjaSeqRnEKJhJ9GbbvNC4USCNIRf2ps3bOPTRaBahSxmsuZIXtxyXn7C
GGrhNTo7NCFZefrV1oOKFpRkaL4tCqk7b0VFutUatxjwGPg50IuwcFdDRhL29BJlc35tlMLmrhX2
/IvY9n8BaYkPIc14C+7FHudA2H5+c3rnK9l2TH1D1eWPcLIsfr2+BviJqq6aLlRKFnlpU28SyzWn
a9orKWyKNLtjN/v7u2VDMz9dp419x82/+fpBvX828qataaKw3LKSqM3ZdVN/XqEDjVPXkvu1yH/V
lPOZid/QzM2EzI9MQCX6nJ/zxeya6EYh9CpMFvtNanP7JN1hjRrpBggP/ofw+Dcg/r99JTrAtoJ5
4kW8nzj/Km20vEmXCtwkyCKxBPpZV2UqIvTUPv14qX9EMz00Ff/8bEr/JAb5j5KR/4NCEHMjXf7n
cv+LFOSuqX6Wgvz4E3+IQYLfkF3hmYJA4iAhFuRPdsnUEYMQmeX7Ps0M3o+qvD/ZJX/TicBaIFgi
1/1H1dOf3nXrN3cjZOjYBTfkZv1H3nUIqU/3PEELvIcNFkYJghfX+Dnx0m80NmTyHqI2SdfuHDE2
MQhtu8Wyu5rmkglFYh+jHvhNWt21BLaUV5RI5abJCKMSskdXiiyNj4ygvurE+hzkR2lMRkDpn1FV
cZCKhBTWNM8SKhExKMSNPzjBGxpYATFTpkZ37a3UNV7QGbVqR5lXc8kwlPZp9lCUyahdYs+xAwjV
qmyaC6dgb8Fa4xnHKW9TFyyu2SpbTJUNd3rXLOeNP9a3iAiG9STGwn6GHtTa3UxcMxLNVFXXrF0I
sEfmoI5loTaa6h2vpTHiDrNqlVwkXtFTqATpNeuPOuNrctX5+tIesiqo3XjBQmbiRkr4AvnIu22m
1qz+YmdV4u7NcprmY+1zM+DrCMokXpjv0aqOlix269zhXMqxxGBcNCjijHzNR/5WuSrV9mnqNe2u
HgaVXpYsuJeVNYPfFQKPUd8N6kIvVWMy/k/ZCPvui1cpV3m3uGh4w0UMsxGRzY3go89dP64AWe29
nRciozHINxasDenmXMHLPpWXttmoF3ymrctTHZI8LtNeGBimNAQFKfrcb2KRy1NBmH2aBAuhOWKw
ednUvS3nvrlgePA49KWbgowLI/2oK7vAvJNodxXixmVX2sPwhue1hG5ICaPiW3CRMXQ8L9iuvI6U
FgffzBmwOIkt6C/6c6UL3D3CXJNHWSf5qW398tIkjPrWq8x57076g9+5+nNZ5NV7aq0LVgv041Nl
lV/J3mda6SrENVHB2X7tFY4x82RVZAAbxuic6/mcv5ZDz93j5XOCQLxaW34s0mO+W0hrugi8yHsY
swUYqBaohLqkxvxe9N5s7gDnm3scTJke98HUHpBXEUPSER/E1eLOvVy1eQJnXjMdV8XU4UZvHX3U
9h24MAiTWSgBhZsuMPxbnZ5uS62LapbYY48hFUDSrOQd+yUIHA0KzfMouxVfgijWR5txZIqUQIkA
jDJtgibPra8aoZl6yD40glxmU/9Qd0J8+NQIyqigF+JZZYJcUdlay8M4uB76ZnBtI1RdJ7XjIqRD
Nw6upw9iELPHnh8eaUgym80hmbMx381qab93Q4qvpUqIEaqZkmSYYjG47Won9+KcgZ/lfnBLnQs9
lV/UNBVDyGzKR0HGp3FeyXzAdMUk/IEsXVLTlxXKDANhubdGXqSPDAZ2vyGmyYEMbP/Nmcog2PXD
4D8JiRo87GmmvcMmp02xrnX5dZniF0PH1NfvVaaloJwj/1/IZjFzxb3/R96ZLceNbFn2i5AGd8Ax
vAYQE+dBpES+wDRQmOcZX98LlLpLjOIVOx/L6uma5c1kBAKA+/Fz9l57GC9CAkU+xVlS3jW93XfY
n1p5JJMV7zuu8fazxtbfXdh1Px8G7MUaivTAvaTuokInNi3BPJP3jb41a2x9nplb+jXG9cDdJV2K
0xiLdNWfydqc0o2Nj+JHNWrjS2k0S3YsutQNb1RV5ylcSX0Oti6S8PrbAiys8Voli+eQ70A7x+qN
5YLTtRZ4E64d4UVGnn6HQmNOO9rwEHb6WLMfumnIbU9yiOjBOZfw3utBpA/C0ubA7/I+/zy5xsBg
EbH696aYixvELYJsDVXj7wYRYjDP6yMmNxpnQT48oC6f3az6ZHd0t/CVOHq20wIZ/cTQi5od+nv5
xQrDrj3j+MlUgSNScFGEJXqoSokFewi5jNG2nQPd2XWYWtpNi04Oz1AyzsGGJrPzYEgNnFQITqrd
QSPKryIjHdxdpAZ5CKYE7UAopuSmZkREYlycBbdBpuWNZxpFfVN3dfjFkl3Joc903fDAhw6TN3PQ
DTD8GrjaFLet84HGzvG2lkYZ+SYOja+5Phq214yse37Ny216VQTUe2ePY0D7W8cj4BOJ3t5S2ibh
ZghKC/9LpNiqzEQ3sSZUmXZWmWWFOrpol+9kxzsPpey7lyV3lsvMlgy5WsKyn9tkMJm6lVYZEAgu
+O7WiETIb/IwvW+B1fR+I82q8RdXDDZN32q+xzWskv1IWzUjb9mGKYSPCJ+z1gwx1i+3CPKdAbcP
BC950I/ctaHBIVMGP5whYTXK1AJ4uTFYbD2bb/nAdJCjWIxoa5NPC8VdNzpJxDAm1e/CpXCmrZMb
TeFVidkfqfRl6VsI9O4Wys5mg2G/XTZzM4SfCRMIr+25wWhezXJt3Totjh8dc+u12Y4uOckG3EFW
q3H5kYXheBbbNB0ZGrdi8ogR7TCE4/S6pV7A38iea3+pi8l4ElYXGh4DlXbGWwHFYwNDwPzcE6F+
p+nFxCqBZRMJ5lDZh1GAHNtUiTJqX5dlaO0izcpqb3Q1M/b0wtC/6rbJlKw1x6LHK5JbN8Vsswkt
fW22zMsyBGFGYc43WsrX8RqENT2cfdk+AliWt4zXHW3HrqbHNChi8cDWVaZnaugl+14zLNs4ig0I
Xk0aVJsib3sdXkNZVbsybObIR1ve8y9K1/6CtoWcbvqV2pWL+xJFW+7w1OR1Nc4+BHbnJ4MnZmBR
XeLvNJae7rPS2v47fyPItsiH5FNoRvEN6oDYQMVRSd4vGIdn+ZRGNcrLyMYM7aj4HpliFPDIc0e2
JkVEQ/5L0Z4HAeJYBjEux81oZtFEZaen3xasvVf1JMn0Nsva5ARnchfxJRbdrcDVOp+RiDXsAe8y
3Z/JNyBrwZktNmSw3+XGSeQ6dgiD9Iswgin2NaHqi6zHb7shMBObVY5NgWKDOftnVeKQZ4dqjYcy
dcWyh/q70JnptAU/yDitI5e5jUykdRhPNlPFJ3lYYuhD9uZcLIeyqOzcs3hpWp9iSn2y4qU0NrhG
g8qbksi9oUcQD1u76mPzYpIMV7eKQ26/VY3mzJvRombGYzjIb702FYIaI8AxnYbhczf1oj5LFZ41
9vmsIxXOabU7QBpN6kcOLrVNgoO5Jw46MR08ukN/G0VaE54tNRKmY87Ac7hoFmd9lWZR+RVbQnIh
ZpM2Zx8PCkkoUlSwIkyZ7qBDGnfwf9Pn0aZftZFlm+xV3+fJrsqdrPXiquRpzWyVUnDomBQZBjsR
Ze5Ic0FdUrE65s5APWFdLPFQzNeGuXamNeIu7W+E0cdsNoCK0ZQsLvVRuYknodsXIeOz6JGCOcn2
eLOK8UJitHbPzEUry7u2qdpxF/dofI/1SEL4LkqECL4D7kyjnZp6x/kE0c2tL5TBCfSOeaohvU4w
Pbz+4zz0zvHzbf+BM4aJLIYbozgDCRJMTrQXQSI1q0qa0M/5vy/NJsUaUdr5979/ykkn4fVjHAIf
dHIQWK5pdrztJLhNVbRaV6d+ZWJrpMrIpnthd6ydlJyJAUZFVhcWZrXEmw1KRL1BLxXYcfPp3x+B
/+P59s0p+H+aJUKuqrb/fBK+r77Gb6Bvr//+r3Ow+Q9EC3oqHF2R4qCD4+78MkVowvmHu4b1wVwj
uAk2pwX0fw/Cxj/ryZiH2aUn41Ka/T+ZpbT/AQenrznIyCINhbrvX8gsBf/hm5Mw7RgDrSCwcBtF
52tr5u3jU816y5Bi+Nkr4Qy3Efrzit1+xAc7sYNBPqF7H20sDIhboVG+YYJb9nB+zJfAlVn4FBRB
b+xZzqjmS4dom8/07Rfht7LAEsWWlOKNBg71tWcQAVSgxhPMfj6Xlqcqm3V3yFRv7US8yOa+Wlkn
CaPg8kazQ2HsIaRYwxZXsmpBoK0soWmBuraRFpBIr6Bbyxkr02y1TSyyFuMcU74Xi6q+QW3mOl4k
NXxIep00wwZezdRtliQAA4PRUnuIrLkuvDCPg2bfOargQESp1W3wKdZXnDvqJ4f4cHHeTUQQgVvA
J4qt0M03WHdR/wxBUjHm6LHZbuPWlplflZoucc5HFxwwTCTrxTjfjXqVBxtjquYnTaKn8ad26NHK
1ETx7KAGuxYaHoT2CNyT+BNazYrWWxaP+wjxBcpwp+F3xLhZkE7TTfX0zH+t0WGupmH8FLmlpd2i
bKn6HRA1nZIhKvW7JK+FumQCls87o2vHlBmHu6oG0dA+dbqQPWfmFvMzRITmB02xwL6PigLDvq5U
tRycXqf6TMZpfGIqlWW7yJlF6FVTGC03PcEZ6c4h7gu5Sy3CkH6wcHF7dyJCozNgMOgL275irFgb
d/ZSDzH4lpir6BJZPZVEzLvHdAzk7UhrGbw4tMizanXgbs1hiKbd7M6N6TGNmuqrLiJVbROMrTn7
TujSi0dhp+OHtqyy3DBJWM5sWcfrsCFzvvQt0mR/GCCn+Ibqo89RYXNYy+CQmlsVjEV71MJ2GjdD
UuT10xjnyc+SZJVwUxZmKH6UqplusPUvCQL3EpQqkwzzq6jR2p7RZB6DXcDQyfE6HPDztm37pGZn
Awmw1REXRg+wQsZvhNDCPy2l3vEmZYu++DFbe+epIOjlNfUYfyycBH/MZHw5AxpjHgerBfFDviKC
gckyBQbtc16S6aV7tTk6Yle4Lim2bs24sLbHQbvPzM4xj44meNk64VCUoCPij/azyCjbmmm6maSe
EpH861UkEHJACpMkA3+iUkU7PU8lhucDbrkF1QBpmxNz3o6TRf7DRGbKQbyjEczwRktxIScc7SPX
fSSM3ZpMwuCZtVLpT9UT859OXmfoHyDYvT6ui6wD9aXHNg+QS0tZGn49dM1IM2nnVAMAINkuRXHB
yRhNn2FlKQ721vlqk8oKCjrWah76IVRfcI2U1rGg7yBpOdiGV6mkveU3QXERR7P5pHVBeqEwkF9b
YtRwWCWR+W3SRrPbFEH5I0kz5HaGTM4p8Jrt0Ep17IH8eVZRdZkfOnI4hHnxM8QV7S8F5dbO0vL0
yqYIQTCZMqHbIc3qmUIHHU2iRVfjtkgC/TOdj55MMgJXkyWBVVs59lVp68WDO4CS4Pwfls9jprvn
2RxDvZq1gtZZn/YSWUlARVSW2SPYNvdYq7G8VFCoxk0eVsmNwWiAswVx0IdQ0BJdRU7RQzapeyea
OAqUZO7CNtGJdL915Nj3WC7H0to0oZ3Q0VStvSpXVsogchZ+6DJzQ78NZIzFh8bkWsgSylAJe75L
QXvT/2Coe2OJvLwQTsU9MLT+E0FANKiCFoSMPaFIgEMH3KmDZhGqJr7DrpJO/IbOfL0UfX0RjiXg
WCVgfGXdQ2p3ydUsIX4kY/PZEWWJGkoFWoK2VhXaccjL4POUJvf90oTHru6bC64+8wen758m0FrY
7ePgmCKZ8qqsL/e0A6PNQFOnXbF6xdli8kLTEexGgMeOAB3iVpDKXIc3NxEDkswljTJWsyz6CfEk
v2fFzkNIPa5VbJKKnHidEy3/wM6j69Gt3XRLg6jZgWqD8ZGZUMJQjjBc85I6Ty44v4WR5zDn/04B
ixJuseNK813AN1/LZVUe5YV87nO4QxsT/9s38o/REBFqNN/XY21B+ghrjcOsdFPfxoUD4oJm8pbz
nnW1ZFl61BEV7FlJ+ot8TG30XGZ4Jk2nPmSFvTxDE0Dy1Ms+39VghDgCEY/3ja0RwVtad+giyqQ7
oDFt/NVIDAMGmI88i1ef+SHLV5Hy0HPH0G6mww+tnMwXKxp+BvrSXHJkC/2OUuRhxvT25Oip/awR
FRL74LK+oZWFmJTMceA1euAghrcHAdSsVXxU6trnCbpi91zPhvrOxGbo45HmBEXkWfUy613700na
+oYVfpWf8u5dYVTuvgvR2fd9BMO0GYWWoUJeiIEuTJJ58OplYGWkc1vJ2f6aI765TTQrRpMU5Ns2
DpfPqRjVeedgmC6dKrh0shRkoL6Iz4gN0p1s2+5W2YTCVzPxAMgySj+3iEh+6pATs37YbtNe5TJa
Pi0INRKvIvis2XYcHIZDaijlPiHlXXt5ZF1G2yQVBeTIGJ0uMtRhvgRSZT2BteZll8vgbhZDFeNW
4zDQrITI7KfTjagbk7FqH53GYu9nOXAyIrGXhf0k4BwT4WfbwYocek92JpsxMrd1FmsVhr0b42Sa
duwG6WfmxwN4JWLWzk1VDLZf6W62R6DK5L1GEVh4ZV12+u3McOHQdbl6yZOwPFsiFvcNSOvJwj9p
Zcs+QrEbeYucY0YTFGO0tCfugfMAToVGigMHGO1NZpcsc2GinC8cDZ2VdKYS5ecKh+EhQIqT+RpH
r3ZLEZT6pcnLRZO5qFwfNIP2ghw50nG1MvrwaYO5AypRXF2DO+F1BXC4eFE1xC7bXcXaLTTbBevS
y1ynLCH+qeJkHftp0AC1bWtpaXejHYOGKQeIi1uHfZOOjyUy8VzGpnjuDXuebnoXm2LO+ZTedEwp
xB6gA0ArxqGOtg2Mtv7GolKKL0SAxYX3f5bdWYh/deJOdEZ64SZu+yWezeqWHdkZzgCblwOYD6MC
pU5WM+twU1U/+rlT2V4H1ij3KD568IqTwfaREUd/QDSVh/tk6HSoZq5deYRRMDYeR4W+oDV0qlYy
pixxm9VmJjYxKbY3ijMzmibw8vveSN3zvOpdZysp8FqyGUcd2w4cWRaT2DqfA5rqXpxOycEIwuRO
9hP7qlmZ6ifF0ZUFCq/mN5S1fSYMbLQbAHa4Q93KbSceyVjLaXZOyfmYlsY5ZLXK3Ot90KdehrvK
PC/ziedfg6QHQ0obQTNE1BlP8AChFZrLWF+l7KHKw0p/awYRrTq9113G4mhjh800GBM5Khql2GZN
dDOw9M687Bnnni09Dop1IBPR16YIu3tyiNiWl7ZJLxvMii+hwHI4a9HsBYpqC2mnpV2lWV49uyJE
xJSAcOBu1D0NfPiWY44OeUiY088Fov0W1jiUqyW2aLS1HMAPBazPATgniBhk/+OqdsdkUu+lHUpj
0y9Ku0BN69RM75Qmzjj4dBYKmT5+dIeEGPvQLZwvY86ZPVbmDGM/ip3H2tCjnC/N2uMxpK6OyRAZ
Z7JyHGhruc3r21gFXzMySvno0HS6cIuJ3382EBJ4NnSxC2tQbrMN9d58YCBWPplZNexTJNfPJr03
XoasnH7ITtS3Tk2UAFccBeax1yzjCJqtHY96phepR3NFfw6YTcCZeT0ERJmYJJrm9BEZv4Oawl3q
ZTcsQLoOHeg6eCmaGZFrg9xTbUYR/DTUGJ/rsT4hULcdQElOd+G2BblbtQZjyM8jYzF8eIAEHFP9
tahxpbF8jsgaeezF3CMHsfrl3h4aG6uumxvn2aqukwaKHSxuk3MzOjxhmyIzsX6vi4USDQ0WuH3t
oZFhc0/5PWzwnjFDQZV0QIHJgTAq8aLww6eXLqoyOt5as61sOzpGSASVhVZQX1WDvHQj1gMnpAPX
6Dk3eVUYRqvWUKN7eGuCmnppzNz82Q+KkZwbN8/uFLn34RyEW+a9BqYLLV/Zcqu8UX9VOvL6vgSv
8sdqVULiqiwqr4yWiAjMeMzqfd3M9pNoSmMgh1GfN4BOIeGNAsyYVTr1fI1kBnJnVHY7J7UB7bir
tjN7lXkaq+JzkGZxhiV82rNZ4sLjTImnnJiG4FU4aunTjU7lsScH7nMMt+5BaNI6lw1azRh0y2HJ
pwPV23y9Zlx9Ua8i1bweo3NRtouxpThp9taqbiVBFTwgT3sa7idz6o/Mm2mAzWJ4mDJh78ktdh9r
3diVuRqu207Sew5Wge2S2T/KV81tGkQ6ryjt3XP4BEy1B8SBHhBTYsTowqHRLid5ZPd5gXsX/rC0
Gjl5JIytw6Ja0OFCGYxxszF8OJpx6XUqcYVH/ml0xyqZoVqmhzxWscsSUfF0stevqmRjFSiPcwIt
Lkbn17dh4iPOobQFTeflHPy8OhmamzyOiy1+wuFyRAdNk93dDXOnHRvLyM7NRJOHIbA8bEO5ua2F
lr84SWVsY7utr91X1TWzBRTYyasaO1qF2WbZtreQTtO9XQntrIERnBGbFFBZ9nZko+gOdcXItwYp
nbmQBZjaUF8HbQYt2imTM6iuwy3C0q9LWE1nlBfdIZ2thgYycjzHcMxrSVzz45AzIN1OToNoHOy0
/XlMpnkfverYhew6r8FON+6MDNK05Pk8BlUTG4epGN1vJo7Xu6LVO26+EaAPxz7UnYsxC0hbetXe
d6sMP1sF+bagqmGddEGvNVWc7sdVyG+PZnbdVhVTPGWp4aa1NV4i8uxZ7rUlaX5gMKJ1TXYsxoG8
Mz43HWdCs+lFsU9Xs0GQFoj8EqoO3l7CBLRNrnFA4TFeqMkbM9QBhMb9venk2pFiHIdEpKvAM6oQ
suPAsWlbGQV98Xa1StSBfDLrWpwXSUl7vRDdTtVjgjRO0571Sbcxu2DDEEkynUeBFh5RhfdkHmrV
lhqFvRXl67BxVltHPTPw3QjYjQcwdOJh6mwUmqwLKt1aHd95soT4XDlFwFwAByXtKDe9CZG/Pquw
sDJO5235aZ6CT02L5i17damMjcaLgw8D90pTDDlKkFdrCz6+8QYJqhZcw8hzvKEZ3MdCzxpAxvq4
n9swXXZTOJpQ3Tp9JoQrye6oB5edeDXc2Kv3Jl1dOP2rIafEmjONXdr4jEbRWGjZflh9PFSeWHqc
1d0zDXW1BVWB66ga62+90NKbSGFtaYKh5Ai2jPJSvlqItBk3EXK78VhySLqFbrGzbbKifDucs2+I
9io4kKSoQCLMz8Fnz+gcg+ggVgcTQt3oAHGV7Y9iHfiE1Tsv6EHm1qPH7Si/s+eeGmD19O+n1T1l
L0P/pQZGdih72XY3CAjmXbnarizOW9BEmcSleXaTz9Gx52r3vdbzojurfct8dXItr66u0HbacVuv
lq+lUfUXTHhXVSIRXdL89CbDjr/EYaHfNU2C3WtJJQ00PX5yAbgetJARTYLzrAyYUCT0HmZMEiB2
aWNoVNuck8uNNlr5BYCE9Mhxstgbq80N+5Lw09X6BqrP70pm8X5nBcME2FcVR3o9qHdaOR/7yNTu
COLmGlaTXWobd8LGdkfTL/TW2cmuwet5GZiM+VFqQ2SQS4fG3G0NkJwLAhRKANXHV3rjiqegp7Ib
2xK/U59q5blbDhO9OWyCdmRQw2EcFPk07mqZxY+SQFAKqwDEkauSs8mNmst0tSFK/IgLemAPzPwP
e7UqqrblDYKaW1yTe7Yxx6l97Mwiii80p+geW1NpZ3XhdE/Oq3FSGXgkbhLqiOm5UA7uvcHu9czv
gj7pfc5DFu2uMQ6hW1a5yTXS6mNIHS85zVSEiCM50nrdfmLmRwVooIhiprp2ggIz1ut9ZAw0Lmsj
pEp1u1LXNjG+7Ye5NnvkhRGQz5B4m3MN1hkd4hiV7kwQ5Sd23GbYWUVMLQWNN1RoSdFDHQcOI+Bi
Kiwi5/ArgsgvEWrYGzicxKerSUxA/ZnVkTLXNSwz5N5x6OKeOjSfAPIPH9B93uuYq1WgY5k6rX7r
1NIOl3mUhvuC+nQ+c/JeVweCCoBxziVmKbPsAxJ1gma+slOt+vLHZOGdmdIpF8E2QDZIw4LpZQEm
OPX2O9bQ1qJcvjplW1zGrtHvw1mAx6Xp6sei7g+lkfV3WpCauQfvUt/9/eNP8iuYFqCoNXA2kA3r
2Latn/jSR4f416iO4cFk8F9Wjcu4HGytsAyvJ3hszwGcjqU7zqJhvk1enj9ZA1nPYTqvZ+w+yCjq
p5x/IoO1JDYzjghbnIBOs4VlbJteySKGA0S3c6JO8jFy7v7tJThoz/kRya1h7/1v2aiRrSJtsmiG
L7qIom2uFzY9UDeO5+8BLrfhU0XyBbEn6IWZNmDM/ZYkidnuUItRlI4NaR0ex5Y68WfFhPKIVm/O
zmFkBnJPAniu+Wba1tNNucCkWo2LhvZBZKZ4O1nkLlA6mbZiquQq/meN//nTdq9FaCVngVcDIHxq
7aMmopUPIBCUH1qkXm67VIiMai/lHkUEaHD2yMT60xOW/mi2K1x9aZBu+eL1Lmg1moMPcHDvfUmk
zbqicOM14Xu+/ZLAV3tl4y7fWKDrh31gaFZ5jsqa70XtcdtFY/ziph3jJjCE/MivT4ULC7/ZSuRj
1jZKwpiOFSA/xuizWtwP3uPXtOc/hc/gHVbSIq+TVDpYwhPICKKLJXMjXBQS/qh5MNI5c54z7NHD
Vpt5w7/mGKQzf9QiM70MUReA4y7RSl+Fs1VG58DQQnXIsopAiwYjabZjFtaG/qhaxE6qwXVYJetY
iJYAllDs7fJRKXDusC0zC+4nGHFzV1NAk64AvWtt6dTOXnNKaF4ND9JPjk7JHSpqmq6Qd+jtTouj
fa0QlYy3YxtZn9zJQGaHqaQqP3rGTh36jjAUzA4Hfbo0LfTTb28fg4uowvUagz3J3OHu16LayhY6
uajoQV6xL6h2Z8XMY3y7bGbrGE7tkl25uJ0muPVzB1+knVLKw6wueJfayeA1CupJzOc5RPIxRLvT
Wc4HKZ3yVM+OeM7mBUDQT3QGaWon6/PCbCW3mUthG4um6EqLHU5nfUccjBdT9pXbAimVcdk24OC2
2HnkfL64VogmhuSL+dzk3HnNAKON927BiBYBkCJag5UxTc51a0azgDpOabDQTdn6NXE+xsbJQ/5T
OTllDFeu0OGCOE2fODCY8nQ50jhKvjCj0OdfQ3fG5cSRfbgfYN9n3s8yYq6PMTrmU75DNKLZN9MA
768zFlsOAaFHQkd2zPW8OrPihpaGTgoKghgIWrPm4oD5+3L6yln8r5eIb8CPbCleIDg9CsTfulv+
AfVcoknNRYJ7Y4nittxZoTCpgxdESIgq1qkUP7NtHt3AjL7EWkl4VBY168oqQvldRQojTFap2AQ/
oGOSlgDf6NoYY/9cJOzjaNJQwGGPDOotSVfmXvUpUeFAuDiDF2rR8mGTy0DbKpNe6/6Di3u73dqS
CTsgHWdVbyA6h8ny9uIUihk9sLofHK7qS5pFRebBzuHb0+RwLzkI98EmFrZxhng6+lrpBR1R20ZJ
tYVFEhjb0S06sSl1y72eae76w5wk93ICOs5YTKh7t5+Tc2jIvDZ6oIoEJrJEIqcjXrmMJ8f26GrT
+XcQbqDvIJ2yoh2p2i1phM2dGXCe+8ALcpIJ+HrFSBUsiXGGRRvZwtsrzrTSRhKKBc5YR4MGgxuO
QWW7tv9QJRQIHp162PGMlZfZEGLlVyWtY44VnMy62oimD6xMJ/qE9QsBEMLqulI+sYzY69v+x/OV
m2ZMHQQBfjXlmccSw9p9krgFyU69CGoSeK35YUAgyjAaHX68HdXsBBcu1uKYhlmHT3Jk1p5sRKjc
n4RGJd02IT7ryjZSQ+z6Ks1/NrFi2qpQsF72Q1Fn9/roTBwR1xktC031JKtWfVI9IwfIEToNyNd/
qsG4Zt6g48r35nCIBz/UnDTbtSSc4LtG0rnRh5YTqGrL1NioCiO7P+eirTzy6lYW5WLEMdET08o+
RgBF04hzRcSfHM3Zy1lFOkAmJX8sex2iytw0wgOy2PoAcAnTNsoFzsIq6ImvhZLPWScNymlrJFld
+oWdu+axmJNVLQAW4QL+tnho3Zmmtio5vuEGa9BHD7l7SZIqqEZixzJ3a3Tks1Dg4fvG7G8h95pF
z8Ts9d36X+2Ykeh0/qITGl9+vLwVCq3/wW/DDJGOxMhjbAGCKpVyeM5/01P1f6D4CgO8MOnI8k/D
jEWiI4seiFGWftYoSY312zCj1D+GAcAGrLNjsHsjPPoXOqG3Rx7i1/gC7KkWKwJoV0KF376EfWYw
EoB5SLIQeAOm0/YtDvfWN+kOH/KGvjI6SgtKDaT/DzaYtyauXx9NtY5qlbKbspdf7M/3X4Krcdu0
AqnR8Cbl0qwu4wFupFOJ4uyP2/HOZvr+R6GrYsVX+EHW//+PpQbGcCSQmSoPSEftk+RGRkVd1b4G
a/2Dq3pbwf+6qlcsmkTgJakl336UCLO0MVquSsSReTYSRoSa25w/cBm+d9sY55kCMLPDRn1SCfV5
GCZBVQK2WYD5dEgdaZbq1VnfF/WRESu5RWQvYpntk0l8cIXr3/6vuuD3FeLWWulgK+DmpH7smeBl
SVIr5gpdS4SE2RRUJVm5w7iiQRaNbS/gOPnB/vXeLcQ9gVaNzQJj5cnT4q6wysbiU+MuA3Wrz5NX
E+JyIBex/WX5+/8svV4vUHK6QUAH9QHU+MlO6XQinkVuIVSCUppvmt4wdpYV2bdWQwagKdkOIgcn
lOs002VQtcb270/rO48QD866HkguV8mTm1vE6FqdjJs7TE1yLkuXNj03s/vIr/m2nP51nSu4b3WJ
rryuk88ZdJQghLko2OnZcqw6Q99ojtVeVEXUIGKJ/nWIOLhFThwUSGI9d6jT31WbUtpQdAIgIxgH
K2RaNM/s8ZjVPrIIv/O0SF4MxI+Q4cjQOzlHZ5wJjcrJlTeN9fesqex96GTdbaTSj3Jj3xaSv35E
gw8CE69LquWT5zIYGDNjdeZHnJ1qC2ZDxJ6Vh+IS/HX7KZ/wM3mjqqJHPQ1Iwhv03xzU//i0vvM6
SkPA6BMQLTFDn9xFWjSC4QjH0KiS2ic36GMSSKL5WHf59NBTpfhO4GaHvz+i76w/PKGCfgVufrah
kzUA1zyKQcnvWyJr3CB4jLzcMdQunEbtLK20ft83rtohdG9+/v2T37uzBgxHxLOrWfQ0tzsf4qkn
4sL0ZCEXJNA9xIMsJYmHCDz/7x/17kUyhaLNYTrgGk+eV9Gu+bUE96yz4dIX9ZIcJ2sS36p2sC7z
fo5vhkwDwQGAExbM3z/7nctk9TE4biLj1Z1XDsAfO1ZMjn2oV4roryjJDq2ME78VaJliUUYf3MuT
k8HrI0wI9XqeVjQArdP1jimhnQqdzwobGqtunfW0nPA8sJUuMPGyC4pvuR/b2ro38lLfisT+oaFG
/WDZPdG7//4e/M70blgdoE++3TqJYhiGJeJ7oFfkcQ6iByZFLi6WVYha1WS6QVTwTGbryDJIpez1
l7//6O8siJRofBEJT4O1f70pf/zoHce1UI9MdJVFx/lDU+m5kVK1W+ZU7FKDtNa/f957NxmQKzTQ
tUDkmP3286oCFJypRh4w9KA7AFGGz7Q4Rk6gOR88y+8sU5ih1/4i2AgKvpNLWwaNBjpdUA8Da+iV
9gDRwxTzeG+NfXMkc8c61NiWXuxqzK6bdSz2ry8VAgHBMgbnFxD6J8vkPEi9LbSMZ0z1udebDPeR
Ps5knM2/zx//cUF851JXCzqdYAsMAWX0ya8KZquAm2J6NlvQ9WwasW8HkFcSHNW7DPU2Q1g93Kao
bIGNRPX271f6zu7958dbJ6sGQEEtLGfNYMteH9lQT3d1i1Lt75/y9lF9rdTpzYAAXlkguq5OHh26
VWMVzUa1LTIRbwyZW5+RFxh+6RJ9Q+s4/QC2+u7n4WZgh4E4itvg5EfNCiQFmVttLcBpPjq70cee
wu0c469u9CHe9O09fL08cl5ozDCLEOtE4u3H6TIEGWX3HRGXrb5JZBrulkV+TSsz2LXInM9Nt8L+
B7jFZ0ZsfrAivt1Sf386u5uQvDGSI8rbT9ewnrXwvbptoICGRAYzr1Ra7RkDIYYZ2Si2tGqMm7/f
0fc+dD0k8uQCMYDu+vZDBb7fWYqEQYRI8iMGA3x1LfBWV1/Sn7aTpMxl+/GD2/p2i3u9Uhr5Onuc
oOP43+YNAbgcJ00rRGI12QOIwdUBbpTl6TU62E1nl9PGDYlDCpfK+OBHfueJcnk7AUlSONEKWr/a
H4ttH8TdDDCt2eYdCtyOBOcLwGAu0iJbMCdY9OPff9/3LpUI+rUe5ILprL79PDtC9iDl2GyFTrNt
ikP7zFYjKW6TZYFVyupkHS03dxWS9w/W+Xcv1aZq4ZxL8bt2AP681CzScjuIuLWzPSbndlGrTdR1
0yOBh7jO5+mjn/YEDvzrtgrXZoFzobbb7skSqA/SKorQRGlVGe4OZykSDSta8POrpXoobQuDcwU/
g4hAsgVfGCThTSTx4WjAm9uKgWiHD+72SZHx6ytJDvt0W9lY6Xm8/Q0INqADtrTN1s7HB94vZ+eG
9BnQpCLecCXjoEZaF4jd0BvpgHOTcTR2iC37DxbOt3vur++xJlXRz4ZzS/X69nsQVUtuLSyH7dQT
9ECA5nKWguTxhVXGH7xcb3eCXx8FZJ7ODvNkioqT267BMo7Gga5kHtrupTnKcj9gF/ny9+f6vYcL
lyDtbNpE6zHk7QUJdrqIqVWHz1fkvozdbJfps3jQe4sZLaLIf1ea/r4s8FM0zc1X2s/bD+yCiGAO
ve62OGKLXb/o0xm8mPE4Gri1//21WRRHFlAZKXmY334UQgOanD03KwNyvK10uziA6503JuoQP5y7
evf3z3vv4UBHLHSmYxYOvpM1qW3mfCwNC8tOM4y73lbdoUIX6gXy/3B2XrtyG9u6fiICzOG2mx1m
UtaSrRtCkm3mnIp8+vOVzsZek2zuJqYBJ8CwRxcrjRrjD3QC74faOo7I+nBwQfeGv65eqOg/UT2J
ou7Ulbbut9ZcfClbN32fmSEaHeTrsB0yZJI7gaL3/dC/i3r/reD8/xmkoaPy7ucPd+2hNsNnwd03
Rl8ZavdD6yEvKWLaOpMzdGdsTPovSMIEv5CqaK84wnjqtaNhe0bRFTW9CK7e+y5SW1TrQfg82Sh9
lKBRo+ABIQqUAzJncnd20kY6wCMMgL7NamBHrc7uAPuCWgezCj4dAS/PFc8C+SnEwovovQhF/16N
FeNH3E7F2SiEt3d26Syz5ffyYODSmMdsjfx1vSwyK5koZNK+xpgVrkfUB/ZpqBMLMLFSUl2PZiwd
sdNtvR9Vo9h+29OdOLhYH1y8rGi+0o42/nN/Dm+/CJcn726Z0ZMu/D5uX92eZlXVQ+ek1Slwg+7s
RL17iBKne5ytUf9eI/LzFaMA92PetNPHqYr/xyXt/8yxb1evvLtxp3Wo3ZI8rJLcwayM0StbCh4W
nlBWnXpHiW656NgyPdYlIOU5w0tdm/CWuT/w1StRLl6Q95zeqHpKr5K1hcNMHcUxe5pSfBn7Cidq
vnBhqcYFGGf1j6PM9kOL/NCT8IIqOhlYY73XYnX8ev9n3J4UEqfDuQ5ixzIowS5PJuQMtLksJsx7
lMrxzQzJhU5oCbIT5fTwb0JJyS2bXNRYrz52cYnaL6FSIPY/G5rzp6Bt0KFhN9o7G21rXm0qSS5L
3cVgYLXRRuRaDTQ6q5OlwuI7JBAr4exg8nOYAnf+Neezc6hrgeKmXqMrsXMwbS1qrktOYA/KMjnh
8qOKJG+n1Isq6d2pPwV25B5jNZReaAj8pfSCr7xilWvqolNtFtoOMOL2IkXIhMcG9Zbfl+kqM0gC
q3bQSa9OSe8W78JqQO1xjmz9abbU8qpBB9y5AjYCknTTzOFL05tYP1SHaehofCo5DOcmvMa1gila
Kyww1Y6YnwDp4fJ6fynJVbk6yMh8IBbKkxSPoNX0BkbljHHg5SeQzxXA1CR6mZLcoU7XBk/AqdUD
CNr0X+xY9OC45iSyiTed3EuvzqqhrBK4mGl5crouuBjQCl6E0YZnAU7so2L1zmONNquGqNrQ+shp
pO+Q4h//uj/0jQ3LTYebJ6Va2gjr2k7r6sgThl15asxB+wluPkffQ+Rn3WqanbNhY165n2m101uj
dPgbP/VqvKDP5DJtamxn+/DvFimcxyLQBWgetfExoZ/rnWndOhNljsm7RtZ4bgxB2wx9mclF74ga
MCRbpe6gobpB+gXyTYBQGl5/32vO0uoUUwO6wKhBw84IAyc7vfkrG7LKhHknhUuwjMup5t8MSobI
8YmzG0B25jX0wISp+UaABqx/P9jGamaoFqvqt8+VIw+z19/ZNYYaVhAqT3C4Xvo8Nz7M9mhd0UL+
yOGPdrsSqzu5gNwhqx2EACtNEwQfJEJ0de5bkIvGeGKAYVprH8bBCnxO7j3pj41jmLIOMeSznBr3
amQJIr+xNVnVqfca+MXQ2R4DhGmOSJpl8xHUGAKGicCH4TK7UfIvli/pLycE3ScDc5nlZy0Mu4ks
4ZBvG0H7nCOReByiAYG5whTaxY7K2d5ZvxsTSRYhO5nU2lnB6+F2AzAzI6hOrgNPvgJlDSPXGf8E
gPeX2iJ2cAgHRX/7UmVrgmBEOIDa/m8hyVerJxvUWQXBzjAd+Ed56rnvunEuPkG+c/+4v1A3DgQS
JdB2hvRj49suv6hRtVqlpA75owHXq6pRvIMnrjwhjAft1i6LnYxh4x41kdq0LM0kW4KbvYzHXDmJ
i07PSU8iQJgmG4PH6OQcYyOyQcOX43MD64mLpgvEacbSc6eWtf0DkAGlRS3X0WrA1uBgBmLxA/o5
KL4jnN0/oxuAVDjsnecKP6aDJbBFRUyi/CNp9G9v/9wuUAash2lvkk8sh5/0WaKOfdsC1aJF1AVu
HR3airb0MODzwYG/hya7rbfIvqZ02qbAwz+48nu8WktOToXNsjLPd+fUucYphkyhEMiTKOJLkRTG
AwqXaL7NigLuOE/+M/VKjOI5gvi14g5vUyeSrzpWmwojRkWhFXbK8seo6VijyNJ5IEvH7qUREH3B
TZnn+x/55iAkCs9EjkFEZngxr9ZY4KXFlI626+OhNKMlmOCuMDR7vSmL37o4bnUMB3XQ0HSEacSv
75OSMeozAF1fQKqGDtzkD1pjjVLSIrzeH9BtKIOqoI6zL10Kvtzq2KtCh6PNVpHG9MLiz5Gd8RUp
OgdAF7Y0bw5FtodSrcy0VWAiyxnyRN5Rcpt0xGpQ4zpUSoyuo5GEAAKR2MaD6n44ud6XH5EpAgxN
NmKbZGCrBWE1LpSP0TR8oLw/AbANJwspzHMzODRAkFXd+ZA3m59IdM/ka50SCifQcnRaOqFlKjVG
qXlGflzY9Tvsabr36mgNLwjft48Af8DLobs4YyvQKObl/nhva41yrEyjBYreIsuVa/f1dqxKiTvt
dX/ggG2PoRYAlHVwyPiGlUqPwY/ZGN9MGMt0wvIaVcy4TiaSYuDFkJ9TjHN2Ljh5ga1mgK4b4BUV
rWo6m6sJH6t6TrUsN3xE28zvLqr1gGfD+oMeZp8mpcWuomq7vyOhWTsrbWPqSUU1KsC2xd/WaKS8
taWCGH2oDH8LBNsN26/VsHtKbEM5J3Nr75w9W5+eqgSlCfomKGCtrem9fjZ60eO9RxmNgkmjgZY5
5nPD7s2yHjBxa1U8LwVEm8Gf6PG0mHZgZnhUk6D5Z1B1qnv3V8PGvuYXgQQx6FyZZIvLxQDCUc8B
TKpooUzJQ1nD4q9w40XIueh2Qt3m4RJOwzXPNFN+5/5bxkLYVGtC1Z18g+7cKUHF9oR6yvA0DSYS
efi/HQYUjU/zjKxiPOC1EExt+/YpJzvFXR11Merc6xkY4Hc7qCZPfu9o9UMZwHPQYW+dKvRFTiMq
/Tuny8Z2p5JIyx5WAVrsaxRR3Gb45qSW6htm1B0cK6pfNGgnj62LcoTWGkZ9MhWv/ghQRIyYjw2K
ufPZNxY5oAWZ7lCRpjxnLL96EsRUUxEP86mJYQCldpiHBe38FU+N+e+x9OCh3l9SG9sZthQVaUQh
cIpd76ox19PJCwJ4hoo6Ro+SbfhooIZkHeGm1ugxkwfWB+C9kCx6E2rgzoA3PjlPD24QlRyHIcvf
9+p8ixILlIAbqb6CKs5ZzeZOKp/iJlQhiYFZtuU0n7NKDy61PsxH3LL/xV1JgmHywRH+vv0AZpY0
IBOb2R9HBLESDLEPaCRDCzUw2bn/rTdyK1Ol5CsxY6STxjqXFOGQpR7MLV/g2RX6aQUvfmTtYx2F
kWSYpM6fbWE0vguv9priSG+SY2kWlo7YE45WF+2wUG4nnyvNoO4Iip5sYV36nCjzaUDJMUc3w+ol
RC3rSkbbHPphzh6LAgh4D9sRhkmx9yluUy4qU9LwE1Aih8u65piiAGJBc7agyZrxFTT/8KiwJXew
sre7iRToN+OE1WWp1uoMwwapNarYtPARN/XPbljrl6SOTD8x8MlKU2nzcX+Gbw9owkkSgMTdWPgE
LFezErWgnY3QRskOOdEiEPPJMDC1Y6ar878IRaOMQh96mmR6y1Bj1qNPnxW2z2WsHd3eZd+0kXN0
BUI090NtfkbJJKVEgR3qb3bNqz06oz6vaFFg+RAEnkWfhOfYyIzT4AbDsYqTeCfc1qoktwMKTLNM
Vg2WI1N16Jq2xutOn+rqC4Dg7MzWrY4dvK5P1YwDWI4C7gXj12TnMNwcqEOti62p83pffdOZbipK
GCPfNNaQPq8M1IXGSH0puja70i/Z68ZsxqMfg4MyDJ6bZrrmlsEUUgfDYi4ZIW/BL/ZCi3ddFhQP
dlw1f92fyNvDlsKa3OygeqQQ6+qwTfIwzrSUeKPNB9RDFI6iyWqexzk3MZVKbdQk0DdHDTp96CCU
7SzZreHS+KTMJemglr7ajhjf5Uaa8Xn1avKuQWAZFyBNIUV5z3ycRbjXH5fTtUxVYfuoNg7ylgRs
rTsAFQYDCPU1NnpNSfOS0cP+rLS2Qe7YBb7Rds45tMO9/HgzKE85eA7wSSlZLFevgUZWZqEG6IO4
NB+90CiPUULyVLlTcJ2Uob6MFcJab59Yh2clb3ZefrDtlkGRbDe8eiwsv8Xzqzn2KIGdWzAp5kGL
BvufVA3z4ahqcQo4Ji5QgGqc6Mv9n7A1uQAAKZVyi3KXy7X36pDoomlEDlu3fDXorMdSGMMJWeTA
r5S58/u+23sZbcWjDsWrjGuEYvjqlPCEm2U5pUVf0Y3pF3Lt2hm0Z/mnBrLeOLRpmf68P8CNs52y
F5UCWSOwQY8tB4i6FErRvWEguaBBJI+m+GyR8p5Cp/91P9LG0CgVGNTbKftwkaxuEcwMctSwZ5TU
gFknaLaUsxWf4hhpiaRGh+jN0cBcg7gmKwG0tXZxL9NMEXOsOghmYeHWo710cFBPhTOK1mSLX9ZO
0nE7Ok4gKDLg9GXdYO3k1NSoc9lKHJ4EGqBnhwv6OCaKcswTnOTxLR12koDfeNDlMYCBDogSGu6U
EG/kAKpscHEO47GAC4P+S5ix+8ud2/wjlrjqO3U2zO85SlcfIqjcD3HV1+klcLzorObx+EwrQqXR
ULToOQXuNxJY3rv3v7+czfXP43VjQpsiEWcmluvKMxR64gUWPLae2Vd2ZnXUJ+RR7kfZ+ursFJOz
n4ucfH8ZpUXDAy4G0odxMqJU2ZY4pebOl9zx2odO6XZW8O0hSEuOC8YDM6SBGVrtFYPeH5ljG/gp
OsLQZRXv6AXox6thITCbcBDIjYo9HOntBqUkRN7ALHPBsXuWQzQNCL6RLQV6ESLDwBNDXnxMzDNp
xpvbNdICiqyLtgYtKlLnZSjU/tBNwIbzlGSReOxCxzmYdl2e5gwjxnRU66e5RBnu/hRujM/ibcjx
AzlCAoKXQXHlFnTd7BiYnQW2RcXrMByd/nPedd1O/3grFL1FB2IrG8ddP0Pr3A1R+tcjCuqa8U8V
2Nib23AF2AqmSC/3x7W1QS1uaOLwEuQfVjuAl589jmMRn5xClH9X9tC8H8e5R7yaHtVFzY2Ki9qc
oqNw9eYXXunlqcX3BDPJEmHiruOqQYOo/4qDVPQi1aNP93/g74xztUUtiiGAaNmlKqXO5ZcvswxJ
Q6xnT2KYMmyANSN+jPVKeZ/EluQVjxk2sSLXPyBzVL0LmjF+aVHDutToHb7URjm9R8ExBF8BJlWo
DdbGSdH073UFbyrdUgwdKTODXmatiJ018/v0Xv102fyCDCGL3PqamYx4WYm6ZxederX4XFZq9oAu
diRpUtGxQPvlEOVtd0n7Cs9gJ+0uCpcq5ITefZcVOj41Bo3W+1/z5iTirINLSC+QTjp/XSVIEiNW
4M5poieKYFFYpC1iiCYVxBQ5ok+WitfK2wOyXbgAaFzJws5y9oKuwLlJIOJGCR7L8qg1HqteF2gE
FeVDNUR76/lm88B1Iwz4XIpnNuftMh7C8r1poUB/RKYTlSToKsATwCPM8LX9+0O7eSrJhp+MAh3B
AAG3+pYkvUqCwqp5HMbawqaRKtE/mgazkMJoT88+Va9erox+UXrtTuiNUSJcwSuCBy940HX+pfAY
a/OqNvGL7d0TNC3EzOlbH02z7z/dH+XNs4UI7D/KgI7sj6+7uEaXNJSiIFzYsXTeCGqHCkUg/Cp3
ZkQORrQ78qn8hIz+gPx6vgcsvy0EEx8TBLYQjAH6RKsFFBER3FBCfCg9aFSrOLV57ZBcK8dOMLOl
fx777CNsPGJt1L7gSDC9pE5VX8MUa6v7H0MGW2xo+WMA9UCppDZNW3u5uipQEJqDGRXOxh5ygwhk
YktX7JmzbmxSkgWWlYuRIa3H1Ymn1tGgB05pHsHyD+feQ15ZAbR4QBXd81Fo3Xsabo6KtxqsSjou
vIeXo5ogiDgCGPPRoKPwMBZh8dzXQ7bz7W7SEvnteDRIkBsn4jr11MYcmAgq/Wj+GsFfaMjzDIzt
4ice9wkOw51ufkDR1tkhOG99S0niwV8Sjw1wzcuxJSR/milF4WOts/+QOvdoK9qVep7NWktOndHs
1Ya2I7JZqO1RzF7D7Bq9HmzNgbdTDzNy7Saq52qIyFFuzCDUEzQG37omDa5F3mIUkaUt5mq15LqT
znpBPL3XlYuVuN0D7UZr5xy/nT2i0GMEqeKRd62JNOh+hxHlachQCHi9R3I/ORmNN70bqx4vKgvh
GPwB1NbawRHefkySLjxMTHYCB9DaBJdXEHu6ZyuY0AmvPXZ7VxPpjVPsBuqT5WZiZ5i3ZzrxTCo0
ju5wcVur64OuO8IprQdoGnG8k4n320Pv6c7J09AepvNHGc5ysTBGBmwvWZDztDxbCA2pBDET1wGv
tzpbptBURnDU+ILpKfLY3egcRWfpp6Z1ch8XS3S3taHBtk6MviV9HxVbMT6pFtjd+wvq9nLBZgv9
cofuE3t1feIijhhUdsIhp2hDegrqGsc5rXMebQv5kfuhtqaXdUVZnuwOAYfVyYNe8qjoAaoRYd9Z
vlMZ4thok3LFNWk4aG037mS7m/Esvq1kHMuH6fI0aDNDG8GMspxYWKdQyfmAvZ0998wqDNl22nn+
bn1KgCPsTEtq5qyRZb092jwXEHFIXRX/SjXJ/ClysavR9L3m/O0hbsinCTB88h9aHKvlE7dKamPX
aR0bJ+xPaF8OvlEgL/f2CQO7QAGRlJbq8Gp/hOMURkGNaNQIxxcR9Mw+RGj6ozSa/HQGR9s527ZO
HQBI4KtoEPER5Xy+qmsFND31ytEgtrZtTYaVaJcsLRTYnk37iJ+gc2xxi91ZJLcZD2U8xsYugCpC
V2oZVKsmmr9OZyJprIGOVhKv/yAm0V9VZ+QBUpSi+eAqdf4fE/XGR5Gq4o/7H3nrEII4TIrBfQl7
W36VV6NGzWXyUjBgRyxkIh8XQkjxfR1fNOwjv/DerXjMFJ6Pd9j48X7krf1BrZYEh+vSYfjLyIZA
59se+d5uVtXn1uxqBFJLZM7CDnO6Fnnr+/F+s+zXhx4tX2QcNJdbbC0mVWSWmtpqyIbEUSo66Mjt
wpYMe/cvjNns2tfzTC8QCAns3LcR01MPUx4X71QxlH9oQZGIg5lXlXkwsLkLT6WoHB5VMX5GB9GX
Awr3UTZKN+JYfGtjW/sno+jcHYsaveUriP+0haFYVFRJbDv523A68SO1RYHKUoA31cFKZsyPq3mo
duANG0tMcoPAtHEukHat1jUmnvSvZwjiNRZN5yi1MRvGFeUUo6x7jGrc5ifPro861boDmmJ7uKHb
NzUJEeV5fMWkMBB9ieU8ewb+iFbgYnUxI5Q7GWZHX8du1F+YdrZoaydN/7nTAKUeTCvlc+SxoX+p
tQlXacwOzT9KFzVnv4qaGsFbNDs/WHFfBwed8rY4xGNP4g2aK08OIa0XuEdRPu4lJBtHK61hME+/
xQ14GiyHkExzbkUNiZ2jmAIPyin7jOJbeOBBPp3ur9KtUBYdY1AJ9PzA3SxDoZdaVRobknUD7JKp
o1WjtTO3Rtbt1Gc3DjzJDfrfUKsLsUBaUEPOjCTA6rWnQa+yP2b5NDrwCsStBkSruAqrnM/3R7gZ
FpVmSCjUKcjvliM0zRA5lZgR4iM9FAfTbKVY8tiX8UGt+uoPz4uVU2A27k7cjS9L91QquAEvpCCx
ihu5bSEifs9RbYz8mkppxKpz6+dAV3/dH+FmJESzeMpwenPWLEeY5WWLSVvKizlyCgDBwjl7Zt3o
h9yx6+/3Y21cxdyM/421yjJEUQ5FiCz0MWoz9fOAFs73Sval70fZHJEHXB+JWno+a4lXUy3xNNYr
lD20sAbFXXuf+lIvUN8P9rhSW6E0KbPHg1SyL1arMi49Ow1AFB6NCtMc1IryM1Cd9IrbUPRwf1Qb
K5G8gkYILTyeiWvQKbbOYtSjgNcMFrwnnM+rs+KO1HWrIbykSa19mkRu/Xk/6NaEgW2TC4OmFm/g
5eKIMSZwyoEJw5qZtRgP0Hh1UPP3o2x9RZ7XJBRQvZi01TFC+bTHTpChtU2DzW1T/F0VuvPJrtN/
sdYZCkkK4lNUuFbTZTgDANVBGFhUDPFLadXcInoYVv48B8rOfG0NinQaKh1nMe+XVaxKKkYgKG7g
ozh2vqUCu+t6iprlNO2ReLdmiWQaWRcD3jf9muUs4VEx4gDA2aghMXueMQW8OF3wZqQjtTzJ2YVp
zVdi0S+jVKidjzaKGEena36S9dWnPNXns86AjoM9BNf7i2JzULI2KnV0eXauBmUr3mRWbk99glLp
M541vLaCzAlU/36crX0Fg/9/48h5fJVTyhtHx7TNOBojPC3kTKuDbqIG7mBYgSSGlz3iteHt1A43
0kkePjyjaS3oKDSsgsJqwaeymAnaQjQ9BEEbfxswmsaizHFess4tq533ydbn5H1Ctcfy0Ls1VolV
oqVt0qss/QbZ2Idurn4UoarvvOq2g7BIJLsF8v/q1prcIR91u6XCkw/do1cnQPV1vO7ePmOSYKZS
NqNuddPm0jCgxAXMOAJkip9RnsGyIosbv8DNAo6w+zR6wT/3Q94OjEqLTnEH/COKwWv6QaJ1eqWN
rP2M94HvWZX9SRsM98v9KLfPG1nP0UDhy84wrNflUsSoQo8iiLawSJzsMmK3/qQnsfuuwHL1mGNW
cijRnTjiONSf7ke+3QRERiSTgjKHFcyxZWTUIqoRWDkTh0v6B0Mx4m+AmvsnhFibB8MMCrwCADXf
D3q7CSgkycqjxNBCxJIf/dXOo7qJDwybD/rVKJ8ylguPzkED3ur+KLhFz/8mHHBOaRss62bLcFoc
2qj2yHCl3RwNL/aOAReoL5Lu14RVxM4n3RodpyVC2hyWwIvkv381Orx76IrObPF06GFbAcvz7Qhf
GQ2i/9e0z5Wdeu7WEpWnieRFkoiskdFIKcPJCXm58LYK8c2wxqsaueZOC3ZroYDHoDD1u3CzLoEl
DWJ4UBBBmnht/I6H73hRRuyx1XnssOmrXR/qXOHfn7mNodFFQlBEEh5BSqxWJyBdr4OQLX1Aw/EJ
k8Po5A2cMvejyDN3+eIG+8XTE5SzVOReJ8Jm7dh5lxGlzyeAtk4RHWLTbt8j+JW++TFDniNLKPy3
VFPXvbiRQtRg52x0PVEDXzFEcnAjzGa8uSqPmln0R4HX0s4NsLEgbdr0slvFErlpABb1HJtVwUUX
mf2fWhq6jzS1im+KMqLHHuTpTv4jJ2X5OSVfFqQFPSp6nGsUr2PlNG3nCS0wvMo+mMkoTpCOnSPK
MOExq6vxiJlY/ogtcv7JxfthZ83czibkCHIHlR4NFFZrla1k0YB97OQAzc/D8btrB2rtIwKen+Zy
CvudT7sZTBYtmFAb+vXqXZOPs1D7uYARXKfNpcYT8bmZJ/vCK1W73F+ltwwIFGhM9zeFnvLpjWh8
oWCLgI9T7kdjhmt3MYiTypY4eUk/PYWdwNBXoIEkIgtisCKezcFtPtz/Dbf7kbh0q+QthXbMGngA
igZ3vRktHLR4xYOKZ/gpjOdo57zejCLvWhJO0j9TfvRXByivcdZo5ub+qPfdFb9i+Ou0+HZ2/e2u
kIkKVBpZ3GNU+jKK0TUCf3CKaEZLuduI5+FB74bwMbbHKT9oZdfuTODWsDjDqElDGLpFf4dmi1Ay
cAJ/ro3mU6el9stQ4UF6f4q2huWACQG/okt9y9XHyxMHfVvMTMHLpVi0CCQAshl5c08V+aHTwr14
t/cCX/BVPPl7Xk0W9j2IhljEcyblJQMP9Q1h1ukaW2UCZdP93nnRngfJzRChFNP7kgA6ynU3HBE1
QNI/D1F7FXpj4kree8fRdJorvjga2tDlHmz/ZpMTD0oAVSgX1dAbOTUnKua2S7BTMpQoPkdNRePH
AN7Ar+x2Dq+1MwRyg8QyZBuBRQJ3epWrCI7HEiHf3G+bYfKOmFKFf7CWxHtn7gek6+K8oOk2Zccp
771TXXnGDzXG+OvQpGry3M2R/hXvSXRFpwRJXFxBqSOJgb6yWeQ/UP3g9+d5+Y1HfXvV7Gb6SAV7
QLLNqMVBKZudRG/zy3Fm0YDhhqVbulwcRYXMs2A7+XEu7OdRdfqThfPg2W1bZeckvlmH8sMRBkCG
VBld4xB64Rhi5OntZ/b03Rrd4gfWx9OlSDpMpjCITYajmcV7yndbUSVCDFAaf96QAAsvIqc0RO6X
ijadvFlU8B+wOQlQzDnnnaIC09e10/0tvvVVKZZAQIYmDNhvdXLNadIHta1gpGuhQ9Yk+uS3CHBS
Jyz2gNyboWj4gDVDS5D33XICx7mdcIHlfutAhB1wHqmxShkDP6Ly/dbzmAlEUQ+BdzACsvC0DIXQ
5WiOromh2oirt0NXzR+sDlehNIrOBr5S/7n/FW/vUxkQ2KIJBQFJiDX6QhGU2nD95DITIZbgmll6
Z4DO2WPfKOXzGM7tkyKSFk3etPwr9hodL9Sk3LlRNxYQUYB+wFuj8bAWcPFy0INl4aY+WgyOj3dl
6c/CrA44zk7vvMCrD3ZuFjtBN2aVo5OckLI6F98a3dLmHWRF18QdBVPpU4AU0ZdZc1paLyAl7n/l
zVDUpxAdht9BXrac1brgcTmNhAobNby0bRaeB1fv37VWk739sAGxI1VFJd3ppkmP+uBgGoVCqKH2
pDu6e1YQVDqWRbNX7rhJccl+pJYdsF7EnXnCLUcV5omEKQUpQjC556thal3wjW6O1uB5v2yrFqdB
Qzq1kYgFRKX2nkVbHxVgtpTq4ilBYWIZviYjstUAZ/FG2tYPvYJya6XqR60K+p3CzsZdC8wU4IPs
EHAIrE7w2UmiOrf6zJ+NQYVB1lSfswClqjJoCjxPjexyf71s7QcKp2R/2OZplF6WQzN6iiR2KjJ8
JvXqMXes+lRWenFG92c+plqeY2+d1DtHjxzE4sUip/NV0NWlG0/5PODslvkiMAYklPNs+gyp276U
Reo8pIYRnb3U0TB+MPX0z/sD3oxNOQvsBXc/sMnlgF1NTN2gzzxXRGc8zYXaHcgMQUy2RnRsiv5H
iqHWYy/sPeDe1iKicizlcFFsBW+yDOxNReEqcZz5ajeH14m379dEpYDAcbUHC90MRbb2+5qUsk3L
UFS2skL6PEEp0D7Ouep8LgcHwnKvBjtViq1Ihkcnl7eJlO1fDYqPJkzYeqkPti4+zu2snEZRZKdE
OM357RMHaRTaO8keiMTVziioCya2ynGDRGjxMOVJg4Fpln+q60a5GBWMZS5JhSZAI77ej7x1c1GL
pN9CeAfmnDyeXuXcwE4RKBwtTrpZ0XzdS4xz3ajtgzvZmLY1Aq9fJ3a/DXWEpbYuW+kDNbadVHVr
p9Ish2HFscCtvRr/FMSprJukfmcm3kOvR2j14Z56rLPih+ail00rZ0/W7eYJxUaVSBMpDMg7dN2V
qmIdL8RqImYM/VOYbf8R3R93p6C2tSUhpSBdJOsYcD6Xn7fLw0lErZdyvPbifWEyny5Wx2duy+9O
YFXzse6c6t1kI2ex81G3LhZp+wBvDrCks0Yxj8WAjFGTZ7456E11NLt4PIk2Da+WlTbfkq5yf7he
KDCpdvHTbmdX3XNm2DrwJQMfHAbyHmQlq8H3aR0hPpr6Npfckecz2BCcY/1RpXqTFOYe4X9rx8ob
lOwdQDWV/WW8OLO1sFOIZyVWhmmbN/tabSfnCL/HnR27NTToPzz6qQ6xbVehkkY4bVwapD14sh+8
0rWh8gftNbOL6TS2s7mzjm6HxvkqRTzpmlFdXLfybbPR5iAM8SoW46ewafvHTiXRzEDxvDmhA4JB
SUaeRfRG1vlIJkW+PCxK/Typ+suostmByg/nvBnMnRV6Kxog4R78QTdaXtPrc89rC5NicE7GqsTi
T71Nh/pg9jHCUyjXz58nmnp/jSITx9brY5riVv9xKAv7oKPWcc7Hsdw5DW/PIX6M1EnlSIR9uQYU
ZqrimN2ccg4rcfalLKwxPWZWa17tkXLVIcir9mvYV0W4kzRsxqXCgtKwC9Zg3ebt9TBvugGLQXRQ
f+HAHp+AHjjPvUUpnNc2ZoW9ZXy+f/JvrSjYHFQJpAjgDdjeo/dl5nWZ+uao4X44j+nZSUb1ZTLw
0/gXobjV0MrjFOCdtNyX89iH/E+Z5gZ049ly45kdU9sYmTR7/lO3+1IHq8EC5saW4P7VkdO2UWf1
JqFGUy8PQwrXvSPH9eswVK/gzfSHtw9N3logbICFAt1cDq2J7V4vsprdUljvI7cpj9zlxdntonkn
0tbIeCiwOiRY8+a+morYcJWRkWV2LLWJoC3MdR4eRBy3n7tsLHZAdLf3o4SIkDVDyOBVuZ40U59C
xcE21be1uj4PjtK+r91G34FEbq1CYC9S7l9y2dcNek0vqfHnVeIjbYrruKLZJyul1dVz5pzuT9XW
gF6Hkj/lVaZTxGZXRB2h3DLV3qddkFwQ8B7+xVbmHUUjEjw/jPVVDi64CrUQ8xtEw1Lx5BWd+xI0
SItagwh+OnQkj1W325ffWBvSZkSqr3BusZ2XQwvbAhftAQcVumh/BQGlm3w2HDww4J9NcHre/iV/
a2wDKeXRj7zMMlyAKhX+52aMDkDdnvFBFh/gSL3N9wwFacBkvwthZPs0K9YLsPFw24xqovR5NTQA
hYPyWDdV8l3gH/4OeOleR2JjLcJLoK5AJspOW9fCUOBziWjItSiaIxQw62hHEZrKya7syFYoLjwK
C9Qzuf1Wx1Tfq5Wg/RH7qhFXhzDAmWUItY6zmMLR/WW/dcnKOiaMKnIVst3Vi8mIUtjeHLp+Ngbq
AesS7ZcWKGZxCGKprpLhh+ZiTuBHwlMvIapJRxRQskvRF8VxzO3+x/3fszV0CUtQWaY8rdYqoiZc
89FSmhhRdiV+r81Z8MKhh0aRGu7hHzeuVYcWKd1KWpVSB3G5TlvMr+x8rmIfrxRcup26OadVD9Y6
ipsBiSIN19bUm69vHSC3D+AA4EYoD6Botowa6bTxXDWFdNXE3kkXfXNIBQeClcTJzhP1dt8bUIuB
h8F9pxNsryocQPqdSk3j2M/FmB3ith5OANbwailh9Xsa2rr3h3Z7hILek5VVin0Mcv1OgykMSqxD
UH9GKu4btd78BG9QudyPcrtCkE5yeCuxOWgxryEdfSrsDF575ItuNPy8Tmq0slosdjB/OdwPtTUg
uKw8zNCsuhVtHwvE5gpNCX0ydgXQG0zlkTK/fz+K3M3LmhARqArj/8EqZDUvVwSao7QFh0j4BZJU
H9XGS862he5Uw9vwkvKfHZxQKT629eS+fYFwiVNdJBuSLafVMwXmuSM8nGN9bmCsXDqvP7dGO/1d
zAluEUU67az9jQVJNiTZDbKDAulgOVJMl4LW6ogXNPkEhKrMcFHuwwdPr6eLncHp3ZnA2y3O44FM
j/4ryo3M4TJgVnXoC+VkyG1SB5cK0i4ip7N+DLBef6RZZT4acZ/sJC1bQeGocobxskdkTC7gV5nE
kBpk5kIIH+Z8cdLT3jk5LR5Xmt0rz7Yelh9jvM12EouNXQE4+L9B5ad/FVTVGzASACDohNrBsaxn
94km1Hhsuiz8dH+9bo6PNB2Rf3bGDSm5S7NmHCrWK+a4009NG7HNcGOlOMf6pPhtzlIqSufN7DHe
gQCq2PLUopF4XU2liahQKaJM+KkFS4Wu2+QLNMkfyUE96nuW+/ZjhnikaJgJyIf8aharfvYwzSqE
nzhTfSTV6U4mCpTH0UmcnTt44wDgafdbCJC+F3fRcu6CQGkHjNOF39K7eZrRWzg1gQHJKEkSTbui
haNcAk0tXkoDx/P7k7lxxNHek90wyjAURVbrJtVF0tfePHLfjZ9bnJTei9pMvtwPsrE48VGGeYw+
E7nGuhxC1qQVeLiOfh8ZUl6xjy9c75WfxlO98y7ZWJyQ/ehZyoMNGYJVOuPFaTqVHqenW9Cdb9Jh
piKpFo+5Rb8vq5L2P0o+ZDtBN8aH6AElPHmOaly4ywmcVGWmNBOPvu0J7xAVmeqjtd5eE2dsD/c/
pZyP5WUBkxuaOAR1yi8oLSxD2VYbaN4I3Z8VGX9XAMIdTShSn6ji5X5C4X+nsrQZD9QmSBzAR1Q/
lvEmEBfV2JAPmZPlPuaZiF+iLKzgG4sw/1l7fb4T8HZBMkB6s1KnjUfzuuPUulE9Cm0efK3BIyWs
h+4pbkW3cxNtREF5TgKMpCQQEhnLYUXRnBp6rfQ+CxZqMzCIR/yJip1DeePjUbSByggUh1W5LhjN
g9H2GreqP0TGaJBRj8MlGMP0m9L08dOsNcFOFWBjWJImJZUiqE9xzy6HVVpjGdPU7X2vNNVL5QzK
Kdon2d/uMdJWGhHIkss4a6Ty7Opp7dlz73dWG38Imy54VJop5mQeNcrJvfMBaZNmZ8a2viUKFKQp
iDnJp+VyaHGs9OQrVg+mKXd/ovv7/0g7r17JcSQL/yIB8uZVqcy8rrzvF6GtvJco8+v3Yz3slpRC
CrcWmGkM0JgbSZEMhjlxTn6K0ml6iGdot1MxHVHf3N5pMjDqjpKkk/GALVSz8xpmvupCoANVIJQT
J81Ta3JgqN4ewXh3do3+Csgm6m2MYm6nh+ch9ZauLznypWiemtTQrllMSnLfc+wsiFsMHIxLTA1x
+6AtVqq0rsaCpjDP3+tp259Ts0JdMD4iV721BF4EvDUD9cBkzK3PoFkVO31aEYu4avvO7FTrs1cU
i85wYuPFB8v6OTa+9ohY+7lLECXjgjevJ3RbIkE0bwqGJK4EXOClhOgviev48FqQXi10WR6GqJjF
1SKmgf1nTiwYpMpUJYWtVSv3Q5SJ/+4XxepOmddXX8Zxnv9W3C75PMem+Ju41QOo18CE9jBTYjb8
fNSNJbi/QbfXihlACgxQZUjOjC1KRDDYkBlR0gdJRL3Gj6ei+pLRNooYk3MNH5J1hrC88eBe3XK8
EJJTHWKoAIJWjvzm8fLwuF0R130gGPD6NoWLAuuxsBbtXA/D3F+TYbQvptTYvbQjw+f2HBr/KU5b
2/6SxaZ34MJu7zm02+SOEsIBx/pWr3uKo7wb6TDAPd4lzx2Z8nmOcvSrRNY/Z4kTHbw3e/boSYMa
oTXOmZWX85fA2UTqPdPSnuCrsPRTATfu2WuYvY3BTvoD+lkHb8LtZafMjR45WQkO5uZB7QRtlbwi
rkycpAHr0HIDy+woWt6zIl0lHVt67rjq9aoQAAWmDRgzEGXqXSskcC+0pNqDE3t70SUtkSQ15MEm
HtkEB2JptSpCXjaIdDc5U3drP5hhk/kqd/DV6BBpihiVYXAawVsMQToDZs+9hvAfeTHfWorxj8JB
jJWQfHqwwyr6ev8y7i0Nmgrol+C7lMzo6w9Yw73GJBNxcW1O7qmFlDz19bKCv8yw879fb0sGIhw/
iveUbNa2OqUeODCQVc2dGT/z+oVnik/ZG6HM5ZHK1I6T4UAQq0rtJgKFzbraaSrxBBHJmzqoD8rk
OT5sd5VfA0J6bGZrOumk6ef7C5QLWLtoyEyIjVHk4F0AWL5eYKg1k9er0kVPzQBYMYk/Fdk4SDEB
99MMY9hjHQrn0s1C+37fsvzLW8swN4MrAuhH03dzQicv8pYlZxuHhqIqbGtQj+D/R/ev+3b2jgvR
MVxdciQNsrz1Ct3ccQYoukg7FirEBX1EP6/dGr3Yejr4mHsOC6Ih7PC2kptuTNFAmEdlDqE24/L5
KaxylzqFviB122c7G8WP+yvb2TtCSXhiZLRngB9cr2yZsgStWJmclpaGTigIzSHx6sYXy6I9zD16
xHE8eL4wliOitZ2zKgMv0g6uPSvehHygMzS9aDPiiGjJmJM0cqQJErACht4r32kRlv7k1NP1/oJ3
tnJldfN9jTyal2Wk0GBA/oNMYT4/a1E0nWpvOCJ02V+gLD9LylCOzfrbsmilUWec2qRGyWUy7Rko
S0VNY+ANRjN9fHYz7UjfQv7RzZWQTQXIiiXxtrXFSTphNUHEocECmKkQREdt9DYcl9fjsXlS6UTK
iIoMYUtJmk+jCoFswjPnRd/7PHU+5osTXlpj0I/GTn9ODm5XRH2PYjcBFIKI8jP/8oRDXBAufQVC
xu7c4p0V58OjiEIT6HBSvdWmSfmnn9s+0Dune4IPuvpojFm/nHAO2cfFsvDsfW5bCGzY/0SxGZ6I
NLr/6LVSfc2tGWm4aDjqNu7dKibpSNFofCPytamEhtG4VHnNy6nHiySYgho8bwFXVoCMAnicq3M0
lMuZvr5y8JDenjlKzLhEFXdM52N75ka7t/rMcaCxUutk9hs3qz+opdqMPgX75L22zK72ODDuEx0Y
vr1XlGNUsjdKoihBbFEMQhhARmaKv/1s25elb7xnsvvcX0QYvtpFYkrO8UHqTBdpS1ht92poTxM+
K52VkhleR9SB0o72O0upms7POuOItmh3cTJPBBwCOGZLQ64qTQtly8Cz2ltjkCSefSmQ0fATvdUe
7vun26PD4uirwtwDpJzDsznt4aCnJjxIQdE75qXXl+zfTCnddwj2dudaMOxn9QyCqmp2BNG/fXmw
jKeiOUfxhNrJ2rIRGU1je9zpuV6mk5dN4UtV8NLF4QjJQZnV7af7S901iNgSrWsqXkBW1wYJXZvZ
S2Ss7DrNs8MIn59XaXUq2km/xAng4Pv25Fu2diQuXKJ0sGhSyAx282kjU0PopcYfF8igPyWtMT55
Ggw8M8pPAfxM+acKMMe1EvXim0v756utm46spxv8ADokm0Q20vNmoCdI/meb9JWjhKKtbxQuPsxr
+1PGfMeFEbPyTZoM/VnTmyPU2s4hXv2A7Xs7NopWjE4f9A1NPNojYEj6Qrx01nQ06HT7CBFU0Lri
9wJopfu83tlJyxyv8MohQO+6C6CDNE+qC3Hr/S+6tyC8HReSSiJcsdsDO46WXYtmCBqbln0442jm
cEAJPvVeLaBBEYIqOq0JwhVJtr5eUMK/rDVzGAI1QzI11MzML0d4Cuu5UE+xcsgitbc0RgkJHFgZ
Md8mLBNlO9VWrQ6BlUXlg6vgSOO+Wt7UIDVP97+itnMNZc0Nbg76gIhSbc+FIbugrT6A+WNkmeiL
HrafzYrzFy0tb/HRArYuqC7P5XXWGfM/x3DvvHOH2CrotA0wDIGW0IYzFebqUzaH9otTJWkMBYE1
H9E+734XqeAICZ9BjVz++19iAfpuVIPyfgj0pG8fBgE91dTGn5Mo9w6c007hhDgRqTAIBsAEUqpe
m5qEG3mNxmdRq7q7tF2FSJ1CSbdu0/rctPGnlHmpK7I5E3dXdU+ut/RPjGy1B/uzsz38DoII6m0k
BNu3p5kZwx0gqguqIfdQWU0Wy4e4zT6R2hrMK0bOq5Md3jmbD0w2QOi67arGqMHVRRqNwRQnw6Pj
CuqVQlB0s0LlYG07HpnBAfDnuAvyxm27Qy0qQHnzKILSNlAiYEbscUmLNEBqpA8YLQQi06vioVni
JTCK5Ah5uXOaqHNTjcO2zOo2J3+wGaVNKpduSxKpT25u/FUgvvNVtIeXbMchks4BguSWUQnewrEb
KFpKNQmhcS5r4zz0Wf15CZvkgBRgdz0AzSkyo59ER3h9ZK0mN2NyUxHAIrU8pcs4nuM80SiaKvXB
zu2EKdRqoMJg3gWQ9zYGaxyvLOjAiMCy4+LLsHTlUx56xkdNz3Rf1EhTlYk2+UVvvr4qBcibUgp1
KQ2onbdxAY7CiQJxLoIib7SAkRti3aZKz3PcGwcBw64PkGx+9OKA8+D51x8UcmP4liw6f23vNRdV
K6JrUabVecriT31lZe+Fpfcv+KIiEPaS+YPnVteB3Ojga+/5AMJqBsyZVQYrufFF2uC6jVvlY1DN
sOP5+dLRb1K1fPoWlyaA6XiGKv3+s7CTSICGZn6YKUp6u1uuE3PW7XxJaep6TZ/Q8RcGwlS28+zO
yOxMKJCdlBC+qPtG966J3Fga4dCtkjivv/fMKOGgWwPfm/zJz+1J+WjMVfr+vpW9a0JkLQ8QoRiT
5GsrTmokltmigmf0kXUOQ1H5y5w1bye9Opow3/2KnBueEQpHABvWprxoTgeUvUSAwjEEilrIiG0y
iOoMF+S//VSIL7lqHpUA9tbHewWSghPj8natjZqFZg12VY0BxBwTh3LoqkAdbP3tkFtHD/LeAil0
q5xO2WXY9u3ydgn1MZ5xOZqI3Ufb6pPkYwODtPXFmOQrFVWw5Vr6mB91hvbuBOhTygK4NF6PTYw5
LrNp9hAtBLUKP31EEB/UohsuQ6KNZzCFRwwdR/Y28XuohZNRp9hL6j4N1EbE57xpq4s6e+4lEsYR
q9jeLlooy8tOOcjeLXmF5BMSw1yJQAHD9g3JPRSyh9AczqiCJwddkiNbm2NqTIz/ZzowACAo+nmc
Le+pnKmHVXN8hNHfNUWxmNYyJFW0ENeHM+qNBoZIAABGXVhf+qFPTrEo1DOI2NfP8NHhBbFB203m
1NuSRCY8Zax0zmaltN4Vdjv3qregADyux+W+S9lzXPDhIJAosW80Ftar4gFyS0sXImCQytTOJd9T
yCmEI6+8dwjJBjjt0DMBvt64rjhLKLWbLkGpaScfTCW36SpY6VPtmFEHi/BydL/3tksKtzILSe7K
wNN6YS4i8RDWRABmidAuqj2Yl6ZEjy2cBv2g8rFrSuIbEGzdGRShsxuV+hIS6Kpzec4QDf3MwRio
CVjpgam97QKdS4uEIimZ4+YztqGrowGciMALRfdYktt9UpRDtYLdBYElt3lG6fpuwUowdC1uDI1Q
UDFFcU3tAgEsWwyVn1R1dvCm7flhUGb/a2uzT71RGW7qAGCAbSC/MsrkPjvK5P7Z5wx2KmrsBCmj
Zb9x6unXwbIAvJx6pwwSf8nG8rTumyHFRVHaqP4ttJYJrqh3w4OoYPc7/hzDlYPNwG3WZqw8T4dy
5NAz4Zymj1oemU9x1HXtVc3AmN6/ybvGmMOSWA2JQd48Ky0Qryqaa3IC0Zmhb9RW/DT3rUKqp+Hl
/d+wBiAAfko4ipDkXi9Ng8BKFVn6E4ZSvbXDEXWQyXiK8kPurr118e2Q1QHzJEcC1pZCLXU0hRk7
sEN5FKhL2D4iCfIlFpVyADveSw3IPUghydIR8dmEH/bStHaZ8AVrpK6+KRPMAk6lZ5L5OjmLvlf9
clLy0zLl3+5/zL1KBjKNsFDD3yKVRzeXILI9JStGsix4tJdne0Tku7Lm6poOAob3QbGueWFO75ta
JN/hTwqfW8gRlxNs3dm5iqvuaqeR8YcaDoX9kttx+e9giPm/+z9ydx9kbwAfDlXI9jDDP16nmsf7
56mj9SmNR9C1uRL944n0SL1k77GgRwPKAsCk7EWst9wqGUxtHB6lMvQgqMU/XOxuhuFfB/uAqtfR
UPXe0iS0hUgXZAKQ07W9vtQSnpKJpz2bYRMr7fSbKTnQq979nSSQiUJaaDL3hIpxbYqrG9OqZGl2
kyLJgAxU+w1KbWGfkho5kd/wCfKpcKEDYrxrm35VUmCQKQxCPy0NHyAh6B9KPTFOCBvG5/vHY2/P
QMHJvAvUCnjT9cKEcOLIHKkSC9nAj3Q0rKfSpI5WRBnC2p7I/7hvcG/TqGxSNQCuRcKw8XfCbHrX
SNIB9jJTeYxyHULoUsQLl7QPDx6pvWcX6jlYDigcyNRkvTiSeaeaTWxVwhQfs8zulYB0UDgH+7Vj
R3ZcGR1jhJGe1OZdcvRuLgvIagNrNOJHq5ibcx42xY/7X27XCpgAYDjkWTedViZ6CoHwMLXIouuq
i6hi/TFK9NG7/v/sbM46FRyQiTyBAdCsyZ/dqQa6FScH/btbuQgQANCg/TzjNHS3+YZleonQEIIN
at2I5yc7rybNr+octySaPPuu9kn15zhX7fBgVLlGMjLETNuboEr+RNdKN87qbHWPmhopcVDQcx78
Mskd3Jvu9H+0paYpvmrEyac+KXM9COuS4kKrQWj6VrRZKd3gbAhfhKWxnAbmaDPKDKn56HakEue2
ypbP7Zy3RyTROxdOjvvBEkNCQtVsU+IZ7RHomImUb+S60AYUyfzJsCvxYFZpCU3/fDTftHdqCAc5
Nz/h5NtOQhaWplfDBxFAjpsW/jiqre/0dX2UHu8EhJTmmKwllKYgtq086F1TpKJW6fa0LYNoOqh/
ojU1qOpCuy5tCYcfadHBUd1xJnKqggY0BUjyu80LsNBZXIyej6nC6fEwplP2scOez3yA+foQnnK4
Jxs/MCIQha59yZBTVUEFu+e4ZhYFsCL7ZtAXPohl9nZLtgAkL6ec5pOn55cIt1Z0oStRSdOuUZXv
IEvH1B+pjgf3r/heoVGGLbTuJZ83j+jajuX1mdnpbg8DdTKoge1O0XuRo2p+KsvE/rvpRmZhmraL
xjdjW/afEG+f/0ptW9HOppahc3L/9+ztI+EbZR3UjphD2FwKEIt1CmwUl2NQu1oiTX8AEftfqfVH
4Og9S/DBAd6SsxXMyK0X3ozqpIYLCukuFbEfQqPbBcVsNvkhQqMHwfbelZB7SQ5BaYzp4rWtbIqy
vDOULtA6xdHe6JHjAGYUqVKdTKhts49eqri5D/nf9Nf977nnZCih4mXoqPBYbALTucvbTkPlNogt
FamRuc+R3EGf553mRfaJyfT5NzaQhihDtg7NUcbl10uNLcU1FUUQRuR65iuO4kCtDLN/bev1wdnd
XRsBphzgpxq3JV3I0bw2s9Hqg6o3+0dknOxTaMXiKux6eLQkB/L9b7l7YgDywgQHcoBWx3ppLVVh
Ilt8jNmJ8DmuFAMJHU97MmLtqMmxtzQazFIcnSIScJq1KQFXUS9gDmCEuLOug5jTU1w7ycXpwv6r
gv2DuOXnvdogFJjopVYgSwZElPIH/eJuiP5GWE6Zgiho8pwKMbie30/Tcz2VS+SPRTd9KRdz/ttQ
Gh5WGrfxR9vIyqOLsveJf/0Zm0tJfa4zI+rwgeCzwIzP4CZ8wRZsKHH0Gy8G7g6ky0/ahC0GJI4N
gSwOMzQQtg2nxCw1UJxpd2nayTzfPzh7vhwqYHn/pPDX9qXX1DGFI40MOJ6V7JTp+vhC6VX9ft/K
T4+13UNEgKmKUFCRiKjNHrpm203KNDAFWzn2OR21+WIkbhOA+mfU2HbHF8tIq5e4BJ9XFZP5aGRR
f2XQtC18yl9Tf2mzwWGmgaLLFex39bkMLeuxJ38+iMd/ot9vfqsl6eVh/+Sgb95rHRbFErqxgdGy
tv83ixxx7ZZSU+n39CYDtR2ayUXmdOKq61n7GXy+9z02jeyCNm/6Z1IbWoE+pdvVQVuP5cF+7Z1C
mpikkxrbRVK5/pBlDW+QRg0caGrrJKdmDN0HMJvWHx3jtgdOZadmgQFASHQUoH/Y0qlX1DS7KJy5
eI5BgjwV0TlDq+S0JEBzIEz6p2c++6GekiPvubNIxp2AFUNQwGDczY1vq2UhgKOgK9qoOvfNxEW3
UoK6QDMmNzvwMDvrhDmacW88DG3b7SyqCd/rKFxmkdLQNX17gFy9NEfHH5u6fAPsV78kmfpDn8bu
IL3YXaekeKMOz2u/xeo4XcX8aM54EmXKEaSJVZwbqC2vqnCPKBj2vChVeImhJjmD4Fz+ll+8aMnk
0mxoDRe9NJKHZh50v3TqwfdSpI6V3nVOWtiNHyIFF6OMCdIDxvxqWScs08Jk6hfyNxKIrScPQUDF
Pa0vxOjq58XtmxedzrVfDoftvv31krKB2JCyFFsdXsdNG1D5lGHFoinvrDKyPjID5j55I+opatxm
/rLMTlBAJe87xuyc3TQ8ejJ2Yiuiqv/9DVvEq8sAB+kIdPK13rXfJ5WmtI3myCf4DsqncUq8D11a
ZK/PAYhNaU5zb8hztre2C71YKQrgI6ITow/jhv4cErYeWNmJAuRoAy0riglSw2V9nCJIWgEQY0VD
1eFzFKdVemrM3nm7jLN6DmMqNQfeaOelYvZXtlWpbcl+/9qiqibdEHYqH9OM58UvvFatfD32zH/v
v1V7l/JXO5v4hpHBGEFlapF0QOrLOBXhualB3ozF2BywgO0uSQflg5gJyeE2IM21aIlUa+A+wIoY
pEgonJi5PqpA7p1C+Fdhl+EoIjKyKTDZBuyVdcpWDSZhfqSHMvY1p/Mwt00Q42sfitk+Gsba/Yow
+UiOM/65bfO4dgVb5/CzoluVT+oMoXVvIUWGiEJ84L53j6IsHIB7hrxym19rC7CJvqdvZVdwoZeo
KWv+4uLfGLjLg6jsuk+/cUIkRZHBPAqA/81JHF14pKOJmMlojAJmWWGe0mLqPxrIZz7+jiniMxIW
IMjbkSxtXlxllj05rUP+Lp7nKmjc1D07lXE0uL23YwhYwbTOfylVy1fylwfCbGGS1xTprJqq+To0
S/QHkh7Wy1hq4ef7q9o79zKSlzPiEJRsH1zy+N4ZRtlOUlP3MyPU+VcF7oKDc7G7IMpgZLWQw5G3
rxfUqwqjJj0vHlU85YK6R+OPWVs/jKUaHvimvSPIdAkoZrge4G/cnIgIlZJJc3nI63yILnCtKw95
m2afF2NoL9B0hQeOY+9KAxNgUZLDhs+4XlrLKHqEWgEJgjk1QT2o3rs4mibfpepxTmIjRqt3Cf+6
v2t735P9ohoKComIZRMX26lS1xMaKUFUZO5nxvxHBMKH+jkcYVS/b2ovIvvF1DYrIXfOmqym1KK6
cTFdkjhR3uaVo9S+Pcbeyemt4s3klMAjcXdecN/43mbybkJlSuxAyXxzbpY6TcxaAacttYPekG2+
y61WDVR9Xt4kenykw753GQB1MWUgKz3g29d7qaOWCCvsCCzcVBkWMq3ponTq62mdEFkjvZOzZXjK
bfjXh4LQfVT6YIhi7VFza0RtskNap71zyXmU1HSUIYCSrdcSh3A4of3FuVyGGYzOPJ/TnJJx31r6
xcgMVD1iqKnv79fuBwS4RqcE2BOg2bXRTC/0NOooEwLdy651jwwFIyFHzbU9K7hgjj0lSVAfm1MR
QgBi2ElOY2MqamAE6MvMfVic769l744RrsJZAvqcVFmezV+c8LQwg2sJDn4KR+e3JC0nn6GeOfKd
zP6dgEqOqTEpysui3QBjId/PB5uChlO71iW1qoLJGvdo6mvvNhGL4hkNxpgJQNYrkqruaTyoDAgp
fQ/TuikDAau41kVWPDpOFR3c3r2qMVEAiBkJVsDm5h2jnacCvGCCEtlkMJrJ4l1zJbFfTGWJz2MI
jN9YauvSLKni95ldolZnhtdFn4+05PdWTqdZyntAEUcLab3yfhSjnjvjGNBWGv4xzDw9FUBdUD9D
hkKLUvPH688OfGZSSQSFY+YB1vYmB4mNocdeqffVg2PG1dk26/abMObxAFO9dxnojEroBAwKtyrq
STi73shcWzy13iXyuuzLiIjq9fULgoSKKAviQALJzYK0PI8NbWIUqg51xS+1NApmxSV6VbzfmGVj
NIdZNk6OJD/Z+JCqHWOQd/B7pXYf+qkVVn6jheJzPo/zQfdkx0fSQqBvDmwHGs9twb3LOspjnqQS
iy37YqRd6c95PV5gSWsZZ3DcE23ZI5rCnQdVSnuSPsHaL2UJ1mdDhEOSu1o/Qr6gpH/oqWs8VK0Y
TkbXZv/NRrswKZp88MLBODgpOw6Nth5IQ7rbpP7bTnoN/IFuHvOBQkn0C537fzrRWg9qGh1EJzdH
kmKRHH6U0zqmHNVbr9AWiKYnSUzRLc6709wBFKhoun68fyRv7rS0wuvGxgFNohm0thJnTUn1PseK
GMYnG2TN2xKpkAvB4cdYKK/mOJfmIGRgBp3zQvq2NhflxtiKmvpaFbvuVVGHNlCEmSLOqhmvvWw0
DgkNIKHCgfAmbMOQmQ5mWPV10HjT8GR6xRJ0c1o8w7Z1FJjLP7UqsGKK2J9GJcS8UktmvSq1jwqn
iOoGmMMotSRqy3daO7vMpeI9hCB8fdhbmsea4rc/etOrufykeXJCSFAZJqPAuDZfQO9VJR3gnwLC
ozOVsuZjXcjZUkKxoC0bGl/tfBSk3NwDaZRmqcTv8xRs11yrLbJiRdQEUu/o1DGRfqkUtD2NJIwu
98/orilybgBtFMI5Puv12QtPbmcZdeAsznLtUh3fYhOs160zHzy2N76MVRE8wDVJqVyK8qxNSf0q
G3BHHaheJFv2Rtj90ONymPyoNpUPldFbHxjLiL/cX+HOXQd0JPECMosEGbs22/BT2jHS6mDSKugK
ZkF0EVX9b3xHuSySHZ5v4NJrKyPSvKS+nJNS9OXVsBQ9cBNX8/sx8s6/sSCJEcCFUSLditpGs6N4
ZsiCdNWpPxoFl5Rqmg3d0H07e0eDehMYTh47eNO3S+opdce5WUPwlRRnt0n/mwYPYIrwjvpKe5bk
cB6kfSyIWv7648Ez7CmUSarA1hb3wQW04jepp76I1Kpf+8RwCOlfsUfgHiRodG0q4pAoo0NlxKqT
ESnnUb26y8Rb2pn54/3vt+P+aYgw8M6hYEZmO2nJEUgEJOZlEFX20PjdnKvpG50Y7zGjhZmcaset
f7zeJM0BEF+SAvimP49AnJGwQDRQuzE5Mz5q+mk3Lb6Gdva1dN2jJvnelf7V3iZSmPKQzRTIg1qD
Zp6quldO6aTPj+4QGvA1xPG1brIjpiO5RdsXgVIGh1/jxbuRKSl5rq1ObcpAV8ryTE1cPeVUVJ7b
fGkhOtXrlwhGipMx2frBzbtdLnOkUj6E9JEpeGezXCexWrtu8WAlVGOPebQYwdgz8yGivP+kZmPz
6Ohclft7ens55PAqJQZSZObotuR3ng5wpREQNPBPgz5EqTxN5BG+DkPEq50Yp5X/UM6AZAlz68sx
VERmnGUarflkfe3ENPuTFRafitapDy7HT5L79S5CBMpsCX07QBaMIq9tpZadKwsrA5G59AlSE52b
+qVSZT/yqayYCEQo+NR0RdSfhknr3gA357HNGD3Teaui5IcdZpAquCbQ2APHd/tikFQTFuIoGH1x
txe3EVVTZKbNZ1CM9FNKce6kIrXy5f6+3roHOk1gIyC2pkQAp9T6A6AX2eexS2CTqjrT4oli+XSP
vc9DVn/Xx949aB/uLQqD5OlUCoBNy2P2S7Fgme3WbKhwBq7dm5eWEfDmHdrk9hG34d6y5AAts56Q
mNxUN6lvlwsHp2H4uIF4rI/zzAdnGvml10Vvu0E5qujf8hsyxUMSD0c32CCO7ubUQuukUnLj1Lpp
HD1O0VS9Nau5erA5XufZtJTM1yddecP0iPnZmUOmCCHT6t6Egzf8yGyvC8LMq76lpWs/d33kPvdd
av9nFpX1pW5iEzXdNPqY11pC+6o5BOPcejN+PQK6sjgLzcN2AsQJSZkNM2mZw+1Lx1e8TP3QLHr+
ZCC++dZzevWltGbj+6wp3kFyubdVABckOo3gD5rX9ZGY4d+aXGEQWvfmf8MUeW+9pSnPiWt+bcH/
HlUV98wBOWL8lo6jBDCvzRll4oVqm3TBjFLRP6ViTQ8DKhhwQRiuPxTmUXFnx3H+JDVz8JoEMduS
flLaZtkLpYWoQxdv477VfKqn5mPtjkekwzsPA6ZklkcGQO61uVyqGfdqhlhO0FmtWC5uM9TnUiVH
eIoAhz/lRucGXZQkB5X9nbMDvIYqJl6Umua2C6ONVBzo1nZBmkfhl85kUu/KoF43PVvG7NbUT7vs
R9Km/VWrQQhe7jswuV8bD06ESY1YNoB4FzZFzrILc7er9DZQx2H4ng4mZOpuMb202hjDuDYYX+Ek
KNGI0Mfk41xmR/b3Vs/cAtA8yqz01uR5+8Wjed0SMnjddUEbzdn3Gr0N34mT+LFxlOjkJunyea6H
8aGunKOOw87JkqrrpKN8el7mTUrBAKGl9dPQBbWrOEFjj9F7XY3iZyAL+Yf7H3nXFNUYmtiyQrmF
8PRMRtM3qaCAKVEwLpbI9Afge6ciAeN939TO/aTWI/lmXFkS3bZGq0FjRh/2jWBQkaO5Lko79rzI
FhBPrZ+Lc6fHR4nufZMAqNZb6KYGakxQfKKc7NAdtd0wIRu0bOWULMr8Ijpreu2cLkx5/7dI0Ahr
i41jz6mihC1g9WUJIrulK9TPy4uVGUdOYXdx8m7S9f3JfLU2NSqdloRmBlFrJoxviTfkL4uoFaSp
5wSEVO7Z7+9v4N6FQFiEYjZJKJ5os7Y6tmt1SSAxjfUh8cOqrB49kfyb6En7nhHo+cnpLO8tLAhH
0z07sQWlCpCkUp+D7tQmLobjoOuMpG2DcMhsRgqL9gS51uuzRKbSqMBINJBspW+c7NwUg2GTZgeR
Wv9ZlfnyxtC0kHHNuT/f/5A7lw71PlqlVLig59gWQLuurpZIkEbZIQqTcPM1wTiiFQHt7RHqZ8eJ
Ev2wLHp5jCRve/bmrOkdqMoiaA1j6E6TljbP7cD4H8RASvfkwqT1NRZj+VSaZfaSDgDs7q/1Fvsk
W1TYp8BFRszlXx/TxXWEU0psAn98QtJ3/EcIqniNUpnX1qBQo8W2e46If/yyt70r0fqRkOHOTWGc
kpSVIITfcEMrlqrz1CdIt5vFmF/s1BzfjY0HPHk6J4WXP9xf8c5p/Vm1ZNicqwI2cr1g6NC7KcxY
MOQV8XNe2fEXMXTJgZWdy4iVn0Un1SLR3rwR+aDFDiEHa0JC+IdQM9v3jKJ54zl1/ZwhfPCRmKUm
6luO/M7ekSKkY94cZwD11Tasm9w5HluVIkCkWQ9xW7tBmdJKipJ0fOiSTqGnpunBtBjVxXGn/Ov9
z7u3mYwa08yS/TQKmOvPq6dZHtYmNYFUMxZcjvO9Iay4wGT7n6rE+kGutndVaffg7wArEsZuNhMk
jxmXCU5h4dhMftWV3ZNeZsnbhar/wVW53VK67lih46ITd22HYyvXa1PRQMfmjeH8Ibat8FQgpeGD
2rOuULfXQZSETECF/JD731S7XabMqEjrTciCwJ1u9rQJo26Io7oLHCtC6C+LreSsD0qLo0UHPPfV
WTcfnGW0zo4i3OasOnN27UQZZpesik1f7Zs29RW7MGAIVJj5EebY/3nwI+W3XgeE4H4pUCCETsWQ
8Gi9864dpVUyQiTaTtH8rC/yJRqyyh/6qYQAy+1fFvsjLf3Ai8wx9tXJth4So301hI0EAxwPFEdy
Bp1WyPpnQC1h11E0QH9VGfZjr4gfUYeU1yzM/KJBg3pOw+WoVnp76BnVltMikp+KQRz573+JRaNF
r5Io7JhyQpEmPSvLJDQ/h0dTvYJehxHS69s5vd7/4LeHgtjXpE0HrIeu2TZ/A1TmGPlAqj2gQHKi
+RidJmGH77o0tw6qBz8RC+u9dUhOTdwlDzCdkM3eDjNXwiugogqV3kTJqAmLxe9Cw9N9rY7Hpz6B
lfyKPmRT+cYIFuYkSnv6a2kVYZw9I4XcRV0s9407tG1xUpxB/Bj1FmUKxZ3dr7Dh1vMF8eGo97tS
7d5VIkfT7/7nut0j9sbig0EkITubmygFZG8V5imHckhz9WSOtnMCFaX8F1VxzrikKD7ft7ezPWQn
hBAUuai7bLMzlJP5807WBk5qRjZ8mLX3YYHy8HNrjXy2A2O3zgnQGrkgPRwcL/9jfQLrLE2tuXVQ
Oc/VqnmT6UZo/RizEf16KDQK9y2oF2v0FfR4+0DJFZQnrWJIw4tD3zy95KMkqp7bvP6m0z/s/Kqy
9dh31Sp+ExUJFfJBxCHlEmV5awyFQH7Bq70vTc0Ut08dDRGGcHSd9+lSxp+XYal1X3UgoL+EqRW/
c0J3eBldRY2CqiIe8ps8po2c5QZ0iSAIu+oMyshCvTgE23calcGyUC9H9u9BMPk1n6Z6nJPLEpcp
co8M0EZPRZYPhp9VkJefvHxSmQmDD857Rt8lShHLTlJx6ZXGHZ4FEV78vQXviXKB3kc63IMe3LdG
pIbvjSnT6gdYytDEKLW8dSiK2e4fSw0J0qvzK0AQlFpAW1Otov+w3iEApnqs29StIyfx/Ahd9pMl
ogL6ZM8753PsnA+OBH9vfWWZQIJJ+CcgQo4srO0hmGJrHfBuAMN5/L0zm/rcQ7z0vhxhlr9v6vZq
kZuSo8KjRAJARrw2hQ5A1DDk2QT62BTX0NXiZ2dGj5PccX5m7OQoAf/Z41qvjUYepwrHJ1+abW3H
6GcD7BMI3jm0UDOd9Xb5pqdDMlwz/g8vpWGEf3Uw8UYBEWwYvc/nyixOFYWZ5eTY/0PZlTTJiXPb
X0QEkxi2kGTWPE/2RmG7bAlJgCSQEPz6d/Ktut0d7fjWVTaVpIZ7zz0DrenrVIX1FVd1PzUS0196
nVubfE7aWNPgcjHvbsnFQx8m4Ci8Z3t1B8tnNPrGs/VyiATs49BtpaG1sjBxs6R9zeFqV5O3cs7Y
B0HO9otJ7EgbUgxEdwNTgTW7E+TN8sFNLUgx+seYrcNzLMboy+LBkIOnxFq9ceCPQ2N7Nl9icqv2
Qz86+8hEFP8E1xw23rqmYm/KbUTBfv423lOXuzcYvxVXapbpz80jsuRQ5Hv/HfWd1V0SkPHSaIXo
3vudVwOmI8KUj9yr+Q0RRTtw9IjOQ6tnSMuvB5lUrzsEduxunHlMmgHrVD/vjq/8oaRZvsDgYBa7
OqQsHskDHeAj3tYou7Dx4Bdwpao6vGULJ0sbZcZ/RHboZyizbL8dJ2wBeHDCPgi+DIiqlAcHMtkA
VIPKRyXPsdN5Qt3dCp+muHEj3OuaxAMjPU7AJl5cJNC+jsgNWdqC5ptoHGQ/17urp/XBhT3qGMMU
7A/r+/ej/GycjkoWU3LsXYg0flvfK7YZ2MAgfYXC6qtkqdUNlCGibO2GH/zhYedz4K9r+/ywElct
ihdIX0CN/PtmWhboJTZHEgSgxqoNypXHiro/kXz+QX07TzbOuX24mc4AHsn+/hiM33MDNV/cJmLk
UTdWLFwDaaIdYTh3G5vW4Zky4q4Lb2aY56oqXxtVxZFokzExf2K2Itv1/MS/f3CUbUhKwds8e4T/
zs2Eg2Dah61E/sSIsu6ldCry4IuR2sKnvOjJ+8qQcZvP+VkKmBjYKLCVjPsFnFQELE5HExZQCdII
ee96sfotIPo9A19q5SBRsHHlh7S2smxm7ay4oIhtALKllzhtQShZ6KMmQmbdNKcDb2joadLJoUDq
xgzBRZdw6h6snxl+W/HzkVOruanWamJHEBV33yJOchsbR3z5a417M57qzPeqE1GdPOKkKMdOLaG+
t+kcvg6U5Xtjekr6k5nY8kF6rR8qZ+pvPo+wxTmd8dJXVsyh5cWUfzPag9TZm9ndUQVFfcPmLHEv
1sv9haY6+iInVtyVMBWLoUqzbG0TwmBaagYtb6K6hg2dVCPywXOTTteC8+Bv8thVH5M1+YZEGjtc
znyfWSt3buJjbKvwBYO/5XKzQYAQImny4vJqIU3kJlg9SjbdY4g0iUNgO+LhTFVJ2jhXTVnL0lLc
QgqO1YVh2vYCMXx5hegAlHfwl8YMZZioqxqEJiHRYYGgxZ3QWsGBU6ptv2ZqGEEZRyBKW8Jz5yv2
A/7CFGSAKxc7wqCnHRA7pFU0rUfD8g3CtCqI5wL6mOTgJTHoyThiGxtbWqkP1A/8gY2oWp5cZexX
LmK4QTMkEr5iwjdWTaDp+mWE1WQEOmQYP+N43ouLCdbFeyujofoIPbMRKp6ZyRb0B/IBsHZ79mqp
7niFHNh2i5b6x44//jlYjQAHeHAUX5YpEUMbR3n9Goed8m4uONWHbdyTErQhmsKmt8808gxWRpd2
Kym7d8nI0zYsUBE1SC5mApycLPTNUGz1/DYN1fzpIxVvHRjx+g78Mgwdsj4hN8NuUnmonRmyxhqI
f0FMjOLoUM+TONohgl+UhRdEdsRssfwcF7X9RBNf4r82qcuWS1URiLN3lbhfaCpG2/Eq7K8EqpXt
tcwYIkwRxh7NbT/aNbpZN0tMW/JKiIPvy+IR/i39s4MaklwTibfXoH8+y+bs3MOGdCz64YR9xJ5s
5ivkiY12XwTuxMXfwJt5qK8Iy6e19X0oQnfW2vFmXYQau9EU+Mv5uPnscpzD+IE43Dk0piyjExcL
EgTgU8O/92Gkd9NaGYXoIx1/ENBay2bIMvboVqQtQ+yQ5gdsCLSF0UrmhzwiKm0LvmU/vVXl0uQO
Sp0mwK3lLuWVxRKVXj0zSJHTE4ym1LX0tCI3ZUJBjGRbruNLJGXkpBVC9kQ0bCzHtCWImL3JaoPw
pSik2K9BiqeRnuG1IPfwQpGgRkHqZYVuBipX39YBvKuQpdqgDklyBORM0JTdFWiI2AX1vb6HKr/4
pse1tM2yI86lPadV2SO8bJxvMotFdZWLTD6wKGcoyzOny/dZsvQ0rD2aKMKGrOV9wdy9o6nqH1ME
/Jp2FnZSsKbFCLdBa5RUh2jx4anMUlsd4EBTLbB01eG5xOBhbJeMU5ByWKWmpkCouW+SIHp1jOzI
IWiqKN+v53y16mrYc/EjomhbL5Vg09Yh8IfHR1PBv7QFkbmsDxSvbG+qEBjSorZofUL+6Vm5m/fy
Dt7kYJKk8LQxV5CcFro/Caon3kxsr4dbzwr2C5OKsuxA5N+yY5Q7GAuUaou/hRVT3QaOJis52ERm
n+i4UQtNm8hOuwPs2J6NDB/gSDLQ1mi6gJNTriUo3qlQQBpzssRXUTTVDFtxz9ZW7JDp3KZYdho/
reonzdPy3pdJ/pX19dpf7FqvxQPkwE4dzVTz4TgqEz9ukuzb2btyvC9Xju8E6UAcMSm92rGsU6Uv
RUqGb/HZXqZFQql7zP1Q8RPSbMdwtfkwuiaahuRtH+yCozkN/MrD4pNgXpFOH8Dscg9zqXF9kxvM
zZt1L5cFIXAIil5thu0yQYNijkMuq0dvE8S3hGQpyQFE4r3qlAMxp1E9CXj4PFa/bHDEgntgxjds
y9g3yH2J1OWa0viHyHejr3Y3JI9I1chcJ+apuJJw2NMnrdRc4SVN9okWBarH2KbF/rhawa4jlKio
LCi+FjbDS/uyZFq9RH0Uz7gQ5+FbH/yUNtro+Dv0tX3aULott5ZimR/WAH+vK5hazROY/znpj4TX
9UUR/A7BEtJqbTOrGGE5fF183WoQfw5uhH7kAF6cza9rbhdYygsdDBheRp7hsXr7avyZD14ny/IO
fsByr3iy4a60Fv6O0tFYX02Jxo2JpLH+C6rMHMHzST1NbelBVr5ae8/7NkceuEZ1kERXKFMJZFRY
9bs6IYJvkhDs9i6HP+A2wWGeCJ0jAnrJ3qw1OAv73fWf4O2ytIlMrtilcf2WNlPm1fhAzQw94LT7
1NyKCvYmrztK7/5mwkSFN5iu7DWCL0dxJr/w5F7uyVA3RTZQ123Y1r5lPlEZOoOlgo5X7ZttCr9h
+OPWdOpARdtnoB3zvF3QXGz8oMppeIuVELSRZtL3cyTLby4f8GuiYAR+QMFu91pAHdEyhpPqqPta
1A14BOK9j4R+xEQ5XzovkzIc4ae6poiskYtocTlRmN6XGmKRqVhT0aIVt0el2QYQgqU8bnwVsDrs
TNZbnZjdg8UTkvUmSQI6xbP8JG+JNvQJod2AzROm6VMUJW5sGRg13wITdXbwJqbwgdcxvqYttvYu
MVNcntbe9vZKE4gn3vu+RyVXCkfeZxFHS4tsy/Kj2oF+HFKi4B1Vpo7Cp61X7BZe77RqACK79Zbw
3JXNjv8VFMEJ+EW9pJFqwpRmAD5YH+XbwU3VimtFxwLNO9I7cY9afPKWDWm4L90mEPtF4+IBjVV1
OadujdoRT/tEeimD7TGDQ8ecqUwdc5FiJ5oeEdAnyVzaH2Mg53VDtaU/QCGA2BclXMyfS6nnrNNF
pt9FUqqhEblPburC7/hahiR74wAYYG8WyegClkRRdXCpz7MTznJzU55NEhqzJfFPAAYE+ZTBoRRY
K3owQaFsijPK6UWo1j5uhSHctpqsRBzgXZF8QqEQnb8NlmDpJpk8SJpV7ghPl/EpmwhDhuiWbrrJ
6t7sTQrF+lcoYnFvyDkHOzpRSD/ALTFOvJ2YqNbrDAeUuK68CBP28gyuCSz0yqt9ABO72VZj6RFb
0pp2KJb9Nh/nlB4qx9TW9CDJ4V4tcwtgAwSztVXeaX5ykCk76DAMZuViJsgRZq7yF30aJeUxmcb0
nYyAgU8w/MEmMCGOH9Ee9bIrk7Gqb7hEJmMTU7XeqoxIeakSXFaNznq4z1JMTZ7j2SZLx90ef0Pm
mo2PlKXWnoRazXsZB4yS0EOwB7KikWoNhxFcQ+pVI1h13jAyWGIELbFirK5QWWcQowMqHU4ArqLi
YDAxjWHWnmHvjhz3zRHzmog3xdmsDQE/yMxGMzcVyFY06dzk6DmAViEPwaLIgwilRbTG/EJrgvcz
w2LoY2Zw+MHi5FvVxo5XKChH8lXO6WJahZQgHEZY1rjKAZ/c2GDgnTbHM0haKYZVEVCK0myNTJf5
dgxK+sYM5Q6OXjEr3VYW67YtdkWyY86AIDSU1GCM47uHcAtPZr7Rq3bfZ9EXI46eoX4ThasSVJA2
p32D3JxCnGixgvCHyY6uUIYhj7ORoDW/onDOUajlha8as7Lshx7hH9akyI+aj1VktHipxlBjogFH
tLIhxAcPBZ8GtD/Upepcmcm5m8AtJA2I6Fq3A2Q8OM7qGvEjdo+G+aT6Pr/asyDwMeA3lZwGIoe8
zSaB2KI9G+XeQpkYkjYbnX8gO1/hMge+xU/DWKHQEfTljZ0MklPSsRpLXIGwpHqgOMa/OLLgBhFY
l3sj92K/wcmAsjqbLEoTJPymP0fJ6aMdRvMx70M03GTSbxHc5UjoVp7BuuasWKGtqEv5GvttM62n
a1pgqlTV14Jt5BHfSJK1Fm3AEZqLtOz60Yc3JjbwXCQYa0mbe5qJNhBWXqcwXCmwuWJ9S9YNl7vt
q7GHlg2T0QNdi1yh2NLRQdjIbW092+JXQXZSXxO98DeO4BF8+86HD+cwnTrIJbKfU14D1kp8Xl4m
U+7Ttpqz7CFkyTYC8TPqJsh4BplTcv2STwxlpmcCX/O6IDypLQwy6BubpcPSjkHT69TAiK5dITDN
Dn3gg2o9M/zZw0fYgO9qQXnp697xa83dSpFbU6xTA1xzebZTIHvnZ55PV/CWJz952efy0C8a7XiR
rKy82CAEmw5zXyxrY2Udve5jaqeWADCcTumg3bFI3VA1ZCwgo8VvABUbYnQCsx8m1+ylDwLbrtb9
Acsz/46rj37jkYB5lA3aIT4c5/mAsHe6fBKzuPS2HHY1d1m9FD8DpiRIDt21QieNwrSZpejFYa0F
EDeJZCCNa3vAr+wZYsk+k2hPfzjDsIxjIc7GBNAAzJiQ9NvPjfb8ioml0LAngQ1M64GJvdsoB70S
afADNlo8RjgYZ5e/wiSy+lUmG0GuRbJU/CB8mMubdciXx9EV/AvM2gp16H08ywbA7bxf7cja+4ks
gOWyQsVVI3k0Vj+SWMYr7t8emIKzlXtO9dqziyWG2O6iotmKDRiH8dewpqvoJAozCSB0zD7CqPw3
V4opahFxEmuAMEMNEEatNlyctW66IXrPTUN87k3rKlc+RpZgSgLH6BxEWAozO9zcdLpRqKtwuEw2
PUHFgjTW0bCsbOBB1P9SiBTgDVQC8OUewT7/XBBs9N2JmUu0UXJUB5CmnEQ7I3AXYfkjfy6s546H
B+7NAVWZEsAVnblbS5rj20AQHjCh0qcYJ+CVr8fYePIRa48hQVELvzRZP5VTI3DOjJ0NMflligL9
hO/PI094LqDvFj1ozVhf+LuHcV7fIDxhfctQQD1HQUcLCoMQXRgMaKoGmjeLy9k7TGclTCuajK7I
tJ1R4r+ZwWSIbg/efUYjM3fK9OzHICf6Hra+/+pQLQOrhgv0q0lg19zSke2vGzLM8fnyCEpWlVdb
k8E3hLWpAjewRG/WN0nP0lu7oceB2BSyzW4LCTt5ZC4/2W1anraqB9wy61lINNMG16IFAO0OEccN
0cLZW79UJSJWm5xN4RHnNTAEEaL1m47y6ZfR66QhV+pL2/o9l2Ozw7rvEYZe2TN1VF6iG3C/yL5k
Txw76GfQE4h7CtDJhJY/BnRb86yAPMjExdpQeOhWTYweFLn2+Va9GnSGvuGAG74lyTzxA1gtpeiM
LlB+w+94xmSF7PYBOM6mUFsvwrcYyoz2kaAF7a+yeoc2QKRD9sXyYnxwaeq/1VJLf2M2Va0YTa4l
aWJTMH3TW16NHdpv+GGHep0O/Wzq6VJidPDZA+q/rpEFOV7BVLJ8hFfZ2WAOY0fdwvqrmjvUL8Pd
HrR/pNKL71CZr9fwvqO8zReevfaLrLdmHEcAyA6j3Nty3ieG9KYC1sEgcMm5md1I3ochOIoTtMCR
s26Fv99qBfQ/yaPRXuAo1sclH3jUFCnFYR5wn2FEFk9R3A44sx/3BNc2lM0LsEkw4wg8neJkAlAq
2PiUFNZtV0A38ucd1TKmfh6NcxcSJCs1DBD8DsRRhUs/ADNtVR/PWD42Aow/DIjAa4TdxqTlVVSr
bluyMLTWKfiepSDZ3SubwfGL1bWs7nKMEH8pJOK+TgYNL/biuZLmm6wuGR1WgZItNusjdgPAIcTl
uLuZidHCi7pYh1bV8MltpbTZK8knTC8WZEWc5y/RmNwYni1XHEAGbVYLue5ps2w3He3HUqGlTgKG
nuuuf6xb6F9Byp3MAX58TBwoJ0gSmK3LURhgjv6Lrmu42YzfP5XEmXobT8mKHQrt93JCKeyvyD6l
88VmVHRRbDFzGAwVjh6Hta7H04z65VsdAnrZTO/pUdPMDIchN+IRObLRfV7q/HnGLLVvnCnKRyiW
hy+mX6O+G2VJdDNHKf7LsCGXvC2IH9EarjkFFBA2XB0WfSNpMxzk8sAXeuYaz8s5VXLclq8oasU7
dxUuxpJGmmH/V5hjgfrrLoCN7A4a1wwbREqBbqvcYg0bxniEQYY0KBRq0v+gmSdzs3gQtOArFpjC
RCadhwaa9Sk0oNKnryhPiqdchXJunarCFZt0Uje6JNGl8tuSX6+FWS+9G1x/obaUvw47gKQbDp9H
c2Sw6O1R63u0KHmmyZcdjQvvCIBuXA8CgNXFUla0bjeM/l9hB0TEEeqziRyc2gw/YojLHsGYUshV
SQBO6SmpT+DOuy/EhPLWhkhiyCbT+BLkfjFhwmSxEeRQy5sE86ylSb3sH6I0wd1unZ9FNy4j/cbA
/9ON8RYHI5KcoQmr1J4PTYxy6pluPkEZqUa5dIWn8/uuRnBgrcap0cBy0b5CuBj9EFgAPxYwG3iL
mQX9yGUq7ucFFUS7rybDfBymLie3W2B8vNej63zBZqQe+kFdqdFF7JjEc3RV4eArOjik5ONh9iUd
L+Ss9qEtEJ4wNLovcPHMM0lu8nxxZQd3AtRe6IIhYU7Lnh9rm7Kp5dYklzuAeswXJuNOApMx0jge
ULoWg18rgOxmGYGfFTkuapy2qDYY2H01jp8Nw+Ja3JZ2qlEekT39HMDJ+D7lMH5tZaIS1AQLHC1q
1uPQdnCObzF+m8umnqi9X4e9Tw7YGUMJF48NUX957bb8VCQqZmgi+P6+ZGSNW7kVU3ZYImA+qCYS
J9pyCvn7pMDpvuaIX0obC6LJ7RZtddKaekju/X5uM3H4EH4Nrun0QhENciaVpMkTQSE9NxipYaw7
KHnlz0VPC9Ox6Lk0MBKBUZZI7xW6nfGRpsP+OYD0UF1O+eheq75nD4Wpjj3T8XwRooRboO02BS6Q
bzIH3aCub5d6Wz8wsqj0BTRSwzUaIvMZKYaTwYYU/0IOUfqwr/tco7b0C7iiaAfuNa4iJFVVO7Bb
iiICoE6ZK7ScMuPdueH2B6ZldcDBymqAN6szFxPIXkCPtIL5xYZMeHVjVcZxWOaruNtyGr4YXNtP
Gb6cHlyuJf01VRxV79kt72bJ6imc8Bmn+1wIjTJWBAqkPMPP4h7hWQ2siEH/2lWt0I6WWOYNoi5y
6GIHD04gvtjHbKXA9gHtk69FKFFBpJb2P8CNgN3TAudP0ZSw6KhvMeAF6FeNOQAq5NuQ+LBhhRIc
3yqCoAk8E3vPRzbEzVTAMwzJ78XCumk0y0teIzPs2mGwMXebgnwO7XABda4udo3EECRjfwObROrj
FqHH7uJV4LJJLWf7qQbo/gp5dHaGjQk6l81j5HSxAbVyzTJLaMm4TRg4Rqwc8kaKqgIGFOHuwPVQ
sLHL9xGmgij6EnXsdwkqZBdXro5Nk5l1I0efLUN0NwB7RrCtlmrRPzW3lt8FVq3ILph7iYIHOZbZ
hlO0T2XaKRUiEFA8A6XT3rke4+mtLebMuFfjjNlPKGA0ixpBM3Cb6gDyJozpUh49p0vIK7jRpxIU
qYYNBc7BrjTJKJ4yVhhPmxj2ogoWopvJXnKE7453ZoxCDCAGl05+MccFZFWI1UxRZY9xFL3HfFiH
SxFWU57/3dBP1xx+Fe65SPyOUiuq9mr6iYDRFKUNxn54xqJrKBkaN0VkRZu/r3FyQYJM11uTA0TH
xED78ReMrP0+tRgnoxE7Wl0w+ovWe4n86FzM6noeEY/7LpG8snxWCe7Ou7iaaNEGGM+HN4xbbPwy
+AK1UEvrYki+TJEmcXFUCjPCC5p4j6HynO3V/hmF6UzoQTnHv42gzsoTHmMxTWTnOO4NVyLCCT6y
PIqxuZOSpcDLJCyFYZBf2XyG1dMEggIQGExU4PIg8XYgnphdSS482V30PJB0QqXhVk0wLKHebqA4
L7HBliLgXVTfC5MV5XdXVLJcTj3mpIw3eSiEnoFA9fnwoSvcMp81WlfahSpk/XXoe7Xck83AHLuF
7g2W37wMtLwOFpKNU595P9zE6NDzU4WEjbVTgM73x0Lj75+auMKoABb+SPD7ZD0L6qXgcRS+0i3g
2sCsZKsvLNY3PlqRyPoEWNz5y2TxuDJ5nGKUAnhttVdb5GDqXMyl9BfzsCJLZBlVv+KqdLO4AyGK
m+O0lm66snu8i86TIZNf4exBDfrcubIdUM88vrCgmuyNGLc9OWTRNpSYZQBsaTeSj9WHxI55gieg
CDfzRtDN7DHu124JC2wR4Pe8fXEs8J827Im9LHAIyEPIJf0SMTvFDYv8+gqXTZYeQ1zLp34aMtdA
Pa8QsoTrL+/gYianr2yWtESvldXhgmn8Uot7Y6OXDNvl0xEjyCEG13k7gZiZvEKABIyJALOvG1cD
h2sgqokeMEll6iArsX/dTDk9QQ+dvGwVi0s0THPfzYb3I4YIqBEbbiC3bTBC4bcjeu+HCu4dIDLn
80AaWlD+dZnZnLSe2MU3g9bbx5Du24pC1sfxIXGp+bHBlPxjdTJcRSj2FWgxU3HpZhjeo0kruijD
vkDIpbzMhDDgDCz7DcZAXnUT8/n1hN2zNnvqML7RG0VAb96v8kaVCMlc0Tagjcy0HhrPU42MAAzG
MZkHCPR92JPwoiddAj4tlR8PRoHeftg5Jr9PAifiSxzZGZg0PEwRDkFKvmGukYGEoJICpA+Ot/vS
GwLStJy8/QDvqHqickjkkY20LJ8mJH+/GwRagrCTB/JZT15uAGPIvB3oRoaxJWuQnWV1OHs7yBJO
zTANU+0akIJ7My/JCrsOZYZLH6/8YgWZebolkDL1aKkJru/ajsAyYCeHeQ3MJoH9rGnMbyBaJ6rV
jgoG7HlGfi8u/hGDT0PLvDGktF8Nw93UhW0An0OgdcdtLGsk37qdbheAtVh+mKt54NdgU0UDkg37
QXU93d3rDprA3KGN3L4PRcJ/wMi+qpqVk3A9wPjJHzdj+q92WUFXrjgXD4vOe4wu02oCb3HbF0xZ
ltReo19C+wob/vr2LG9gbTIUfGnB9MEcBsNVTHsXPyL5QA/IXW0QODrjsvIqjxpD9+WZc3TGDbK4
YJ5fotKxhzxs4WERmdd4JYHEDccJtDfMlgonXlKDcMX8jOO8rmGtfkoAab5jsA/mg5cwpW6xLAFc
i73X1yygxOo8pDseh9s5lJDsvfkiTZa/xHWgqsGxj3WTztuS3kTa2r6JMQn6YGwuFHq8GZTuabai
OuIwqvgRYar86GIdubbE8Co5qqSeH8nM9jP3j6S3E7PFA6x1YPM6TDjEm2iX1dbxftseelBzn7Pe
mOHa1sXEO5p7wVoD0sHSUUJZhVkPioxjZTEVP0MIgPU9cUwDy0yIOSbpIIaj03kN/AcNIEDYJfjW
bYn7OuLuzVuVwAfnHRKLcT+YGNw34G68ZF3M6x4u6WU2X2OSsk0fidirvtvzqPpWTnOVtcaMwXfY
3HBPEMM4IN89zHV+aeJpufUBKVctnJCAslfDMF6lUwQImyfo5I4oENI3Q7z9iTMUwy3Zx2ewCMh2
jPYzJFVrBcKgX4Ww+4UAlUIBg40wmgU9SL5abslLEmBMfJ3gvnvch6RAPfDfJM1/8MrAFoetUgXX
oxg13e+mR6NaNoeiCjisFvY4BE4uvfjjU36XwsLkF3ZHcACHM10Nz6PfmPBoUkwx7GPVag0MulT4
9smUgPskwekIW8baHm7kf/ho/+DnnR/6/3RQKDKBKJ5//hf6vWMJbiIKW+ocKcPX8EmenidEDJwG
jPD/90chNRlkXbhH4Vb5XbAFB55EbVKXrU7AK8iqfjmxQroTT8z4B6+S31m1Z7/kc0r7/4dCwInu
N4YeX/WIbeerlgo9NpIiLUGWQ3/ahCga7fY/iRj+ZYGcCcPIpIa9GZiBv311ctM7BYWkBn9gSy/V
7sNlhYP0Dy/w3z4VGM3QtKawP/3HAoGYfShlEHULCh8CZ1cwwDOayIPyBGNfYckf6JT/sjYS5Lin
KOShlsCk/u9rIwVDfJ6h8G/rwnzv81ge2AqOee+mP9mD/Nv7gzUi3KpwsGM1/sYShUTOaBP1dQsE
xD6DEFDeKpS9f3h//xDsnZdFDZ0eVkQBf4XfdbqaWILuEF9TtADEn6ROb8HaSA62irJ7byrfCsXp
kylC8obJoutScGSe/+ezBBofcL5z3JlQ1JxfxV82HFq7EjINvNTZgjrf9jWoKmBpZdn/mlWSQNx1
XpIVkDukP2e/PSgVHEpuBJ5CpVv6vEHEAPhka6zT933Vf7Lt/OdSyWACiZkWqLc4J+vfNlzEkxmj
E7TwEZfhO+YnGG5u8ET4gNCu/1PG9O+CjfMnO2t1i+xsO49P+PdXKMScUIw5AHiVSXWry/GbwZT6
iKrmB9CvoYW+Ij9I5tc/SHn+eUDjuWeHDuy/M6X5t+cWobIRCnrsB+LJUSOuqzUuL49DrfUhYsXW
xsmQHP97vfzrh0ViMdYMyMYQ4Pz9w4JMEnIjMVdaAGZAyw6qOzh+2zEgcLBZcmm6NDFgksLc/3/e
/vi45yCRs762hALo708ec4OAoCHULc324U1Fw/i0ZQpQ6hrW4f6/P+U/DwBIeOF4fL7/cB/9bhzT
Z7PQ3tR41siqU7xu5pTsmCP891P+bZUSdLSQFmH/J7+7D6Atp4BRSxyggVgohifMrdw4XG/gx//h
Bvq3tUJSKL8gJi3Ps6C/v7xd1rMp4cDU1mBr3YVlo3c5uD9fEvgxxN0+5nRtUAQI0v33R/y3Fwn/
O6SgIVERMtrzK/jL8RKJGPinQ2e7/x9pZ9bdOHJt6b/iVe9wYx7uuvYDSYCkqFlKpbJesJQT5jEC
CAC/vj+k3e0SS0vquu0He5WzUiGCQODEOXt/W5nV76WZONWuDKSldu+vc26VXZ9BjJUehk4H9ph1
9m4QmkH2wewGWAmwCoKA5YnLpbFjIoF9EgED4TOD871HBHmtLP+vRlWuy7ONOx6TS7io59Hvw2gy
nmW4vI2BZG9tYO2b3PQInFM5bENdfkTge+vOgdm4slgt+vbnfM0UCEc+Y2Pd+oM+RmTA3MWEBu3I
R/M/eEl9tNLZhYUgumRzx4VN3MYJy8og8CEv4l3Vtfbx/e/wzaXWjFYTbAW4sbMHnHZWnPSxHWxt
LbO/AqogCd3K2qc2Sz/KKP9z6bJGa/9nqbOXEQWGOzBoCrZjGgCrNskTTeifhWR8OwgyyZZ8/6Od
75qmQ+GyEh30X4Rn52w9DjfA3IZiCJWmjD3uowlp1hxExZodYFnTGHkJLRxrLsUHO9n5Rf21MmAg
PIXrW/fcu5ibA55G0xxCXxT+z6ppgmPB9BcwvtF88Ay+tRTERJ29GdqgY5/tMS7g/XKW+oBpdvR/
Iqm3t9giHuXYax8dE86/v/VTYRdb+cBrGsP581aWQ29mCSpWzZqumLgYT32l+g3DCfe+9MuPXHHn
uyfLreZcSDFoFgFenn0yQw4En/jBGE5ahkbS9ffOL9MEHgqGpk3D78H07oNv7nxLWxdlO6Eus9eD
XnBWhGbO2EmvQZnpM+RcE3OKwwiK5FOPVzii4nBCmjzNRTp0/ks6T+rhL9+ylDR8ixyPLD7z2YM/
JgzR+rmSYTX3ci+LqGnurSoZbqvUd0JGrQ2SkeajD/3GPYQzPwBtFsA9xDX1+n0xDhTzLCLDos+Z
07imtmypUN2fSZ+hJXj/I771ta5ufNtfAbjcTK8X6waEIdRmEqOUlW2DylXXTZ+K29iY00h2iM20
ttE/+FqNN+5dLFNgWsEPEu5xTiovMy/Rk6KVKNF789qkbcvUxXfl11I2waEblXr00qW4yKUw7zjh
lZ9pClthh2O3I/+GUVkcVBmdKewaYdzE1sYgXPyjCvrN3xKF2goQRGN6fstPHNJJlc4RJesY9Drp
LxvuEufQl5o49K5Tfnv/u3jrbvewumBIR7ugn1d3mD3rynLVEFqoojU0iFoZhxaKJsQyU30iSzXb
4V6KT0VWikMM82KM3v8NflEf/uhaWx84aiOXpHugyEgoXt8OPU1Oc00wCovWrU603arII//84CVZ
sWvFvGwbIZ0roS9t6JQNMm6+4bAbhoJRCgKn93+dt25OomZ86mxgEfY5igcBfxI3JiPmRaXVqZrl
fDfqmCu01PlatInHjGnqPrg331oT5AO1L5BY3lZnrylV6vqiqUSGOIPyrT2b4zqKkt5dPvtjsWF4
Rzehim3vgzfHm+sSFrCSKpElnCeiGUzBl5Q2G+Hllsv8QNYrOHYgh5RpSoptVtPTKC86+4Ov/M11
gRuuuxxG7vNvvJHplA1OLUPdLK2Dlxeui6xY5qcY1/dubGaDoQhmsg/2nfUynt9oPFq8wgBiA3Bc
n4U/FMUKee9gWjg9AGaOn7JsEjtzcJ1P799AbzxRBPtgG+cBhhd5zhFAS1o6MlhE6PZNHgZQh47Y
AhBRiOQntuVxK8zJ3FIaWPD8B+v4/upvXFrcmjoBnraBau+87qBOmPvCSLmVytw95S6qeZ9Mpj0V
qghlbcIP6MRHwJw3Ni0WpZtCVbC62M/uX95kkGYD3lnDwAwZcgpv55mmeuHF2dZz1PjXn1FQR+b6
kiZ1WT9/R/piBS67vgztctZOwhX9XYqyt4l0vJHZVi9lEs2BN9/+9WvLyZ+SjgtrEsX8+v6ROCYc
1PQy1IZF7ufGqA7SafUQl61/a6JXxyDYz3f/g0Vt2hsmaJS1dn69aFuJTC8d3sxukTanyabv3fuO
9i1p22mv1+Y1wbpz8cGT8kY5QBnALWxyHU0I/K8XnePcc0s7lmETV4ImtzU8SDI2S94PPRbU9z/h
G0U6wRa4qblrWez80D9KFITDqCi4ZrzFFvaxC0ct1oPGHHMjcW9vLRjdkSyW/vn9lf8UPsqrh0Eo
CbIrOGuNvH39OfV64RU/B+iJ6BQwn5i7644h5E8MGHOUthbxqFbbO9/8Nm7xrqNRRsyhmfpFSfD3
J6YxCBJNVac7VE34Bd7/7d56qngv82DRpOQQcfYlOKPSNXZu3os+YjWfrHTMQ4l7xWRc38TJ+FfJ
fr8uBr1rOrDUZGRlvL4Yc+obXtdxZEkHetaOhF5g0pzcZ6Y0//oLYOUDoxt1VnrxeRgOsyJLpPjB
whiN+Z6S96nmKd+zwXB2CXrnJjCrIvzrl5NAXLh3IPTJ3zl7kLC0NS4i7iF0qoZegVEPNyqr5zCI
EZbYZL3dv7/eWzsxjD0/sCjmfFKgXl9Ov9bJ3ZzrMRztWD9M6WDgoRfyE+5HA/Z0FV+7TVN81Dd4
66YBZEqOC8jLlZr4etUxSwOV4CkI68Gxtm7QoSwrM22HMFBbkQTWB9/kGzuFhULYtvg+CQM5X6/1
2YEZO6vQmZPiqnWy/nNv2vOeflrx5f0L+sZHo1MOCo7PR8vXXf/8D69vZ6HXuSy5YgyJ/NLzOw8b
sYsBURsQf4OKXz4oy95Y0MZlzUucWd/K9nu9YN3YOFAwS4RFl8RR7aoflZ2ZB6LSWuhHTfvBDfrG
pQSnCdeXCS9MifNjEYP0gbmvrkLBphWi7Cv26Bps1OXuR/DwX1S3s1JorYNIQAPzRTf5bONzU6Rj
bjZNoczT+eBYUAu6TBvu8iE3dq6SguOnXt9mg9AvRIu/xhHBcqOrIfk9g4T9FVe3DeHA6g/jGsji
WU78kMT9cO1z6LvgfsgPNSaWQ5IU8iM82VsHBnwKHFJpOjp/DrlaDIsITfRvodOLBolQjBHLMSfn
RERd/blByUEVO0/Jc8D7+Nh0GdwRpELaD2k1GaYQgABi9/69+cY7jGkAYzKDWsdjgPX6VtG1BjBq
z61iuFJDbFT5K31phMqCoqs17OKwaIHAXNlYHxzg3lqZ3jyNbGYRkIrOtxlnIA8+TaYw173vBE7Y
FOyLvMZR7oSGNMvPrhizjRLB8EGl+cbtygiEuRJHNm5X03z9kRPcX7VsjSkEip4iL3OLDRmBVuh0
40cx3G9spVC213XohcM3OfuMliwTi9fhBLMhXsX5tqr2KHUmZrgT4sZ56Q9eZ44ffMA3Hv91pyGC
gsJAN8976LPhDH3RYGxvZwgnOopYtNrgOg6Lmmp2ANAe7fb92+hP15S7mQLTWWcTtPPOTyiM/htj
8oeZpy8T18JI673Z2GqPlPKvzgVNluKGhVBBFeP/KY+uzcvRzT04GKvo8gLvXbYpRh+dER3tDwqZ
tz4VpCmLb9AHWnP+tq+Nds59V5tDrMB06KveHrYOopUUmZIqw/cv4foaf7WzARGkMQklnQYrwtuz
J9HHJoMSFmxChlz6GgU2o/5laQCwvL/OGx+KvYcDj8n14z/B69vfSIAeJJ01h+UIB8HG84X/hZzf
JGi6l/eX+tPtv3IRXUpjdmyOHr/Yln948blFAIJgbZhjW+0OchBtKHBX7uSgzRGt7/mzbpQqen/R
tz4f7TlrxclyEjgPw0ph5GFWNRAdIV+Dm2Fm9/VMz86TiGP/J0tZRBCsH45a6fWldPG9GagWV32T
JKXWEaiW4M8hiQ+8f83j/te36b+SH83tv24E8c//5p+/Ne0M4iuVZ//4z6vsW9+I5qf87/Wv/d9/
7fVf+udN+6N+kP2PH/LqpT3/N1/9RX7+v9ffvciXV/+ABQJf0N3wo5/vfwicO78W4Tdd/83/1z/8
249fPwXY+o9//PatGWq5/rQka+rf/v1Hx+//+I1a7w9Xff35//7D65eKv/cJg9KP7387ZXXyvan+
9Bd/vAj5j9+MvxPovAIQwcGSfE0f/Le/qR/rn2j+3/8VPkWLGFUStyJ7cN30Mv3Hb67+dyR5nFDW
R5zB+HouFs2w/pEd8Ef07WnsMc+FN/fb/7kAr76q/3x1fwMidNtktRR8ol+UsP8823iWedFxh+j8
NH49Fnx9oyyFTBcDLjCaUA9Ly8bFFexHiukNOI+WOch+Lsrg1NO+bNAsp8YTgRMZrmdmZqUee0Bt
VeL/jIvG+DmJurkgqTI5zuXsRVPlZY9ECbfhJJqyf1iWZdqDdW5vOYS5Jxc87HONrX7f0LnG1ifb
ON42zqz/nkFe/t01ci9DF6a5n3lb1Xjt7RrPpzlNJCJ3JegzWFX+aO1pyNgPWHWH4KYIathPcskl
Fj+Pw+UuQa04HgNU7EZUIbx/NgcYALtGmmMf4uJZMNvGVfCjRRWuDjJx6EvGsWYDCJ2R6e37Qgep
Ngu4ZdveEAr6z4iiJko6Jt1H/P2jf28GKR60ODOm6WjHledts1FUxYXuaUA4iiEB1V1Z074GpBd8
wktK3oQLbuEgA3dmiWCqvqRIggBM098DNeBr46H2sdAspj/HO3TwaMDR3o5XlePH+VYtSVlsSxJx
vH1l2XEY40NIMYgn3mVO2dSg8oTGsJ3i0TUjZ7RFAY/Snr/LRXdifBzu7OzbsfH621TFhjzOuQ5B
yK69oN9k2lw+NCpwb0yznbKQ5Jviypw1JolOWk5GZHaBNm6YS9dfRgtG2AXkSuVs52UxIiFm66sh
UZTelQFApkimOb+wgy8MkwPlSATnVJGniw/7ButnPTwuzdQMW5QeNVl2XhWII0RI/SsOHDTUMSDl
DRAoLJg1PH516vPe/wK0C+9dHicKFwNtzQPTSgvhbJ91BJk38m5UrQUdlOH5YyC9HtsuuUzfENYD
Ek/d7rmZlX5le2V2wDHonQZiELEaJKMH6GXNjtqkurscg7LVHpEbVPfBNHbDDtynt7OqtDvZA1bF
TYYE+qEtqz6KO7KVQwliJd8IlRRPjdF3t31DlAASciUOfj76OkqhHL0tWTTxi4P58FvTadBqAl8s
+6FpCPW2vJ4M7nxCFhYOIN5TUGlGvCVCvX6pkDkfyLC2nuinBM6u9OPmRx87wt5CMoOljVx6gWCi
vJckdcxlaxlxc5f1Trunu2V2IfBv76YLahN8T4HMfjNm+Og2gw6cMKyrUiXbwYrzF18zTLSD2JOj
HkHKFSWrdUt6b60iRcIojnQjq698AUliU84CXi6WutY5MlUvr7SpmPWo5rH96s5GkWBCwqf8QU13
VpDQo2TnWyvXtVBAiHVWkCAAl7otXWjGhKThonD75PCHnfzfG+UfN8Y3V2BkwaEYzQchOK+3RSGK
rodyQzpLv+kX74Bb+/9zhbONN2gHZVUtK1TdNuMzeFL8T1agq7qeJhgIOGc1ACofwe3iGJvB22mO
fejy/oMVzgjMdMoYN9CicJirgjBljP36MuFOSzsrR3DDwM+erlLQNw+LqPzPWWJrxknvu7bmk5GX
ZRZ+fVXbWRyarVdeGU6CKcNHnORG3TRUn6fOsD26OZw8nntj1CtwKHVv7IER6tOlrul5tTPKov3o
5Pv6RMIn4O4hbQgcMoHDPuqC15+gI2e5czvPwGloXOqYhILiwm70EJvrBzft6+rvXyuZlJuWjmhw
7RS8XkmzAd/qpUajam4fY7/PT6O33NUpOaXv37tvL4S+DLq1ydTkbCH8oG6VQezb2IO7q7J+a6nm
CTbY8/vL/PnKISbjQIAgg+/+Tw8h1s3Gn40ZpjKKT1gRzbas/S9T7R40VXyw1utyfb12nBgZoq//
RbvqXCaeeYW09ay2NoM/Hes86jDTTsRgmOKUeh9U6WcQ0l+LrW3UNfDb439/Tb3/cDYgUVvY/gSg
fsLcU7pPGON4RwQaicpo8sf7PrnwYaQQe/z+BUWn/Xrb+bU0EwlOJvTiuEPO70Zlt33S1tgCO9MZ
Hj3OKC4HuqD0wAQPyU2tgsnaNnPpfTdLrbxIZL3cW2qEUyemzt7ZfZo1B1702U0O0trcFm5bp8g6
4pTKzhm051ZV5X5kwlIxLtPqU24M7Sc46twtzpDLx3jOjC8xjtHfY9/Ffix81FEbcmVjksbccug2
WjVgWMwYcM87O2l70hU58lyCqZHHxqe625A9NH4lELp2kQKZ6pPb+hNU2g7OJ6Bv/94ZKiXuE+nZ
wLM6e5kuKj3WrVPSKv2rbNvstkRXvmw0K+5w5UP3vtBbT9h4coLs3hqSH7wfEmIA9XqArDDhE9wk
M3wVYuRM40EJEl1Pg9+a7kUwJd1Dt6i+OU5olKO51cT3bE7krVOnzbEi6vVQeUkZ2hLl9yaFQgaY
pR3Nfj8OjC8sWyFw7yhOcEZ7PjYxf2w0eyfX8x1CUaP9mmca5/yVLk7hORfVdNMuHSlMsdlVV1U/
jy9wxptTx8F2l3aQ+ALMGLdGbza7BkfEJVKxdKuNlFNgugbQlYwvmhsTK1MVjSMapAd8dx40i64T
5sYtRDNdCU0k6pTQhiJVyojF5G5zIRH8E4c0gEYuPIJyrbxRD23tJelWZH7xJYDWlrPfHRzAMBE4
SeuOwjB4YNbSWXuDdmxZpR5oJg16CSeQJ8014kuiuzq5BemWXLZZUasLvkwzQoEJtcSPxwv6qzPO
9B7E0sZu8/pR8dSEGhKPKaoZj9iXQ1CMoKXAnDmXMlGEONG4eGrNhYl8MAwC43mOwraZ3T69pXjw
tp3I8T67udvmG5k1/dUgxyUUmgb8Q1p9djRb+pP3g4QZEE0xw6ZTxaW8CVK/O6o44OWBhkmBeOXe
sfaKHwdGKjWqglql7JgvPMJ1hMtkJsupB0m+m0Sr6NmCJYXvnJmNHzH65LhMhagiIXWvvOjUmOZ7
OnEK9TxGVd28UUUi8m+jbrkGxvdYaofZCUr1QO8hfxGNFjQnC6/lsayXGq9h0JTudq4C59Et6j7D
F12jPAqyGYhi5/b57x38URx09iAC4Bq81fc2Z7JpK3NZWhU+c0871r3uwrCjvvxcF7Crooysnp0V
WzLCGh48YFQvIme2R7FxdVO+mKWdRrZG5pg2q/4Wa6NL+Wy3P01D2YecPLgoA4p7yPt+ePE7WuVO
kgkerqn0x51hl4COs6wb1CYbYtybs699EnEOa6BWlY4RMhnS7w3mwXu6x2uEFAanz71lKUxjuPpe
gjQ3QRvFeh15anQuhAmjj0fXcKMRc+yzCxboBaKUQVAao/u95kp5C3mG30NzsLWZfVddoJcytBeM
t5axxx6phUOCQ2mH1Hcqd605JVrIrAEKQsomN+4L3BWX9jJ/buo2BYxW1ZeYl5dvsL9if68qsD8h
R+Fu3gIp0dV+0pD0Q1CIs09z1ifWphJav3eqmNyx1VeUhXqpVz+V7Pxd0VoquCeMqCdUCnOoc9KH
ejJvoDwJIzSsNpt3hdPjoMTSp5sryQiLcOXAjTpoGfbWjQs/5o4TpuqueiMvhyewEirGHKmXdpft
ZIbEXq/BvGwGtmiyClJ92maTOT3ye9c75lPqRQfA036RnJbwddhsHUxSUJbKEXTpyco9TNipRjG2
6eF57uvOUHszVka391aDMOhm7GJebvYXVddrCp+atoReGWT2BvySdp8Sk5BEelBnn5a4cj6Rh+2E
c163F0FrpOgdhiTZdWSUPfmtBVDMYKB+pc3LNDwCHCzMbUZS6q3UchB46PG+qsHwIYwEsEojt1ha
6A7kOVifSl/CTZ+w0ZV90nuHlVFjHDsmmH1YNPMSuAAq51Y9cPbLl4tSzzLigWic2beexAD7LONO
dRETpCG7c3W3CvVq0C8GzoDG7+WQGjWB105n3yrqx8sO5B/EerXYB6ODJHpAvJruktFMrg27du9r
EBr2dnHbGXqYEY/AZTPSP+qQwYebvLg93+u1Zw8rULvEdBjlw2IkB0zts/kki6bloOWq6eT1Y3Jo
RBskV7A6MJdxDO+Ps6k1D1U7BuiQlMzKU+IMgG8Iswhu8deaQTiZc9VezFNVJlvSUsHIGzLBdAGz
R3QQ7bQgx2o7u2WEsx3MHjKgpThpzoJFNad/cT8GPC2HsXBN98C7occvL5rquocyh108cT5XkC5B
NNJ0UBHedknb3ag+J6Bonhc2AC9K7KyOBIzsfMduOx670jV4SlxHpKD3UmNPSPpwK5ds9C6rNgVH
Z49zYkSFmEC7NHNg3dtyqbmyEx12wdOXyKxntI488QEIns6RAEKmm5txuAx+NW9mqoq9V+UzEJ98
ohzZ9I7LkT912MG8xWj26bJk06bEbH/ssRQZl0WwTtM2RhPX93Zje21YDKP+UKWOBvEm4HvfCL0P
vGvHmpN7jUNKHSnIXp+WNL1nmzZycEMjVIsunob8uSiSQF1XWokzEFzAdQcyyr/EcK/TJurLfjg1
KFZpe7g5TQJZMynjwNvPvEzp89KWybVtPOfTBXlaYG4XSqupgAb+uzaVJc/d6Ct6OkIVZVijAS83
RjHZodXRlPyqQa4MK7UgikisVj/YyKmKyypGnnbIfEsrdpgIDQg6XRJoLXiFbqZlYzgCClX8wkm+
wyoNg+NJSYzcu6kvA/+awPIcI+vkB/XW932zhSVeJ8c81vkRRIE6zwvwaOiWiWz2IxHPBXstCqdD
IurMOSbLUNQXAizPzu+UhAlSAYC4N/Amjzs6fEW39XFW7Sr4XxGC5oUKqp0ffVKuxgcGCVt8v/mF
n3T9rqY3swOYeEDlk16n9lLsYxWkhOqUHRGraLcTnv4KfZxu8w1P02FimAObxCGIBXS8fwneRRc/
O23ECjwK+mhd5uxFqWk171psEaCFRDXejZXqijAezSI44COX12lQ618I+20LNhKCT9FxzyeAUZO9
8WUAk4oO6zRHyiVi/RnvKT7QrqngWIpVKWdK0VP1ZvZ4qc+yMa8CMiDUZhqC8iuJNjaFgRYkxxoI
RL4BqeaeplG5t2Q4VbeEBTT+iyrGJHkK9LrdmWIJcl5prvclZp4bpZCYwrJRimJC079oEwLGLd1h
cYe3uC42VSXcE+xUn6aDnzdhEKhKw6mQ+iaZCxrc7DldJviSlIsomdupvrAXLf5aIf3H422S28Ex
Ckq8nTFlfvDq1AdQt2Qg/bj284vM42L+bnoQwL8afWNk0eBVoMz0MuurBwfI9YHxS9tshz5IqbVo
42Lo80mNo9cXhKbVwLYX45RuJ1NYj8NccU6oWn2+mGkSHjUDcgLwXEJzLnljjNsyhRgP0KXrftZ2
QQVNZ3Mz5cVxLorTMECLmmvLDuvAJR+EuaN2hCtSRF6TJpiS8/hmQq312ApkzA+doDMEeXHkAdAn
oCg3iyPpVAOfmBdAuQP5meS+xBw3isW7A/TbgVhZhH/tAyoOOWU414M+c4ayAb7Bmy4/8cj5ew/g
zUkErRlpvtB+GglP1pateT4qPYjVhRMTP3CCm2ZRNc518s2122HfLUurfRqswgKw1/ixuW1yYijW
GlWPDMwm0w7UozM+tSgLOYUFub8pJlmGvaPBouSYRcioLIpLUWIQCD3PB1xGeoG5j/spXo7ZssxE
umspgcSGqHTg6XUHlbIcVX7UXOWZxz7vkvrSL0EXbRxu2ues92qSo8qpVaFchqa+LIZFnZrUtOYj
22J65FBFIFwpLD0LmRHN33gb5FBxl8oCNwW2g3zg9dyVAdIxRC3BXOHsOuQJAKFGb11xaPMkVfcQ
vyEI9a6Z38552X3tPDFeWUwY9rFXAFRvgmHamF2BnHjQMvWMKHaEwlBPajB3EB8l22YiJy9US5l3
lw1ddO9CxpAjHmXt056UfJ9e2Flt8WxxKC621CLj/TSW1p02xeJ3Xxj6FMKQIp0h1eVpdEr7ZarM
pN8mdqXXV4tSOjnbmezTezcmVZPX5JqtYzHkO2ljMquws/XpGpxKfRD22Kv1bFKQ9roK5rN27L+1
xGXdaBDlxZGuY/HVTuxOkqSwk04N5W6Zjbi4crp0+YL4ufd2puwtCLKZxpFwFvlnjFtwsC1euxBE
6dEDkoMwxjGG94/cxMIMdppLSKnbEO2eWMJrL61cKfeYB9TxUjjUDIS07uay4B+DYIyyYpTRjFLg
vjUm+AF654WD5Vv1RtW6vw/GNPkdMpHz2M7Eh23q2If8K0HsN73Qn3qDI2u96MWNQy8qLCdXgHHI
mviL2bceDTqjO/lm1l+nS8OyU5uQ0GSnavwcgL3/WTaloiafgmkf2Ol8Dc6bc7l0+2lvG7wTd4Qq
yBtyjUwyj1xDfCKMYL5IRZrBRfbNJeKRIyujZMq8rZT7zRVkoBf01hlhE9tzR0nafBlGw4Zow4eH
TisogGDPooGt5wTKzigdTpoMhcwjRmBn7wKfuyyyorzkjjZ2qrHziF+9u7PMxnhUdvkQ15QJDt0N
UDKZjvvLLg2xm/Ru+clGY1zkgQrsKHZTdZyp3zG1QyT6LPoBgDM/zb4uUovADmJHAPmPiE2wJxWh
6rvmqBbPUNu6FcoAScFZBKNs8MXvKu3QTC09Km0iInFrCY1XRmnFyxR6sH9aCjuI0B37wZOmFQHM
6yJ5Bs5hN0dTaEQRFZ1bX2QmKZlBGfcBFCe3uNMy0k+0Pqnu3Q6ch6Ml06lkWHOp+rhZscWecd34
bnUYZ6u472PphToDpS3MweZGigxafUH27gaV17QRnPfIkpWu+n0YcDJKzxTuIZ/4vnbcBM4Qpale
eGGrA+20eKFoGzXxC2wJkYk/4eP294thaju3jw2mfzP1d2fmpzQTyyFhSHDsp2CIN01gyV2tRnFR
Mcl/DBjl3AGnYMKinCl2Q2joLWgzR1tIf7Sth6FU7n4ZCdXYTu4IwAWlUXFozJiORWN32y4ehLtp
BkNFBsJ+XsRzA76Z/3ssdlWKXcru9dmD5RjkHNNFzuetS2O600yQszSU+kt7GOXObxkfxumc7R3F
vuYYM1wyRg78JQEe+amccdLtC/aPeWM4ZRJZ7RzsFBfC33quOV7WRkBM8yh75wdEoCbkTV//Pjhi
KzM/v4+FYY1X7TIQcEDx/GmV4T6gVK8GylZvKL4tftB+nkHljpG2+Hp5y+Xg8QHMOXvEWGCflYMP
2FrCY74xFtdl6Lf2BqkDJl/fk0jlzYcsl/p8WSeG89JktsFmTF9011scLKIs03pA8X0JSWwu9GAX
GJ2XA+IjfbNLR15Hshu/Qb0mf852b22QxORvtJykNoaGunwYeXQ8DZXOyDN1K2rH/+HOdKbmylTW
Vprp8gxx2X6OxazuaYJxlgxypz4ByYVG1PiCLJ26KzhCp4PJMG5hYBMqLJgP8LlIfwGtHgZGHWdR
y1yaOIiSmyDsmSdZG7yLnbPVMsO7JLmI8Ajf6pM7t59Le9MyHaf65c7bcBCbxoeYJJX2SbtkkJdX
e90gBEWAIDWjAs7rIC71ss3CoNK+gxoBrE8wu/4jHlzNCLW4ItdpTYZ34n45qd5rmEwavg4KqO7F
i4cEZa97jb0jcSCbD7M0WFqJNf5L08f+ztRa44YwM0IeitVsE1Rqp1cZvLLKkNiSmwxiUNeRdLXV
a7E4V20mHpt2ePH8frxafHO+t8cgu1xme2GXRWPXXxBYeUfiUH6YY8jB296mHt97vTM8L9BDvQtd
VhO7bdM1V/Tk0doGDYemyUzSo+FzjuX81LlPnA3VBUgJFZoFvK1DgpDie0tRKTdOQA7u2HJrbAyl
Dzuf7tRuiXGu0D4pxidJHfyVBGK+h97l6BgWBK2Uu9RvAsptnTPZVQ1qCPIXfEpwo+00wJ0y6+4q
VT67LyWbbcEfn+tPMBJTY5chNrqBbRw0QC4tNo7Olg2c1qAbvWvLKpvIHyX8TgQmRYfowFFfzUFl
2b5EWnw001IE+5ha/6UYcneftmPxoqE9b3eeMo2LeMknPeLwMKt91gU3PJZ3RUrnIIXMDFtocuJj
AE/ViQJif2qieTgkEDBpWlctQkoyq+I22OVt0j+3BPeSACEYgpOeEH/uOfIEW3PwFSG+fGVPLk1Y
xL9LLqx7C4gQKU65fXQrfv9IV1oVkxkP1GlrjXCLdlkaK+ilpU1j0FJufxUns/+dhuYPjIF3BH1l
oOUm37yBid0YBEmquAwTLy4fLGmjEccXSuwRBBTqBICaoa/BDqy9hokzIOigupzzIocBpoEg3HTE
HjCnAEX2krR+BeynGaYnO0ZvsQERlJ8Mqx5pKQ2lYR3NpdUH4J9g2ba+En0V2uTnFJvBHmQRlknV
51GuQcINewOo7lbqEOUep3KFLnnkDo4RA+Z4RiGqx1d+AhZ+I7K2wJ1Sl9allknT2gRVAh0urejv
X6dYWWY4UQ7hJ8KfATfSHAcco1XZZW7XnbOD8TJ7B2uG0btHp+K+IHEwwIhROblE85bDHiTzUtwl
Ruc/4mnTgStxZ18OOPJpZbWJXhwDVWjatndosiSbKm3d/HaNnPB29OzJhWADrwhyFZ16qVKhTPBO
XfcC4CVbvksOWuXtSN17rNkDp0ONYIDY19Y074ykIRAwLmrjUVur3UNiW4Y4BA1EfClr4I2aVt30
sSseBqNw6Jt3uvFjyaw0mmpj0jYBfkB68JMFrlh30/yy5LpHk9W7dKANPaI2ya7sUcbLnhjk/o44
t+GgkBJwjOqRCP9vzs5rOW4t2bY/dBEBb16B8ix6iqT0gqBECd57fP0d0L1xNgtVUQidh47ujt7N
VQCWyZU5c8zaFYMHwrruDjFuC89V6qHTVqLBP6X37mc6NGLpCKEWKQ61Wq+yyzTU6GTJkk7F1SIV
Vr5eua8pYINV4qaleUQ2kwGMqsnCPzUyC9sJmMSvMJIIGb0RkP0KYljyWjZDNKDVbmJ/PbYCxLHG
I3+KBNcLXwNwv9w1yOZPrGx3NepqdfRql43ZwL+Fc9ekApT1HwwWuWtEP8WzMAolIN0cIX3MifVb
TcLwIaYjeZWyV9TbFiLCOtZ13ByxFaNbEE5jTqPMqOKpkUWKfAy0BshWzc0VtlkjjX9d6bqtIo6Y
sVqGp0K/GnMTa3EcEXd9GqF9yXrD36OeV9Hrp22GpUlUfE+0Qbt1GyHfi1bdPYuKOPEAYlzY3N9g
R4THRKjKTWh9BuDrLK3EjoQGHkQ1BKBQa1Nw1pRj8C6ppM7CEaEPgXqmqRsqN5Gf+G+h6+flOmhi
rmZgtkcwo531jazgfevHL66kRdlqYnHBlPOqnK+YoSCp+4aLRh7eJD4YWnyNDGQq1dDcDCmJkKMI
U8DbqNZQ4CdTd3W+b8I0pWTAp75T64LWCOwhIHFb4L3h1cqj4N0A3qJCmKRjfVRdENQbvjhYbarp
UXwvpuhS8pTC0ApNi+/yIyfkYz9QtUJRUuY7kZrhUzEdul5tMvN0K4+g17K6f1DoA6JQ4V4Q2MxU
dR2UQCS54Y/yC3TB9L41UiLBiLwjr4rb26YnNxptQwOfo1VamFzPMMcZwoMktca7hNfijdAl1XBf
ZnUj2VqvFLKT+tLBw8MsAIGRFbINEbn4GYG2CjYlNkfdW55Ts7ALq/ODbZkrHLZlYGTrVnA7SnVk
bR7zrh1vfCvso8eU8hxPZtZe/CDVmvkY0IyTHmIgFMIqSQ3cGKpcvBc9gN22mJA20qICfgO9JyKX
OhnXpQRlSn+b5KPxpmD9BnAB6pG8VtJYPzKX3A1xlLixhrpJD30tqT+JOHlDwJnycket61tWNSP1
HGiIGD8mFWZrcmKa9Sr0vFB+KQjFJAegk5SRWBwbxmuE3qFw5GHLgvJ4oMkaBAPmLK3wmrl9sQsN
jlQ7CeLhJx9Oug0MQPk/Ih4bF55AFp4pisYUV9qIFtREMJTnrjYxefEUt1pFUkVCAMoVyHNqT+2+
TiwPdb2X5+XWq7TxJdSCNl7FXd9/w+Q2WGEDpxwx10keqaKHP9K6KHdoK5NybyR1Hu38MkUF1mvy
Gu0gOcrEHYySzsIqfE6loYBmmGOSDAuxs54TkXDgNq6FLn6qM9fwnATaNXfj1pSGDRIGbFSA9Vsk
ElMvFolGDP2PgOgl3tddXlOsSdgfHcWKq73fEEP8zCniDN8EPZX8pwqKSceU9bCHGQAVh7Zmlt23
tg2TYIWfZvqtwtmLGLkyyaJTXRcErJdIm2/G1hL8x9qtc0pfgO+/K1g+7nNx9Heqn2GWo4bx+BpU
iorusY+e4f6SVwI+4wp8Ox2KO3kOAL5hgVH15BWdi8e6g2l9F2mCLz75/sAMpxM4MW40juw9pixS
cAipMnMn9Xn79mDKzQcKzvpOiroCQVdl6Y+BzD7sdEWdPJieUT0rXPtVGnbaPDi4tZ4/ep7UY2wt
y+kmxn/zu04gVNlt75JrDP+6iFjV8FFEJrw4fIACbLqAGHeOzLnd3wijFzSOpHp08mZ9EzwoXqyM
+1hzi+ytoFXoLg50zI5S4NtvqYgCwRalqn6pNb18GXRcGW1VzwWS/UF2MMei9Fejhd+ObSlNpOGH
zR3CSQqAQQ6BcHIkoRc/8tvxO0NbX6u/oqEpb9pUKx8kncBExhbkNcdR7jZD5rxSKLmvpDFuDzpp
E9xRNCoHwCNLYfC2gz65bEJSMkv87eLQ6J/CsKbyaYil/Bimjfypirnlr/yAlvsoRtT5PSAGJPc5
oIuwKT0a8GkD0mpa2BypuRk/pLwxb+iy10irl2KxstLCjbZdKQYYgeoB1pVqKD5CImq3mMBg9Qi7
ChZ0FbPDthh4b426aPxdw52YqmVSSTu5UScTxtSqCxriPWutUZz4w5GF+nzMMTp0tTD+qJqyvEVa
6D9kfYSqkGmV4o1E/i/DQAQlpJ0imG2eCrmQH6qgCTZBQvsisEX5XSpr6QhpDawGPQkfBdV7dzJa
0xIU/JQQ8YyGYl1lA7NETQG3dqLerpVWCM0DpZ/+jUxRuiFyFkc7GfL6plR879bQcuNVbHSIWKXc
3OVdY+0CL6LeGVOD5r4ieSTwKYylxKQU/j9ZS+66zSvrISyxChbjifPhYZrsJZJ4rwSQ2rF/rs1V
wnby1ogE9yJTc42m0ezt2vXl5I/rEfsdAyzBsoNnypW/cmP24x1BOgpYvwvFfdy5yXMoVd0PJQ0w
NiQxWhHVe1apPPiBm1c7dHwpDApV3/WQMRpbi/uMGS0KydOAvoFyZliEv0XZHb/LlUZlRKTSVu5I
Vw7filGsxVugJDrvQk1yd98pUGfXnRUovxWW4dYVMfhbYepR1nYqRPEThsBkHRCySE8dOUwiKbJu
4D7lNt34AmVP2rrx+fQCxcSNwIVFpLeNUaxBOyFyw3unWSWhMqZ7F89Df5U0Ri5siCjy0ompEe7S
2BvjlyEYe7sVku4oE9dZ9hCxy20yjrQbdH+NtIXSnz5okGpvB1dSTDKvtMtzvRFd4pbpw21wOcjS
e/KcpvejHQuZhVJqU3GLKsLKS1rvtgkqxNLKkNbtq55V3RY/WpxO3ULQ+n0jjypZZ5NEGkscD/lR
gMtssE0KTlXpGL5Q0h3jul3rQ75lv4ge3N6IgkPk1dGT36SU5fkUNxrGVN+otgPICETJDckfKt6O
+qf3kgsB66prwjsP+CjZIEPyUJQQp4cbIxW4wnKpZ12MvLDGEYieV/0oFBjO9X75q2wjjDr0rG5/
aKHGpuUWfvJQZbXVryLqW3CAwzRbm1Ql0qeGUZ/UAWaZyzZ2xxVGv2/qvnyUggGEgywCHRjwHNlY
+KWuXLOOWmdscmuK6WM6xLJKNda+rCW7xmQfdmjyEp8onJH4LfhbmD9oqrsfOGzaQ63rdMoWLfrG
uCgVb1NqZoJnEpmFxA5cPZJRXjTZgxKq8m2fCr5yg7Yu6/eKHpDiMksxexCw+KW4g20h3sd5wF2j
KO+9UtVYG126DYlvQAD744dbRt1zWSOktJtR646l1UBSyBMPlJlmEGBt8gkpY0t53O7JXMuvcA38
NyTnAxl6TaHsoBbSBy7cY0xyLHazhz6HqqxqNDcRog3qoYOvY73hG1ceU3pKI9vnsyibUk0KGvhx
HytsowmpeolxdB+2vKANYQL82bZLK52aqamnj1Qh/OEZJUFcvhP2lBB6k8LfaaUf/alE0RS2iaW0
/gNXebPdNsQzK6WKdSw+28mCqVQzM1lPZVxo/7rZk6VHhvPENhChXBIzzo8hT7blWMv0Czc91cIu
W/PGxe9I+yZ8tcb5J6+4yRDwc3J3XGJHjXQENdOYbTlpQ5f6UEVN18oo1yh9Leik1gkAIhJ9xzCQ
1SPdApiXJAjjvim5p76qNKViVyj7n6bMT9mVap9XFCAyM+S2KJGZ4hf3/g0kgP7NGqNA3wSWXopr
dly6i1sOQ+/NMkvz0xtGOdqnXUYaCXViCSgfR5jI0TAduR2sktBGMrvhvU7VcLIeVj6gblYCYrDU
/OGjbKodpcghYqq6Z376lC8stnjqL6RQO6NwBDTVbF1CSZnID5P7sB5ohZDQZYDTM8Cw7uiesB5J
YSIDkT0zeG4xCMzvIlfsOpZhiFvMoHZ5e5+o/njwpbb/JXKu/layAq43BGj2nWxqQqf4Z/bvMi2c
z0MhSOBCyyDAU5DwzKBaSGppQz5bH+xOTqXwiBYN2xk3MSVxFchW/V5ym7wJez+iEbVqXWPVsFEP
ULYpJtNogd8rxYSW7EFSe5a4ytUCh2x6rbUIF2eX3HfkCdWr0vTqTz8lwHcU0KQcJhyt9SFw6Wnf
UzvvH2EhN9n2/9T9mOI93bKFB5GSrQTswf6YTYUNFp5rwVPUpOZW0pvwSH9s9yGHdUEOVhS/X1eH
nqt64RUY6D4AxNNfqM6Eylkn4SnXDIotV09DIN8mLFzLGBf6xi4IbalFiiaFUPrsVXUm6Bbz0BWG
OqQaL/uOKDwFlk/P2B213Fx9uP5AF7Sulgp9E409aFN53mWLPiuPq4SMLrwcRxTdF0zEHq8PceGd
0dQ8QZ8Ungc4zqnkWlNyoW8ihlDyx9x4Scc1SfzrQ5yroE0AvuLUyz41Es67lAGIoIXxi8kOsFsV
gmIH0VZEJjv6S4xikx/7X6fWpA02RfhpnOaWYUoQ3E4fJi0MxXKDDC0JdiQhaT1cUbki7PT+V2Ie
AmtRjjx96/mAtDXRAG2iIj9rEc7yMcLgaQBwC52/JXkoSoe03AbWbRjcet66pdy7RDM8/2KT7BkN
m6zBtxHn2nUZXnFvoY2zs/ZJzppdm9Yb2HjXv9n5zLPAXnDdRmVt6FDpTt8kgIUmKHVCaMm675vX
2lxg6fylnZ68OT4QM47OApTIOkv2dICK/KnRl7puq1XjFJLotNlbqOlOOfiBLavofXO4YO2HXL1W
XIzJLe6D8P/3ZZ60ZX5tYTmbL3QZ0JLBZgG3BwzkvP0jS5B1Y4XChUi7z3AcacT6CUuayukE6UGG
bEsp4e76m50R4Zik06BQZ3QwJH8JRadPrscW2ktfIkkeWndl8Zbjv2BXavdYCdlxSOV10+l3FOTI
UWolOke1fuhh3FdKdEyLcVd53m3u9U8Lv2rqB5p9D34VdCo6CKZOhVm/UFkNVK1o4wHH9TPL1Rt8
QQ5aqBZ2m92aeuN4vWkL+C5ZcnwvAJ2B3/YTNMFCE8PFD2KJXNgnOsRZT64hU63zejSzRYLkUhNW
lgU2uvBWZDp2ESkY1D+/rj/52XY+fY4vQ04/6Usrg1wOFPDhwOBctQEksnJFnNkptjVlt8v8hcaJ
s2U1G2zWvo21KwrnjsFa1DEc2BQyDa4T15/obINgEFaWoWENocA2na1dBJFD2KSKYYuDtqZosM0j
RLbEgteHOdvWYbYaBt21bBCWSW/s6YvzDKGuhVpxidrNhyEV/0C3IzeSVN/G0cherw92/kwWlBLR
ZGfX4aLMSZF5ohRCrRmuLQTiViJY8pT2lVm8cOCezz+GgfkpwmfS6dqZnvnLZMhqT27r0XJtQ3qt
w01CrTxFITB5Mr4b+RLi/nzqEUjAaKboaEy8h9mH6oTWx/cADlDKqLYaNPsWvEjUJ4+RhT9uOi60
V134YhyO8F/Zevh3c7bdBYFJqk+SXVvNfra6dBf39VOK3aaaejfXP9fZSGxzzAkeCsiibs2pl8JU
pUpD3cDx03jkn8x2XltSgQsVExdEcWEmTqvmZO/iCJaxWyDAoBecFrXTryaWfdmgxGMJN06lPkva
n44+kFSk+mesk/Y9bbv19ec7m47TiKrBFLHoPNfmS6wpkiTyQInbWYj5QUCbtPbb/UceGq/QBPdG
QKMrLGV61WbPRZppkK1Up8jc3/X5d610uZMvoMIvfCnGMPlWKlGMOAdXUMjKTVqFCcqEI8h+Wy0P
MEiH5vX6C5vRc/4+Cw9ChWiCdsPjmEXNba3guRrLxJnwe4/0Iterwij6fdwr4c3QaH+wJa7R8JJr
wrQMXzvarUqqN2s5dPuF2Xm27jD6kXRypaAtWA5zcGBXFbHVG5IGtRvKiYEMeIt7svKiqG28H2tc
vTy1SRcinvMXDdRiok+C0+OaMm/IVRuyOVQ6KLrXmJ6Vv2Rx3LjR0dVfrr/p84dTcFJhytAQiJJw
3kPpDVoxljVCvoyX3eYt7UHaTYLeIg+c3PpzfbBLD8XcnDCqhsq4s6ghUXDcwdTIsKM4f6B3c0/L
I7q/7tjKwu76UGdbM5cgdhIZfJSu00w727wiTwnb0UsNG6fIVea+VkWx4s7uoEhep/UvioLXxztf
4tBc+Fo6WBfUVvMWRx+vx1wJfcMeW7W8Ed0EO/RwzA69kLQLu8n5/sVQFuj9iR+pEYyc7l8BhG5V
q6AQ0gEf7SXyf3DFhmTVDxgt2RQk9INnDO0NlfFXg8L4QrxwFpQQ9jFTpl3AkNWzGdO3Q4RIoQGC
2FpUSWhVKxa8K2beJ9PqPx1imkdfztVcMhtDKlGoJ4GU7rJWGFbakDX7EtGXUwzUXhUp/cRYqXC6
NL5XGrH417Nv+gUWXd6AXzn85iY5Sey6vtryCyTSxA4N98dMzzjdh/fYKBbOowurggY5DYd0cgTc
KmaRESrhgVQeUV5c+ytJOIjWbZJwyi7hv5bGkU/faim09ClKjEPVa9VJty5V7QBaQhEvHBKXZgjw
WgBRBMpT7uN0oMKNI6+RqMQCinoscu9XaAgL7+zCcqPZjmNO4jYIzWz637/MkM6P0LnF3IpKxGh2
pbSOJveV7WvFwmw/712Gs/x1pNlc7GlrNf2Mt9aodN0EDyMTz/9dCyoqRuxHS/IUzUeF9lRfIgFL
F/Ywhp6Y1ySn+A+zhwwbenCR1XDflF4C757yH46NRfXQAaGkuKYGx6w9iD3grU1dPvnlkWJ/Y220
yB6zj+vb299cyGnQNL2G/37L7DWoYR2AY+E18FuGbOvVd5n4w4VToGhHmhB1bRv0z7F744YtRVI4
sJthWDgSL0wrIgIdoi77OoTF2ekhtbqS6SWvIy8xRlWanAMLDcX1B72wSOB3cmIACyLbML/jN4hE
6Ycmh0v/yx/cQzfod3/TOLcu8L/956Em5JDCNiMT805opK9zuPC6Qs0jRbcpEr21wfCYV9oNeq9f
bpT/G91s2lGJDHUCGcDypJ7muU6hk4sCrgezWBG2RWH+UiKZTmPr+78+EsNwEcKCi30MWdnpIw0t
QqFBYxijbo9+n1CBRpEM54zb50Ji5O8Jfjojp60FoghmD7T4/+38/7IFWKpQFXnrk2cIO8N8zMn6
YxmqCN0bZr5FuFFCaihrsuPmm6rUPT7jychpJQRRh/mRNwR7GjX115jGbOPWLfPuN/Qla8RpfkQP
b1CcS1ZZohHk1iMFhQ3VtPjP4NLatNLHQHuVaZR8EMvYOjBl+po4tGtf8BCmjaVX9JRUVZ7GW1UJ
e4QpflB+M/TRe6mCOvxOMaPeh2nf/HaNsN7Ts9CHCxvk+d7xN7EJ0oXQjlN6tl61PB6UIkAYkmCH
ZoVOaH4WAfij4i4M94a8sOOfR5HTTREEsyEbzOW/B/qXb0EAq6CZqPkW5gg6yH2kdmdLTXurcpIp
o/vPp7MKukKewI4gH5jbp9NM1GkHlirL5L6I1ymwXKXbGCN9++nCQOdbDn9dsaitG8ZEtpvNZ1kr
20oLI8tOs++KCql84Std+vvcekmjsQCI5mZbWm7Ra+hlNDENY/azpsY9dsbrPy9JaCz/DTF7V0Io
YN2OHNAW6bGhNmmzWhyjWdUo56+PdOFhkFCRh1OmAxnU5+lXGVGsh0aVmewxFXVbKCnK0hDnuzP1
gC9DzGZ1PbZdR8uWSaelMNle954TZmK3G2nUx+BV7F+uP9KFY496IhNN5wvJWE/MQpksRSLbmKll
I1CzdSU/5FFkk5ODL4F2BCAPCpYXcAZPatg7pk8XSJZi7+uvDPoLJDl8vP57zteZTmmHlu3JsQeX
jVmoaJVjiEWI4NpSqj6pqkc/KGjRrNqFo/9ujtLCpeb8i/LctFNQPgD3yUZ7+kUxItEFuRGxr9UD
9xhWxp9urMeFjXz6I6f7+ISG4epJNmHKc89uatQjXEyRKc2q7UeQiUjNjY2gZAtf8vzNMQq0Tbpz
OS3O7dRyOoX7wPecvJJ+1Xm6demw7QWDTqCyS2nLM7fXP9Wlx1I4CkmViOIUTpy+u7FJh1YA1+UY
2Uua0z8bGDDkljao8wWBgaehAqNCxqtgrHQ6Ci04kYcZM/UPA8P1AGOBLSRTYAxe9GRonbQQgp1f
PafhTDYqSJ/nt2qceI3aLMCr+CZoNfcd0eU6qlh/Tb9T2CaxfpFs3ddW19/l+cc7HXa2CtFdwdZA
euGETX9AirahRe9ggnvo+3rDhrCQ8Dn/dOz4eO5hiGVynT/DhTdySpMiLtwoXQ9VIdLA9pehLyyk
jy+Mw1FJ/AefiDq0MpsiKqS5QiopXoUmsMYJryceo/j9+rs7DwSm8/i/QWZHGM1gwxATvDp40UeO
5CFwxjgaCo8zEgrG7h9cG5+vD3nhzmRRWGfPYGbiKjiP1Nsg7xAd9gGXsuDR7+SNSqNUX4q/JMl7
7KMWVbD4hhiXBN7kIx8tnNpn0wXCNbQYbLnYIalSTbP4SzTS0FQet1OLbye2hV13xi8Ln/ePQoFu
L1GNWsVFOny7/sxn33IaExEBdySAxYY5O8n7jkaPUM8CDKABA+oaVCD25WDtdSyL60PJU4LnZMdk
LEI6RptsBSmLnj6fH+IL1FZS4AzeBl6G7aeIqcdXN4YmE702cY/s+UiX140fT6/aSdC29Vs9CTd5
JO6F5q50fxvGXusWjou/frBnP2zifJO6xYRt7lk5lkOHD48eOFh/mjIJsJCIzEortL2ozZLbaMgC
3UFnitw9EPSm3mWZrD34sSysxaBs3F0SYIB+KNmEBps4UlkhTZQfscTr21XZDjld4EIv3Jigy1RH
ihA5O/T9E68XSaG8N0aAYo8yZNgs7EBn+6wlKuwHXNdA3hMKTlPuy5SKXbntBbEMnZx0zZEL1ORp
7OaOOLbiTgo8fXf9G18cjxQbC5csH2WR0/GicmylSkf4ZPnxQa6/e4EM2WEjqguB+4VpS0mdygQh
Lgtmft0NYpoaoBPxXLiKsDJ/wX/ZeoK5cPpeepwpic5pKLNAjNmK5HuPPqdR6MThD0n7bNuNrnzm
/sJWd3kUDe9Zyn6Tgvj0pQWBKPlNIIeOJ+7r8XOEhOD1D0H7ef3bXHpnKjcCKn/ELGzep8OEcc0x
6FqBE3JKbIVAS4D+qAEo6CDMFoKjmQcCF3cm3nQ94CTiunO21kPy85kRRKEj+534CjnCgiLsh9Jj
j/VBZg+oROEF4vbys0o7Y5MiE/wW01B2xNxUNB5ooc4Tpx2JfLZU+FDPG2LlflbgEF5G34t/GUal
7cAkIGQdWtP4roaZ9PHv74ssB3B6UqlkyGf5amyHi7ATMVlq1GHl+sjZrWxnuf+sG+JNfR1mtmRS
2Y3I6TIMgjfa+XdeLTpaFNGI+Xr9eS5NMx0XS02n2k5FdrYXWGoBcQsbUkBRBtX/tFfVN8mMiicu
usqvUffZAK+PeOFAYxxCrsmJhmvo7HCprFDhQ/ahw22EfiSxFW75eD/7tKrpdxDTdUcuaSHUu/CU
/+/Sy+WHu8/fM/7Ljie4plBw5Ud62cEiLDon4R4wmMnO7ZKFOGhpqFmIYo7kSIqIJEWUvea0fKG2
RWP87qsLm/iFhXvySLPXCBO21pSUcRCurryqWht1sGvGf8aSkvWGfEpQbuFTeXZWiIFYqiWqa96c
uWqk8s6l+Rz82Ob6pFDZZmaHrWpx7cRTHBECD3a6DSktzm1hM/XihW8d9pea8nx9gAuva6ox4b0w
5dko+ZwOgJtU5OsZBoaAHP4EdbLJAHGg2F04gi5M7qnUC9mJ3Y1b7WzdQtI3fUFHUApU4UhijZoE
wLH0kxIXbULDwlI6j02Rw01lA2mya50i49OnKgHnRTgkA7umcwy+BaD2Ud+LKZvkxpCBxjVAFMu1
n/775GNclYQnEQS2bLPHHAs/dYWcFgua6h0l0lZZJUBBldbXP9qlAwPxp0QOhrwFBp2zr6ZXvaUl
ZRo5bUzUlfskPB8t85sK/w0YALWBOlgX7kHxtm32CgigN59LUJztR57fqJN0f90392Rur/+sC5N1
8rRCiTPZeaCgO33rdMEXWkCPGkt8S8clffLVwoe9NI2YRXxSGgaBRsw2EWss+iLOGMHk2B9o16ru
a0raUEGqJRHEpYWBY5Y4nc3TsTyLZjxD1z04BOBzvHxHk/HKi7Q9KNOFJ7o8zJTwma4W2jw2Gz21
Ukw2RsfLRkenjqtFum0qC/5Rl0Zhn+JwQTnMvWX2MHhMWwgnkL131VGbGF1jBCdi4VEufH6qKsTN
EnUs4N+zyV9ERS4qKfdPo2l2Gh2BfL+FiPnCc/AIeOBMmSQscWczrBm9RolLnmN021dIK5sKyZIY
G/+aG0DoOqkl+P6Uv/V5Bq7o67QJFQNxe22tpOYw1tQKzGFhuVw4EU9GmU3mAXT22IaM0g4wSMgQ
NDBLBwH5n7hwmbz02gAjo2+hBIWQc/b5wRZLg5kHMa130V6gjUcFJeLWwfb6+j/LQkyvjYXPAiVy
OotglFJ21RpPQMdVS8WugEBQCT8MFrhhfEhXeVGvmubP/2ZMBKoIrcnizHfc2i3dwTMYEyDsOmiJ
iPe59FhmZK6SB7Bp10e7sP8At58yLdTypwLl6Q5H5lvTMwVeIUZNN7gB7JPWWOkNByeiWGPJj/jS
ZyPfR4LDJEWLF8rpaIVr0pah0QnljeZhcqCQ8N2Wq4Xbx6VpOCVwwKtjfkwR4XSURoP/YOGc54iZ
vp1yb2GS2x2sB4CbC1HAxQf6MtT0U76Em4FKJ62lM5RSWi8xPeexnWvjsCr1ofxx/Utd2oyog7LX
EWzwxWZPFbRZwEMzFLTAvTkY90CqFibD0hCzpxk0v/VylyHKvLeeRq8MSSF63tP1B7n8ef57kGlK
fnln/oBKfbQYxewEe+ROoFIFe1KE/8XRSnl6uosib6I4PtsjoPiIY0pvCaQq9XkSxbSWuxtlH4xr
dKsI5lL+7tJm8WW8ub34YELHwd+ahZvTGlmVfuZk7WRqLRffXReSdOBt/SzaXH+bF0edfIPIbZPo
mYcoXexplRcUsTNm8YHaYh7/liXc29SHRJGcxlwY7lzkxJZIWeB/xpvm0JevhyOrAZmM8eDlOgPw
LAE8m6SKAGmfO+0+IcOuASMK19cf81xaORt3Nv1VCbQLJhMx5dJxC1JFLR4HBa7btuZpkXZk1eAA
Rto01R4K9/XBL26SX555ti50d2LdJ4xN1YSZAxNQ7IWHIfawr+joDUz+Pbg5ecezFaL2kD79bHpW
+ehJYFEr2Iu0I19/qovr8MtTTTPry5eEU+81GOXAQ7BgDmv1j65qaLfxQkSUS1YUf4WEs2ufbpJZ
p5OHiBqN6OlgMTaDbaWSwq814LN+A6qrMH5hNkP/svsS7rLGVkGYQcdQxL0I+yr8cHXdab33dsk8
dpopZz8FD+9JYDBZSs5mUiuj8WrymjtEUP1OTFALDX3isektnA0X3++XcWazRgGvR06fRxZkeISj
7AjYdabjD5iQ/4s4lalHNpQkLxrLWRDpFaQ8oG8xP4XBsnF5hrRhZQuDXHptREBowZGoXtAxKWKf
gFaHKQrKyPTyoxa7x6Y2X/99VhL4WJR+EDGY8z46I28FHwlG7EShnr7o4hDvS6iPRx+jzFctid6u
D3fpYq3j+UqIT3DM3JydEn47gQeDARAqkOW23pOHzdrvOiHfcGgEMJ3GbdytKndzfdzpz84nIXex
Kfbim9GYeLoeMkwx2sYTOZyE4Ah/Sd1G1SDaYqZVD2Z98OPXvsmgpC4q4qY/fDow4lCJJIJMTpO4
bzZwYY1DHSiYQ3hgbkGY1cZR8Pt3oVKAtFDSsJPGfAP5Pb7VXT6s6nBQnSoKnjxF+dFJ3qtiltGd
oA/jNmrBbnh0yCzcVc6jEH4fbwYJA8epOL9AxoJYCVMvk10oL3X+1qXv11/9+Yl5+vdn+16aVHgj
+BKXbGkbCa+GDNDsMU62mrnKveafV83pYLPppYapCmONh3Hjlej5wD/BNoEOuv5IF05HJjC7GTch
PAbVuRpBruqWyiKJA2Tstmq8atEPRfkmpL1daMdI/lZ0N1W7AdImR0u1fOnC95qKTMjzMDWc6jGn
Uzk12iwulFqzZem7FK1id2Lbwjf9Y2gOKqeyAqupdWur++ZG1ca1bheTAer5aprWEbqFqceDQv9s
UgtQc82+ZVLTn74GDBMB0yqCQ60i6KEhQLhvQO22IctYdzCYctJs08vrsQEHvurUBzl3Kn9XEPIO
Lnj7DqONbUubcP/cAfQQpwboyCk0f9OZqjO40EzDZ7XcDVjS9WZpp9UHzUWrSLit8x+J+rsqny3z
XrW24SBuPaQUVDji5LkxDmm6lO28EI+dPvpsNgeB4Y5pzKPT3A7eDaI2uUhMcXyVltYVctPVED5p
cF+uz7gLi+jkjc8+etj3ghB3DNsOm6ajSs57fOamzmTzjlzEF2KVhQ+szIoxAJwjs/IYLoP1WdPk
L8aHqAcO0zqyhKXR8CnCgbz+iOcH3smbnescgrxuIdq1GmgL3fFycMfoMANMS64PI8vnO/J0CHBD
If0zNX2crh93GAB9NIwzjL0Db5Iezec0/m1pB6l5NAzBBqI9RrC23royAiKzkZVP8vd2p+lAvTpb
IDGZK7ddv63AqAnCknf63yN3dmSc/MBZyO8mNG7AFuVFQNWpzUMIaDVVE4ZjzUN2aX7Hg2RPhFnD
exiDH1mOHjixa3wT0t5yhgA0lPWIvI6ei3sTJmNp3MmV/nH9PZ6L3iAIcNHQkAsr+DvPbe7IVojD
UPEevVFeCYZjRd8Cf491oozGKIQbphpPJilySnlW8Ua+vOk/YYWsr/+Mi7Pmy6+YrUcZLwkjcvkV
Ip0EqvtZoPXEmHVh+V3a8E8edrb+RBNWUex2mt2VlvKUjpI4qX20m14bSzqgILQ2GIk6kSuTvQQ7
uW4at7GxoO9AnQTmwoXlQnjPu8c41jIRNtMlNduAW9EacxiXmh0XjzgJ+eVeUWN44oltWKvGejey
7yLfn5sx//rQejjJ1veuRDf0cv31/93qzybrl18ye//0uyiKUvFLqnaEubZrkPSm0QQzP1iA+cEQ
SyDgBPlerJ5EceONd/3wTRUwiA13DVnrMBxsuTmUlDsqc51otRMGit2rNS1Z74C+uGvm2+u/+UIM
Or29qeNX12CGzvXnsKI6A5NUDWHwuyvjzfNdUHy7rNRtj17EbUcH7+YSFbxUL2w+F2crn2yCY8CS
mB+cAKr0rA1GDSMbzEWaGm/fRGg/IdXGCzP2/DY0PeN/I82+i2e60IBLRkIBwT2FHhR/UwOP0ht9
4ZmWRpotDTnho7kRI3mKuHI5uUdMtpX4QW0WYvi/irrzufY/zzQ/lQDWmsbgswsGxeRKDBSS/xgf
8ga2YvDYCOFaZqv0JGcU7iRxKysHL7hRLaKi19h6V/JXwxz5Lz+64ZZyOI2996mVOGGxzvARyt8G
63Fhol383FMGkUY4SrB/l/GXK7+uxC7KCX6wLrh3vQ/EtzRA6eIQXPfKJpLVTS+OZHKMFWjLH5H7
q8Tv2cEPaztaLV7JSz2Bl2f+lx802zdGXy16utk0O9XHTTbkjiRC07GOlS87GN2Q0bmpxIeu1m0j
+PfjnRLV1FfC+wCJP5smiZwIXYB3s42zBfkq4dZt43Ud5wuChEuPyDgGdYqpjHQm4RWqCKWywYHQ
a0LoCDhm2LgL4iMwwLYFuyls+P+6W5feSwCMnLBJNCCWac144YEvBeoT62TKvpB/N+d9rPgODOH/
Je28duXWlW79RAKUw63UYebg6XwjeDko56yn/z/54Gx3s7Vb8NoL8LqwgS6RLJLFqlFjhBnHTAyn
+Rhou8JRPmqtuVPHwnMK4w0d5VuoWB8cWJUhb3o1B+U50vWD0ScbKfr1WTn5FiGm6BIH3j2D2e+W
pIhxRBhLNh8LqDngxdUGr5azO3QCu2xjC6zsgLM5WP79ZAf4FV2EOfAkZCXi29QaDtGc74v27wvH
tkFrBAPkyKN0LPh1CgRBiZbhJfEdBMqe025UA9Yn8MSCcJ4qPeKecs5AMucpsD6N2m2T3STDJ218
zYo7UIu6+jAUWy50ieE8H5ewacAqBSGaqISC1gdl/uRL/jGV76T8pUYTpAVVBtZvK7u1umTaAsMy
6SmnbnS+ZEbLI9qcGKlusi98/SaDkbvInY039DJhwmEOUu2PGWFCayRxJmsxgxCVVw7HEB2pHHK3
dwW9bhAvbxzFS1R/zZwwkwT9Knx43FJJ8aJkByl+BCAeBT9RSSLxAUszN6NX5D8UHWXoYSPiuD6l
EBCeT2kaZ6nSphy7WhPCYCk/w8z92Kf2v9ls/5lSS1bOzaBHR8otZYyl8a5pn2Pz8+y/uz6Pyznx
36eR7qpzE0Ukh3I3smrJLLnyAP22tGFha66E51lStDKcFFjowvCojbx1x+BukUO4PpDFi8WBgLEB
B0Jj4IJBPx9IUNFyb8ssSVNrsLOiCmU/KlULDuZeMrcwGmtRMjHAUh4lZ6NBsiVYQzXBaGJWBt2b
fvplhOpN3t5UxeiZMbzpzrM8Q1g1EpNYKY2eR9lqjvb45nSoqv1w9CdZ+1FYPyQNFcoXp813TVHs
9OFesr7ZZu0lrboR060dd2cfvAR9J+f2oqeVIiPK3ZWozbMaTyRkiva75tBzyj8kgPKz6CO02fl9
OM2RJw3ysx126cZ3rKzS2WcIq0Sii1cmzItuWJGIUM1W5o3R9bcJTF9wsaBkG7TxVgf8chQIrnFm
VDiZgky10Z/EaDbvcxJZQz65dZTvgYl6HRR9svbBtjZZ35bNeWGVEPF3Tk2Fu+d8xvVi1HJzxCGN
oXabuziFpVMC2L2zn1LrOZ/qX7qZvatN6fb6Rlh72nLM/8ewLRxOQa+lKbO8vCXfd8MXRf31m73R
fl/Ut20MzGeGw+++QlSsMzbugEvCNjpAFt6W37kY+SKHYHWF4qO/YrjtWGb70HaqHZo18oPiw1HR
Q2zlpvkweLoTv4VpBqfsMIce+h0qkRwALsXaOt9WTp+zDxLWPlS7hsQmk2HStp/1XwZwTn2+ccSt
oO/Ohy2utWlWvT9hJeau69HviKaPdI9z7e00+1sNJ2yYu+ROrQJqY9mbE8i8cxQPp7cybncwCBft
Z9Uhg5q68/x5wx/WHXGprC9t046Yh2vyvMzKiTUpug/jdJ9qt1p66Ok7GlGYmgCF32e6B3PedbNr
aTlm/o9Z9dz/k5lGIwflandwSDIu8pEhj7to34IDq5udDWtt4X/rY4i6anorqRJZHrB2F/7xVHoH
cbJqeXC5xaQnW/u+2fq+ZeEvtid9XsRE8nJviCcRaK4qlJgVUx92i2pq0vbIaL8gM90kX6Z5w0Uu
WR2WnXFiT3BEqQhSxCKYjjgab0imKNHghsqhLNElvIvKD739ZhiPkKyHY0dK8hHpDzShf8bjLlJe
zXKT4GKZ/mvjF1zWnM1M6eNleYzPeTff1ul8QCPV7aIPquQl3cdJV8lqvK8mvmjjrl5Lup9Ohgj1
gHzMGBVaicm2tgQ3D6lfHkz/0acglvFcKn84IewhG+mG/2LVkUmyLdip33fkyR0ocT3XVqsZ7px+
cVLZNfLPkGm7VvXBtG+rsfEs603SpY3Bio5GQyF0PfQNECqoBCdC/NPLAy2Lkg2ORb6FZN8bwCQY
D5ryse7fFcXGASzmbjDwm60D/LYqw3MmxCVajbR3j+6g13dACDu4f1Wnc53E2GvpFg5JvMuXwSxm
KMOC8b0gijPgBM/JC0AJnMt+7RVTUkDEjzxSQ+QDU9BxtuboNqjzdCMsXhmkSXshrBY0+0AuKAwS
7dZq0bFJvBGOAJct3u1I1n5Ghia+QxBeca+fZKvmIJWCQwOAmP778D9xm7orEKKGjJvr+6tegaxG
uxXyP2Ur8/07e3S6JZlQekuo2i4Xp0M68fzEDOChXaQNadesgQSZCDOhEpiH7kxFSIPx/nPgf2hy
CMo/qdaRmsqkviE9aZvH6+O9yHOI37FMyMmA22R05M7nO8zYd23VP6TofGUvnJN6+Qi3hJ8/WJGX
KXtkclw7enCkjezGxZYRJkI4m5sZxPyk8gE6IuneYAcuWGl0GpAczeVkD+P6vlaNjX264s5nsy8c
0D6qUkYMyyqpvHAfl3c1BB5peJD6G2n8cn2GV01xN1JMprfrguGn8Z1OrRx2DoTpZLSOpbpP62in
9jvf3zgQFp+58CmasMC2AYU1Ree1k8LSg5oixug8zy3o1E/zVipl3QRwW5gVAR6Ir9RY1vu8WvDj
IVq/v6V6f6XB5+szdhHU/vZJkMT/34gQTYR1iDyhyatFbmhlozAkN3tJC7rPWe+ke9OO9ZsgmeW3
fEzjQ1qWw0MLQKqnq0GKbhPUUrfyD+LDWfwg4VivQrTfIl1m1OrOkr06BKJg7wz/3kJJMXx1otsK
XvjO2aE8FRlerWx9gJgA+X8fYHFNUq0DwC8kB9Q20Wcr4wOsGLFMxcukvYaGnvyIdmaBRgEqTE5N
7ZyC/Xfd2IjuLu5S0bqwHtKkTwair7QhycewfZohXVWjf0DED8Mn2T6k9aGpN0a87md/BizMOKp0
VZ/XDFjzv6bJu6l8zPRf191sdWM6f0wIWdWikmekpTBBFVauv4Nty+znfgbMsIUb3xrM8u8nZ6ye
oXyQFsyfFk9PRfdVcuSDutl9tHqQnoxHOMmdRNMSCPex0vLyRAVVPw7orvIUgi3bcjaO7SVkvDxr
/syecGwXTp4YxjJ74/yClIHuPJnmw5gfIwAl7R1lnOuLtTaFtOLS7gSP3sLIez6Fplal6PU6iVeW
r9HwLYipQmzlTTZs/N4GJ8uENKKSDT02kN+mIo0INlqBZLyvj2QtwjgZiRiYqtTxBrPCSpZq79VB
23ftTu6HxFW0jT205hAkFEH46Ijw0jF1PmcAIHTE6KnpgTEI6kNGfWL63KE+2hn3g3+8PqzVyTsx
JuwmJTXMsVcwNvjD3gxeYxqB6/6f60ZW5+7EyPIRJyvkcxARnGHE4vZR+8fMPKCKjaTh1om3OhqK
y/BaGEsjn+BudpsHKJFzk5bgRorvYz+4E3rPhrKvK3Vvh28p5VIFPdY597p6N2nP4fit3iIcXR3u
n6/4TRJxMlxAVH0klXxFHtPZ8m007jSUubd4FteswJRMWA/lAg8YwU0ch6vUTIDiQ/ujJzvHfpLG
nb2VRV2bUaLc5fVN3d5whBk1oXFrEClMvSZAgcn50gAXHeINaMXvVKx4KsH+A/sAj4ZFTeDcQSb4
B2RnsaLI1A+7tFpkLNLCvkmgckP7Er06yiFzWu+DxO4ebXsu93I8TMXjaFoNdFZ2alc/B4luPSBw
ReCo3hyHyP0GqfpTblI0xQDYAocrjFyuDlDkFyi921nbPvS9NsrHNDNGAoRaL/WdruXBFrH16jRC
kEiz4AL4FBvTqxAR66kBjy1VztMQqZ5C63YbJPu/32gkkP5jRoiP0wYhpdZkHidf611tQEjRKlyY
N57jLr3532wJnqEnpNylHlt9/sVO7/PkMS2fui0g62oQQ+QEPxTJMe0iRRsgMddoLKFnGvHPDjqM
Su5cJDV5OOsI39Yv0DLuCpj06i3Q59oGgyxtoSK38H6RsyLNVUXqItasUtRd7u8zBYgMFGp/S565
hGkknRgkzYs8koQruSwVKPEtRljVQXcoY+tXWhr6xgN5LRSGFdwmpYIlQPTnO8zv9FACi857sWju
I0C6QR5u3Fur84Xaw8IZBvuCmMM0+7Cr5pl+RSSRk904fq2V2jVHGvrHaqsLc204CHUB8qCjj3yN
MGfIMBXVNHGjJIiI2cVrn75c9+5VAwtbtA7dFLwOQuRuO70hpSmDMRbQb3cbt9//jQHq56gUcn6L
LZBOEI+Bo9MCCa/gDzJdCJ2FW/oRFxWlxbUQJQB0ydpDbi+selGrWVXHaL+NjX9Uor2jkgzIdoih
asbHIF5EfB4WTVwo3v7N6P4YFsKKvgxoj01pubSq/Bt9aZ4eqBugkzV3Ox2bcGcoTYryd8jYAvUL
PD07bdxLtnGYjI0IaTnHxLsJtDllROiMeaMLnkCpxLLjGeBKbSk+wlnfx5p8x/Cp7uMXZwxMqKfT
BxnWgOszuDo8AExQ40Eo5YjdzJnp6K3fY3bqYQhTKm2XxBZS9drHXPpx3dS6m3C304lq0mEn1mWh
RM9yc+nF6kvNM/0Hq3ieTGjxblXtZ1HdGMarpL63+o0LZNmjFxO7MEuQdoWMWsTl6ZDPEsgxQhPh
TxV0Tv6jAt9rJ0d9OFwf4epuRkqMo4LkIGiV89Ov0PvQqlRMVS2vrEapb/wg3qqbbhkRnttw+uRc
8hiBze3j4MvvLZigr49jdco496DaXOJLUUZMmiwHyUdOpUnqflZBdFtCmAs2+sYevlb1Vifz2kME
isT/WBMGpMm8tYeCHYbyOIG03O3JfLrIvsEK8snvnSfF+HR9fKtpTZq8AIoDg6GrZJmAk9AZiUYp
iyRMouH0OsyZh2rgB1SCP+YyEnn0lxg5yrF5ieSO9llzpp3a6bvOLvcWEunXv2V9rv98ihBL+X08
pWnFEeYYg1dJRFFPiNh2RrtPxw1TKxMNcIRWvQWswEtZcM8G6XJ0a/EctJl2ZYNk+C40bkwr2wX2
VwSQrw9sy5qwrFFntz1yqew73svm/KEKPo+BSgGCJ5NzZ+Y3182tHGR0RJoMDLIiLiEhTmzK2pjV
gcY98CBH0m+d9MNo36GWvHFgrpzTiHLQXED8S0O8yB6jj7UU1dnSVEexrH5vDrBZ3OX6jZKiv6Xy
ei430rZr86iQslWXXiQIaIWB2VkHItzn1Eznl7Hywny8V/do1O/7ttlos1zxRYhRSUSjLQQhiMje
J0tmHchLO2eDQPPIHeUi9YePZIHrJ9aL+dd4NAIHDC5aRhB3UYwTxjYHxegnyH96MYz2nWS7LZWF
gX32975xYkbUy6gbtTTaxYxPiB03j2Xj+aVK39LG+b92wyED41ANo38cOJmwwyrH6NpyprFzLmtQ
t1AUw7aTq9X9lOqv0thEr3Y0ad/9ymwPU04DexibXejqISLUG9tvzU+ZWYpyLCV7QvgUhJgVREhV
ronxayR/hYIznRdc9J1Bf7nTuNFWDm7VT08MCvt9bvwqKkwMFtCUdCnC5h/QH3bVIvaG7KsSbuz3
tRcbWOM/AxSCTim01axFIogn+ENpN2BrWphfljgX3siDJHNgU7Zxqm/XfWlrmMv1fHJ1gIPKxj5k
mLRtvVYFB01ofixC+yg580uFDtyQb0JFl6EIIczZUIUY1PBHX2tyLfVK9edY7kf0m/XbwHmwnFtL
f3baD112qIwU4fbbwd94bq2eCTbULUBGFl1R4arshnYugoJpbuUAgoKb1tIOve3J9B4NW2wjF5ih
3+cB71PUgehwp7n2fHKTYPR7KWJyNbOUSVFHzX4YJoAimZ7RsuF/14O4pLd2UO9gGnyTEOHeDRbK
0CSAHS7xMLu9vtpro6d6jkAStWWeacIB5QzoCBi5zsz7NhIGEGTFx7g52FJyrLL5eN3YBU5mGf6J
NTGjV8Ra0JaRQX4qf+4UZNerugLV/crh5YWFvhuyeJfX6mMVHkplp3rWrRm9L+MHDml01xFdiF/G
nbRT4o0PWwk5+a6lHL0ISADtPV8WCQkuUmrMwkh5MqnKZ66GjYleu77BatJXy1vVhmXk3IST+GEt
tctuTiIr2U19AhRosoZbNCarCFVlp327PturB8ipyeWTTnay3rWJSuhJ3LkQAlbf+u6DOe8HhfL6
pxExYEQDpS/Xba5OJHuIycKfdJE4FALFIIlrRpkODmqOzcPgb+HuVicS/VXySbzGHRHMpPhKMgPF
QIe9eZDTe2t8J6lHZ3i9PpDVfcGb36CMrCDZJyyXXWh1ZRbLvgjyl0ST7qqwepts2I677ilEMv66
udV5Q+HDhB9I42UlmJPbYGgz8M+e1lXNfWMWzoM5b9ElLD8inrJ44H+MCP5QxiQGwx4jhjHunKRC
ViTZVerG/bHudjBDUh1nt+MI526XEnflcQIrQq9nr/Wg0E9Z3kZDeCPBJjwn+k1XOveD8dNytkKC
/2Kadw8BCgknsT3WRMkIuWOHGLnTdm30RZFQl6vVQx/63thlx8z4OhTjMVC2yj9rTrkwY4F7g6vK
EAvUfUWR2M6B8M1RHT93QUN+U56Tx6pXEFAN2mbjpbO2lCRxwT8BC6IXUDiwyNkaEkgrkilQLPrd
7cztEP687pOrwd6pkcVpT8+PcW7kIcRILzmOO5YQnAfSPjWY2ngRWx6PMxmwPHZeR8tB2CP68T9+
gLArCqp7UprxAYGUHfT8aM1fAv9Jn45tE+y7+lWV39vaL6rJ1+2ubcbTcQv7pKlbzc40FtOIC3Qa
jrY57q5bWIuxFioPjkggmbx8zme2DpRAa5qJ7Q4PrKbslf5DLB116aaDBjmlh/S6uTXvJDmEKO2C
BSR3c27OmH1obkOOTEV5UJzBi1t4OuKvhRTtrxtam7lTQ0KI3JRGHoBZgXy/zN+6OX+v5fPGWNY8
n4rkgkHmrr6g2Yt0P9XsnggqbD/b5JOrl/zfPOxPTSyjPPF7Q27TKvv9shg+cFta9KTzpvS6wGur
l2qLO3p1cU4GJDi5kzhyFfkszpTcKXWPzAUEdHbsjltBzpYhwa1HKVa7PmHmYv9OsT/06WPdvLPC
jThnbX1IE1MDoTHlkrxpjGd7Nn2bPZvahdtLX8qyuhmCfON+XvM0EzgmYroqf8SHqB/KxqxbHA12
EqPN7Ssd3RRK/OG6P6/l0X4LVC9c6xCIigVVuY2tvEOAEd0R6WtXaUdV0mizkb0JmtlhDOFg/UeD
A7ma6oPTBfuALWWXgZd29obfr57GCA/Alg/LvIEe87lXaqU5UNzLOPLnljb1qB/dZKQeqxdg6wv0
2R2viCpa5iOXbh2vmLd6pZdDSQwfTj9A2BamU6WZlS/5LsKGvDsk1n2OEh4IgSCT911R8F7yrs//
msuemhT2huEPcVAG1OadejxE7T9NdCwGbTe3/1y3swa5Y53/TK6wN4zcmSJrIUycjDGC7zx3ywFu
S6u+C1pIzmiN2lntP9qcHIch38dqBDnPX3fRLK+j048QAicdoQJ7WCa4yXw3VUnfo5Fp/5yN75X5
zxQ+otXiJfqx6f5FAg6Zvt96oEuRVphlW5vChGI9R6oS3wQWSlCF/6DGb629i81/4n53fbLXQutT
c8JcVwVRmUSxxwvC+VM+VfteN+mDJ7u45OGUv1Xk/T2rNGuSYCC6RkzkfN9EbRQ7dgO1IypXu6na
FeXTLEO3s0UBszosHnYatedFIUWwE0Zz0ekRdqrsbdkUfXUclWBnV4/2Vhph1RSkdAvZNJgw8T4v
6yw067jiKJAVdP5uNGmXIQjgf4v+Vv59mbylnEWDskn2WawPR5M9tqDriRzafWtAKPPaJ8+yOXiW
8tC0G7t97eo4NbZETSf3rhIlZRBaGMv7Jj/2sSIjtqdDs9ahjX3dB7dMCQFYksyVnimY0oYna/qe
Si9E6xs21g4vmNOI8FSIoQGrCMNpqKsWMQ5RdpWbdIUH3sQtVcl1/tVoTiwJYRddNs7sFFgKWppA
NXrL/Ke+/3J9ytaO/9PhCP4dV70uFzlGDD2i6/hdU0WuYhwV5X02VW4zPlfV/rrF1QlE/BC1HXLN
F0xdXDYBEmNk68fwSS8OpXwbpe/h3PvfrAheNwGq7sYKK2WOCJ4SSF/ndL6LFPU5Df2tS3xZCeEO
XUjrebExHg4k4agNwUgosU3+HJLQfU1b3ACxnlmlbgcFWird6oiWcv0YdwGNor6qeIZdb3zDytuD
T4BlAj4L0ljilh5LAB/l8gmwrqnWvq93pXHbwx8oW9/7TXTdylG1lB+B/pNYg95Y2GhqMxbNvLwI
MqOH3Uk6IF/3XjfHG9oB7rPA3GpgWYIQcYKZWLpllooryM/zTTcr9dhpGqsJqG8/mPaeDP11f1k5
OhaI3SJQDjU+LLrnFvKmSadaoz4WSl/L4CmbRjdON3LSWzYEn9TTSLayChvzAH2W/TWxpAfFHg/X
R7Kyv85GIqzNECWGFpR4Qh0XdPd7aXUbaW8KXFT/ix24689nbIb9V4HsHY5tvXcL+RlARBeX3jZI
em3ayAmQXed/C9P/uSGVKmOl1Tyr5xpgldvVU5lAbqc4O19BGRFsZxEW+6yrnL1PTvw2HMbhdgTG
ANeOlt/otDAAhDKtJX0ZIqtjV8NxDsP4gLXuJ+04cuTWYZXDuun4yALWMQnIaJwhbs6mBOBvy66z
bjoqGeCQikbbJ2mpuoY0j5/8YZa/xEETPDhROX0dg9TyX5NO1b7oHRw6RSiRDx5kKzjaqWL+8KNk
frFSld5Qye7zY1mW+QAKLBhibx7RETvWfmv1D06dSNVBaxIlPCpBEH6qjX74JNWVpsFcWIRfyslW
IlcKfFTS7FbtbygM5ochrmNn475bO1iARgH142UO3ku47+aSazBTSJn6ebtrjWNN+FrqN2P1UOr7
zH533anW1vrUmnq+1kHcRVOsYs2qBmrStKq1oWuT3LhuZm2PnJoRXKpJZtxnwowCkV72mvjv+u57
tVkAW+ZGPLag9gEhR4wKLecy2pPQp/aN0NFgZPSa6nup7dTsqOnPSYiMSnkvxUeARE71Ypobj+i1
NyUd7H/MLqM/MTu06GPxHiDDp/3ooR0qsncpmjRmvzeM3pX150batxAkbCG7L/j3iCsX4l6V45PS
E7DNc8N2NbcSwKzMQ8/uu158nfvxADwq6D90SXNnBtPe5kGwiI6MNNwkxitX6e0cFneTZh2vr/DK
DXX2KcIctLWdUpfhU/RBMSFENnaSUQJebgOvK5Jbtdji+1kJpBg4N9QCIZUtkSzBN/080rMh89LC
fCtSBGnsMvGMzH/qpOIX9YWbZmreSt3+cX2ga+jwU8MiWYKRKckgKT1iacV868spwY6dWV4r6e2j
bPbQlZR5Et/Hc2MVd0ko+feylUb015ZN+MufNFny2sRUSK5n/YusTvFNnNlIXOqQ0qn0//vtlzAx
xo99QF3ejfWwuguH3ribZDl9kWMu5DwoNvClay5MVErBByCXgRim4ElxMDdt2I8gnKS+93xQ7bLd
GJwK+hdUWpJ9XSfvyci8GOlxrhLNVcYtEY6VkwgsCei7BXsExkM4IsA1zpIWyRkBQfZJ08Kj01gf
TWULs7ZyEiGjuiR/yDYQEovH6xCPplGxetMwuyY1DXrfuvCYAa+47icX7fvL5qSYoajgceQFRHa+
ORtloCJmT5lXqV9GHpg6vOq7Wtll810vf4AaD3bIMLzRqtFN6WaQtec0ug2DG1nzVP7u+tdczu6S
sOb1DhUXd4sphEJyGs8S/rPg1jPQbDfdlHvp+NenPKTEBmJHoMbxJpHipgt7SxsBGKA1Qq432o3G
V1X9OG51j14Gp+dmhKOGoEWrmgIzGbwHg/40OcnGbF0eZosFom0Tqh4IjoXg1EinSMkMLBRat5/k
D/m8A9d/TGf4qW6vL8zaYLRFOVyHUwJJdCF6NM3ZZ2VgK0XWrn1p84hib5tlGwNacUYqohqINIyA
exNFj6zAsND7wow5fTAQRw2V7KMz5LSnpG9OA/6eVp1U6pG3rmEeWbQwA7c1ordWfdO7+NFX3o9W
6UnaZlfo5ZW9tEeZlHEQ+4F/Xjh4qPZpei1XmRfkDuKsGtx0kTU/k7h1IYDZlzN0P9M/Y58d0gZA
lPF2ffpXap3n9gVnigPJ6M22zihKOIe+6t1qklCUVcKn2f9VN9FhknQatAjvx62U2pqXUU7i9lq0
Idk35wdEUQBLmfOGNeEFG/WParZbYhV/vJ+TrXrP5bHHMP/YEiEj0UBHcBhhS5tbALQQqYz3WnRv
b6G7VsdEuxu1i4WYXEwTQsJHqtkkDKCZyVXkgt6YQzc9pe3XXDpuLN2q65zYWrbWSdg19nrTJRa2
eEsSIv+UFULkG9MvPN36ZybfHOmHAhTS+P664ZUx8jICUcb5AO2IWM1QHTtqLL3Iwav9CnLJVXMu
SvoH4ztrU4Rl1RavftyDDCL/nY9RGuosj7sScWS1oXx2VNWjXELy3nRu+/f1TXDOYDqxYoAiFaPJ
sp0qNZgqbDVHU3mc0aNuRsWdu435WykHnRsS9lypTbWZjhjqsvskfJzL46j9UO39SM7S6tw+v6cE
Iqsfi+LWbvZd8np9/S4jR8zrlNa4nSE4FFM3ueGkAbFh7vnGACCKVni0poelPGm95U3pQfadbLVt
rOy/M5vC/atxzKuZjs1ZTw9OfFAy/8bS7ox2q8C1NTjhUEEfzYjLke4zDQ1OqB0Z1OR2yXfF8Het
3nuRfIjsL9cn9PLJejahupCZIOaYkBVhcLlFCuyubXaz/nVudN7c3hjXt39vjYsM/TTCGPq4ly1z
su2nUe5pdlF4hxfRXqOFN6kfJBJvSTUeqm4AYdFt3J5rm/DUorB4htFFSCaj/Ckp5bEZv0kZDcq2
eYjCzJU2o6hVayoPSqofCyWbsOVBvcVhUjO+dix2U25BVwPcfyp2akCzzdab+WLtoIHQDFsDYUQw
THB4Ppv+oA591ykS1U8PPbCFdSw0VS+WH+34lQfU9bW7iHYWa0iDgbchDL24HsLIyJvUx5rkfGsy
Gpf0r9cNXLg/BgAxwymCvCNhlXo+nL5oLPSVYPDPgaGSv+zbp6b4GE/IqqFdkDU35bDFy7BlUpjB
NBt4nqmsUTB9Tan8QStdwEyYgr381tuG52z1lV/E8sIYhXtP7ea2z8lluuP4ZKsHTS0Ito/X5/Hi
vBJsCGGZPwdzZoXYCDkX/eDgDFCMjbtK39jMaw7BS4zsBck/XELYzKBc4Z2OsFOX71Mt8+pywyHW
J+uPAWHvmkk7zVmxGBjfeKUryusmN9nWGBYHOTmQWmPS4qTFhB0GB3Q/3Fnf8rENE2JnQqHEZDqW
aWpC09WDj7KzsQ7r0wSaWl3eIDQXno/BH1WzRwWZMcSNC0dzXb9TzXfXfeoSHrA4lU0RD4Q4fYTi
YustLIbgkRYtq2QXVFDc1LvZue87L9Yt17SeQ6l2qw5ivWYnVxsevTqFNHGB3YKMAT638xEqQWIm
cK9LruU/Vtmz3WwUG1Z3zMnvC44W9H0fo/PO0TbRhKn1+8l25fkx3erE3BqH4G2VqQXGtOz+ok7d
TLnx5a0C8uWbiHVaQJHW0n8JOljY/PSXjvMwsk4jJK+mQQ+YG8RPteZp021p7GL/qfrr4sZikrKd
DgiJw0AT/M9sqrbqZUaV0Ncmu5PyXgcaVBk3111wbfJOzQhOkEUQ70cqZmT1iwVbitn/vG5gxQvA
U1MhQWadF4Kota6OZYgcCJ0tVfNBISdZ7Sb9dnQ+XreysluxghcvJUGYMIQQQYsXkHM9S26q73OS
hGGdUKYJvetWViaL14AJCzh5EKqtgqfB0GdpXY70XOx8cKxXOdwg/7kYBSkPWPHBhhsw3pKNO9+R
4UKxCygs9HTpKRnuE3Ov+X+73phgfha2Hxrbnd8qVidHcx+ASq+HPPTofpDTd7q28fuLv5wVHJbf
J3WBhpBhWpQyz4cg9XIQZUMReq32S6nfhvZuCA/5sAujDUMXfiUYEuYqcHx8DpF2Ty1mOk/vIuur
nu7l+m+XHKEC+JEA34CJIfQU9oeW5TKS8AMd3uqvNtp1/VZheWUcZwbs8wnL2lgxJ1DsnmE9z/6B
RpwSINFWuWllWcgis9wGeTXaAATPTfxM8Y12sVI9pj4ixOpN2xce+g7j1nG84sSnpkzx7TM6haaM
mILBSi+OXXPX2xs3y9poiJo1HqxLK6l4HKdFqA9dq7Eo+ne9dO383m/oOiBZl2x42cWOZ/lPLS2r
d7JdctWcKQtjqUBlLM4pPmwRf6xMF89uFgXEBIUrMUXcDkOf6I0RehnPjeSDbu7jeqOWseJimADU
DE/iQhEk+DBwZ99ufVgKUu2nrbtBCeV6/K5AcPT68bhqhwbYpQTHrWUJe9+2B6ewSif0JGkXa14c
7Ez7ed5qUVhZEvLP4HaQGlQ1sO7nS9JFmhqZcxd5yCIp0vso+3B9FFu/Lyx5r3Z5mCn8fpkcmuyl
LX9d//3LWVqUs0lx/n6PXZzAUTg4WlMHgAlitb1x/PbJ1ufmti3AR1RjuFUVXDW3VM2BydDmLS4+
R/U4OzGUBNW0N5sC0rpDxK4PpI2D8nJPkk+nLYehsSFVMZRt0hlxr85PaJt9VsKGgvNhKF86tTmU
w7frM7gcVud3DKaQDjKpjoELEFP3SWVQA9QxhQCZ85rk8vg6pM39PCX1TdE3kadOwz9aM433STR+
v2770jvQdIe0hU55CyJwEWg1BNoo1TbTCf2M51v5vtnC7S8Hvjg6nbuLUAAwFTWKc/8O4spMc3Oh
WDC6vSUZrmO190kZfWqtyetJVltIPv6LQfHWJD3NAcHQzk3GWheFdK+DRq9eYrt0261a+NqKcXsu
2uD0eMuigd5Ss/g3DNqokFCJURDYjc4L1Xg5RtFpcP0tzMjlqUoOZwECcArRyqcL8WCfxbVjV4AK
/fxlplZVvXZbL9DLx9uSzeeso71XhxtBfD+VatGV9hTAAxh9snxPhq20vxkDNFwDiENfeppLK6jq
TVTxmuP1Bbvc1OemhaChbEcFAV1Mq9Z4Oyr0Xpo0N7+b/xoAej5ES0geKWk7jK0SwuVpp66ZfArz
8tBulS0uneNsMOK1UfvREDcDg5kVMIrAM2AdeNc4o4vqycdAQfSuHtxmcDYOrEsXwewSEsG/BKRP
vEfKoUnkWWdsfkqzfXysi4/+Xye5l/kje8CdC7XNJUqxCnqpX2xUjtnfDIbzkx7T51aayhvijsN1
p1gd0B9jIiF872gJsQrGQu2nIe9njolA33C8y5fw+YjEGr4VGjyRNYzo0oOv73rzIYYhOM+0Q63e
Ncp+Lr+r0ufrA1v19pOBCV4YxrMzKT42nUjNd3UaPxr9pPMwLqQ9vXxbfQRb8ygcwJns56NVIPIh
a6+h/1L14HU2OiO2TCy3zElYGTpxOFtBxFLZ/xCRUfR0rWAjdL2kQl+WaqGTBmmxQBSXjzgxQh+T
oQ8G4zCcRwn9v+qx0N22c0ftxk9vjei9ha5eILuoQVfGs57SlOGq7caT9hJHI3zFsrgnX+HkWkk3
Ol8xoq6muWo4uiq8ucm3cHzO0HMd/J2J9l2/dTyvOs3J6IWgN6yRdykb7E7xm2oinnED1/SOtv/r
vrm6ITCDbDu1ehqohFlu5g6eAx87kk6eTmccigl9lU91wgfCGy5wF1nZoW1+BxnideOXMRfgfNAY
oFhsm2tIeNXR3mdMiortpLLv6FrbpaS+hlH7ahbWbdBtOdRyaZ5HJqfmdBFvO1p2VUwqgj8p8Z31
sxyVXeC7evOupK2wzutdWByyfLgdwt31ca6t5Z9xMtvnPmRGcjOpAYZzdI0qzbwNovpgqWAmIUq8
bmr1VtcRmeB1SXx5caunXTN2eYQtm3KM22uza3czvPnpbkL6zSjH/fL3daM9JUp6w7cC591gE1rd
M6ffIFzv1Oz+j7QrW5JTV7ZfRASDkOCVmqvn0d1+Idr2NiBmMQj4+rvkG+e4Ss0tYveN2G+O3VkS
qVQqM9dabZFJ/AaD8fAZJVp5ldMCj6qp7FeFCQoLaUTTDmxU47FKbHGXD2LX4v21QOH3f2wGJtL/
t0mlP04t6AuhMIIfYlKMYbTrvttz9tNot6m7jSBeDwCzxCah2DYsha/PiTaczUHFFdx6ak5H++a1
wxMwH5UIkdF46xg1Rp6X9MNn3Qpj4y7ek0QRMJ67lT36fg7OaGxz8h2sdqnzy1cw9C/kGUBEQOED
Q/FoYWrXCTcGxygrofIM99jRch93gGeMPxb8dm6/ALtAEGJo4H9SEGBZlVgeVylhjxA7hN5rwaAV
7rbggwm7zH4JQe7D2zzELKP8MVTlW9Owh5qEoH/JnZewJc5CdJoNjaBBBBYEdTNUH7QQ3GcGLiaB
1nDa5JvQCR8xx7RvpxrCaBBsCpMH0uUbd8g3UbaQMfwpy+mhCo80FISVSA1G17RPm4Jx3AGJ1Cqt
7gUddokgP7IxDfL2cbLatRXF/0DWQdVxe/Tx+uq95biFpLAPjZsiUbMD6r9f/kLq0Oo/Cd/FQ12X
4j99jH1kTV23Ixw6GSCx0j/kzrgD50EQhsNtCcBrmC7RVsz596lFLW+qoOowjhMsVnyqIQ5G1o2Z
vSeom7iLXXO1oZdWp3m5ZbTTYEvYSpFN+zIJWPVayYUbaO6+O12QOgMnuYRwjbixfBgZEYI5r4Mk
AnvUMYzx+Nlc/lpzj5JTU5oDlVnbxeA4TFcN5u+aYgNVMZZ8D9NobUNUaoy6oOoWwv68SXDKY0oW
0cjRbnMuqySFFDaCbVjDEl+J1D6Mvhl01L8NKYi68rvUmBa4vefihlKqBxATZA2gsDvfUyMX7hhb
CIIOwcgt826TaClHmvtsaj2AIKgalD5RUVZmAlbjFtc3ZWN1n4+9xGAfAoa7TrIKtBFRC23OBhJB
C5f5nFNCIAYU7Kjg46WuBSBR5bhJzR6aAONd6mxb6ADJr1wiYPfCFeITgtaQ9tXMdpBF4kqoIHYf
xnQbxS+J/0K97WV3nF0JeGdsdAU9XIvabTixYcxwk8A3vOSp6/pXLoBKkdOC189e+JhEYeB/QS36
04g24EdhZA4jUjz/xo03NL2SxXYUO9Hdm+6mtDYO3gj02uqfv7C+E7taqIoHq4tlPKnwUWz9lB+c
+rHMjYVdnAvBp6vTfJ1HyRTlSp4oZqRaCYf9o4zu/YQUK7sq2DapOmtdF8XCyMW8XQz5oLkHSgn9
ZLuyqJ0GvX6w+OSrJPeuekbX42TchUYRFJaxpfT35f2cO9U4zP+xqA+ghW2e9A6AZSunjFYev/W7
pdnI2dv91ITmknjckJpGMOF5IaDIOFmbOLqP5LeKrtBesiFhFrYLB3ouRP4ZprfQTgZMXTtsoVu5
zcRduEmPVrL7DsrA1ZDKtYOppkQMx5bk16YcD5c3c8GqvpmY0hhSoJiw0uFuqkDVf2/Hr8K4b8he
1Kt6aWJr7qyfLFKvXfqO36WYK8dEHQeM5yp2gDiMv3ASTm1o5w0ifiWNbNggaQOlxMAlcWCjoi3G
9dhCgG7B3NKStIM35l461ibMsfgjw2x3MWwWVT3+XCNaCkLh8Kr7r+Z19LaAk0Zt3eAOXXUgBk62
lt1H75D6oz8TDO5u/dIqnobSS2/Z0IppNYrIuEN3F20xmUbyOq6z7Kp1PRA2X/aembUrwlsb6n5g
N0W1+PyC9QrgMlu8XlGAOYTRsWFD4PWLAHDVVdUXr17neLDiJvf10XkoT4rS6VEjk7J2rw2vtu+j
3L3KBoknm/B3Y2/LNdKXmwG8yUHMy2lhmTMRR1FUAAgGqDlQsFo4oCWePmBExjIdYLZAP4XL4vJG
zkUcmICAGWDmLobjtOs8muqwdSPkZCW98tv90Gy8cpWxdxKbQPHsBonH8EKnee7joccI3kFFI/yJ
Py+jTt6SUmWcxnVGdwbyToBQL69rJrzQUxv03EGEZWJiqS0Qq+s1qCmGaD3lN2HyAlpKgPa7L6QS
IHVHCxLQEpVparvYNGNEOwfv0cQ6kvhYDd+9ZCGnnN01TLXi6QfPB6zsfEV5TZI4nmDCs+DyP2V+
M7YLj0sQMs14vMqTFQky+sA6DUbLBzGm4CIHSiepX5Qg5A/XTPtXyMZUoAIM7e9ZU/iHMOHGLSt4
e+S5lW84QCH7sDTjQ8RF+06G0PyoeRnuTSuattxwI7wqaOnsyj4Kt+Dd7o4mnXoSTKyY3tMRDGc0
GrIk6AdiViAa9cQ6H3l30yaZuR4bWq2SprNvmpEZd6IOhxbqOOO0q606+rC5ld3QvKsewqoZrglP
2vvMEB1em3EFprs090FH1DXROjLtH96Ugqy6IE1oQxeuap+7Lkk2pO2TW5cJt1knbgJCpgodUoD5
YwZuwAkiNq8tBZkPNk4+9tUUHSy3tjZ+iEQn6DqP7ONqKCuUnGtxnTiO+mUhP/TQ8VjbdVdAO5jE
IEv1S7mtqSu2ZiH9fNdFdbdHlVEeaJgn0cqcYuclyibvKGkzgONhKJxkE5JsrAKSm+TarsxwH0kf
TFJVYzZN0GETtxLiXGsXc1rA/9Hc2PddlgCq6/b+ltM+2eWTT9/yNs6PqD4azzzN++9T6IV3TSXJ
xrBip8O8PnGyIEE3lKwhyEowV2im1jdnsn20tQd6leWd9dFlwv6HlIl5L1nGN6WwEiTMgBxka6Mo
s295SmUNPucy+1WE7nDkILZ/5VbfH8rCmlZCjvkN/vfuJvY8DJ5nzLkJjdFCY8WJD95g8xs7ceu1
KKekCmqUe7/5tU0fZBH5HBLIwqkAwPEyuQ3zKMp2AJLbh9Ju2oeUO/UWqDS/XXHHGY8Y+JLfWR+b
6PUKFIs9qBzvJMBxIiBgtL33AM24zcKaV2B/VzEcmhZPUZoXj2Ux0XLNq7g6dGVdv0eExn5QW0J+
kJ5jcDSzxsk92nHWvnHMR275lFXHsDOd56KrnPAA+dcEzID29AC1o2Kbp6O7MkKDPbisDg+t1bjm
riehE23qrg6tgBaou64IT8d+lzXN8JBV/dgHQ+aH19I1ciCNjG4fJpVhBWyoyx8A6sTPDvYlDmqw
1D5FltsU64L12XPJyfBkg1rtu1+BRTbKfLMNeMWL58Lp6w83Q0UBOCIKOEicxvW3Umb+Q+hHDQ2K
ynHAeU7yK08O0WbqgPHOykY+2/VoiyAyRPl76OWwsdBQfLZpAkBL5qFZFOR2CRboPPHjJycNIf6V
uLEMIiTnz/ZoG9sy7Jw4MEszw8x/OMhXR0TyEGa58INCUnolKzu8jZwWB7g03QGnCMOMcV71V1Km
5vuIyafATmuCn+56YQ423pLd5gIPbFDnuMOhDhMDoYOKdISi3ySORBjp/cinrgwgNlMfao+m28Jt
US9zp1ig+uAOwHLw9BfmuuRLxfzukHuZj8Y2ioB3Bd5oBRBK8boSpfiIvDC+RTTs1obIxx8st+vt
RMDi5PTFEAcNq0DIMY1jdJX0CVJXf6ThriY8fxoQrrcmb+w+gKHoUPpVvcWgR3pDqpI/GuEY72ns
uDgOKTgRPBq3m8gBo342Tv0WnHDpe+43RkDGuNuAs4LtQTkBJjkauf1aiJGh6GfZmAkBgWq0JSOD
JCSp5SbhBdmUferKXUWp8FdeTtwpAIy48QMJ3rl2bcdNFuNRJtAdditQtAY9SMU2APi3zopFLN1Q
K82ePcjGY66tGQxIxhNXjCvgbaZq5ZtN+hs08cBSDmXdvtalH25GR1TvjITtvo+zdAsehubdiYx2
X0MreSWMrt0IJqq1ozY9LozpG7E687ckqRcwlpYPGAxg11HrN1eQyZgOFhwRXOJGvCRyMdcKAEfg
31tOyx7jxBgh5BVyMCk8TsnWRC/CYu+2/81EP3miK6MK0nFLlqRFZrM5NS6oqARQTNbMCsxAlZbq
JRvNrgYbfCaWBitns54TC+oXnNTyoq6yI1BToKnbjd8r65ci2fdNCF44KAglP/0suyftEuh7NoUk
JoDYPmrlGCBTL/UTq3XDeDcYSBpSNfqYHNx+2+VJAF2iJN4PybeQ/OL1wlt8LlFBVY9hUhE1FaRc
5zaTJgZ1sWpfl+FtkgSSbttqJ5ubcOlRN5d2nRrSthSKTqPfq66yIZ478eZEh25JbnDOL05NqJ9w
sn+8DkWcqK82scOQu2A8dv59a5yiwIWXHGa8FO3xuYUSg2zEVv03X17Jccf8je8u9KRVQq2/lcCR
DxApSA/opzFuq8kb0+pVy3byrqWXHdskhepkAh1Ze305t5/7JCem9JkMwVhT5RlWE3pPHrmHYqK1
NNr7GckOBtFTG9rLy0GWV/gxbICRcAUGOqSIoMyczDULBVhWjGsbk4VxT6FcAWigAyqiHBwshRWk
fNiPUOcb8GJrze8MQwKXV7+w0fr4kMfSOmzUJIWINr7zKjtUFo7R0jDUnE9CYgBwPYwCW5+UwGmf
NSB6wMvTFr9T8RyLly+sQlVeQRIACnpdBwtZUBOODV4zub+p66AFygR0j16xNEE56ysIEZj+9wA4
1gVypM1RvEjxvHXCo238U/dgbFpoMSyZ0CKECblpyLPDROc9+X0CiMTaXJJLXLKh/v0kRJSp6D3i
4cnslb/rdJOWd0P1+JUv8nenPr2YQeJTSSyjQrpWu9+88nuYr6RY6h/MetbJF9GeyollxxF1YaeA
+ovzwvuFuvDSVmm3kVHjgRQSbFWdb2pIDTbuq/WvyflVdDhZgxZPeWqDU67CGtrmyLtvwn9Kw4fL
n2Nhm/5cuidf3A8LTIMLmLDJW5xBeEN84U5Qog+YTEW9DinYuUuNZpeOZo4eVW4dE8gI4sY2/7Vc
i9onpG2A4YHP1dfb9KZn2LXf4pSPOYZZ5L1nPHTuTYQBdroQFefygVNL2iGskTfHBQBKq9HckXgf
CS8g9AEUwOW/n4JVa6LQ7lOcrij5nO+bbVVhXXBY6q21R24nsu3lV749MFGYw0ftFXPm5ybEAOEi
K0Sjva1uXL8M2vwrZ/2vAVdbQ1a0JfViFd37l0JuaXxVhju6BFuaPYmYoAJAGrPX2K7zZTAzKeqm
UzU4tpPR1qjTgC9d1HO3IRhHgcNAGwgsu1oeWFYT4LASvbUYkPI82qZ0DMDSZfHN5eM418Sjp4Y0
B4NEsyB5qww1bXWNolJ6LFDU2LC2ae6B+AxXogd1bE/p98G0mjWd3G1GE2cFnuGljHvO2XEv//FD
dI9tLTnJWmcqJxtHl6Vb0x4Ap3+MzKsWkmKDtVB1nAtDp6a0nkZR2TXqKjClBnoT50FCnOPyzs5b
AHmVQoMB4abFIScDUTlXpdO22VXlrdMvHKZZD0EF/z9/X7sP/AIsXWLA36+LX7zj66hAtcRnGydZ
IpX+Q2+j58B42gF0hNQRM/+aM8IR0dMCh9nK6ymE6lw8foytG4FZETWrdmIY9WKBHUGXJi2vMbB8
O6L2NzUdKmN9wEEF7ICHKJH+vrNuu9BH4WthL+beh6c/UHNioNO6qVN70RnfPHof02Meb+ISCqHH
uto7S8MXs1t/sh9aAEDN0fVBB4TOIhpiTdIGtBoBLdxHKBBddqK5UHO6MC15KXwO6MiIhXEMTDov
rXFrmgsRYNZPFe065hLQt9D9VBqFC0YIDFxw+zpOLaTfS93f2WP914IOv0+KzC8x04E5AWgWZM1z
w7ZF9pY110a+NI69sBhfO9ahT4WsbSwmTqp9yZNr6Gntv/JJ/rtf+gu9cexx4CFW49NuVzoSdbUi
yFi28FmWNk1z6bpPBbFCfPkREGKQYrAC5FrpmvRPkmfr/9+SNH8eK/AogsYL12ZL1rR8ySmw3d7C
vs2f0b/7psXD0LQS5jfYt4jvTQyBiuZmlDc1RQIF/R5r5zvby6uav9p8gMlBfw72BX3auuJjKgnp
cJ0k10l+DIe7DLPHtvUNcqIdiHxIQKwVOsEBXopfObdqMgu1dwfwPW1Hi2FKUZ+G6bg5Fl28MlHo
j5e0VNQf+RSWT4xoO9qTYjSoOrm+t+NsJ/IGI/kLrbPZA3ViQ7tl6iKZ3MmFjQF8M4UiNegWnG/J
gpYURrKqEsOABexlEBrlql8aqp31PDT+AO9if+QXzvO1EgoxtMwxdVV4/JkjpAZ5Dt02MLnSFQMF
Ephuxkd0Tj4w/XX4gg8qVUmgaSHfDjztue06lQ332gENVDd6yD0H4J5n2dSoZVfXfcNWxWA+iOHH
1L5iLn5DjH9N2ImXCqh1kagq1DD7VCcwoCEkLKw951YKDmk2mnvSGy5U6qv02vNK6+XyiuecElsN
EV0AHEzMY58veEikpahQ4ZRxYKXglS/upmhcOF5zwfHUiHYtwvaQVARGYudnwtDQ2Wduhafkc9O9
Xl6O+kv6GTu1pJ2xYajHqO+QHlcDmP9A+QiA0cpGk8hp3y9bWto47aThJqEZGjHIF/2PKNqz9Imx
zWUTcwdBIeDBFQmOELxgzr+Nbdd1k0iMlhXhB0ugnYP+c4WOpBlI/8MxtnX047LB+TX916A+DOVl
HaaJGxi0S2dDB8wrQJI3RxP0spn5j/TXjH2+rqp0LWEX6iOlW1psCFkX2ZNDvhCoTnZPf/S7EIQH
azusOOIt57u+Wqg0zwXC07+v/v2kMsIAVB8gYoQnyQBxNAi/8qVbafb7q9sQ3BSAvOrP4543GSjh
LMwpsyfRjis+vAqToJmIPughGdEmWgILzx5UzLsC0gAIPhC252uK2pKhZgWLvnWdhMCj8G0RyUB2
FvLm7WUvmN2/E1uaF9ig0HZdgf2LAQE1KGbmF2LBZ+ZFFUxPLGjvoMIbCyIGWKgxkcmPlXgqo0dB
VkW969AgRu7Mj1a0Bb81cF2rolh4Uc4mNMz9Q5WOGZZPCU0oc2p1ITzQiC3Jg5z14wtJDDScBfdK
gKPDAq2/oX7MGM3vKEBQ5UrNINxYwPeBmZZEYmHPZw844BpAKoDo5hPxNbMjWTehg1/UP3F708hj
6y8ErSUT6vCfHAsn98c6yQimmTm7TTvwqRX8thBLHL+zZ+NkJVqgR/TtvWSCmabP2iuXyRLJiHXk
Q0LXjcuPnp9BQpxHV6Qul155s6fkxLYWl2XbJW5fKdtOCW6lrUifyngHXhzAX75wRv5a0olsOW96
LxKwFLduIIgZtEvq7AufSz/xzCkZEyUsZATpaLW1MfBD8oXWxOxRP1mGdtT9waowvgK3661X5sHG
0+Vtmv0gngPWJuCjMD2oFnnicwXnkL+p0YtKUB0yXVBlr3l2Y4T3aIJdtvSnOa4nGMhs8U5AYAHs
QFtKmlk8cxSQA/QAQehc9f3vLAQF4q0BYai23Ehnz/L3Mbyp3Hu05C5bn1snckMgnwhkcQC3OF9n
SI2CQxAX+8ibDxFjtnz4juGyu8F9dtJm4SDPnTCgT4FpAjaBfFJ4K0s8kzw16GcTE3w/Vzn/MThe
4JaruLjq03XT/nN5dbMGQf0CQAf4OV2d+ceAEKhdhS3KNF55NTbvDdgqvOE29iQk7KPnKR/XEIpe
2NI5/8cl6kFWXSlQ6y1phmcfKyzASFICBjtIN/RX4yIP1KwRUH9h3AIzzKAdPv9uvjd0KC3iLS1I
s23C6VDH5q6J6MIXmx0oAXky5JAAykMdU7u+hbQV7Z96PSTZzSjuJvDFxqK5BavaBrOu27iO7yFi
+jjyZuVnH5c/39whB1wZ/FMAA3koCp8vkvpTQWsfSX4NJURjuO7LX5cNzO4iGHDRjEAnGHXUcwOp
TerBdHCdsnDaqc5dZZjbKPIWPEJdUJ9O+IkZ7QIzHWiQMpWXQIU36GxM6ebbjj+RLwCflRb5f5ej
HWartMBFiznQVYicLsEcTpp/1Bbwe0s9qdlzdWJIe6kkXki7CgQ6q9IGvbz/QTDGmT215K5j66JM
9o33hZaehzEuiuCBtrpOpVfJzjdFjWJ9lB7H6c2ke0t8obsKVWK07JFgubZ+bRkOmHS4gYKNz/mK
DSCpwBW5VAid8+hTI1qsp+kELqICRnLq3Zu0e/CLx8suvWRBCwyOU+QlxORwZiCdYw13brbwKWZz
UPTuXIVggzC93sNLzTGJpMCpbLxvZgms0NVoPxndC48fQLoc3xg3KKZNX3nhnVjVXy4xcs/MVQ9+
mU4Yj3ltBQsqb73Iiq9cVz+rp3a0gBcJUw6giEpXVk2LXWKPD/3wTUz+PZ1+5sDzBSz9cfmLzQWh
U4u6TxSpU6YlDlPqApigJAa6x/Rfixji4XJqRHOL3G7sSIRYVu/vwCIbQJYXHKTOEiXlXKQ7NaO8
8yRtKlkjnYHBTIUXWDaMQU5/tHJfmQtAi9nJvFNDWuQmo5UxW2HzINa6isaPKcQHuwmrRwjvQbAJ
JPSujYTqCy09wHxBwIeiMpDiegXA5xFvbHUdZr15bAt22y+S+6vPrTkgTPiKcBNUVJ+0U0K3lAPm
72GC1be1eiZXU5DEXZBzB0iZGsWaI3OKtXTfhujNrpaYFGY+ITqK1KNAsACiqpM40L6z8sTGJWKC
EUiWO44pDfO7u0SQPeP1Z2a0OxHg34ikDGbaFkPg7XDXkvp3W5jry4dr5jifmdGuxLab6j5RWMqs
4TdQYgEsO0gfBubfiDIMMIuycNXP3IwM72B00YC8/dxL45Zh1rzBVc9p/UrschN3v+MQuHP5BJfC
TPEPP5G7L6zxxKZ2GxvEkG7d2ipkrcX0JNKHIHCgv83bhZb57DfDOwF5LQUroU4OWDUijxJlSI5g
6vTibT/lx3qKFnhElsxo63EGETFpwszQ7mp6z5ttFu8vb5n67J8OGfTt8PSB6CMypvM41YY1NMYw
PL/qJWb1k40vUMUBSCcP2i/0aCBfhRkR0DIrJkrtQvFBDoykDKaGWK47uncgn50t1Q9mtwyDIvhr
EPoFhdP5eprcAUzC9VCFAZQO7B0jZjTdaOHmnztLlolRW6Ti2DYdmhhFg21EnQEUKLd2YYxSOCcg
rSPj2u99gF4GFBKTcuFLza3MAkQQ5IlI/T5B6rikMTAz4L+MW0gs+SKv18zv5TZxpoXlzQW+U0ta
RJomRgFMwPJinwChTK6L3j9E4B7ETXO47H5zi7LRb8fgJthGPj2EQXUSZn6Komg1QB7WBJscp5tR
+Av15DkvtyneoUq3Cq84zctr1vlZmaAS46cFFDB20I+MvSvKgpFvLy9obu9OLWn3PiTnJiC8saDC
2ILZI6DsR+9veufpspmZ5BacoX8XpPb1JL2wDNuM8K8w4053TPq7sqwWAvj8ShRZp5I1/8Sxn+UZ
5L8cFJby4vcIiLj/jXUbuSTbNesAoIv6jxUtxCWp5dSxqpp21X3ZHUZQkgwLt8KcCTDZoLADdLOi
OT/fqyTP/U4q8Hs73g7uqwGKWrNZ2KwlG1rYEYMUuOtgwyNbEr1JCwxmS1pyc1EHvVMfhPrQ2AKO
/3wdQ2anoBLDbQD04o8qj697B6pHDt9mYCB1ay/wwB8bXPazuVtc4QlUXQzD4HoO5JaCyzbCupK+
Asj2liNg13kZgIh3RasNEJjQv71scu6snprUPldf2VlUmTirdc5uMfexsmX+s6+sTe57257lC2F1
aYXalyMCk2khxa6OZVWuWjJ8hJXRHLK+eSt78930o3ITJv5tjnmwhc2d/6B/N1fzfYj1pUNWYXMn
Zg1Q40LhCpQs/RraDx9DGb6bpXUDEYCFMYa5c42aI2iNUQfETaldw5BjscfKULFQXuHZ4AxpMCUr
Ef6+/BnnCmaYo4KEDmApAILrcx8EQMYB6HbED5vemCldjRldQ1FzVxv8Kk/fWy8/uMAhutG4j9zu
52Xzs16kClmooILSQGcDpn3fC1AhI3kvf7ZpDsdJtnbU40r7yA2+8CFnt/TEmBb0HddMQrCCoSgD
br2KvqZTevAbSLgYX8mq8ef+uywtBrhA4nEqsKwxBqDa9K5YwZAXQuN6KO94a65F3AbetDgau7RC
9e8n902BnwSaPNiNebW3M7Hibhe4QHWAK+tmGMcVxuXuox50MNzch137lFf0jiWyhQx0tqvTLrAW
mSpnPzE1QR6kUOygYjr/TUDTZkJ26vigcp3FWx+86WQNqoNgiSRu9qCeWNJWL5kAC0aM1ZPhO3GC
PNtnaIZYfB1GBZQ/Flx39i45saZFpHIEA4Gj1pWAwcQc30LUSS2IEF4+IEtWtOATy9Q13Ex5kot5
1A2QnwGysQUjs8H1ZCnq30/cxmndLrZG9Ym69s3x2+u4o+s+fAUabkNosknijwKzupdXNtebVmoj
/3EMXUmB9zGvK2V1cLOtkyQHMFaurL7Y9KzdI3tGe4WvQYrx2PfONjaqjRd9mEZ0n8WHy79kYY91
ieC2NmgItJ8qQ9trEtvgxkx2lbEkszOXDELVAQ8DEAaCMVmL6CxrKtdP8eaJmAsleboHYH33lZX8
NWGff0hMPCegvkeEa/royFmMYdL4NZymBTOzYeZkJc65mdJpS68dsRIyRgfRVDdW/2gVHsZA6IJn
zjUbMQMH+U0CCAamgLRNI37bGE7sIysEJx0U3SYXUuuB67wy8jZM2y68c2VQkB7kD5tmCXG6aF3b
zxipakMEFmqjtlSSBxofY28lqytw/GbdDyCycR5Bw97bGLOSm8sfczacnSxd2+WGyboT6o1cJmAo
46uJ7qKkW0f5S+FDPHx12dpchfJsp7XbMYriKs7xylvF063bbyqMubr9bkoE8qpHx3jM7PXAF7ri
s46kJhzVgXA+YRsNP5OmX8JmFcaHQvQgYW82hWfsOizx8vpmryFF6AWAP0G1UnOkfnTzMbTxWnZj
iGIiTzU6ssvwwpjIG66thZAytzA1n+5DXgd8Pnobciwj4hqkRMLvsCYQafarrf1+ZUc0CSbbfbm8
trkWB3qeJqAV0HK3IatwfiCj0vca04U5TKqRXZNW121Tl2u3jYYDCJHorqPOzzapm2DwunLtDODw
r8LpKafVEif8XDBFUMd4AMGv+cQHa+etMyDLylY884+kq1ekZjfZ4itrxl3R+VLPUUgTKD1t7c5q
edTbntOjiJg8esVH1T+UYOsdIZJD0Z3fNAYkudiCD33+qrCJ0hjGYx1ItOjtV8Oz46QMYZPnK6t5
SjwBjuBDKZforpbsqH8/uY+Z3XGoSqKkPrJV2z2NxRYK2YJ8u+w1S1bUiTmxUnEJOn0Pq3GzPog9
gLasJ2KiM/582c5nj1C7BvfEkKvpM9056ySG0kGrVpM9yf6hMO/qJd7+z4f73IQWu2K3mnxfmRjY
j4gdLLGOSowz/J6WugCf73BgTkwbWm9/lMz08ZMWhCXGqGaFh+ohEv6j6XULNetZC1CYIaizKX0U
za8di8dhEqIg34lVy78R51+HXMXmCTlE8OMpMRTtq3dxNTbDn+I7e2mcrROWQRreFYAEXf7qc951
akdLXO2hwAyeROmL5usoy4KIgVAJzSCysJ65/ULrCc0fFI7AmqbF9a5F4lZRVKaEf2eX/2TSXroY
Z5zLRVxFOs9QWWG6/LcAEqIYC6SHnVtBIPvZhOJnzHJF/hKI8sb3fxPKH1qn26b8weybPRocz53t
rE1LgE2rRIyol54Fs7+JgijVQcxXImHnZ1d0UDkDlB8pK82uwqm7Eom1c2p3O8L3x2mpezlnDloi
cH3UAOE26oifhIqyBMeDZPiYopmq95GFIIrJJ4iLrsosgxg7Hy0CXpMO+o0FxJKjgJCeBdPA5DGC
SMjG76bMC4AILQtINHiKUYv3zUuIItK9W/ZkSaRt7veiT0IhMkswGqFPw4VTH6KOjO0Z8Z4IwtRc
G9Nw9JLyejDaX0XSLfmIgume92ccSM9BgdgmcEU0XM83aIR07hB5KlE0BGQSGnMtne4a2K41m8a1
qH2UcXLgbuUOo4xLX0f98U/G4QsEnB+KoVAzDuROY3QTUpuh99dCmnvD9LfMxCSt626NznmZEomU
B+O09nNfRQuFqpkDqNTjIVamFD0xlnS+9AKxZspD5HBu9EPGXmCDw+pfhxIMcv1pPIAGAyDRcwtZ
Hw2104eo2oYbEh9q62oAQVLxdtnKzDV1ZkU7UkMRW6BfxC727CAGQGzrO9/bXLYx86BwYERR5eAc
odylbVYjpmQSDbpDhTtsU4ANgijyrRVrrXHX+mkKJQaZrrMSRNwDb4dbTJqheGNJ99jk3UPfTuPC
L5o7KXBdF7yAqmCt98icJJQEA4CgRrV/o5MQ5N5taBr3nS/RqxjWC8uf81S4KHg88aKz4TLnX9Lp
G7S11ZOmskKIpeTNtQ+ir01cl/V7n1C+RaZw10YTuwXh9Q33DAZRiHTBYf9ssn5e8AEgc2rhvGJG
6/xXhK4XD30IQoqhorIFRDh3zFVEc/Js+KDIadNOgOR9SIv4CjNccLqEp2hTWgCZHxjj4nlwUhBV
tQYjH14fOWvw2U4drrY8PZr1WMSbdMJfCpqWNs+ln1jrKqwU21nRjptoovmLTVtX8dhYz2ZLjN91
0dQ7nxv2qxuG9T5rx3zNYzJdxwnJ0QkJwziIwIt230ViWBpU+vzMxLdHYoZ0HXkN1WUM0gEPb7sv
spVnA+9ls/vC/dmijZBaAuycznZYGmKcKTnDIggC1GWi+vLa/vOeEtkxvFa6ceN7D060LrpvBXuO
+w8I3iWowdAbsijfOHe+cRmgMwuKdtBlakdPZvboQkYiW8kY5KqWUnZJ76ggC8MAM3kP7hzIYaGe
jYOuT9PKDHx5yYBJ6KzzQeV2SKrv3HujbHv5KM2dWwy7QNeaqoii16xkKZwO2J5sRTy5sYfsQP10
HTckyJz3aCAL99vs3p1Ys89PzNTbPecC1toJBOK2vcnYfT0s7Ny8EdDiYxhZzaNoH8iO0yFiPrQH
h1z+lAMd7j3Wv5S8LRfazPMOCOkMtOfQnQW06Hw5HCM8QqrXeRlKzJz+aEZM1lxNfhAN6AxubHbs
gUytlmiiVequxx3iOzhs0DICglNL7T3SspDm2EXavkzd01AdIw7ygSA1Xkyxt5beKjNVASABMKav
pA8AvtFx8h0E/HJM0cFH2hfg1gdnZabrMNm0acD4m5OtIlilt161u+ybcxnBqV0t9ec2KAWlh3V6
TbtL2LCX4xIubM791RsJm4m+1adaqmhla2cgOlXQ7Ko51HI/1rmaG/4fzq6rN3KdWf4iAZKo+Cpp
knNOL8Lueq0cqCz9+lv0xXesoYkh1sDi4AAGpkWy2SS7q6sqa5HcPkRuuTbF+X5WRUC94QbsOxHU
pyJr75i5pxb5Dzb02gx3NEbpTJcmhpkQTcX1dDNlL25R+eH8HoM98/QCiUI+sEQQ7XER8w0ep86y
/W05dthpaNVw79zU9VzztgnvewhMW7JEvy7yBwvBHmpHBDRmfLzXqDLQhrBLD3Ccnea59b2+YOU2
Cr1twyf0givGZR/9miu/cPYk+2jrq9iuUbnZOcO5arw3CvWK+j5f9qUVJKWMg0fkTOvv4/zVoi3J
zAj3AVBGp6o3zNvGviXt7y6R3Dw+Mdl8BMCJB/YavFZxCnGBhzROq8UmZqLRY8C4dvmMagYjj/W6
7JZacxBrxMu6cpNXOHzzt5qADsjP6R+TnGXTU+mAcnTyVet2iiQRXngzXX8a5+a9XhOUeTEJtDgH
GxUmf4PUUJMGxH1Ii62VBkO2r6DBFhVB+e8tWAT9ljAPvBS4lvg3BKVIeiATBdFgcJ0jd+qFhj/K
JPNE4XdthJ3cq0ds1tZuiQZDXAC0167zzG5nF1sSP4zmvgivdRlAQnQRWJtjXrcyR+lsRskMc5aZ
+o7lGeRqQrOcK3sdibwXT30VygDI/KLCe2ynnxXT0ipEW5IN6Dg8NMtdDGI6Q/uVy1g3BHEDx+Un
jhjoNuT0jk2hMTYtEgOmkvTeihq0c4KPuLqOwLVIfDSEnY5SgvU6ssat15jqUa5MsAa9lIWC8xH9
+UlseJbuFcYbeHYBeZEERkGsPzLJrVmKRuTSHGBSb8hG7fpgrC5VmWMIFuzICBduljFNw4ZdpqKx
8Gh+hoIjptUD0/pAJVcqXbhi2E/omUWqD0WW4xUrytTIjZnNYX6fTIcxuepKgia9wIw2RvmQpIYf
D+9t+Z5YF+Gyt0kTjIblEXXrgIo8OXTRtgnzQOs36Kzyp7wH0+YWN4oM6njx9ej++yGIasnX53JT
g/jYl3qC32+AUXABXtKanU1/j4qzsd9Pe5eAV5QpLXzZ4m5jjYMenYXdUkL6uzKDVnlOkA51Oy+L
D+q8aZJtTS5cbaNXNx3YmebSp/qda77kRbyrZUeQKPyuvgYi0scLBeWycFRVfI2LaUZhNYIIrG9m
qtcOBxCTe+H40jfTzjRvyiIYpx9UHGAebXMWwcsMfe/H5kFeTdqJXU1DejO5D/oCiEh1NsWSA1C4
v77M8M28yhIqbpvATNm+JM0YRPW+pOVPNvHKCBcQTUOJJ8CaMJXKWwte7D7ZWDKiYFFsYrgs1ldh
g4GK21daP415xsrSsfU7Dw9LDqHIQ2ODbDY7r6rn6em0s4rmDX29kPtD0ghQZm551E4Fvjease/m
jeLsTed++cERzFqH/2eCX5paHyHXXsNEQy/z6JVaG6WU7G7xKKBajv5WJJv4XBPo45eOKCOOj2U/
G89qetHIusmEJlA5sVSkCdFpyq1LPOhas9gYxTDdAwU9Zxeoup5eC1HlETx8Xza4IDWb0LqAzAj8
q3lZ3gzk3FtfMf/qyVs/3OY4Fs2+kNgUDwvvHPRE4QXJpw1p3fVGBSCVbzaHKPpIkDwiv04PS3RS
oNz0nwnutA011SmQigdLa7gZlT0u4WaQlleLu9FbyftbNhpukdw5ymOjhykXsuuRth+TN8CjTw+H
/QZ308YifQ2HW6Ssn8dWU2GDJrOX5J5hP81O4bnaOZEViNjMnDLFbU7Npk2o1TA1Vn805SxvP+oJ
D8Xd6QGJXvPIl2k6w0fjksw/2pZ0hBIKtJ/8Gbc7YCYh2aJ5YT+c29TyQ73BS66+sh2ym83wMraj
25hKOk5FQW/9BZyL1EDBgowBX0CcwzD/tYYHnaBEfQYSnsrZJqpsxCxQcxOLzjJTBykZ2rnBXnp8
KA3uEk+jZiJP2EBGJfby5NGuNnl4NhmLN7nPBCnkDm/Hfz8/0H8A1Dx68KHwwzfWZk1HQ9CIfoYp
xwmKbjdMm9OLKZhJNNYwHSkoWrkgUTgeWV3Y9UQTCJJZNPE7Z2upu5h4qL55ZhLgopXKUl4CH10b
/Ixpq8eIpUNfop5CLJ2RenlaA0t8WPqLlEhqUYKtfWSHO3sHFc3oRuEiWQLxdcdGAnvy2h8c8EdG
uKeqXfdmWeJa6sdohnJDn7jPo4yTWRA/QB+ANCSDl8AT2N9XE5ZZylKQzMp9lEUv2qqHelV63o3J
pmL9m0MqmTdB9D0yx4UrMOJAn0OFz+X6e0YTL9E1L1c20D13MJeyrlCZNc79GrPHTaCENd0KmvQX
kJie0eynLDD126z/OO3r313CQPEOgQdXSzxCLG5oqhpaZW9Dk8JuKbIXEDEcvLLanjby3b9hBHVw
iFCjJg7uh+PlMpcCFdApQv0V1WijD6iS4HV6ZyuH03a+b1zYIYCRodiL6xL/nkqXqFLrBHY07SMD
cy3EzOizDsm/AexN9ujHpuTG/N0Pjw1yS5WrY6VBDhgDCzdNuR/cs7Z7hZiVVKZNcK1ZWwJT+PEU
Ai9Sj2UHS4thEdyawzDZ2l0YXWokTbeJCzmMumiqdyO2ortYc+Kd1bvZw+n5FQ4XOrpMugIZDb5I
EzZuQwo1AdyTXraAHOf6rWO/TmZAG8mOE67kyhLzqNUGL8xUbUoblrKxDlzc4KgFma8JKM99PD4P
xq3RSa49Qh9dWeRCimOE6AInsAgS7mrcLLoNQOt1WP+gyoqVRH0NtU285nBwHg/NmOISerowpNp+
Yvmm1nrDAHY21Wv6j9C4U5OHyb0CLv4na/efWYNzICjrppFVsvFp4B4Cw5dyY7mb0t2ooyStIQwp
XwPkAQ9a1IB2oIIlxdiY+eW43Gjzy+nBiLfDygZ3yGiKUtt9HANKzXgpqk2BilC3tJCaS4CLfRxS
T5kPg4wnQDYy7sqjJrY6zBpGNuhLoABYOE1v4SLjuJNZYQn7le+HblmYNXOQhJzH6X0PPfNMpgsq
9HaESZA0OchLGpy3101RhYsLG9T0yiX1HEBOQQ4QI9t1eqWEIWNliDtfMrfsQo1t5Ak5dUP5E9FL
l2yWxqMy1ShByLA0UK0QW9cAbOVBV0rY5+5iR7gYjhuzvB6SoLPvh+oKuIWsCuzi370c6j2A0Jqo
GKBgwM1gGpNocLIEyZL0wtZucvOl+PdbDsoxKxPc3CXg3EzHGUn/rLzp9JtmeKSVv8zXev/vxxjq
PghIOKFRtuabO2mPuoc9AGbihDe5ep9S33F8A8dMOu9Pu4No4x6Z4qYNwDPHri1Mm5N/dMqLBRFs
v6pnr+0vNfqkpZdR2EteDAJfPzLJTWOuGAaIejE6ZKhH7WVRd417UcrKx+xXjp9DrHb2NYdcWB/m
rF1mBwNztfd5+AXdu9C9o/FdnuxDXeJ7whGB+oylalhZho9D/djG0PxD6Ri5xwFYjKSFiOEF6SWr
JYhEEBr4ssNFomwcdJJ1sBMt17oZhPXDIMNcsZ/gpw2Thj2EOgjAR5w/lJ0TV3oIQHqoA4qpfhBZ
5kxsAMRm4G1Dfo5/zBEH72J7QXMv1MIgKa/fL2YlafUXmkDCjBW7AWnk4YVZrJkjBs326XtV31no
hTm9a0TrzTJy/zPAnXZxp+nTUhZIMBW3KiK1nl3b+V0s0wIWLffaDOdWTUoHnNsYR9welvLJpl4a
SjxKcBwwhan/RsJ5VBy1UTxlGIlTPSnJqwshdUhtZnPm5TIuQuGqQI7bcQiT/uAVuZ3MGLVWRcne
TC6MrvbbgkqWRWaBG0yGq1tVMaAK1I0IMiC1TCtOuCCrIbC/r24CTVejLOAC/KXEj4nxQGYQ+Y6S
FRHaAKaHtXChjsAnrqJwKWk2AXhVTdeKEjjVBSk+Truv6GRG6fg/E8y9V8PIm6jNjBom6vkKkqq9
GxiATdaXVIFUMoUkq6ybSBSLdQdYW5RDkRfnE7LAtEEriKDGEM9barWBDs3hfA4U6wLxmYLp9vT4
hE69MseNr4N4BxhmYM5pLkZtn9hPNgnmZl/LsMTitfoaFxcsx8EB/dACQ/30ZqU7isysIXkGCceC
Wj9rxGLgE+4Yc6hboFUENT5SP4z1YxIfjAiI1/s0/cGdQ/8yxIsT0n7si4Ii8KvzfigecIfPa38A
AtOStCAIJ21liEs+RLoD/C6grb4VPyt55aELE3qAEhcQRmgX6X9wsKD3hPc4FVD5FOwOcHHiGahq
NU6g9ujQldymhRFnZYbzNK1LUy2OYEZXbxXlhSrBaU8WXs8AfMYSM/ZzXG2Pt2qVWmkZMuwRXaAK
p8TnTpoFJNH3Wjyeq+PVVJaAp+kl9Uq3lRQFRHNIcAlgDKTsH2e7AzMzWUq43uRcV1numel+VIB7
PZweo8gfAHRiZxCygw5POBh3A1laB/5QaTs9/DvM17Mty4EKMIxIw3wZ4fkFwbvfg3kDRvraB0Yt
0J3L0H417J1r+hoAE+Vd6u5amcKiyD3WVnlXnwlQEcxqW54n0OGs/70pDcOy4RbwdBDK8bmLRh+W
eqnhHt2kWL1v2Gm7I2jcpD61MwvUoL3qFhKfFK7Xl00+cQGARJs5zCatfhU2RKpf+3572iXEbr+y
wU0cHQdQeC2woVmHuNW8sTEBrrrJu5sFGcs2DCplo+qb01ZFxyLB6xvEf+jCAFL4eK9NZNFQf4DR
sIPyigeocDqAnk+h0JfpnJ056npQt3VyqXQhEotzoe1Of4Ao1jP1Bkbpg6cEjy3Pc8UhfY4PMHCx
yMmGYtOFbu4p+ZNeSq4Zws3NKkVIMyPVrLJVXt0B1IL0g+v2eJ03SbCk5QaC19SDODFuTaasE1To
MitjXJhcqjIPJ4qan1rfzEbQjY+ZI3EZ4dy5THcQgGHGJ3Y8HiWK7bzMR3gMLUHNoXi28wvPTIBc
0bEXm5LjRegqX9Z4xStq0Q4gMwxoToz72HldmpfIXW6LUj1XSwcnJ1pTDBmKVxhNVkb14yHmEVX0
SMMQCyBD2RVq+EFOEl1yaIpGawvuanymsChq6KbHGJaRfpBF8ZbRI6bnlo+mrI1CvFxflrixoHwz
xS3ziF5Fr07rWa5PktthQH3v9QebCg3sKHSYOET59yak3CLSWRPyAIAH2d0VlO4H5wEI8iGUKcSK
3PwTP45SusYY2Y4XyMqcOSEFFmgBI0BWjxva422oP50ekGjngv6H6Q+jLQPptWMrlWqWoNec8Y6y
f6XkYwIOmIbXrSV5RItWCG1qaDBAoxNIAbkQ3Lf9GDUx5i1SLvrooOpX+XiuV7e9JamTC8/mtSXO
F1QAKfq4Yyuk1bulcc/TDrgyUhIQK9V9oA1o06joTkfLxtS277X58oMJxQiBskFW4pukc984y9K5
bELBausqRhDRTYfIEX2ctiN0j5Ud9kpahVxHUXLUk1XMqHOemudGulVaydksikvGlwnCFRWyyYII
coKhTMPz7CKpO+1T0PRG5GNGfUqfr1SZVqrQGwGxMYEfslDm49zEdmZ91EIMqkCty5h9S/uIQbuv
J5KbttAdkdh1AMwEysHk7BRz0uupCSfJlj2KsHXyoIybtr42ZXlD4YDYIxXjwaWKj4F5H7VVlOrw
xlw5WM2H4w5/3Bzseg2V7DCZJc7vmzxM5rCBpVG/BQucUTwTJhgWZZvTfveJd+NzetD8/W9I3MUG
L2EgXkMNQ6LO5TJUHrEafyjTx7o17pqsv0jUGvylD3r9VCbxDfrfPCVZNqPzauB9NtfNZrES36bp
wRhkbEKySWCH3mpT9LlJLYPi28Bu27qb2rhU46BR7k5PgSgBgXQwpPpws8NJwHlPRN1R1wZgY5zp
Le8/hsFf0oNKz+baH99PmxKd0iCIAw08rlamw5c9jDnVRgcUeH42XVfaNSgQvNMGhDO2MsDNWEaU
es4oDFArD1JyMXdBTsl2+En2cT0Q7jSz9WoorB52zOQtKRbP1G617PfpsQh39WosbKyr1UfrP2Ca
zMbcF16avUx15GdajN74O0dWwhbOG5oZDahqOBDB5s7NMRrwApxhq6lBY/kytZ4KmRJZSVLoaSsr
XJCHeMaIpDcicIytY6WbLvSAwurVGyfcGs7D6ekThvuVMfb31fSpUT4SjYHcEvUyBOi7Be5862oP
ceS3zZ4mkquUZAb5R3RpKwBFz58H5Utf7aYaMKyHSMbpLTwmcV9joL1PWpzjQWl1BRGoasGjWXF2
iwYKYqu7DDv7cHruhPt0ZYYLCWaCOkQITjE/hvp1AhFu/fm0AeEjFjTy/w2Ei++UkCIzQOXgL/qH
0asebfaj+2QYdzp9joFYgvqUU8livXBHrYxysX6KB2jaZzBq1ojtyAvhfhhkSezhchwQ+x1KVNu4
vOst3FDd1ymJfaV/rtTyYUCrNE0rkD6Pj6cnQug2q0/iApbSq5FZR/ikIR3xLLuva/RE3DXK7rQZ
0YKiYw74M8Z+AGaJY78p6q4Yqs5CLkQPEjAbFcsiuYOIBrKyYHIL6kaZ1RSJAwvD86QGk32r2S8g
VDs9DpkVbgXDFJNFqI2YmP+dQBARZV43vXXux2kzom2G2pjJmjrQ3Msnlq2xatOJYjAF8hsoxZjG
doEEwWkjbM75m8fKCJ9UdvRajfUGRihadoro3qWBm96CCKpNz9sqDepBxlksir9ri9y2VvXIRe86
LFoUnMV+r2MH6N5cXozvWSkraUnm0OYcwnH7QZ9HGFOqh6wPpuGRSEKuJvQGl8G7UNAAjpPzhq5T
jGbukRMym/bBRvPlfpr1rU2XF7B3Zl42OuNuaps5SMDwdeZY+ctYUaT/0o2b/AG3xIVZjFsyLZ0E
ECaKM0xDAloSTCvD5ubZ1XsjVhkA3hkU5DoSMEKESFT9Si2vk8maiqZ5bYub5gYoQqWAbJ9f09FD
zd9fmj+GDCUlmui1EW6icWxHzsxg9uUMWEKkBVU+XBUKeIR/VAJHNlpHIQyPa5AfHEcqXE2cuI0m
HAxaYIKpOC5/nd52wsVZGWBjXd8LUidy7QIGIg2NgICdkz7xwuGpMjZaKRNWFMVdEJTYUD8Axxvh
ad56x5jVZDJYwfKtHv/QcXt6MKLVX/8+Nxga94YdhQSvlyX2I9IGsf3QTbKeEdGUra2wv6+mrEQR
JizQ/udX6WEwd6GKltDBzx28hu5/MB7QeaDpAGcV0vbHlvKxqCDLjHNqNlKftlvSh1vdlsQN4aJ8
Gfm8m6yHY4aD3qowEqJhzLF38SDryxTtFxuYU6LDlYH/54ZRQkmpmlIcU4TuF6jDlV453aU/QYus
rDhcQqO0TWQ8dYxDj7aF9jGB2uX0agh4dfHIYRJ0Dt6HQJVz4+h7E/FlhgULlYXSOOAdavXXybQD
DZYTHurmGTs063Z1BL0c7Fe8hE5/gXgi//uAb8S+ipI2gFCz9FfsN44XWo9V+zINh9NmhNvoa5w8
BUqkJhCQazFOTYs9B2dDfu/Kri7CTeQyGnbG5QkBlmPXDmfSgvoEj/kS3DzNvZkc1PJQtZtUhlIS
nfJgX//PEB8T9GqO0hipE2Sc9PFyHB9nZW90L02xN2SVEuFWWtniXnRjlZb5bMNWilLMApKJOpGc
pZLR8EtT6ZPRzg6mTS9ir81Qvrhw+gvaBUb2lluSOr/IGEQXIbeCXCeyQtw5t0SukfcsMkxZtU10
3e9t89Avzb7VXFA6TF7X1JJCsnCPMbVVAEBYSxbfyki6MEnCHPekKvFDonoojxCSgBLqOqQH0/GS
8C8ubl5KrzL9ws6CTqaWIXyLrb+ALfIqHipOM2jJgC+Iqit9CpYoMMdtnV/G0WVDd1F6F+JtcnrD
iW0i0cCy59AK4DNBQKF0XQKNFr9AM8JooGxzk9Q3SnMeWy2YCNHNXmUeurYlZtkC8nfuT/ZQgB8Y
TQR3kuWOUxalBbNuSZT3Olta5IAhi9BPSnEoWwYmBf5uR9FU5dtpSnA71sflQ3UWFV+GQufQjz8B
yoBxD+kwkNCgrYULshQ5itJdWAeXWnll90Kdj1rK8ijaqCsj/Jk3Ie9tjC4anZy2h3CqiiqWZG5F
8Y0VRMDNjz4nl39imhkIdqIuKfA0i70q+tODaSVz38v6RtpwIQrXK1N8rkUzZmdMkqjwpygPoI1y
kUxxoE+jJActM8Nd4/t0qbJGh5mwuWvJc94QbEYZgY7ohFuPhbu/6+Uyd0UYF76hbJz4zHKucalK
R8niCJf/a3F4uEo+L/agqBgKXiOeTYlny8CSsnFwQSRUtUItNVgws9uxQP4LNgzXi39ShnVB+Qdy
ahYx+StJ5qgVrRuwJitR85Ta7k2jKZDknc7R0bpr9W5/OmIIJ+7LHH8ByYokNZcQXj2Y/W7SptsF
J8JpE0I3Y0wJTI0NLEqcm1laaA5RARNt/YegBTWLN2P0+s82bCZrCN0D4CbxHjkO8b3VRiZV6gI6
SHNoeHOoqjdotEjtwCjLPNmctiZoMAa2zGS62kjwMUbPY3NQ/Q3JYIBGyyhSL1UQS82LEIX53kbp
16+XzHP6eK/lN6TpthAxkZwugmP8yDy3p9RBTyHd3GBGja2C1DKo2IbABWiXqNeqIrmgiI6yI2vs
zFkdny36h7IsgTVC7jo8xZZuA15Oz46feoJzBsmJi7D7wYY+MsptN3MGxW6nY4bj+rqORty9ZFdv
nc0Sd1YemWB+uxpXRJyqUHKMS1FuQ3PbOhsSR4GhXprhS6ZsklLxmndSKNs03sTJc5z2DBKJF69v
Aw+XnI/WHzV6nemDM4QyB2NPm2/fZplQgfnUCuXJGdD6VlBQIxaArD0VIBgYfpnLdqydXdE8GEsA
5wM4WNYNJ9ioeGsAbwjGdiQG+bSOOhsh1ZhKbTh5KXmyqsu0257eOYJD9LMpH1BgpD9svk89V1Qy
ERukD61Odvb0R8+3c9T6U7mbZOKMgoB9ZIrzIAo4k2NVMBVrQa4AAbp3y90sI5cUxM8jK5wToTe9
c2kLK062m/TrFtzwp2dMuCi4q/9vxtgwV14KmbdKrxMYSHUwZD8mwzZOJDBjEQgDGEJUvAE21b/3
fcRxAyrmAb0GdqJu0DwD3bVNkf3OwiDRLgh6grJtnkAYTZWliEWx5cgyF7cVkoNLjbAuB3oLBdeq
CNT0NxIJYIJO6gDcstKnsNAketPA9IhqMBIx3BVZc9MwJwOSql3v5SCdRdduD2LJzuvm3kuLHs2K
uEUE/7yKQD1/GeXHqTrpnDHcZLncVNaNqn1Y05/TJj777LmYsbbB59vboTNHTYUNUo8PZk/P0nD2
UgDsW7R0ZR0JOvLR5C+Wdo97OLUuiineaA7Ku46nZug6NONDMljbuYAkgPWohyp0zv4kaL0FbsUb
zPJmGs3rFN3ip79bsE+PPps/S5Mh1swWnz3gFahX21F7cpNAKSUhVXBm4qwGfFHFHQQZdW6jRkYc
1u0MOO5sLcZT4rrFWwTvADObQeJz7ApcHrrSaipMRgxG4tOD/B4mwIsP+llcUMAM/400asxpgYbx
BMCA/L5Sz8tcMrrvUeL/efeZCROtaNzoiqFOmjDF77eotbg08lM127rqy+lRCMAkMAOsFFJlSLXD
1nEwYhVNEwJ44F5I7hpQfGZblewmqJRFEYC51+YS0MGz3YvOpw+m4XW+D63aervIIpZouNCpBWYc
mlhgnuB8potrLZ11DJdWf6vMuuhmZTf3ugSc9tm6d7yjQE0MjWkwMQB9hBLM8XAXVe2VWkV0Gi1r
iT0F6JIPLS6s87nSh8xT8w6Qwo4uUMmpSAtVlRwtgEuhNSTQkqS60fCsvkahvk3QVum2VkDGUN+M
bTNMUE/vi9JTIA1ZeR3N4ofQ7tuHcakwg0TNnL0eprLDii3Pt/EA5AY+BuRibD700b7ILSNtULIy
Ijxfasif5m4OTnXFcTyqFxdzk+M+l6PTLFV+gF3BbOKuDDZVQEyBGTueTUWbXAhEYAdW+UdknYfJ
bgifzWJ32keFrrGywrkGFC6G1GQdJk57l2WB1oDkQns8beP7LQaAKnSxGRZURBlk+3gkfQuofU0G
Bsatb/TevIxdsrPCBcdH5TlKKDk8RMGDtZdC0RrKzA5fBmwpUSKtx5AaYJrdRvf0+NfpAQktIFWF
GwATgvgWPsIKTKMxO55sa+saITgkJI0/wilbWeCuMTNFpbTOYGGqbgcQSI/3anruZq3nyoSEvwd6
LI7LiE3Ai63hP9zihAPUJHUAcdPlChBIle7DeFOOnulA0nFzet4EXIRHxr5hwZswakoGy25oUOiX
47wr6MbJNlq0t4ztRIKqvS6SoAr3DpGp54o8fTVQl71vVjdDaI8AKsAGqtKLBqlwdx/JVN1EAWNt
gnv61bEbhtoCE30e9NMBrAEI8dABSN2t4vitTBBckCtm04mTBY95rB7/rp7KLDNKgHP8qN623Y26
vOjp3mmv5xi6D38dcsiNt1oZUdKH1Jv6qzUlGTHRPkB0whEK+B5uh2zKV1MaUitKe4LxFqA5Qe+O
N+iS8CS0YDN4kw5SHIBZjy2oS11nusWQR6T1tOJSTWScXILkBEIFZhGEXIw/nd8ADVVUCh0XnFom
6knnxXynuXslu4y6TWUFkZt5tAVCAv8kqX7RzlsZ5jdDZg9RNwwwDFS6q+w08jvtrrT5sa3PtH8H
KB4NkteoS2fs/ZoNso6qbTv/qhf9TImT4PT+lo2I32K0zK2ZobZjEKhZy3VenuP+G1q/1W4P/JjE
mmhDr+eP22098B5tprIxoWhvv7XdWTq+nh6QKAyjVUxlfdg2IHZccKxrE3S6HTp/nNBArbNJ/iaD
rnhjBbWUeIqWDehiZKwjoklEnowxtgPT5zicy09KTBKXITiK7L7rwFvuK+pjpXmzezbKSJEEU6gx
nvbP1k80HHPjA1WiVikWbHUusmK6YT3UnbVscxvUhqdnUhAaNfALILXNxATRwny8kSMVsrwj+Az8
BHqX2pxcRdUNENNXilaf1eQqVsnWMXEdPG1VQMWLi9OX2W+lganHFcFE/Egmd4/WKoiv2EGUPJFZ
3yuKddbWD00Unw9xG+AcB5GD4foztC7SBXJS9qORxnujN3xDk7w+iWCV8WFwK/T44wbBI0GaKB0q
u4TzOhU6G5Q+ys5is1J1P3eT9AmvyeXVcXP3kJB+3KfGnAVN342jV+sdZF67JfToksXPZVOrN2Wo
p2Ggjp2Z78M268GgPE7dWTmRCdqis0UCW4/r9z4dojHQlWJ6z8He/DcOwUTcGtM8eWNi6b/toTEP
5Thn53Pk9JOPs3q5691Gg1Oo2WvY0uSANpd2C4BaW1woZe9eZupQSYqu3x+4WDI0pQEngScThNGO
PSVPO82Ia9T4tfYMTwWFvM/VZR7Kuqo+tQG42z06xVFfY81OaKTmbr54+A4djQ3U/oamVP04jodL
zOn4kfRKu1eNHmQVVlZPv53S6K/KaUQJQx2yepNNWXs22lNzl2cVMrsdCP0em8TIbmiu9L9rV1kk
UyJyFvACmUDKM05g3lmiXjUgG4I6tD0ryU6xFn1jUfdQ101zIARZoNlxQm+ujOHfD3iIYwGPys5H
yPJya4HHK7L5n/XR9hY0hZ5tbU5vUNFirw1wMbwzos5R4Og+CE6QNqmU2gsT1U//PaGExl9c1hnp
Iv6HD+QKHWifsHKUY9FN32dXJem9fmgkR7rgugKCBkQ5vBYZgQP30imLgaZjNiIP7YxBomDTTv7p
CROcSHgQgiIQHW0GpKa402GMIYc3NBiIPvsNKMShad3rIMIcvEYjEluCxUEV2rQA9WGKNnyVcFCN
Oh9CVKLjyhvKt2a67qpNKhPNEswZrCAzgUljCj2cj2Wmm+jOzKyUr5ZzmcoKF7Lf555S8TwsQ86q
w85UeqqyiaZSMk8yC9yqp2pqdYWOEZR6drCGdF/V+9OrLl6JrzliAWJ10aZ1nNNlxhhoGW1dAkKY
6dlCCvbfG7og3uIg7cbEjBnXzbEdc9DqeChgp9BuF3PyIudXR67cNJbMmODecWSHzehqPFCUamdA
uAo0TN7Mw2U7Piv96+kpE2Tpj8fC7ZTMCvV2GmBjie7SEMDwYlPaqReN+2651JvbpDyo7q/5BxHt
aGicu1mgEVUSh7mzAVnP1u+p6tfVOZEtlWwKeaeLq7lzewwvdO7N+rqJJo9kwek5lNng3G6ulrDQ
O9hoorvF2VejDySz7Iom3D1IFqJbEY9YcO0c+0Lv6ElktJgw6gKDbgYuSMdmj2XWbPVxBrdA8tTk
920ItU0gdPv8AV2np4cpqHHAVdidGyrwSOjwnGRVSwGZruD2Pd0S+3YotoAubCfqh4XrqYD+qdNF
/u/EsiYkNdntGxsOqXbuRmxb2TI3mo2rabFHKx/4Vpw2aIbN6bEJrg5rKzxgoXELBxRcsGI2L2Ud
GMulM9Re1iKCbMPi5bQxkb8w5D1rG2MUtpxPLrWWVY4KVFHeBE0D6SEbudK7H9gACYOGk8lgr/Zj
dxlxy3GpC3dJyo8yuuhAtCI7xYXDIDjwIFyJ2zkP163GJh2TCe7A4AoxQ/8hXS8j+xe5vftlhEfr
Tk5sp8sCI139EKJ2nvwk4WWuLfAzhSvKnBbYvQqtPVQmrf4slPE9i64jgBYA2AwGeVaqOV6NYrax
p0fAbzrtQp2Cfngd7C3JDvP49INlN/AIRyoIkLJPJbDViQFK2wKctFh2S90vYRA1h1B/PG1CdGIw
LhGgLj81v/kd2VfdoHYLkDda/lorZ3j/BNWwma270N467i7TP2x1W9mSVK/gbIdVqFRhFjVowHNT
aMZ9aKGki0AOQQkdatlJuKd4iFUyYApbb+7BA0PoCAfvGopr/M7R8j5v9SIDmMDqNxWhXuigmw09
MBPgX9oGsAwgahWgpkboai/Z79OzK/D3I+vcNW/IMlVxgNMArnXySudKo5LxCecRDTbo5UDZxOKL
XLk9tB2y5hgeAnamfEzTnRJfxrLDQhAcYODLDDeOLiZd0rgwQ6ILiCwO8d4Mtz+YqpUJ7ha26IpD
o6wAnhFUvWMLDHD0cNqCbBBssVa7SWnAc0zYXCEF4VXuRzxAtayW1ANF2X407uDBhScX0sT8sxVM
VZkCcjFgMaC7Vid42sVoGyBeWV7hwQ17YN8G73FdPU79YyhDfQkyTkfWmb+sxgjl3CFVVDhcMaS7
1rXv1YGeM7qsiFhAZKEffCrgiO3u9NQKIuKRWe4MTPI0wmMKg17IXRte5OblpL2S5o3IOiy/ryHe
gTY4VAwIg6O2xt0finYEPaBqpyimqrGX9fSqsBQvV2NJfPo+j6y4AEo9iBXgDfjtTdD1tCtnK0P1
rvWM/rKe7kc6+yM5qNCvgKjvv+NsGdIEtqAcjF3AJ+SnurDyurYzH5VkRXvM4julfT29SKK5W5ng
U+9mb5VuWMFEDRhnY7yQ3graOTht5HvE+0TM4LBycAxD8uPYAWfQfI/jBElqao8bK22DUXaH+B7y
YMFBSyHezv9H2nntyI0sW/uJCNCbW7JMW7WR1DI3hKSR6L3n0/9f6vxHqmITRbTO3jPQxQCKimRm
ZGTEirXocy5LZZkumbkcIV9u9W4pXRvqvteg4epfLjuyYgb5dVE2YSxAbO5zR9hlWe90wAey7qPh
3GojEvAfOmXjTbhmBcw73HY0sqhviG92cl4NaTKVxA+wkvoMj1T+cyp374ZZaq4V2ZeuLvv0+pja
vDj+WhO/5sRaYhnxLGlosudRlbh6+W3M0w9q8MWe1aup/XXZ2Mp2g8UVIgXOEazb2iKgx3EZ+lXF
dnaKABqFbyPQKbN8f9nIynazxSdiyBRUL3RR5x4BRm4LS7CUjeAuDJdUxnriprT/u2xmJRz85tm2
hcg2sMRF2JlCJ1MqgQez/EMyfw7hAYojRr92hXIA/EuhaGtokiYcP/08c7HZ5VS8AJao0JUvMtlw
ljInDOCS1Uq7mV1Z9ycGRWT/EXAkX88KeXK7IVP8nmX33c4ZwsGtFJusmjcycwcS1ZnG0wdpgG56
bobrYZD0l8xvSEUiuS+v4lJL5l2vEU3lzGzDYzekaA30RNa7ph66OyrI9btKmYLutrQi/dGcTc7b
PM0HtZ3CW1PN5K/qVNi3Y2Q31x3bK2J4LCMw67Ou0DxMEgmKocAxf2VyMR5m3Z6+R9JkPBWNn70P
6WR9KhO7u9WdZDwY2HgqbVAfZZ6r4S4bnf5GT03zc1+FsDslU6i4Yze0004JpPxdEQFonuW0Cbyp
lvtvgtGzOUCAVlx35kzYrgcrexzyup1v6bIO/qMDsvSBURe79waoElt3zMPi2jLC6aXs6vBgRT1M
oIUCPwAFTfMYRhpaAb4N3fku6CYGgGY1lB5SNZc/J9XsPxVtE9E/sYzqOuuleIfgG8o5vZ43HnWr
ML/Ny6S44TNqwV5zkumnWqlFBmtakn2ArqjknQ1h+CFvmuhX01apepCsOudNbFldwrs86D6r+tB+
KeYATZk+tOPviDVo+zrodKQ18lS708OG8ltr+pJ7ecu/fkNTE5MFU54FTALAx/nJirioQqmCK1nN
Zk+H+0GV2uMcy8cIama/z37G0lbjau0wU5IQWtcOhGzLoojhB5aeZ5wyLTmYgI+68e0QO5w6sbAI
6mWeWkUr2FIDpGOldHKH/Prysm35IJb1JMS2k9Lp0+9Iwf5qonej+nTZwEqCCUWRxm2B3hUtimUs
asGrFnk7UdwoVOmr1VvWlzwMhtqr7JzyqAMB5iHznYBTmJn97LahH6m7NlGz/+pAi/l+UXNbRkNf
7S7/sjXXIRslP4PejlL9IuCngT8OgQ4wYug+SkrvmuFGo2HlssTzvwbEDzhZW7tuk0L9TWw0qC+J
Co0jCAxjKm9ydcPSliuLzW9EdhZbQlqxpp0B+qLc1Ixaux0t3qQ8vKHwpgtw7kvkRMRngU0gUu1U
68WB4zA0Nr7IqhEai+ST2KLffW5Et9KoHNBX9yT7qW8OabcztA0Ta98EHtY/JhYvQwfIqunHdOma
8WtimLu4A5KdD3Qwt9gtt5xZbC+56IpykHCmma6U+qYhI99CIazkRzYVHTIkcA8gfBbrFfWT2hP3
BAohP8A6eMiO5vsQYmXdfzuVK3QIJ6YW6zYWcpZMEiVKv4yuEDvN0+BgtLtWvg/Dt2d9Z6YWCzcq
VtAnPqOtxejvWjPawbCaFi+6DJO7ZHqXg8DatQGLJqTGCNWAZl8Yq4Ki7xqHJRxKL2oitwzRyLtC
hso10EuOtzbF6vY7MbcICY2S6FMuYW7KfDfqd5P8y+/dPn257NXa3iPPpMCi6urrTiosZ52RGkBG
QsQPACTYgDaUeYubacPKUjN2ygPZjCaS2Ri2KTt8NPVnc4s5eW3BTjxZDtplcz1XyW/p09Iwj4OW
1JT9lfsZSjyaRX78/vLCbZlbbPNoQt68SVk4TfuRWj+Ys/NKJofC+NNlOyvdDJj7yBno2dMfBsJ/
HupqjlPtd4zI99y7meE5xnOnvlcmKh/RLiwO7bTdOFzb6wKyAc4dBTuYUM9tOiEc60EBmEIrcjHR
p90WXfe+G8psr9Tveno4krMBiliLUA4s/LgoOxZN6nOT5I+DZg1wDUiD3u0l7dFIOh+2hly+Lu3q
MzwcW62qVYu/uQDgBROC1ucWza7Vmyoh7BZTatFuU1AbToZI+aomvhR6lV756TEbu2yjkLZyBQOa
0kzLphgC5/DiycUnzhNzoK2Sh8Z10d1bfnW8vGdWjtv/kDCaILPoSC08k1J00PWOyrecJNnemOGV
NOtmBIth/fwHS7yDmUVwxCjowpe5dEwKwUSpuKAgoj511rFUq/1lI2sLxuS54IxhJuVVSV2Z7bBO
akHsZk7uyBiWtqU8srIVnFMLi81nzUjByNpEVkRPPn6M5YOiXWXZXTH9Q54ukL30R4FGQGolPt1J
ppfkYz7Zk8BUKgyRdo5Xhj8ur9ZKYKL/SCsK0DrwoiWKOBliq9RKDYIQ5UYdbnJ9P9m/CmPrGb8y
cCXaq2BvYI23+P/i0xtp1k2RSCnaOCoOThf0V3nv1LNr5YYZ7CwntO8jOQvfBU7YFbu6yKp3w5Cm
76NZi27STM2Ko894d+xWVafvVdNP34tS+Z0ajxD3qiizgyI3oOBshqHx3bhg+mpvRtGkUjiIjPep
A32MRxPEvI6bpqp59ihSvpEFCi/OaxX4Bx4ajmSK3vayl+xPSeDXNAh4uRnyfhpy39ObRroeWmGw
aqe9qg760Zi64Vj3le1d/pivTzLmmVmB2Zgm6SsZUZRChygpaStCV1IdWisJPtsTgJHcr98uuo4p
geYEvAMAfRkORydW4jymv5h2/eRaSh5dh6Vpu4zrbPGDrHnFlxNsX46m8iI+PwSUZ6RiSBm1Daey
uS1ss3xS49b+bpcaJZzLK/j6OIgpKYKqYQO/hSD/3Ba5jWM2PROkZflQabSS0DXup6NeShufatWQ
BZoLvT9TU5dEH4FqVlae9LSZATdOkcJ7NXqHGs++0avnyz69Doj49NfUcpbIL/VCnltMTSYcf03+
MHXll8smVj8R3C00Mm3NeRXYKz3jzJWYGPpgl/naY4IGX5hMGzfVypsfV4Bk0+cDN4tX55+nixyq
eOlEf2U4dPNzlN5K8UugXhuMeEdIZ1a3Mxrp8bsyBY754bKPa8sIi4FQ1uZqoch6bluWJKuPEoMG
MVLNWZd7WXS4bGFtFW0B/CaFAqz4qu7TGYVvEnu9qHxB621Wn/7lLIkob0NsJMgIl/2cKUiKeq4Z
3xySKzlDuGC+isiiLvuxslKkgTRw+Eo6V4p2vlK2UVRRaSvQf0yK1yV75kc2LKycHjDyVAsEwkDm
n3MLWcXYYOiHuZfn9374LqruLefXoG48GFf8EBNeiAQwAcgM5yIYIJKZt0me5N6AwKP+2dxSvVn5
3gROBKa53Wl6LGNo3nTtxAxP7pUw6w7JTs0ftG5DcXHlRjIBF/ApRDWKvXu+Umrq6yYlrtyrlKOS
fRjsY2F90s1r2Xj2DRRTGOq9/PFXnQKlIQQCALmr4rFwkrIoCUj1YMBgH98ZxktofUkYKPu/2Vg4
NSVy0BU2Nub8we8eKFnH0fvLJla//V83lgIB9Tg3QLsxoc/TQVHSq4kpgbebYCSCE8K/zHItAoo1
6HkFi0TuSQyvRqZFjT75By9OTSziZRNZIeUdTKRz7TqMO/cbr5PXTz9SbEoB7DGHtG4Zskyjh7qr
qnPPLCJXzz/En2msUuLYmXRqxu+XF2xtL5OsQhImIGCoiZ1vLback3Z1myOA9TD1yCczTS3TUzPh
HzxOvnmUt2TL1jYzDiI1xIwAFPWLSNbFYeGURU+cMSP8ucnib90WEe9aLDu1IXbiyYGptVriVYYN
KXejX33zSQ52cbixEVaWzqL6KfTPqUbRzz83Eg6qP9bSwKVl3Epm7Gbhe5M5yNBxFfMWzahq3og7
YmctMmEgnWQCcDPRolYXR3RoVAQmp4lv5byfpVsd/QDT01pAF9MW2djKR2Jegyeyo3MdvBLjsfU+
JxeXc6/uJijEeV3qH6pxqynzyoogDTCZlRVcilydi6Mky0zlkKMBPWwTZph2pZK7VnS8vMO3jCyC
Z1UqTuuPGDF8AN7wi2n5P4itCV4CwUDLhgY+ssxxZWUYzXGEmCBWqbVruyEovctuvNrSvy1gg56t
GP1eXJxtV5aMytHyHitnl1c723lWUseTN+LBymqRYDDqjUy3qOuL/35ycvyiLkmjSyrhVYsMK5NM
06fgzUkZg/jI/FIh4auT/i18kZoiNGqhYJWH2pPW9TsjR34v2Iija66cWlHPXZnSwe9iX1gBP2nK
8lGJugfN2sInrZrRWC+e/DqvxMWp7EfejObMIF6fGnftqN1bgEfUrHv7NkYVmQxNIIfEBN7Cm1lS
zdoQLQrq3RZAs0pzaSBd3mSvrh4+DLw05DSUrBTyp3MjalHlPDhNQKGGcRicaM9c5nEIwPKk8fMo
Dbsw3KLgeRVFFyYXMSC2y8oaW5oVWaQzU72Pym+B3+4SJu309KDXR5iuLjsp/sazMEpewPtalP5A
dcAEce6kNRdmabQ0am27IWe34Kgp9/A2HM3Zfu797OqyudcoWGFP9BEU2IopPC12e+hDstwJZa6B
MmOX7kuTtv2xiL3C+pgkL4ryFIafneDmstk1LxmF1FERIoUAMXjuJTnyEGU1RWutvglC+jOiZXzb
jI5b9Bv8TSuhieITjUYaGExSOctdkyfpXBWYMlX5OtP8uy5NoDGqfnVO+3TZqzVTokkig87iylg+
VvW8aAajZ7cYZi+7jVJ293Y4tXdlU0luG0z/EKkYmnSoPdFxEpWZ81UcVLtRfEEBXavmnn4rdNZU
y94M+maHgJMW2HhS1lcvSAf4BruHEhes+tYusQLLndP8KVJSJk/z4jDl+efL67i2O8BIC9/E7b58
JlVW3ae1EGCwe+NnOo1HFRXmOagbN7aTQ2NusYht2VvkSs3YgKUKsVdm0S85bBElHW9GKvCNVD2Z
9ZvTl98L+te9xRGf8sKq0oQFtXOYdqUPyPQeii0WxpXAbwFcJtmna0KevEhk82Jy4MDDhzFRryvt
qe2NPYi7t9/7Z1YWKxdkXZ3Eor4/hupBrv3PXVvda/OPIKo3+j9r/lALFHBBkhlKg+d7XZunOJ7j
iUjcP6eDwyiZ5IZbwXflhqE4R9md/1HQXV79OpPXtQ/rEARRyi6UP8nRJ7+J3dxvnqoISdeNeLFq
zmKTA3UDqb/UK5zGEHSBmH1u5vLGSu5S7b96qPbmz5K+eL9F/SK+xfJmgdeAJIDEhlVcxFxY6Tu5
6ck4Esf5IaUQOubRBnh4LQCSnmk8nkjT4ME6/0gcIrTbG2ItVaJruct33TB95SXCVJWxcU+u7Qfy
J4tHmqhIL5+GkQI8L7dolMTWFVhCkNBXjZpulB1eU65wVE+tLC4PU4+y3BEabG2qZ/9Js2He+KNW
P8JwNX1UpNlictwsjzRVUmqTVnMbl1RD3LyOnQfVGfr3ZrZXhy3C+tc938XPWhwGJ5oMPzRxXoK/
Jx2OTHiYsxcYIbpau6LSPD08Nlv3wNpupWnEVQPbl67+ziROkm8Fyl1rho7QK+v2OjK16znq7vx0
vJo4in7d3SR6/faMT/Sp/phcJMl9YU5+HmASXg631U13tH+0/g7A1Z5OYh5tnMe1EyJQuxTpdZgC
lrM5XVrOeSo4AhTHf9RgJB+rj5dvttUDwtgz+qTi7boEiaiBkTtTLSyAQ45uejlT4uOoKVXoxqXh
f2vDvvyXNaTcBO0HLz8qzednsp+mXg8EeqjNo2NnyZ9zubwpSkoOlnrfTpAJZluqNKteijonfFww
Zy4jTVjNoxEzFeFZNAX0WYY1Mb/VC4f5C2Oj6rCav/KxRFDD4CvsnWrFCSKp3N1+mzISO7g6d54V
HOLkx2i5kvau8t9b6kG3NkLDavzhGHAQdIHZXCxrSF97TnTRRm0sF+mYRzB6Bx8xmcsbZi01oV74
v2aWyJjGngK1E4dOroN90L5INAuq4hBOMxrHGyF17bNRvuV7UTaCuWXhUmBICuqeItEbgRI1vv2f
Uw2WJ7VjCB1Ncrzs2WoQYxBO55FD24C3x/nGDJzepsnH1zI77V1UPxe2hSB1MRxTIzioc/plnA1k
Kx5ic2vGZdXRE8uLsOK3KNo0BnsmSrPPg/xpTrSnkuKsR0PrcNnLtW1CLZGGB4kz9bFFGmZVfe4H
MaaSykjc0tB/OW12Q2NtS3BrLXbRMiWkWNTglSV7YdRqKAOOTEzSdv9SVE7oapt0vqvrBkEEjyiu
XL7d+ReLuzEb8hYbuQWAGEH0IgZBr6vQNW68D1c3B299SjxELDEFem4KmpxpHma6zWbb2spN62hB
ek+yWY6ujpQBEPU+bmzXHNTknd4a4bMaqt2tDZj97XUaKo1Q5fEqZ8h5eSiMqOxsR+KHJHX7kXya
sTY13uWwyG7E6VWXgVOJCppoOi67A7GhhKldETVJg280Ow7cBLllvwm/+v3w3+yoL2GmeWqRPyo8
hy5v09dflkcroZr1plD0inLG0AZjKMl1PLpv+8GEIr7YBXBc5vnzZUOv4xmGwKvR9RSvyWWGqPWD
0WkO/Qm/ucvNr2MWuGl+xYOczsiGT6+P3rkp4fNJvgK9V6mNOqaUCVU9Z+8UJItbF/qWkUUm1htG
UymipYOSSdB8d6TeTd4sEQDKmN4H1wxVIWblFjGEaY9aHgNK+QlzN2baX2VWetCkrVLQiivgjUgR
mMkiYC0bh5NCUlkqVNXzxvpGV/5o+QTkoAw2rpkNO0smZkR6C8RZZ/ZaNrlhKR0aadz7xhbOeNUM
bE/idiYPWULAJaefpKYyWbXJ7z3ZLmzXMQt4vjr/7cFKocvClDUlJEgElu+4oKqJVClk/5FZupm9
ty0vie/tItrZ9VezDA82M0Hzm+dURFACgUHtRQH1Zi+2nhk1YexHWLXT9APcUC9qSdojSyi0MQNk
MOyWBc7+8vFdiRNi5MwULJTQKy33SK8FcdrNUcHoj3zote/pNBxnMvIJzaDLll5XXtmIfy0td4kf
FUEzjlhq7Y8MtpCT7CXf2M/jV0Ml19tXW735LYOLdCRtCx8oFwbDpnKtgYzxXTww4/Ypsux9I322
tgDjq2sJ5xnzeQIDsrxZOkvvjLFJCk8BtjiFT6M67WTf7a2NFPn1u42V/GOHVsJ5HKyLUi59E8di
RaNy/Ul3Zs+PPcn4nDmfbGlL0uZ1IqLgEqRCbEr80hbraM3hEAY1YaQyb9WpdDXYry9vjZWTDYWU
oLClCyDSqnOHxiql0MBMr1faquxO8hDvkxbqFnSbtnjR15yhdmwCORbnbPkipKOWSqlq0U4PStcw
HjdTqt8J/HlVBmE9MfdMBAFBuEx0uhoMbu1zikejyd3SN26tzGgP0hQ/hLL0kDW6ceOrw50iSTe2
XV9LavGxqub7Ug0CeOA5hU34SA9JJ23ubwokcHyJjCyQtX7jRL6mTuW6BvQt+v/kKazJ+boPdQ+E
KQkLZoPMQ6lkV3IoCOPlXdmjjzYCiY59Tx5/BLOxi5VAMO1tlBtXvjzkAkxYUyujYLZsGzSlTwdy
kgQe4CboLTeonyG2Or55e2GEoVmkcgDQLM9llmZVVk4BgYA8zG/kown1/qZ23kq6R9uDxzFPOwvY
zDKZ7uIqV7QEM8WY7PPuozUJbGw7Xs2VoNPpdhPCU0qJ7KHRbOWaq+vIs1JYJ6dYjjiSBlZaZGBb
j+HEGltvLJXbNNyCBKycHoEw/2NGRMDTDCyvYWHqMBMV9HdS810bbgmvr0Rt0RLUQVSSu8J3cm7C
rpATyiSCm1k/6/67Pv8MsU47PtvNZ12/6vyN3GWl3ICI0ok9EWxPXGqn1vanKC68udoV9btkciOK
38pumG906aujue3wUeqv3r4jKeJrPEOAWJHOnBtlFrfISoB89Cfkh0krbsbAeIikz2+3Qu+K4S+Z
va8uqzZQTAK2TFFxNNJpX7fTdVU3O2C+G9fR2qbQ0BQFagXG7lUZeojtsCIfYlMwoqI1P8n93+6H
ToBQVfBBdOIW6bIaMxDQmw2bW/6gGDcamgLphg9r5weInRj1AiLE5jv/ID4T2QWNU3YdciB5bQqS
EXfzbljb2/TsQQoCPuW2W9ykgWkXDvUQVsq87Rg1gcREGZ6ScJf7P+thlxUbeazYRourCHyImF2D
/YGaufD6ZG+nfV0zj86QswYnp9WNrjo8tcVjZEduGkdutaWdtbKKDByKpqwMZI0E+tyeNPVGxcum
8JJcTOvaP/qAy0VTt8CDKztO9C1BjYiLnFrduZ1cU0o/jGSRStbSzTyo0Cz3xhZV55oVmrDUIFk/
rsjF6tlJxeqlU4HIyO2IoPTWiObKbmAAmCcGdLnAx5flMrWzYFsL+fulel/KlFITuqEflOYO3n41
OE5bKLVVe6JJSX4Kk8Oy4QY+xRhamVWzivGmc8YjlXjXdH5p1ndyFtj5rCN947eOHxPhTIT9YGJz
ZO73xSIOfV4NCSkOF1N7ZQUDMuNbjE6//47lNsctRTBHUbxdJhF6p4UFVLeFF1B8gBgija4j+b4l
I0Ybs/+oTq49PyLsE0Tf0u7Yzw/hVjxf2yqnv0A935CJMfZjleuFp/qzdIPil/qgV8aPN4dBQan8
x81FjKq1RGEhcTNO5L3En0ggXVsQjl02s/KK+d2CA5wPaIUBrHNfJkeeINsWh4s0oi1tTxnRFYke
qmKLQXEtXIhm3/+39DuhOglPRj1HUZgphZdq81Wmw0fixPt5MJ/f7hCzarSd6JhQ51ysW5ooVdxR
//ICas+WE3wf6+heJuOFLWkrm1hZPBql0KoIvnn2/WLxwDZmqRZgS43L264LHufJPFp1hhyHfUiS
9krWHhXgtWmlQmX+TlXem2Z9FzSGW2nf6yTZcH0tuzn9Pcslbiue3U3H75kN/1PRK3u9Vm6MMr+J
k/CxobKRgoO0yFfpNoWQiGxs2ZULCE5BpIvgVwHhtQw5Q69OydACTswbx82U61HxkBVM1cjLJLK6
L5c/9Mp+sonXAgAHQIgR2vOdO5tBPWXwlKE6hrSzcZzSb3O/Ec+2bCxOuuEXSer4YenVUe7O/jGf
gl21OTS4uo1OPFls2aAqR1lp8ERPjnb7RWKuKN2F8f7yem1ZEVHt5PyFpcNEbIcvJhJwAWCFa559
qv3hspX1FTMFkQaiyBDwn1uxlTm22IallyLGrjBAn0Y0nw6Xjay78sfIUicghExHnmvx6aX7XH/I
rKt48sZuAw2xup2pGzC4xHTeKx2uKrf8eLRYMKnRSDva61Kr7jpYthnTV71B8Y/qsFXsWVs+UXhh
xIRcByD2+fKlsZVAAstQtm3HVD6dOznLj06rfLy8gCs3GCwsVAAJ+RhaogarpIqVqazYC6Z6j7zw
sfC/X7YgHm6LWxriPCEsBjO1YIE6dyQcmk6tNZJDy44yuNQgBkjCgfnyJv86THFHXAyyjfj32iYE
vcz5QoKPCJ62LLTPmWS0jk6K1Ua73vmia3u/uxn0r53svdU5DEENLWZ0CHjLuB/5itY1BWlO2X0e
zS9+fR10L7V6M28Nbb7+TmeGlgG9KaCmSgfuTKX+bCWE7C35eHEczz8Tkt8m7WLecjDCLgtkjd7P
RduaZBnj7dw+mvlRCj/VwVU13JbqbdBsgDnXvtCpOXGwT2JQEeRxV3eYS8vJm+RrOJWPfvRVGq/a
eAv8s2qLyT9QiECZ6FWd2+pnNOQ5aVyG8ktrx1e6MT8VWr2X6s6ls7SRC7w+uGKCXQD1YI3jz8V+
N6Q2DgpxUwxD5lrWYbA/+uX+8rZ7HfaEDYhnYTNAnG3JLFDEvT0VAxrMXfHTmJ6r+C6cgIFsPI7X
9hwIbeZcSQxpiizWTVFQc9QsYUV5Mv2IisjTZTdex1UEwAmqPA9+R4bFUnVyVeZlFZdeke/MEi3O
H4H+oMXXGdqsyRZYc20XnBoTP+Zkx2VVEXYdbEKePetulFwb1pNhlK4lXzdbL661LQCaEkwb+DwQ
XourDzrbITdCFq5CeyOtj0IAzgi3GAZWrQg5Ce4kwR+4WL2wLgzKxmmJCNXT5MBu5jxL1hYb69pO
4wr/Y2SxanY1SERajMwczuK6iX7Myo2sbIm8rX4cegzki9RiUOc9/zh5WTZWEmHGTozbjIHdK56m
0JYG41erM+/VwM82jtCqRcSfaZPSSQF7fW4xNMLckH3uVz/7T1yxjeVV0rU0lLu2OF7e5qtr+McU
kIBzU5DptU1cFGyH6Qqqu2ooXccgrdsws7ofTswsjqvpG1XXDZjx073Zf+nC5zJ6uezJ6qKZyJdQ
XkQddQlBQ1BCr4HalJ6qPvXxoTVuZMcHPOKZWwi+VWcIPjKQZ6LDsggTMls/aBnODE10KCfNi0H4
jIiSX3Zo9dOcmBH//SQopNlgm6hZll7SZdTGvDHaT4rptsU/hFIx7fK/7oiFPbHDiGiqQrLP8wH5
Ya2zX/I5+JfPf2JicVKpjQWI42CiD56N6CFyHuZxo664/vn/erE4M43udJUhNjKkVYcwuO2SYwVl
RaijM7P5pBbbdZmQnCzZMrWHimNoKh1jXR4ylzqImYH5KBlfzc7etVa272d9V5ldDCVNf5XMzv9t
PZdZg2kx1AUX2O/w2qkfev3oN1sFzY1dvtTQUVNoCewSG2nt7KzwQW4d19qCz2zs8SVUtTKLATE5
jCjBzmn3vX0w1Btrq6izujcYQAL3RBUE6d3zHa7JUxgqI1aG8geaH9W079On1A88K9nK51ZXDTgx
JB+MqZHWnZsKdauBuLkk0MkftGqfZj+trVi6mpmcmBCp0cl5jYO01Wwfb8z8xc6/j8q3xPF6+709
qC6AmstBaH3p/vqzCEJWL6XFoPMGqyUoj6JuF44jE7HuYHwvjJfLtrYcW0SJJgh6uSpYu7A2rujd
9OMnA+iHon1Ry/te/YdcmEGFP19qETDolCd1oGNNzfXvqTVFLh3LA/Ip15e9Wql3kUn+NbSc+Qee
XNJ7ZwnbYF/7H4x8Z9E+nOOrsdsV5lUREd3DK1/eAg8LB14FqRO7izt3Vkboixlk9fw6eemd+NoZ
Pxi+sMlkmhN7CtXoqv6XtPnE6KIWVfhzEwYJRruhPmTqU1kNKLke1ebLgDBzNvy4vLgbx23ZhgMd
XSWyOG55B3yYmdC6LZ9TydrwamspF0cObl5j7jPMyMUPI/bK9saCF25yrsLBmxy32cpst9wS//3k
iAdpGUqjhj1/urfad0XxQa3eX165tQfU6a5cHOy+SsvKESbm4f04fdemjft4BXpwvu0XQXe0/cCM
ewzYY/syT9Kz4sRuqYRPMO0ggGLcRvlDmTIhkJlbJ04krZd2/iKQ1LZayXGEaVMvXrSsu4vT4Nay
pptUj25qR/bmMoeI2twbo7wRL9djGPknmigMXP0OBidfLmfMtdNagnMs6V4q/5Dj8Bhm80FBYCar
43smbzeqFat7hasNvCvPuVcId40BgTGNxYkzkASohn2u6NC+bIF3Vy+CEzOLg410Ze3EE2vaRv0h
s22vHqKHHurjTPsZOlsT5avLyCwopVkQF7Qizw+AWbdaz4wkeUEriDMTz+mOLfxt8uyqxaekdy8f
hnXn/ppb3No6xP0NdO6ct+JFAgtjf2qK3dwctK138ZZfi0BC7c8PxgZDXfJezhmkumnH21Z/kOQb
Xf/5f3NqEUQYF5OKTHTap+6bpR9z2OvGOyW6d+LdZUNbTi1CicCldnqBoRaWLvtd7H90fOiynov8
blT/JazQvxEYWBIpQxc/5uSAObKvZwkz+l4Y2ddF+EnWDC/OJs+0QpiOaLCMP+Qgfe87Wy1d4cUy
qIg6NCOH8IPCnXJu2DAbo5sHDEeRfD1Kzi3h8ymuzfs+DLcO29p9c2pr4SQMgnkh50SRUU2OYbAb
iqduvqJis3ckNwh1+NbsfzgCpybFTzpZVz0LyiqNcK9Jf2X2rdT9Glt0Unw4ebdIrdf2i3g4Q0AJ
Boi+2LmpuuvbMYXMw5uTg+UzYPtVte/8qTio6s4Otli6Vy+iU3OLWJIVllZ2DeYqckpLv05D1YWx
2w5oljl3drEvs5+daW4citXtcuLkMqSEaWuVmviE0r09HvuCsiGIBnOLTWwt/J96t4goWsFsWkuN
yiuGr4nsyeFjMm1kyuKveLXzqb2jo0izDFax8+9Fa6QLzIobprCLd33pP5NxbVzZWyYWISRHpNcu
2poEq/TvOP37qtl6BK4ulBgIQfRBDKwvNjgFoypCmgngETNSSvilkUc33mKQWz24f4y8gkFT5EKr
YyQUWtP0dW4/RE54HVHMHb830vs4Up5seN8uR9/VpQMlRitTsDMvsb05QAIbHW3KRNPX2nnUt0Y7
Vzfyyd+/+DSjnE+9JFLsyDSvbCd6CBP65EEh7f3pX+oaMAjadOaBUWna4huZYR/BfYwv9DtTN7Ck
zI269qYKt3pj65vhjyF9UfbsrDFVEwNDcsmjrPz0P2M7GyF1feX+GlnEOZnM04pSjBgpk46pazPk
332Mwo3juRpODergiAFZTKku4lsuNe1ka5iZBI43SEMvzBBGM8bIm53RLZP0auDJd3nXrWRMsBcx
JwSjKQDLVwCW3IhD8OwFcyF7iOH1HqoOty52kvNy2dDa81kwizE5BtsWo7eL6JPA/GFmpgNay+j2
+pQdpXQ++MhnpvV81eo/6Ua/M6hPxZN5Fxtb7fU1P8HpgFQUE6v8eR77zFke8iEGrKJ3VbfTEKfZ
K0PiuF1StAjJqPlODqGIuuzzypEGgA68lNY30wdLgJqad/nkK/SeUr9LoXD9PkyMWl62scI6oAJb
FUXf31y7yyp2PxuNmXU0gsxJf8x68EBYa29tNI5upAk1KWmUHik2WbcKKYCnzvE3BndBDpl94kYB
XM7x2wl7xE8C88rUOmOCyz5vOalyNmr43Rs/jOp9EiQ7eIdZ9cn1TWcjbq6EgDNji7jW0WWVSxNj
YzCCmZGMyVOhl3KlcPp+ealXLgUs0ajkecYLanlW8oqKi9OQWtVTjwJdGPRuGkXSTpmk62qKjEOd
OooLQczPdiw+XLa9EoPObIutdpLWobLXwXtE80qaTY95GUvdla2217fEFdbOyamPi1M6xdQHm5Lu
SzA17yySnSo/amWNNAqksMXVZafWFhQNAmZZIFEDSLEwFrZzraYjTnUNGrqVpkKUJZvjC8I9BiXQ
/L8ohSS4qPv4o1x32caDe21JgZ7ZUEYyeAQT4WJJRwhcu1ECuzeXtRvPdftotE21iwyEqeZ57Dbs
rS0tY0GGoHPQBE/wuT0m3/pAT/C2YpSx716c5qbzr5TgPmo3jsRaqsy8yB9Ty3m4uch0I9KJCfpo
+K5i9N5UhJ+N1vQS1f+UdPU1GMUfU6leT/I/PI3PbC9uy7wxKP9S+eI1Fz/2yHIHhvIgFbWX9Klb
zpbl9ob0eHkjrX1KwfwJg4RCBWX5ErHjyi4H0abu+MeUPcn/qETJbgo2IsDKFQ28+a8d9fwT0v1s
+ljDju0Pu/t8V+QMLlWPUnKw1f1ll1ZNaf+PtCvbkRQHtl+ExA5+BTKzsrbu2rv7BfU2YMDsYODr
73Ff3elMl5XW1NXMvExJGYQdDodjOccRfaWAPkNr7rmowJjKyfHgbBogGGaUHYCk1YH5preuPPcm
1A0pKMUJaAysIVyc3GSUei3z/pRWJjOjV93mW4CLQZfMypr1njBiJRVN79oKLHmX9RSnTHqUALIK
mSGgZgNPQu4wcDobc5Qrop6WfRLQPMDSNXUUFkrlTmSIv584z6KsndTkkLEUwY9xLm9SSmNE20+I
jI5B3keOESSX1VKJDABFK4irwN8ud4fNjHfhJvofufVsGDHJvgbbceDPDMUd7UNc5UdPhUmXQzPZ
KRjD0XYSoKMln3+5BSBc0RFpOt8rI49SfkO9/9yrCtJKvMBQpUe6DYMM50va5nQ2CyHSsLb9Yo3X
20j3E/f3l5dRMUYIObaY9zCxkMAMPZezTd06dOJ2tzl4MZ2njKJEBkQTNFgndvYTBRi8+o0w8Zhu
REO1qEBzFQ13OA6ejJdXmAWay1ucdROVMtBT7xh9MYPXyb/OgsfaoWhJ+MAd/wdKBQMhAoZduiAw
/JYVg4E1tXL7acLU4sTsXY7Zkx5slZp1VaTWcdTxev5fWXLlO1xytIyUWFe3/JUDh5elaR2ji+ql
z+iO1s3RHpcuMlvyKTSz18vCVRehQDxEaxlwOd/VVlHimYfJxO1Eqhme9JHg3keTUUSMLK5bTVeE
Tph0NrYNwzuFBWGz85NkB3uskqp467rdApbzy3qJn5Jd2aleUkDRbwOmc0Uv22y92tV34HF84PdR
6EQHJbLpmDY4PwuZOWZhS/D7A2FPVj7/sJmRfEQEQfsFuAyApiiJaM3eIQ1KSgATTSpAJ5ogJrss
QeXvRS+kYK0JMMcsH+h0nHmBRFccmGPs1dE6AANYNzOj8r6nQqR7GoiQTtiLHK9DXrrgyKrE3kIM
izkxWz6xn5c1Um77iUbO+bYA/2jtvBrC7MWILOCGuJZm45VrFmC6GNA26HGW+7SRRaaB3SN1s2Zo
HMLgNI2z6sUqhg/JwSwkTiWA+eS9AUsHToto7wnDnB9MxMG7Er3UiWUNuryDcocIoGvh6RC1ycGw
YRZlNXjwP8Tsd6N/XdDEG397bRmZ9bOTPv73LRLACejTRj/AuyltsgHstw7wqmnXtxEZHEOXXlDt
0F8BmGw6t4G120JWhRDg8+8BlOiC61zns3UypJOTowg61AVkrP6eFA+Od49I9/I6qeLoUzWkc9Oa
k4kUO0Tw+TYvgFZ2bKfEHTR+UqeIdGA84LHbkwMpvTPsWVfuwcQcsbHXWLPK8wOEATE0+j3xzBSf
cRL1BYZNRi6cgCA7CqOcvJToiiz9nzX55/KyKRU6kSSW9URSQaYVsS0ktcBl94Gpy/xDNWgiLmWi
51Qfoe+JlA7zTmvLsWwz3R680Ih4h3sztxLfLV9ma0xyMmLjVhS2/MTdxjmqG7qvquK+7xbdx6ji
h9OPkS6K1fUGey2g8hKSV47hN7o1+wrQRkGTXy+uG8GFHDA9m+TsA31TAlzj//Y1lM5ajqfe5Ipe
s4zeLcuPDhhYfAdAiRU819bT/2tn5anqOk/DEXPGSP0G+bHOAGFZo3Vq0sGgaAwolM6db9Xr1gRY
TQyy9jaL3CmLQFV8WReVyz1dNykSqme/86lodvTWz5Yd2/PDODza5S1br5juxtLJks5eNXfWtgxi
jxZ+W09+1BcgWZ+H3Vzkn4uZgNhv1qinTHoIZCNAouENCy9/fj76bmzWTvTTYVYnPVarw/ZYxy8B
y44F6JAjsIN4cekVTw0h12a3tvv/vL547uG9h6AGVW35CT2Hae406FuKsyaHO/vJmxDHMfb4wZ2v
C91toFIX4lwfRWxkl5FWP1e36nhBfPAIx2Fu3LsWInlvRCqJxiOYQkqAwK25v1vNITLX6uqypgpz
PRMt+bvK7cehr6Aps+6Kdld1r3WqEaFw3hCB7kvnD9eanNWu/Tali+jkKLqHYkoMd1eQfTrfjI6m
EUGpC+i6MEWBJCA4X8+XcV5Ly6MBlnH2r+z1Om9eC/58ebmUupyIkA5eZfhZmVKIqOmumO46APIB
xGxbrogO61csvPQCwQjXX2Ukm9h6TpayxcYAXpTR67X9tmRoov9xWR9FwIv8PopFgsEFLRTSQQvK
us+3ABZHPNDfoYIz6ig0VZvyV8K78mtpU7JYEySYxud5uQ2HI0uT/64EcEuAKIFDJDAYzvcd2Cn2
vIlqW8bMBc1rQDJF/Ms0oY5qQ06kyInYoJ0cs+WI3Cf3y+jGzL6pi7dxO1zWReFtwc/5ry5y+tNN
2WTkFLoUBACJANpfbqpibxRvxLmvt4fLwlR7IybekV8WwK/yfEY4YeQc8BVo3Fl7G9kmf4j41ua7
ACNwmtVTGRp8OSr9kIRGPCniNSY8deDWRWmHJ8M23qymrlKtWjoUdPCiDoD9B5s+NwMvzGdmA6gz
zgGEDc5l8Pc2BxvJpKIhD27+I3TY8fL6qbwB4MhECztGbgGfeS5xROjLwU+GMsACfMG5i2zj0auy
yFuNiHqaqWKdMCmw6Bx0MlSWiIHrHViX43W5HrZiv1qAxNZcf2KlZN9zqpfkSEXnR1iKYad5uTcB
5QaKpygtdowlQzqiFfyzgSD88lKqTPFUpORYe17O6zwiIkab1XVZky8jBowdN9fVWFVGAhtBXhxI
+OgFlYxk3vA4yQyc4gVdjHb52gWvBL2ZwdGiV2muCa3V6/ivMBnEuRnZ2gQ2hLVZfsWrGmOX0xV4
n47UrSMj2H7b/jJFoWHqBkVUvupES3lMOzcL7hei5bvxwmjqXpbMjjZ6B0hizbZZmvW0JaucUszf
zkJFbrffc8vtI3Pw4qZcb4N22THTSQoz/7SEX00/TZrwxTDbQzHY0ejzT3b7nC0uqjxgXAPd0gcM
SkBJAjwLmYl3PTiOUTltgLO5+NnVMMBh0/Gfbus1/lp5KpH6/AOiK8ijzl2ANaAl1jHgQn3zeUif
RudTXx+2X9n69gF1bIDaWQIy8t1wLSfdbHQb/GdZuPGKByEJMISoK4srtUEUANpmAUwolwLAXM/y
zoUU0y8f8C1xCYalFMAurGquR0t3KagaSdDB9leeZD1bs21wZQin8Ky1o978teXfmgX85JO7RyHm
brPW59R8CYY+9isdcrbykJwIl7xcuRhzVWYzHKpZ3YTeEzPTpzLf9gFW9gObdyJJcm6tY20gDsKy
NuUV2jXW4tukG4dQKkPEkCVgGRzMp5/bYbvw2R1qKEPzX72ThPWeDhjJ16H+KN30XzFyeNKWlHl9
CTHmgHmZtokXMUvykaN7IkSyCjKS2aa9CLL5U8evquGxyI4f2JETEdLeG02VgUYYelgeFACXkZ2j
XVnjHFWLBbxkvOngi0ETLu1JxsopdRoIabpbcC303W2uY1xQPh1R+IEDEhB+wNc733famlUZLCaC
nvDntD5neRCBgwEzlvcT/MRSRHbxFLIPlEeAzv5XqvAjJ/krPFxWAs4XXGwgDRjN2EcP9OUNUtgz
FMLTH02goGOU+0k6FNJxNuFX3cV+KR28TqiT/ZgWD90doy5no3B76OlyLWTlLcTechzHV3/zxwHn
07B+YZI58dfyaNRrEnpD5BQ/L2umsIozYZJ1B0tm2TmHMFZdT0uP2CPiXFMpU67eiUKSeYPPZHOs
GU/uDT0xm/1iV48lplFz49dlXRQBzpkukmPjg2EOLf4FDf3ygmHffTAiA0W6pA/J3To5L0Av3/mF
zvx0Syj+fmJ+/maTmTOxXyg3+mhtYA3gMTUuQny7FASf6SadrDCcMqCwQrcMQAYsBG/zqGsj0ukh
HaMJKbylyqBHsTg36MDHDAGBIjqWbkWMdqaJ+PvJcuWgnmnAZghrCA7+eBuO+6W3xXmKvJHFjcYm
1OsGyELgV+JZJN9EI7OYRwZ473ZtEme46aiOkEgVNkChf0XIt5A39KHosUbWIo8mHhHrdvFiALYE
AFJeymiyYpQHfZ1YtZf4K1U6uDmZjdFqILXqvGhwHhj72i63c75E2aI5v5o1DKTz6yy0HDqRyfIB
LM/XQ2joLnL1yf2rjPiCE5tojLlpByIk4G0X8mjJdrw4sFIA/wPE+cDrq8uuQrd60pmlKKUtG4NA
AOhi8G7bPlNexhNNuPPtsiT1qfqrmnRweU1Yz0xIAoTzOiHjZEW1pWnwVt27ZyYoHd3OrYdxoiIQ
WtHHmfj0ra+/jRjzm81vdZGsdjTrIJd0RiEdY8xBoT/ZhV6O9Tql37RpNN26SeGK1c1AKV/w+yPJ
vxsrvwKE2NvYevvL26NbOrnoM4IYYd6EcbeZi6mfPSCWhgzgjsA2ze/8Oqnta0+Hh6W8EIGgCoRb
D+2h7/OcuPxTGy4w5FlCmXl0kKIJjJ8BWvMvq6fcpX8lvct39hY12TRB0tpjtKhvonb4iH2fSJCe
nE0QTJMp3HkPKNhg/gnWpEwHSaS8Mk5kyL4u7Iaid7BHXvXVB693do8y9VKNmJNHz6lmyZSuQQCS
B+iLBtK85BosgwcdpmRxluwHx6oiK0yW4Xain1rjcHlzlCZ+IklyDSYppql0xakdHk0v8cwdaXWe
QW0Af7WRPIOT2bTZOLThBmKGeWc44662d1Y7Rp0VNz0HUwhwo9H79lqyr80c80lzwnRfIDkK4PMh
vByh5dD88p2fKHNeXkXl3XGyipKj2CqypWwRGtavGX8kFmgyPqfT8+IlbAAnQ6trgtYYCJHKxN5W
p24Nhrw4AxpbYMbpFvMM4F95POvKFTpR0uHyeW9vkyVsESkzQ+zXF7p+mctrTwdDqpMkHTEH0yo8
GIQkbqBr9YYaeWwNkb/8XELNAVN6PyACo3kVAJFIfZ5f9t22AuEV452xGb4ZI0gi/B+j93nQ9eYq
T9eJGPl02bQaMpGj2oLvmA2Z+a2fajKqStM+ESEdrjGcrSkQjycePuXjP6t7vGzaOhWko+MVnQ9c
XqyUXReRWWaJOR2c9J//nxDp/KxuF/JZrJM9+2AUY5jfPzjZl/+XEPmWZX1fjHgq42mGe6iwd5vh
RQHVAbFp1kt+OfezU7iDSOBZwUvufqPZofoAihQ2/F/jDaVYuAvRiRmKsAcD3rE3v9K5i/vmtqS3
FkbpLi+a0rOdyBLmdxIVG9TOy6CDrKz9noKWZ+uqV7NwQGdr7kZCkq5je89nXy9LVV62J1KlczOO
ll9t4sWU8W9u+2IA5nru/X1lWagq+WFUl6WOXlLjEWTUySafUx6K+31sge+fRyTdAVsqMnSdHDr7
kM5T4Ne9tQjV7PUYLgnjb1pcd50I6TSN/eaauO5gH2QfLI919UPbYq0RISf5uzo01in7s1rP1fSZ
DI8u1Tg2tQi0iotiIuJU2bFVDu9McZDWbYry4qpMX9A8dNnOlDeO81eGtBmTb6eLFUIGrdYXysaI
Lu6+XNKobZuvtatrQFaaNerxQN0CYjDSAeeHqes99D85uOACzC8AViwi037uadK113lxNHVZY6VJ
o7rsoisUwx6udJ/26VaSNYA4an511+uwO+ZNzMLj5TVU7tOJFMlDeGWFBHy94uA4t+iXMZe33NCI
EAb7LvGEORqwsUIPdNSerxvvK9tnGZKrFabKzCur3A1AG7SXZMgObrBEW/n2AZ1OBEr+p59so3QM
6FSFq33rIy6J08lDncJcdaguyuU7ESWZ+Ra2ZbFsG5ooSPmw1XlMs+CmWjTjeUpTOJEiGboNmx6y
CVL86hA6QHL+zMx7T9eZriCUEA1ifzdK9jw+UN4XAjF8yxIMGlZmH/n5fdfuluZ1xhw2vcGgCU1v
5uFxLQBysCcfetAEYioJCCgCZVOyFRcQm9wXiXhkyJ3l1lu/+Tq3obTHExnSajqolLsecqHi0ZQ7
CWM/gvH7uO2s9Ffn7jrdJKly807ESas6GNlo9ilUct0v3vrTsp99cqPNQigDyQAI5oDAROpfxh8M
18prarF3w7rEc/cjTzU2qLT0EwHSqnE3d2kbQEA/Hkp2DUgmgJtcPrcqB4s3OtAThU9HYfh88zE0
auRhBo/nrE392ObjNfHQDrJNhXc9YrDkPjNBDGC7g44xVLVFaBsL0TuE3t13ZK72Ui8eqRc4DP8x
CB7QnbTYN6XuGataQQco4w4mz23MF0mGALoeo+1yRxwvO0mB8JN5G5jvnMPlVVRYgmD4A2YC5nhD
lJrOV3EAxrBBQ/Ckm5gHBVhLakbAYdNBFYmDKDn1MynSvTGTLlgmH1Iw1P65bYGC2lV7QNw/Dchb
+0hcX1ZKsXbguHGAPiEwYgAsfa5UPlaVGy6CiX3Kd00//HTGJfYNU5OnVopxkHUEzzXIOOXwPwBc
MuABwHI9F+2XekYfu9V/Jjo0DVW7PHKbAlYcxgabE59xEpYH1Geem4N/Og1rbxd2ZfFo+vmXrcyK
HXWmW5a292XhvzVoAozmzb9LM+ZE5rh10ZJ25FgOng5VRrWfNoiTReMXKERkAIF5tjE/3IEeWjRO
ctJsUT36VhQg3o1BoJRHha8DYFOKFHg/GLHHess4dvkSZKAOZCxelj2ZrlOvx3/fVtCitrq+fFWO
FnR3f2VJwZRL/bnwXchaAcnK8qt6LqKBxuZ2P26J4zysgBPojd1lo7UVfuVMqmS1PhjTm2GpAE/A
SoHPsgTFnW01w7c0Dde7cKTOJyv1vd8pX8J2n40TmDMr30yPmWnND3ytatQVbKtDoXMxj8Sa+zke
+gG1u9aZLJB5GsT6mQ+Zv+M0g2MZ0Xe9RJXttFdpSbOXvHbXKumMMd/TdPY0eVuFu8YsFk4kWgUx
Zis3kDpWww1DACBvHkjVnKeJHAFImLsHHtzVs6ZbUHUyT4VJwTfPYLnGBGGYiLXtiBu9+dvCIPPj
ZNDq6+V908mStm2lRtl0JWQ52ePoHlvrkJbxR0SIPlV0KruBbPt262AcYsJxq7x/lvozKN+1hFZK
LRDOCR52TGDL0+sTaQrKezgZ01sPJTcjlBKQy9R1HanGoNFYBU5vsJmiPU3OZ9jVVNrTn9WiTbSu
7o+s/smm6tbGYN60Vr96K4gtt4g9Vl5t4IzJSvr58mJaYkPky8gRHKe4GTzfk/1pWZmj1Ttiw8A9
sANzzJtJDL73CGYcuqoAk7TnPpl9WEWmSW8Wjxpfg6J6ZNbk74CQYmg2V+XYTj9HuIUT98681qKb
8KWzk0ccxAfldu+NsVVeM/J8WXWVh4HeFubIcDmBiuBcVI0x93woCxZj8AgDD1OWxmmN9461lile
PYMx6gqtSokAKQIbKtoEcR2fSzTDmpeOkFg4v0drx1F177YrX1dD0YmRHHYKWllutRBTNvdpkbTp
3VTAvHRYAWrrBeUbSoE+biEi9vJkryZelXToShZnZVDs57aJClLcFuv6TKa3vK7u+mqKO5O+Tb6x
r6vt6NlfLm+h0lrQuSvQNALR7Hb+BXM2sNn1cDWNLpgYXmHL0dIcevqL6bpolA77RJIUs4GQEtxa
4hLsRy8h5Zc8n6JyMaMcbx468WObck0WSBWLwjrBpwPof9wQkm5Gts69Iy5ABMRLxMplTfrJ1TUy
qDydK8IWtIsB++idSa7UBcFjjRXskqJ8WTBFa27J5V1SRhCua4rJHzCLmnL/LXpVA7czEOiaGdCG
rpf1dQr3/XYbAuMPDBBWkAS60WBVMzLobf7KlBxJRlNwnBDItEF51ICOEJ6s/T4790667+xk8z/l
XbzC0RlfOjuuAEPRmMnIjn5zJI0uBFcwfGNYFeUoDEULGCb5qJB6EI92fA1vbjISee7vdHloi8hI
I24/+Wm0ZTsLTDb9J6+8cZokxWBrdz1Nu5Z/reiuKfaXt0RlXOjq/V/aFJDsSe8pK2VG71gDi6d5
mSNTBKhj2wyaISyVI3LR8QgqeNgWsLXOjydZGgTp1cRiz/y9DV9aPwAIXohB+g90V+KyBugscZFb
RNLvXNBUDsPiuZyh8/pIsN8b/RzqhqhVJwXODm2BIA0FdI/kvAcaNhOGcVhcr95V4HV3QWNdGdag
CdbEysv3MVBX8VoCMIqAYDlXhZdVk1UEvVh8qAmNNm6Zn2Zg3F33ZscSpx/Nh3myp2u2jqYfryyv
3y6bhlJPR+wWyoMO/jn/APA20c2f8AFGd8zmr2Z6YLrtUjlTTOb9K0L8/eTi6FpnxcsOIjqW4wjc
bv6Obkk2m2h+CwFTuPuARoAlwbMeq4p/zsU5XekMYS/EzXbsMnKXL95updvjZTFKrU7ESNfu1KFx
Yexg7YDiAz510PdRbbz5wzMxjq222Vf82js7OZEm2YmdUXtzOaThYT9WXzbgSOXsBXdv3r6N4a5p
zCj8bXZH4C9Gl/X8E/1eEi3dheY2pH2zYj3b/GCb13O/y8ldbcSsO2RVEnbVoTev/baPBvdnGu5y
92veH9PpM9Xh8Kv8C97dAs098DCbK22s16Gz1QuxBkYhurev2iah2SvZNI811YlAwAa4SJDL490h
nQjCq261wAMBpm/r0C/WPhzy3Zo6GjNVXpOgf8OUsQ1mKVRJzu008/x54L24JFZA6OwYz71/jLmf
ymhN7SLdEzqlO2DJjo8VQtYgnmvUSvEmYPmoubFVGoO9DRj5AmABub3zL7GKcQrScoYp8z1xvtUs
Mg1do7XquJzKkAy4RFdel2/icsiSLYhK+8quAFrZ7IE24H+ggRcD1ch+gVNNbKK0tBMgQnEZQqF+
w/Uw2UVUTMUHHOepDDniYMaCYBQy0hCjReB+tI72kP8I2PCR7M+pJMkgUWoIjKzGdVc9D829P35a
tjuz+ESfLh905Q6dLJrkplnIO3R0Y4fS8ikb3KgCf7SbgGBtcw+IujVuRWlzeNHjQYZ4/h0fZu+N
/lhZYuDHuwmLQ2U/+DqoBJW/AJrq/4n4cwBP7h17dfqOd2Ld+NvGf9lDYvUx042BqWKrUymSV7Kp
XToThyIjGLHtaYiAYHF5Y1RLhQ5PDDmDfdUEmOD58fTKFilHz0Io4tx6GDdlaDrVpcJVccifTLgJ
74oklXQ8yYLpswHFRxRFkFc8bBjHZHjz2G0WLe1hrMuk4LvLaikd4KlM6WLx69Ly4QXhz7Mtcuvb
MesxSntjsj1f4yG7B3YGWuYuCxVrJV1moSDJNT3HBJ2ffIcYY1b06IrHOwHNz7OAK2O/ixWV1f6H
o0M/+JNSOBfmATtX5PtQzcWcoOSGvKya6mDGLObkoTaNKUg/nKO13M2BD0a8XyEA/rj3pbXWiGQ5
4uR9ubKoJP84xXbHkCKahit3uSXB02ge/fAxm2owkVZJALwdXdfn+3URn0rAjo3990CEfm5jJiVr
uzF8ajXsKH+02Fc83mYTb5Tl9+UdeHdeALwrGEnhl03AXshP0IEA+3bI/QqMpOCL7zZ3jMpq0/Ge
vjszQgrxRMoVHubdPmPgvfVrivIE5ty366EZXhZigxSu9l/+uzqgorSBZO+ggiTn9GZnTEuyIVow
8+w7Q7pss7P4soh3jhm6CBwv5P1RpbLkBpF6NJwKWQ8kdNuvq/M0boC6XiIry6Kavnr+7rI01coh
o4pnHKY47EBGBnDqdi03r0eZivavnpXdhnn/SjIdop/CDBCgi+lcE7NXRK7CWmAWoyxrEP2Yzluw
Dg8DItvLmqhE2J6FOTzhNN89E82FTwvBkYrzdvJjYJSO8DQ6GKx3BwcDfi6ONt6jAMl/l57uKQaN
gRHAYqtCCM6fnXqMM+/RcJ14czSF5XcXGmR5MAVgg7iC/lQ6pDRlM1krF2sWIonwj2ElbPs8La+X
l00lxQf6DcAzPKQuiTCQk2tz9TiSX40n0jfLQ+H8wKTSXVuHYFDcNM74fTYaCgFZHPkocUSRnjgX
1bmZz+oAonogNi/T9eygGnNFmivDvbG8eNl2PpIlBf9aBDdoWvrveuJhjxKeh6IMQGPOhZMJOKXt
zGoAcTdxHhyC8Ij3ZISShkaQyg7BngQDROc0ZpelCCF0QFdLVghCg1cMHvP7JXMfLuuiFoFwF/VI
Gyinki52Y/a5C/hCEMdmx3bgmJmc25+XZajsQnQR4+2FdwImaM/XK8vBpgGy1RpFrB8h0lnB1x6k
xeZ/JpGDTWBLTFgeLB2PPUnMVJSc+D1Wy71pOnLH3CDBrL1mTxRe7kyKFOyi3MEdi0JK32Jon/Yg
K3B/sZpp6i3KNcM7ROD6IxcqD5+M1CtIM0NM5n+hYIes0qgbEu3w/vuxOLFo/8rBZXS+aK0/Nl7B
Iaeqh8ToDtvyzWmut9yOch+UqOS+QXaiiysdVJHiajqTK5m23ZEqm1Mh1x13GFWL65lERRXu5sWN
XOfRRJ7gP1shQIQtDz0OAPdB1uxc03pJ6biM4G2B7wIuWRPRkUep85rqBvEUW3cmSBy5Ezfooynf
clYIGpyKPQXUsY8o7zY3a99+KwE3rdFLsZIEZSm0UngBBsflroLJwMi45cBJDG35ClyzZMymKcIc
VlSY9Z2DpFzq2hqZKhVBioT3MWKL8F1CpQwsICIXUx07iw+Qszma84TUoHfoNJlhxWmDh/+D/Syu
FTnLSWfed2EA14Ec/XXI6jzyLdQCnECH8aLSCMFrANJ7sNUhd3u+aWQ125mX0GjFu5+Ci5c8OKBE
6R3NyikVOpEjGUduGq4/0xm+MA0O1MpiO2BJOWz7y8auuiDJqT7SXbykOTJVDPqkW52U5QaQxP0Q
7Pw1bv1rcKsvQPbtjGTA8Oa03VDnvzb5iLcShh1hIQikPbluUANFWEyT1zHBGIFllDt7dXeW3Txe
VlMRQ52KkQcWUneyKqOCmCzHMyj9xp3uyTWbZLStq6bVGaNSmriIRQoRRUSpGEKXbjF4uEEpmIXZ
Njem+4PS39k8JDleP5dVU1zMQHlGFQj1IM91ZYO0jMFEtxBUc2j92WDObdB9vyxBaYonEiRT7My1
zxiBhKCY4zqbo80aH8FQoTFFpSKeB4wEsO8gcJdWbaT1ymbQ78RDmD2YwfLkUN34nDicZ8/lPy9z
MDT5eIES0AScH96G4n+zxoOxL+ljKvqqmucAyQ63jcKnut4B6zJw74LfJgD5azYeLq+jynWAgQew
wiLEsWWM+todutRbAaJehJ8K5KJq/pNOu9TcNK5D5egdwdwGNUPA4ktHuvcYt2yKlqTCCe7QFZ0s
jR+laxkRUh3m0Ioo011lllI3JCAINpAEoBk6X9kKTIk1d90a6JLOm5stRx8sct+CyrlpR++ungY/
3tz82e+DR8oXHnllbh17l5vXKeuOnts7+3bsWJRZzsvlVX9fXcCmoxsFYbGoQAGu/PzTUP9C3hEU
GXHXDZGXOxH33cifUU3hS3G0m3TvcUBLGd0UeUUZW+iY8eq7EhMfM9rW545HnfeP1+kG2t7lw/BZ
uM7x/PVwaG05dQP7T3mRI6CuxyBBrRSq/1O2w6GxXuotNpq7liWXV0J1jgMPfZu4/Am40SXrbwNj
ROW8qmOrY8VVZ1ZuXDr5ctc4lf8RUVAQ0RMBbqJ8lt2QDmlNoFzTb3dkRVF6MZ/9gD9d1uh98yZk
BJCCTl5UON41G6Hg6TNTRKUbqECDMn+ZR3o3zL/X9JfD+THMxzzyJjNGLffJosvOAzx6YtgmuGUm
SxPwqzYUCOVYV9TBPU/umO5bz+J0TfHU5FbkDDEAD7NuD9qJFC15K3meco3DVJ05ILCDFRVXJ8DY
5XcMcGqp32ewIDuL0ulHEOzrdouprj9OqdiJHOklE3ZBboSNgbT9/DIun+f6aHoYt0J5jNxZ7b7l
H4jlAOQI5C7hplFfOT+wFF7SSHmOAxsCWxzZdcPg0dBbGjepOg6nYsTynoTf7jgWgwVWUAAMfeZB
E40YtAh1PWEqXwzXg20SjtGWi984B4yRieLMLfdpfsd6IF4HV8Tcj/Uu13FwKzU6ESZtVG72zcCq
Ateba0Zdd2PTwwDIystnThXcnGokefpyyAZ0skGjtd8bwRTXGCTMm9uRvtjzRwz8rz4ya+OM4Tte
ZRCVWV/b8GopH3r7udNxkSqP0YkU6X7wCS+XwYMUEh5J+7a2n9BrPnPN5a88REhpwA7wBsPolWRt
WTUXlOGxlzlZQqbfpk2RbX0LBoA4GHRvOWYcrrpAVGUQAkqLgJgGzyLZ49OisVkfwCAQxe9I1UVF
n+1CHTzcnxF5Oaw6FSMFiKMFvByDQIyBdPnLVHozep4HOha72QvWJxeTgeke4NS1F6FFZGJJa5H5
O65knqzEyjDEF86VESMksJrH0DbG12WyqGhmGkiAlukeprbm6HQifRP8YOtGHme/r1okHKzwqUgL
8rD4QOWZWTp87fArqMaic+NL1YGJd8ybrNxnhjuPKDYBPyPKR9S7HnqOhFqCu2kAiGvRAYTbdsxy
z/PFqXecc3fYB0PlA7R2c5KhD9rPbdptICgtqr6KpnYM4mDx2n2HvgWWjZhzHdymrqIln1oSragL
3pN+tLbI95f6lwFq0C+rWY40ogFaGCPgk+BVtbgbQuqhy6bYLVrbvy7nwEnsIDOfeDcvxd3krv5n
K2dk2QF0gWe7YLGrTwA+nhL0LWd+lLuYQ3Mr9DBh1tZMX/OWLMFdzvBcjAvuBJ+snvXHPOuD/VLM
cNqr2xbmwa0JWN7IWgQvvOiyMZqmuTpY/djsmRu29b4g44BqI3X5Dboil++pmRdTzBejBdWQ3Vaa
gEF1CE9NSPL5/cY30PfheDBUzYb0fkofA+SWwvL5svd6XxJExIAilAAlRpoA1FTn53AoTDe3RB5z
XT7VzRVA8wpzv3YvAKWN2uImDY6OcXVZpvIUnoiULpolnIegNpB46dGG3NpdjixI+5C129fLcpRr
iLoj6tFoW8OZP1eNDN021xXkjEt/xdH733TFS+H4j+3ENdulXsa/suTK97LWIO4VGefNv7LCH+b6
MLo0XsPvbrvbtt1QgipdxwWjeGSItmrUjXzk0zE/InlqdHhkPRqEkQskd1n3ueF3/fIzy7+vTVx4
+xUHlj7jnEeYarXbMWrshJZfxurH5WV+78nPv8I+X2ZMIYXpmOMr5hKdjulTv5ZJbS5xmie8fctp
TAfNu/W9AUGi44muZAEsLOtde5hrpflYg5XAi9vO2Ls0PPJUJ0aR44UcPEhQTfZR1ZQLcymf/bba
GtyE3H9yCTh+57y/GnNy7TsoFjO75HHu4JE30v5IG5BjAZM7/O+mJb7CFwjKeKxhBPF8fVMLPcpW
iZieda+U/C7zNXJ6rKrx9X9IO4/luJFlDT8RIuDNFo12ZNNLFKUNQhIleO/x9PeD7jkz3SCiETNn
QW6zq1CVVZX5GyH53g730IiHca1VszjFZ0HVy6Bi4sZeqfJRe208hJL+VvvNLivVlVvAwr5hcFPX
gXI6nLN5BUKkR+hmiKkiwY6yYHJfWp8STv7kwcT3otwm1V3iroGFP+aFKSadw2lKOQdn2wbnnMZq
SpZPlfwqqwjJ8nvXHcAS/rq+MRbn8CzObGO4lpUNscHYyuomi3/UyVbqnq6HmD7D5U3jciiztVFi
oQNMhaHU5dMoZnaPgPj1CGuTNVsIplwZmp8yiAg0NVn7GAXmk4GGL7yalVCLieRsvqb5PHuAJLkZ
0lVhMKn5IBjvQqXbY494mGu70qmTXLtCTuefj44dNaHzsQLBl+EypKUUTd+ZVHvlWsVy52EI7tM2
2ClruipLS+EszpyO1vmVMog+cXwpvcW2ZlvrsTPG3kquWAszX9l93KqNSJgGcRELupGflE6erMHO
PxJTMBghExk6nrGT4O4sDhCvPBBNKqB50I30TTpX3clI9A12H9VKcgfpivqVWQj3gRi0W6Uc0m9m
l7S3cjU5QHYl+J/rH3Jx5Ge/SL78kIZSqlyk+UWm275krvReGapjZC/Xoyyt0PNxz7ablFZjPrjM
r9F9seoc1zoIqMUTsANfHLmcvdE/vx5xcVwmL2VKYtP1YhbRy4Mo92WKwEFguruwELWbTGkjmozx
mkD4Ui6BNTVhasBOch28nEL83Wovm0I1jXIq3ewxSPXN9dEspnvaUtPqweQVq/PLGL4bhfUo0gko
0OL3Ssj0B1k81O0O3TbJepR1366bFZ7PUgZj+gDDU/fkkjSLKQgWtgo95V+t92xDqjfxOBwTVd3q
ab3ytT5WNxBgoZA9Qd2INsd0GZFVlGMgp7T2EnsUnLH1bEn/Wsp3aXeTlp+vz+biwM6izcobRtLV
Y5IQzafeZeI3LtZUHio7W9PLWdzvnJPcNSnRsutnaVIYy7hKp3ENmohQc71TrMQJQF7WlbAJDcnp
hi+guDdD0d+5sbFzw2Fl5SyNlR9A/QtY1rR6LhdOkmQ5llgcQz7vUDf52Zi+k4C+F61g5Rt+rOeQ
qKmf0s7EQPcDLm80IysPpgZ7UFV3lMj9vZuYjVMPyMJa40CTXfPlT9e/5NIuBwQocQ4RkVvt5ejy
1sqtQAT+6+kYbpVJXG28onO3TS79uh5pKYNN8DyUCiZDzLk6nZDiRGAJSUZ/UWnfxGHsSnyOJQO7
q0o1v2f6UD1ogdcB3KI9yXOQe+nKBC9eqw2dCRZRUpm8sy9HqwWt7vWRQTE8dW1F6WjnvhSW3aff
tOEhiB5y9UHX92NR766PfXGWdao+GMFSP5pj1CXTaFSv07ksCd8FFUshXvGpt/I2WSjBS9wkgA5T
+zYgbc7SjV66iayBJd0Ysm+Xwz7LHvvwSU+o/ex9/SBWJ1nejYG66bhnSF8TceUOsPSFTdAFKusJ
iNw83cEtMlNQkRMw6aE1u92EuK0fNfOkhMeuD2zDKFfO3qWsR3cNNSiVrcO4L7+nydeUqpgR9+b3
UeJh8pgAZq8QojJ6x6vWRF8XNiiJgGfflJDojs5SgVxkOdysYoJ+m8VtMagmLnGlj6yyGgZbhSLT
vq7Nyl0Z5QIygKOf3g3INVRtwWNdDjML5SZOEuKmw65XHzrNbq0GfnHLwxdPlTtL2zTmb5M+Gg0K
R9L+sRD7RK8CIwpfFWYh2/cyvosai9DVSB0l8k0X/FSLJ997v75DlhL9WQxljmoaDM3V9JIYlaU+
yXJjJzgb9OLPUItOIBIO9NS/1d7wlfqmLTfSMY/W5EcXFtPFL5glB8o4XI1NfkGGI7CFXlpV3aO2
c6vXvaOBshuCcC0fTTty9oiiWfbHPAJC4AeAUxErUTNKarYRcm/U94LWlW/N6LmTBWBXP/uUb58K
UdCSnaxh82q7muF5J8lTo4ORZ62ya2JVvAkts1ujCS1cyVDpVWiKauC3eR5ffnK9b7M+mwoMWqjt
hdHc5cEaCmoxBHsJAgJyGR+se1o9iQZjIBmjq3UsZKq+oDKur6qFs1uCaD0ZTE4vhg9v/GYorLHR
eC0kyUEuPFz8TmUg25bvrnzKpUhU+iZNOnLDB4CpnoVxJHtk+CDsqPZ6TmbdaNmTJ/+bONzxkK5Q
pKnlevldzNhUK84Avksi3kriT7EoDlVPpg21NZ2WxS2p0hOn4YicIFWSy1iyoOSqb0STvN69232m
HmOL/kGKI6xUHoTss97cNtpN0n729RXw89JWPI88u1+2qVwGfsmtRBzujOJOSo+yJGw05d7wP0vj
4foiWboVALSfUEIGT50Ppkuh6nvJIGbZJrfUk5rJz0P7yWrzredluzys7Vrp7kQxOpmCeVNJ7tfr
4ZfGCooXCwVjKhf/+QpntYegqbUGY7np1LZeB8235UzBLdrEgE18Y7He1t6aStXyiLmJ6FPdHbbR
bHcL/aD4rseI+0j71EP0FAbJ6aU62kS6d9KlDuYKjqu5stHc90Rdox0s3VSwneJZSa8cBM78QFFc
XzLamt2SVScz5y5/NLuKJvMA/vtgWlvT2lvuLkaFLqQMuIvWxOeWXoOSjhPrpNbBxXdODSqtwK0a
7NI3XXiUaETVAANU4bdPbtCFQzwcVfcOz6N//qUB7iLH8AeYMIf0gzz2Cn86YOCgh6eoLhNMfOr8
zkqQXm+CeyN0v7eRVa808ZdSE+wYNAqgLlC1n59rSpnGgVxnG7VQ8ClObUPnsgvyR4TwcX2ECxck
lCBoraLjCw56TnN1c7UUjQxuXKv9xBxkj6adU/MutOryaCCSfz3a0lfkPQGwhVCUcP90Kc62ThO7
6LxbPCm4+rz8sbCWMToRo61kFvuuemwtcdM27s6jDXk99MKcXkSepUYhw+2mmx4zlfvYueGmToEt
xd5OMdb0TpeyMKE4vCa3S5br7I4rDCO0l4T8UI/KjUovlpP/5Aueo+TlNkpUO8n9XWY+j7p/O3b6
vhLXqqOLgzVk0hPFSjbtLFukY1DIfspgR+EbELJKqOy8fq7oMl+f1IVMCDWEXgMqgArt59lIG5Om
MXuSa67U3JRmuyVVb/RC+imk9UFI+mPsrpltLEDSJisoDlR6WTye5m8WNTcMZH+JGQVHDb0X7Uby
9mV84O2Zmgd/dBLjiyacUmsnh58xi7JxztWMh+Yfq+hyr+ZBgYgKp7eKs+nlWdsoVu8LA78jpLoQ
7VXlk6HdmaVLK/7WitfMORa/6N/RtBmFoO2HIqDRzkxjTFCLX6g1OH2v2vlayltKCBQzmF8qbpOG
5OWw3FgeuqYZefSL9QZ0Bc2W5jmV8ltfiZ57q3y6voIWNwvJR4YKBo+ORstlvErsxYC3YraRrAEY
X44txy5qRFvN7xDCQcnXDZ7d9DUwEbkLPl0PvnCfpVL1d2z5MjYG3pJY0jQHt+iBFQ9Pkr+GW512
wOy9AGwSzCC1D9RM5/ULrL5y33SRkowFc2uCAtDEgVtgcLw+kqXzGbTXhOWDyjphVi6HojWQ3dWa
Zm5VWtk+8HzVHtXEe0pMz3JarY/3fpPdhYZOcEA01aCGtu8NXAw97TPy6vWxzZJh5TL/56Cajx7c
6B9zF3h+c8BAMnBpCBs+bkklv40lu8PJutDe4WXequLEZScBq9+tQLdzrdyrTblBW/0QJI+lqR8i
rbZdeqehHty6pr73ZQFI/VqHb3nqNMVAv4MKlTrnrLRVE3qDxSpIW8zkw5smegtdGygJWsWfQzU/
qsGbVCm2rHef5CTehWFpl+Ia22NpobA8UMnmOcLldpZK+SBSENGW2wQKRJ1AlfoDYGSQ6VW5clVf
jsS7x/xDV/xz1Tw7g6nfFXEzPWFDVT6Ykn+o2nirx8b++pJcylh0aum8a1SCoa1frsheVIQQoirO
PmBR8uoQRO8BlGJ1TapgMYNM4GmeA2gnfShTpgM0rjqEHJ0VritvfXx+dppY1lwkhPZzaw7GF6mR
pEPiG/mpMirpZOqldKumOaJ6kuWtZbQpFc8XvTWVXwCywgSdF2gxaZYVbbKqqEq7DU5u9t4Iv+V6
ayCbLO+LdB+v7bOlqT6POLvbDH5eVtZkmhmmXwtxE8vUhYeHTllr9C+dDedxZo88N3HFrGqII8jx
TihAnVn9RuirI1bbOKX4K+lj6XZxHm62gjrFD/qgYyLj+m0sUQHIX7rgWRSczM3szNpdX6+SNqX7
Dx+OpgF9/km5an6zGMMkNFKFM5YSCODMpOz7cl8VlVlt2TL6TVnLhbL1AFXvBtyqX8W8lB8FzRqU
m9pIWnqVudTv9EjB2KOhUOLt1HEYnuQhE42NMipK/Ej2KfZ5l6rGIXCj/nskwS/YaIOnbP3RIw16
phfdVoVVd44MabREn7/N/G2vCeVNLGbCNpiWrZLKLhI/jSi9W7VYHeSqiwZHTCwhcFo/TI1N1bvm
vSYUIbBBycwfFU8VPxWyFL9pYoIclyCZI7f8SvTEjRpILlTErA6PTdIp3FsHC402WHT8BrO5bw1X
0exYFLzvUhnkDlXP8kUplC53hqbotk1Yi9/gLrDXVTHQYQYlnq/vNL+Qb7wO22C7zrs63iRVp/n7
KgEYAIhxUpWQYnXiZYkHq5AR9qzjRh5tK+/Bd4R9WpCaULq/6SLfQrvQC833DEeOzdAY1u/Iy6Vj
oljBnirB4FgxZKwbQPVoPdWI9dlFxiTbXhUOoYNjX7MBP4jzYCOqya8iH5o7fbSyCi3L0G0QlW2Q
08CZRfudWG79XQrqwdxEXlX+bCopfclwjnJtrRhMpzYF63esMb3PRmZ499hoiOHGG+IMcoQ6nlTE
jbdtGWGkIHHsp51l7tvUlXt47vUxqZvwZuy69EihSz6KNWXwos+7wJZTH7vbsmKFCSUwyhtNG+iO
p1pmbmWhDTwHAccUObrWvRPlXCgPQyoZnhPJonCXNKxde8jk7E0uB0AwLnhBdVMOY1E4HbZr2VPe
h/6tXg6KuinysYC+0xfFZFOWVdq2j3xvF/pddS9oo/Siln0wAoLGlN2WlUyWHnOtTfNt00mNdyfU
pXLqO7naKlyCf0B6L/YIbABQzVkZycoTYzG9T0wP+mxkVGXOOC7LmtWT4GgcIrHmynu/uJO7r1Fw
r0R2Gh6U7Hc5OoNy0s1VAvxCQuBVQ40H2uek4z7Lq1lbW0UVcTOAKXyCJ3avee8R7h9ovuxlwg1d
u6MLflskgV3FoODVbCUpLaRAVLPA8oMoQ8173kdIBXFMfL3JAGlItrzZa6emU9mVIvoPa1Z8C9md
qzD9TP5xFZ+nvziv1GQwuBdkUYUiAyVrF3WJCGqjJcdUYo1SiW5hF4T5Sp5fCgzrCRYjBDbtg0iH
JMRaJdUCta0GwO99nuj0Uw+D+8lVgpXVtDSfVFVQJ5Tx7yDLX15K8qEjXxegpt1KpY5WqNmNJPZN
bKNzi4gS6atxRk+KUnts9G5N3mbh5kUn0wQIQ20HdfZZ9FoZqmDsiK7iBF2JDQeZe4yDNQ/MhesA
UoGw9FWeBIAZ5mEoRZq5n3MdkOptqR2wouDE/mSsPRWXrvdAJbivMpNUAOarc9D7XMm9AL4fc/VW
0KelGDdAJ9rUYNIxSNU9foUfRgNI7k51dXvgkPvmtk1b2LHnRafUk4xbv2qtg+/p/tZ1c+/WDzph
K6lxS9Gi0iPXieqOvmisIxcul62/RtFZKkoxW8D85Qn6C/73clFYbZBqYoOlda5TLfBH24/TbTx+
85XUlvxvkGjk2ElUaWXZL62G87CzzxRVaSKXIWEbrdvmySdlGPbxmiXg9Ntndxr0VVQd4NUEpZlf
RutYqYZW5HLcUqf2FP8h8poVFYW1ENNyPH9PZCUb2yNEkkR8Ydd/kuvgn79Zph41TSH0S6cK9GWM
shCNNq7wkjLF/DmthO+eG+9wF1i5u083yg+zdRZmVhBogrjUa5Mw2Kfn8UMGPcEP7kLLjq2t0n5J
9P31O+dC5mNYDAlWq47e72wJJAXVw0SrELwffCfL6odwNLZ1r97ItesYybBymiyGQ+hiIrdO3bVZ
uHDUC72RuL+7VFulMd5qhQ4VAl0vxb/L1+ySFnKtSg/6r2izdQEFoxfCgWil8DB2lS3L71V0V2s7
nw5NupaMlj4dRA0ohOxglJ5mK0SNkOD0u8nWRf+lGlvL2Pfd7zj8ZHWuUzTvvbrWYl+aTMQgADhZ
IOEoUV0uSVXpqZt7UQHaDm5k5ub2GKu93UThZvCNYdPozY/rq2UhYVAd4A4LOX66D80+X+L3mZVN
Og1ZBlSs1x88T9vL3I7t63GWRsb1UOHdjg7yB4khcxiMgL0GtrbatuMtAqM2FBq/5HK4xvtcDkUv
jeyLKMQcU6u4qBuMMQAqo3zLRBE42ucBXF/uHoa1eu3SAtEhkf0n1BxWqwcR9ygJlDo0Lrm87/TC
kUd9Y7D7YvN7Ujn1mvzK0tWVD/Z3yNkSCZoUJZuekAYWe0X+2eLeJvbJVhWiR1CodjZRbOl2TVYX
4j62rE3nyisYo4XLwASbQlff4tJBS+lymdKqbMtwZIZj7FID5KstobyrBfFoApm+vm7WQk0J4ewg
iIVWVoRJG6joi4NZaI7AxbXuI2h7K0fOUmoBkg/ZAic2vuhsJyj9YJXmAPw0bNOti0+BIwvZi9B3
29BItmYsbPs+WzmClo6585izdGZ4oe63ITFjnO3TUqFC+HJ9/pb2t4HmgEodEnTFfDO44PrUagC3
mGsuiosxmvYA7swVAd3Fufs7ynwfpFDR2rEDlzw2FsUK4TWIrPsJvisYGB956r711szQlrbe2cDm
Nf6sziV9jABc6/4XPX403d9yfwyq7Rg/+smL3v66Po+L6/BshLNTPKwDWQymcL57Z/YIlm3H8nVV
rH9xPZxFUS5Xe6DRTVSmeSwNOhddSEE98pWV3buUH89nbvoRZ1sqo+8jdRZBYFzbcn+QmvdSfdKC
n7q2/ReTNmnXAZYzyfuz4TRhUxtSxqS1NAVCsXaU4IBvkuW+Xo+zuPzO4sxGFFZWQzOaESnTcmui
n2Yubjop3EWx9VVz1Zs8iv5NtjgLOcsWRtpp4TgSMqkpjLqO7z9XA/qZtBC1n3671uReXH5QlaHa
AdSgq3X5zQavMmPZmJKTJ9hxe5+DRGuDJy1aaxksLg6gEBOlD/Gy+bYa3XaQxYRAVfxFS+6EeAdf
eZNa24J60r/4amehZlsqpSRn9AqhBuEkRrItJ802jm88aiNRdNLW+sqLe+ss3GwxKoHii1Y5TaFY
7CLfvfW6NT/xj54UKE1QcPhr9mYLMQmsJFCbafaGb6n+PGAp7ve2OdzUyPuPO+h6iBvG+aEOD1jD
bfTgc2c96/XjgGRbJXy6Pr+LV4XzXzNbo+BFEYlX+TU4YzXlLd082wAx2laeneu3FlcwWdwV1a2f
ble1MP50fObPHiAg+AaihwF/cXZPEXRMosxqQPvAlL9GyJjLRXcvNNxNpGg/WJk9pqXTl99SK4Z8
7a65Fi7HpyiD7gf3FIDtlzumpSfaBQJMj0bSj4rS4mAW22nzWdRbW00U9Cah/Sbud1Uv31RxJTss
9f/AyELxp48/idbNRp8pTQuKlNG33Zcu1R1XLp3BnKTQi1fXko+Uebd5H7E0+q2nRW9Ub7euXp/K
ZNWaZCl1nP+U2TYDUIvJTM1EpBYkd38rWr94mYmFd1hZbtOY5l/8PNBsxmszESc6Flc1g+tv9KqY
mAfkdpV90tsGL8d9QfUlpG3gr/WQlqotk9nJRFCFnYFS5eXHBlYQtYXFdHtKZis5kJF3RXxKpG2I
EUQUPvjDffIvMJgXMadD6ewYHVV2VlMQs6CQX2zlYFBiRw+TDuBI0H+FUtE9X5/hpWPufJTTlegs
oj8GedJKRES4MhRuoxxBhsz2+40i3oXxWqV6yg4fP+d/5xSyxGU0VyqGUM75nEaa3QRZdciBtBvW
r+tjWjpv/h7TRyzDWAJensY09M0mcwtuIxjkBS+JxTDHtabmYkrEhg0iGwUs05oDbGJZ0rMGO6SN
5mPAM25E8UlTYzs3Ppn6DzC7cTbYgfqWuQ9NurI/lvfhX6HnaJuqF7TIHAhdF/2uk3dJ0zgJBmHB
v5BUmEyl/mCZyD4fuhtG2UOYkomUZK++uyuHjezdyWJnS8pNHDrGuBlX7ZEXN/9ZzNluMMYxTqWM
mDqlg8jYxSL1YWr94U7QbnXkSd2tLjiB9P368lkiRVyMdbYngtYUmlgibpq0m9I6lvW9ppPcsXs8
gegUhdqhqudnu0a2XX1tjyx+UwDlYJom0ydldsJKdAJBHoKPj7Pyc9OFT0HXbTr/NRbWtKUWd+NZ
pOmXnO39um9j1K2JlLmxk/u+o0ATzoV0e30+lwZE/ZjVowA/RcX2MkwmtT3AHbiKsQD9wQhDiH0e
eTRV1W+R1Kw8fxejgdzEC4I/dd6GM4sykQQRqpAgQ/R3FRCi/iYRiif0ITfXB7Y0f3AH/wo1W59K
LscI/RDKF6AkR0pN8xm6t5Pr2v56pD8F1nniPA81m0NDS/22TQiVpbeV/E22HvX8vilOfv4zwk91
/CZKr5J7kNsvWfSMDJW1Zui6lFPPfsAfr7KztUITVq9oKXP1yd6T5EY0T5PFpCk/JsFa92npSDoP
NbvntIWrVhYI+U01Gr8j/zVKAzvTWycXWDggUls1XpnexQ9JoRJ4JNivD+rrQqgLUdW6fMhUO4Iu
/tzkvlO0/4LJAdL27zCzW5Ni+vTQVMJwi7ytM3U3EiLotQPYvhVDsIU5hFeNFqIOEBpe5GwOsWj9
z+cyrK7axq5qOZ2Y4IThGY8hVTVHK3uobG1VrtwnFl5EiLlBEzTp0FJUnKb6fJ2gke8niZ9ttCwQ
npUmMTYJyk8rH2xa7rPtQNOQTuzki4eo1Gw7jIXiZonCwxj5EL1xxAC1EBSFvplUOGIMgaRyhW8t
L40LZX4q99hWYns6G1eRtVQMiwn2BqtAgQIdNy1iuXjTNRqqBNoBX4htIKt2pAlHBd1Bw/C2Wh3s
6zG0S6+jctU5rt5tR934JGaSbZoxldQIDabIyVNrE8mRcz1pLGRCDcM0kuAkKEPF5PJTDD0WVH0O
qDGtKvw8uY2Edhy+J/XT9ThLa02D+sofXJcPNoVGmwpUsejH9/Vew3XS9Y8eCESEc9T6YLCP/7dw
s6ybSeUoGuMUzvucWb4tWfdh++C7n9OutVfl/ZeeAUhbAwvE7hbs+Jxgm+RF0FeiDo25c2J85qza
DiPJqWSgvnalHcfsLlujZS59uUm+G1AHKelDF9GTG6334w6yQ+nUSrxJ41/p8KkT13hyC0n9j0z4
f+PMEhKCv3QXJLaRZh5aBIB0WxNUWxo3cb6KfpxeavMtS2adTDQUmRfAfDV6fVmqAbEM6bFXH4Ue
KbbWRiCvqVuk5XcQ7rN8h+wSirZ7c63UuvgZDVBrE9F1amNOU3GWlxLdCPVk6P8s0lr8GRXfDG0n
t8hbYh2FrkGzj/uVfbGUMs5DzhaqX7t9Wul8Rb0qN+NovSSKsJJtFz/g2ahmedDXlaHTWkIIhX8q
NMQaUSNty+BOi+Iv7ar25FIBhC3+1yz+EQk8m0VZj6vcrJlFo+jeS//BwK0k9r0HamA3udK8CJ65
syhU1upb9a9gThfRZ4ealVn1kFuM1q+OUbEtwh4k47PQvLveq+mfsvxFMrel8ilXV+6USy+Ci8iz
jRIIspwOJpHxqnCEEg2f2j9pevhQ6tnnKo93Q/cM8W0veK0ThS+D8iq1a+p5q5M/q4VEij5kXc7k
R8V77D6BaHRqa5OED+0fS4Z05C32pVrz+l3MRWgYY3ECMF6aH7XD4Il9qhLVl5y0fjGqR7fbhenK
Ql46QxC4/W+UuQroBG7MBI0omsqZ3nC67kbpIGvf5Mouu0/XT5CF2wNFARF6MJRMDHBmuyYwhhTS
P6nIMiHeRHs9fx0s4aUUUxv6FR4esh1r/kqHZCXo/Kmuwjj6f6Z7mzlZ+1lzb0MelL5GvfRkeIGt
pyvH/5RQZwl3guNBa0Dyg5vgbLegMGd5APC4I0lPOSJTcnkc2rUW/MLquAgy2xhaoidurRBk7B9r
XumxhUQDdzBt5dBfG8xs7QeCKYEomOKYP/yyoxbu2uY/N2ECwAjAb3qj/mFTXp4RaYGDJm4WLMJ4
o8av9OPMcTtoCI3max9ncd4gLnG8U0z5IGhhyaCqM5FQufswtr+K7sXwXrT6n78CGNDfUaYT6ixd
jxEdpVggimBQKI3twtzq7rZovnpKQQt/ZcEtnbGIOUvQ+nXOCHG+r+h0e5U8hTOSh9L70SkFPtWv
uvZkjAep23YNMgQr62LhAKRAaxiQ48HTUDG5HCGgY1ONp8tgrNXYuKJmY2wzwM7mqVCDlfEt7WCD
LAjAlisZUMLLWPi3ZrJrTrhTDIiz6GhJn/3szex7W6t/jsq2JANfT1RLq4TlgWwVFybgO7NENRR6
7IUdETUAi0LtbgQVjYbRdWQoSv9TqPn7np5DpBXRFEroNlEfHQT5iwItf8zMtT7G8qh4Qll41NMT
nF3FKk92897Tss1Ql/F7Clv8h5lLwhtI7fylMmQXn+Us9m4B4ceneByNkz7IGDVIkuUfo8bIMtvs
caBHpDyRGkyg/aJ1RCVpV+5vC2cS8AZZsiaoL+2m2eznWt9X0CPANNOOpbiqV49a1tox1DAl8xF8
+3r9Eyyt5cl7CyYsd37VmuVST2/yNq+I59eFHWWovnztuY7r4qMZ/AvKCogp+CN43KA6Om9uCGqZ
Nco0trEopS+97A9b2cjvSgRrHcBp9xgqBAcGv4LpWHpGG+hmTMocPBU/7Fc/VqCHhiCLtVJ3X81U
HJ6BckgvY9DL0kZp4/prpyvRQVYT7XehNdZ32KvttmobJbR7ej5HNa20N3a8N9h6nZjPZhhp0V7I
1K5z9KL1/W3Z6tEXzReQr9eVykFHR/rtjQr1DknypLWHzcLJhP8L9WL6kdQk5n5mredjVz9gJY1a
7H3mZac4VQDDGP880aE2AviSvh8aQXPQO6RFE53pKKcWbsdwPET5hdq3Ff1QupVlv5DmyKbkb2MS
rJA/0AzT1M/UYOLDFTaE1nzAna26KXuKqP0+yfwj3+P6wl+62RISShx0e3jsc0CRKZRlXuDlCOn0
txjtybS21AR2nGzaPtpF1tcse/WU1zBdERVY4mifB55jjPq8icRaIbCKtmQBpL4SnNB61Nzvctza
RQfh5sYq9sjFBhY2xo+l8RZ4X8fsvlrjFix1dy9+yux06WuMcRqdnyII5UZDZquT6G8njiZ+D41q
o5QHOTl5owNR3EOwBGxs+i/0JpHLxkwTyD+orjml2lBc2FcKAGkXoYxQe/B93RazlSy3dEvgFGXL
QGOdpDZnaVU2ajlx9QnpTZGs28XydzfZm9NCLnfhcFPiP6Qbq7LSU2dxdhueJCDxooRGBi512sZn
VyE356d00YSYzr7K6p1sxY6mP+Xykyz3jt/fVOoW4MD1db1wgFzEnA7Cs5iqgdy5aoLbFODcjDGM
/+H71CnQ4hgKGRB+QDfXIy6uovNhzs7Wfui83lCnkOVWzHaZuk/G/YSUkIxDLtV2kB8t745qcF3g
I/KUW6/Xf8DykCeRBVYQT+bZx+WBkcdtDBVSFO/yzKnqZ7Omez5uQYykpOzr0Zbe5czwX+Hmj6oo
KKLclfiqoehvFPmQWfdDe2yKjZDgDAyhz9Vfc/FAwznR3/tSXYu/vKr+jj/btBm6CxDXGa43HrEV
UoMvORw7cTMEn33l0OPK7IUrMZfOm/Mhz24JXcDZIE8zLMtPfvtLHO/V5vf1aV06Ac5DzC7VedvG
Yy8yqz7s/AwUlSjtNEAQVnLAR6ucvuzKCbBw9cGSGHI0JCCUHOcIMaGTrG5UAMWP1g3cRbE1bav8
Ebh7Y/WbLYWitopCESBj5YMDmVUmqjt4Xb7phW9Z6mgjWKpoq8CW68c14NvCTRf6+qRmDW8HBY7Z
8lBrzURruoc2kdCXT0+8x7dh+LMtDtc/2FJORWmc+gm5jcfJ/BIitaLuIlvAOdZoGCCnhgpVTI1V
1OqrGgu0oRI5UXpLTE+6YMLZTcKmi53C65OVRsni9J79kilBnOU89HZVsVVEjMr9/qkaf2bBWw0y
YIjojY5rh+bi/FooiKHDpiJqP5tfU1O8EtkGkEEjFiuuIagOOtRvmWW8CTGAoeuzvBCNaxHKH1Dy
kAWaS1uJAUI2ZhYWSEImX8y8bg9yYJbwofPoqXWH8ng93MJGBwlvQAEkmWofnJ98rw3MwoK3IYaj
aTdFBJpLkjFrrNU19cmlkdGsw2NeQwYB69DLjxbgvmphLFRsJCXf+2W6Tdv22AfGoW6qlSvXVHKY
ncNAGiAb8GrHJ2/eTmm6jqZjRSgzrA+J0e99Y02ab2nioITQ+GTjSR+UWlxfEAtdwac2rHkmY2zy
jrcVViqj8ev6F1radihG4HtKQoG6ML/KFBTd8rzsCrAvIJ/F5hZAxdZq3WMuGnuxLu8jucBfM99J
rvm+Enta2/OJNJCa5eKPyTF1l8tvRtemCX1jLDayO2xrd9xmdYzgWLvTi/Ku033O+cpOBITOEm2f
Dn64Ug1Z2OjTR6R4BRwUFb/ZSV82aQ21Xiw2eafDC+kHpAO69p42j79VQyGxRaORttcHvfRlz2LO
j3tkMliUrVRwMGGvZHwTeQylMULR18MsbYdJ5Vae1DpgF81yWAKFTzBceWJMWXux638WknbQxvKg
K9Lueqilpw9ONRxGJvmLm8x865VWrI4a5biskzcpcEq1VR0PdCfUficSgbY2hZO0rxG3irb19v9j
+NlQzR60mFcQvmp6Y4siNYSOoNt1uQq2JBCGDcn8ofeEwS5C74ehhSfXLH+s/IiFWxS8QgVbSdAR
VOZnaRwy4whMQSs2cD4edRyoqa30O8stvkuDfBO6yr4BvN34lmeTPlYu6UsfGyLBJIAChg927eU+
Ss1yMEvLKDa8i+66qn9GL/VZ8MS3YrS+Xh/o0vI9C/UnnZydjcOQm2BZTELVOZzqIU0ewlb3N3qp
rtVil9KsSZsTAADzivbZ5ajkoTYV8P0cHhREedJ97VTt5/XR/CkEzDOQBR7CALI62frOPluCsuE4
RHI+eaoVqiMWt+Pw3kSHOFbs/yPtu5rt5JlmfxFV5HALrLRz3rZvKEeChEgCAb/+tHzqe83SphZl
P77wza5awyiOZnq6Wfcp4+61m75O9SkZnxvjRxHUUUNvtXpfzkePHewJYMxdnR6gryWsjcvz46xC
2BtPOqRMfLCPqzSQ3eikdjWg49tA9xz0ufoyjSbzexE8XR6EVTvQpIQKvCSdVGVXxmCwBtQEwekD
TXYHRYlCoHgFNr1NmYFVS3AJvWS/FYCV8z7T6jYROZT+0LcOGcMnsPRMyf1Yfr3s0MeFg1ah3xlu
CTwAAdD5wglGqGj6CfJMXFAXotAQEEuSZKuVfc0Z7AQk03+T2qrxatdrTtdmeGEM9UivEZZqt1Vr
oscXOMd0Et1GHeTjxpNZXJTY0CQqs6vKSjUS8JfMCVIOrZcgfuoPTu9FbrXFJLU2dmDRlryfFvpS
1bZl8KZYhDI8vkfvWCY/TPrp8tzIw/h8w8ENNJbDF3TrILo9nxtInw6TW6JRuXRA0RgmJYggsmvQ
moWFfbL7n5etrXvzx5r8++K0MowktyiBtVw4u1kHeSv14ssm5Nn6wSHQWwSG7aCuou7SJrCmdK7w
PtJ7606j/s6oPgfjk2e+mXMP+pIeT8Bmi0ftstEPGHSL+o3rcDwAhXbs+n3mHCbQDI3lIXcBRkHa
sd7qElpZflIiF3cbGKORb5dftBhJf8yKYBgt5J66BnILe23WY7KpOrViBWAvtIe4tuxaCJRFnoyi
mtIeYS91ytitRjTzashLFJE5Fe9T4b4M1Zuj0Zgkj+hw+Q6N+2s0i7SBFTfg4bo8sYb5cWbPPkb+
feFyJ5AVT2QMHgSPGrTiag7O4zwmuAJD7r+zvroeAOEIZm1Hxe04ThvH2Mpg4EGIfDIuP3QKqp06
5gjq5aIaG9AG+i94t6Ug1h+6iHR0K4L7GAebNmqdKOOCOBv03MqwV7WR5yjLtVE1QRxvgGpqWM/6
Q+Ol3x23vycN8TaQBCsbExBLMAcA4oz6jVoKcDhENc2Wt1jA8w2Qa9ecNbvL87cyfOAnAFgbfVbY
l+rDRuRO7hemCZbD6qWenig7TH+PK5F0i9gVoCwCM6u692fHJ01CnDYCGUE8gsAEBLugRk7/Xl8W
dlAFlxg3cE6qo5X3dEgFhZ0GbOJgM0+sY5OffG1/ecRWbjT5DHRxvUgqQbVq0jI8SNHm2EapduOy
J7M5zpBK3Or3WJsX7GzoIuoIusCYe76tAjDojY1nt9jbPRr8/GPPg30u7L/OdGDMsJQlWA7toZ5y
0ZDULlERxJiVM+Q1Hr2kCdHH6yNH9g+DtrCjXDFTCV7uKoOdpLT2mVQh8NxXUISxsJo28g4rp/6Z
S3JkFwdSThyr8HuYmkAr4EKqVjhBXDVgzDaGt9b9TluIXG8RHK3kp88HUq6ahVWNM2seWlidgfoB
215g/pwMEJbhIKpCzz6BMQ+PZM5NIOlPICq7PLwrBwWAAxCBA8hTlteUo6kNupYVLGlRTyki4HSA
kP77CUQjpod6JO4c44PgcYm8hjvKghWDMMoEWJz3uaDP+bwRJ6w5gpAH/TCWj8eyyg0xmKSvK5Z3
Ud5wNAJFAmHc5aFa2VgI3P5YUN7B0IeYQQYIC3Vwcjoaah3Abv/iBY5UHEVS4VRXFkNj1ZYAU2oX
0QFiwyhzGVuymit3Ec7rPxaU40Ebe31salgQwUNOdxoDKx7QyknIrI1C05oldL4gQQn6dyDo5Iwt
FrY1jljWINmMpvK65cg/IYj4UeUxT46XJ2bLkDIxvC+zvK1gKMAKEwbkNPGcRV0JKIWt8udKkw26
rE0PKQhb3n2OYgsFfJASi6aD3p6AkNunprpzNbAVfnemGBzPXHy37e9zd4fXuuW0ISDgvb+xDtdW
+uITXJkqWYxrU7a9Pk34hBk488F9tKuN/PzKPQXOBNT2XYQOEg19bkDTK0YgFt1F3DBDgbClTULT
aEN041+euJUDd2lILa372tT1xIcn+gTIN9jsr+38Sr6O8TJ27L2VbaQjtuyZ545VlWYMqQt7fXFk
ddzaCMH2pRMZWliXv7ytxbJ2YCzGUb0ifQd4KYdjHGdIPOhoOv+W8ofLI7hlQv59sRY6bnU2ZNcx
VWDjHt9K445uIS/WV4MEdCO7ZeANdm5CNAXJWQ4vJNaguenTXWYdxi0xotVFbaMOhkYdQKlUMQVU
oDxt7uHIWOhATpdhsFWIXbEArjBwWCAqBnJFRa8R0ia0MacmchGAhwDpxKAS7zaiIrn9ldcqSmto
tgWfDy499U1he2TmRWA3kLFrY809tOQTygozVBHr/j7bQoiuuYSsEh4VPqoLH3BFDbXduc2QwXOp
Pj+7vHmdsqD9+8QI0jB/jCgnHlovGCSpkPwUeRtCPeGKuzYuDPd4eSWvjJyEXBiyIiNLJcqh0xSJ
UTDITEdodMv2zeABbANFwpCx6r5pA/8psZvmJaeNs2F45VBAUg76N3ic4YXmKFuID1nS+4BcRLl+
Sv1dHzy07sEobhvypeNgBHm87OfKZXVmTrnh7RTue7Zss5vcXa/viFbviqZFtBdDN2RjOa4sEKh2
oBnNBfwViQXFt9QO6r4MBsSWzWkoSUSBKrnszsrpcGZBccej1IFK2Qh3agBIGIm64skub6tujC8b
Whu3pSvy74uTLhMgQIX8OQJV/bETVchSCMw310YFRmZ08102tuWVsuZrF0K9lS7aqJ+15r7MyLjr
tSZ9rOfgUWfc3PBt5RTHBpNVJAieyRPw3LcJYnP15MDcEDyy8tTmP4JhYyWsDZ8k3LNRLgYJgQrm
HBoylpM5t1EHfVsnFP1REGCNnoe/79JAh8bCkOJLYiYAdRIY8osj5GEK/cEbYruPp+wpGzYClbXl
/ccWIubzcfP7oQAQEbb4+JyLK/8fUhwoOIFGCree7O5T4oUpzcbR7S0cDWmLWuV7gR54XdtI1ayU
99BjAoUdbFHkaj5QpQmeNTNCdmyhNE7GmHZlnLphp7+Z/BOnO3+8AQprDn5dXuJra25hVY29SnCY
mZ30za9+1NR5N1tz53fs03+zojwvRUWDuhTwDWHkgaBFoqTVleVv8SGuXR5oJ5aFJpSZUG0/XwhJ
wEAuZMMZT/9V0aMon+aKhEMbzgID+e2yT79jEeWSB+z1jzXlzDMzG1plOayhPOx+8YuRnNxgtg3k
3JMZOHzLAgn53D5wI3Uih3XVjQfo5gkAgG6nazSPIFfenbKidGPRcn/HSf3j8ieuTi5gk7/TyVKJ
5nw8rJzaXAQuvrB8EOSOop1Yf/oHE6A3gr6HgySTamLwaeqTEoPgzBAmHgj677s6LJNkI/z4HZep
oy1p3CD+ifgA2blzX/LKYlPpTrjDiLkb+HuP90GfmXFRBHvRfDe9IGyGPhprQFP04ZZbkx2KZt53
/efZf6BZe9IM+wrJh3tHT+I62FKBXTuElt9nnX+fyDyzSQr03Vbkndu35RZwa21tL39f2l9cfJVd
2MS2cciZOISs8jTzIfayq6J4SAbA7TZyYGsrZ2lN2UkQZNAKEzgGtGh9mVqZHHhztgCga7fr0oay
f9zen0VTY8TA8laQFwsvPRKb08YCXUHemCiEAp4u6SdRgFYmJgXT/lhSuDKbbyL10Jd5agFvrbwT
uDfc7spGTrTZepCt+bY0qsxWF1iNnzhYrWJ4peTFoXgt3f5D3x5cQ8gqeaQR9qugttzrhxKk/bBS
k13elOhzG95m9vdCmOdmlPvPL/1EJw0mClJScxUHE0Rg5hk8W1MIRcrQtjbu8/UpW/ilTBm6Zjuh
/14ZE4c6JJAuQJPgVXBTWkUspPQIBe13Bah00GzxRayt/OWYKjNnZkC2WzrGNNEf8/4z6Q/teHX5
zFwLwpYmlM2lmV4168RAPDHSp8E3wwnq9Z3XvrTol0BlYCMBt3YyAfosq30g+PiAo2tmzcm7BOZc
qv2cCvGNQaLkskerg2bhvQaCDXT/qtgGkSYDVFZwv+eN/56DTc+o3Fs/czbMrCXJ0br3x46yEg00
8TUthZ2szF+75jXvg5M7UVAsTJE1vY+zdjCH/rnLxS4VUiAwj/yJvl52du2luPwIZXXaXmnkQpdX
3mTd90kGZatuV1D7RnPTKxRJdg70LCqYv2x2a4yVhTkQ0wHjN8yS1gqR8QlrAzAs93TZypZzytq0
8ooD4QkrLY18uDG+WtBptwAg+UrJdYIy8GV7qwflYkaVS0CvXNJknrRn77IkBsSJBe9o9foHK2i5
wtKUVDOqBDOjmQ7NdLwamXWjjwcnjUV/axkbUe5qCI/+UuAsUdZD1lSJt/LUQ0+idCav3lrbDPOr
9pfnxp55D6IDj8bj8HXaUpFdPUwWNmXcsIgLUt5Z3lTDJnSaSPFrdPpQTO9Bccc3eQ7XQhCoPQNl
jJ5DYDEU90Dt7SEdjN3n+Lctu+2z29a+5/WbNT8Cifj3M7a0pbjVm9o89RVs2TQLM3dXJ7ENRS5N
bKz3LZ/kflgMH0iW8sqFKFWU9XRXjT5Eln7krgnaAo4+eytClLL7T56pyFSIpfRNm8pRrO+r9Kc3
vObg/Qn0jQFcWxey7g8cGGj1cZmeOwa5XV1oHuqJjgeeT3rniqsZDKwJvzbrw2WP1k6mpSllrkab
jlXvwhQUopLqq+6dnPTnfzOhTBOrgDLF6xmRjgE2mPxBq78349+DeSUo439Dpr6Fg84mZWLINZf3
9q7QwRBrdNAHyFG6vDeCRI8uO7W69gA0QOYMzbzIYJxPkctrH0g2+TwbzbcZva7R7I5xK6ZrnTI0
Yljv6PHcsLl23oKdA+EiSnEyw35uM7AzI20FCr1lBR46eaJzaDvE1H6+7Nu6HcD3LdT+gEVTfEvB
vWSjQaKNAiZOEGsvoOMZaGlUTxuLT/6Q+i4EeBMRMBp1JDrs3CEgGoqumzGIzfC1qwEQtNByfRjJ
DoRIFtsZW2K9q/tqYU+5sMqapcIcYc+cj5UILTNO+WfPuGX1X6ONUZ0wQPggpWs96M2cO2aWmkF5
XnRRZSA43Al+m0AUzDz97TzBCngDTISGyA6rmKTSJo45zRS65wWa0G6Awm3HWNt66n0cNOCekNKX
4vZI66syH6YdFOi/t1HPbmPIGUP4q6zBivlQb/VRfjyKzg0psyP8NAMixkL9yPoOqvISb+Tu2+UR
WzMBmLSNDC3ymx/6Fg0fUHtt8Dss6ZvO+OUO36st/p4NE2p37Rj0hJszTJjTqXBOln6A0u5lL2S0
eL5t5ERIFD2SKUBkyxlb3Hu11kw6N3ykynLIdHCU5tNqI2Wz5sXShHItpFahjzMQ8wCfgTyrTo+g
Ztk1Pfvr1xQ8sXQdiSEQYBgfoK4W5bziONEq4XwlWYngGM1CtwALPQnB/T1zzI0V8PHIgUXbAugZ
hUQbrXTnY2dP4BQH8yRiBgANaHo3B+5hGNDddcoyK+RtWG5Viz6epmcWLSXDnTSgE+8HecOiu71q
dmOTf4EC483sDlsNXh8vJZgCCyDoNpA4RJL+3Dmz90meyEsJ5C3XJOVPbomknta4L6NInnp9iCt3
er28GFea68+NKkul0xtwseq4Lbx0fhhq0DOU/ne/mKPA+zJ5HmQr8/3U+hRgL+3Rrbo7CKgcdO9V
p0kc2MMVc7x9TdKNV8PqAl4MhTLPDWBESVLiqww+75O+vRsBBa6yZsP71RHH2YhUsoVbWW2ps/28
7/0R+6Qcv7jcDm0IOUB/E2Qe83jsPC28PNhrZzEeKTI9jg73D5TXXAcpYuHDK1p+5hbb+0bzWM6/
2GBdo/N9I9xY9W1hzDxfTU3gph6KuMimdBCxYeRIupMeQDTluuMnw9/iKlmdsYU569xcm7a507YY
yjlJQjFAO8fRozHfqtVseaU8xXvN1bUhwR4ZeRBq1tcsjzX9q1G8D/61p/24PF+re3/hk/R5cVIP
EKgPcmSH0DdihmNuxg3/kY7sRJHv+2+WlMuz01ib6zKUctmviqDUaYake2H+3wNisNtxsgCcik4Y
qHKde4TmSNsrjAAhm2WHyN3e8ZGGWUeOl91ZveIWZpRZQmMnoqoaF0PNiR4nVW4cwXlg7S5bWV8L
f5xRpofltt75PZxxuxs07u0t79MgTjU/uFrU+J8vG1tfCyCsB2gIis26Er07I5uDRMP6Br9ypPWI
btwutBovzNjf0wJjksBd5cuCi4wNzyepcUfDSlyMnpmDldZ9spp3b9RA8vREmBEZ9cbaWzuV8N5H
ZyN6bgCrU4fRmlHVyxDtstYJSXvXQqqjqh+n4VO7RdG4NohARFto4UNb0QcVd2b3k18whLxVimbN
oU3Ne9Ms8gOrnQeQaPGXy3O2tgxlQRIkVuD9B379fCAlbMYueSp5WYpdaaZ3UzruL5tYGTzgmeAM
IMSQ2lLnqnLS1p8LQFID7TEfbgsLHB517CJ74ecby30lxyV7zPFoQO8IatXqe6utcJNVNSYqK8C/
On8Pai2G/mJY59M+RxbDs8BYrIsJObD5iTlbADE8HjFeSuSK1ku0Z6FrA0zCatGjqPxycggB9NJE
sd8piuyzl05kZ3Chz1CdI+SFJZrY6VZanbTcKr/zynejATzQz0PtZy8JRxCRTqjCEqbxvV/kDp4+
vnYjrHa467kh0GLgVFgRtUWa72jh7z4ROlqR0xn1J2D6/SwajVoD9001ftM1zXnqGt+7a2mQgJGy
zI6AF44/894trbsxscFx7Mk4jc66+8sdedXFFs3MUz2P2k6kMz3NeuaVYOgkoHq0SVbcODVyUiHq
Vo4eOgM3p3gaJ9cD6sBmIiRuFZgH8KLb6OyaSzvbFUYNYddO9zrAbEUmdhQ6MzsvSYZfQz8GXZh5
RZZHQdEHVpRAJOU0GdZ4XRhaedPRUrz4ZK7fOq15Rf/2A0wNx7FiHoDa+jwPIfcCcENmZim1pkxr
nw+Cfuk97kezUdOnHsnuY9oFBtoYTPBGshHpfwAK8rbe2S4RA6C/unuwHWrt3EIvTgZl5o4aeNW6
kJy8wqbRwCPQdietHZorZxj80wQYxoC81Zjt+KD1/DtJeiO9AoMfBU6zrH1I17t5tWvs1rOuRDaa
6EDAkIfYCSC/65mOhh7aQqQEleD62W7zAsErwUUNUfW3sm7BqaMFwX4cEkAEGs/tQ9/u9C/jVIBR
qIcQhxvbQQpkoFEkxR494OjcbOohfe7njvvPlI79FA1or3lngpfH2gZ/duTOJdmDjWn6oXspgDUt
mv53pUaGV0gOBWZssMStDnNjw6bZOtk7ZBMb/8pOm+AFkXd5nECjYCZh2STW7QwWsSAEmxiaN5jR
85vRrD12hVKObUPNx9R3rNGzKqwClBpDi0EjPqxY4KGFNa9rbERRDfueMfstL1OSQFKLsSut1PVj
nZD2OKJVPfLbucbxTmsbzyZieiwkafLiDJYRD+B1ue0tPu5R2javuow1x0TjwY0laG7Cdkog5qHz
9MipKJ5AxzyfgFpH2nsec2NXJWA0t8c5Dds6GMBE5TgijWvqDSdIyUMdYMxHI25my/hl5QO4b7oh
RyQ1mGMSuumY3FiaRp91rxI/g7nPd1Mwk8dJVPwINLbxE5xttQjHwp+vCSuSuEwd67HpDC3KS7BK
hBZ83jvNQAAj1dL2CwisczP0yjr9bBYF8qF1XvviIWGsvAIiVEOOVOf00RZd8MzNJn0ogTf4LKZu
8vY6sYLDLMyEHWdP624yg3q465083ZWcuI9DTSF8LXyNGjdcp/WTg26Oa1Nzi1+VgzgxFHOAVLJt
d2Lnp6wPQpf4g3jmgtGoKBp+5c7eFDtlWewIOoamrTN75caDGBQYGCRhGkSTlYBLBF7p+F2JswH7
ItZmUFuPZTR5QQxAB6SDilen+WlDszTMcHr2Ibn6NqVVzKpbRx+/Xb6rVvr98EpffIwSlnW6Xncp
kdcvTUFh8FKyMi68L+NoxXOf/qqa703q3GQJIk8OFqpu64G7eoMtP0AJNSjE2X02ypSXKK4K1sd9
w2LWmYCc2pA0Mo62zXcuzeISJQHQ9bxvDIC88NULDP4jWyE5jMGoeB4QaFpTAK2CC8xtv5HMjrMu
21us+9LT9woiK2E7VDvuVmlM6ywM6nEjHlldDEhaeIh+8QRUc3GAnkGQywPEGkDheyfpv2GrXA3s
iqHqseGpTEt88HRhSn7K4ulSaVA94D0w41rdxHmw04tmV6EhB5qx0/Dm5ocxu+rNjbB/JSBH56x8
SIOBB8oPyvASndoJUsKIJHEPOrN4g2DecZ518EQxL6pb8qRttZCuxV9obwHBClq5QYmnhHhZqmkz
7WEy7/JIQJY5NTOQ850SGvEtdZWVcNKAdhQykAYeMJbKTj+wrLNra0L8ZX3nqQi9rd6jtfWxNCDH
dzFpOAbNpvJhoOdNjh5Fu7xjIvlEIXmPhyFt4suLRO42dY1Y6LcDgeTvLLcyXUB24AoHeCxiw3Mr
3rLiPXU3MoSrQ/bHhNopk03aVGsCJkZrjN2xi7v28J+cUGN8lsy2cE1Y6Ntv/nDsvdd/qHNAU0KK
dKAmgFKHyv5iAcUxEWLgGZFnAPpAUqRqulAzjE/MrG+GjD/OGVSmG7FVFVvbT5ZkH4OWIDq41AZf
YlH0f+tmFw2dASKBb3q5Q8ymZfOuoy+jvgGDXVt96HcLIBsGgjKs8PPVB0m7vrPkVUWMl6ba0fmb
5l2PWyfTmhWI3hhg58J+Rbrh3Eqf4a2pW5ivgt13aPRMxrCxcKX/PbrBAmz4jx1lLzl1wEVOdHgD
Hmi98o7dTG8qBI6U6RvlorVFDqV4H9GP3ElqMXHUWkjCZpgmXP831J9vwLdy/PtVDqZG3BvypY63
7PmoTYNu4+pGFUfrvRQtZ8yLmzFPImaiePQPpuRSRyoabDvqIS6CllDqBTJI6MJ8vGLsJ8SrLttY
HTE0rEsdPrSwO/Lvi4NuMmjfBIUGd8YHojthYm7g2NaONndhQBmvNEvzgU9JF6WoJKOnKrQbEdIt
iYIVIk9sFrSKAmaM/1C+PvfDzfMmq4gr29n05tgxgqSNw6cp1rJCO2WV4DfF3CAhWltOaUSpbxfP
c6N3r5WAkkpSGuOxsmZ2W7dgzd8IPdfGePltygbgs9+CYRBLpmUDkKvjqdLE/vI0rqAFpf9QWpLk
RajgKzdIoxe5JXwQ35LZxgPRejaaz8LMjgSSfDVD6an8Wdf64+BkG6HsunP/M6xKnAAO7Xf5hIFP
CmMvvGzPjC25Mfnt6u248E0l+uZzlRm166B3kOlvvDaPadIdZi+Las9OQ9KkoF52H7ra/nx5UNeW
7tKu8mKgVgtlNR2uldpDQ7812pVXv142sXYGA7kq1Wkh2wp1rvNlCwmF0fcSTBuaoDw8Mp17F8AR
/dNlK6tztLCiLMAehBukmmBF5D/8+tRvYV9Wfx+3Mo5eia/8/dhYHCKzy3BSVtjjg/mmiRuib6zu
1YlwwQqKqjlam9RceQsIjzeaKAX3LVTutDGcmsdh1jeyr+tWPA8ktLh28fo4nwshMpwPAl5M3VMl
ds300JKNi33VBNKFuDoQ7IG7+9xEavh84AKnbTP9Dl/uAJYHBVb3L6tqYUaZb38u8bsePGmKk2MT
dCIcbfdNLzdq26uLd2FGGbCA6shmlCmwM9OxrG+Id+o1yPlElxev/NgPu/+PFVsp+4ogZzNNYcX0
orm40dsv4FUKjJM/7owtguRVjwDrwz8o2gBKcz4/oKR0R6vLeVQYN/mMhpWCnIr2B/oSN+DIqwkA
KPH9nyXVKweJIh+HNryaor7e++61U78b03vGToRVCJNOvHgsodycbpUHV8dzYVmmlhebdUCqIeWM
oJ0zA1rgqeQ3Vv829ndlcTM2fw/Aw7UE+i1J+wkAnrpzKRo8XQbMJACt9y3kkvWHVoQatLi37tjV
nSXjWMlHgHSC/PvCKwQVRVkkmLkcTOWdbYQi+DZkp8tLcfWcWxiRy2dhhLgt74MCk6Y5SWiMT8gZ
XTYg97+61mW5CUwyugTDKW9oUg8l+LExNzPeznzKojmlt9UYRGndHZjXbrwJ15b70pyyFFJuAXxX
w1xfJCG1033f/uYb3EIeb7mlTI7utxzKlrAT+F/L7AotWBNFUvbYF/vL47e2CpYOKRMU9MIRnMOQ
gwoxmNCq7GCKLUbxFd4LC6RCshFc5p0/Ipy7sgcntDxe2S7VoK5Cr1P63toncBr2xbWePWl2CJa2
3L4pzBfCoiTbCKrXBnT5BcoBryfotBIcX8DLezo9I7MZIseOZFAYFPk/XIuoM2BjoSUTORclCvJ0
Us7+iPM3n+5N7UdT7q2tdM7atC1NyH232Fda2w2mJk1MlfHICgj0usmeg0rv8upYTXou7SjrkEAA
p+4Z7PDgENCvvbZDo2da/bIctMqxOJuiMrgft3S5Vw5cLBPLhLgYSDY/yETM0BVFQACrRtuEhvFt
6EE0DCpC43lMUCHsN/bAyqY+M6ds6qHKKUVNCzmStH1oGIttXuwHAEERQW0M6Mp5eGZKWRozQjJf
uDKcGcpdy8lV2rm7y3O25Y2yNNpB86yJw8RQ3s/G+2Q8+/Mz+4e4DI6Az9uHjAemSrn3G2EHbjXj
mhrFM4oDTn5ifGNa1l5oSxsqfM2AHhXjNW6oyacxUMBxkJYhGOo/c68KzbTZcfBAQdcHdGvT4+VB
XHsdn9lW7pUJoh2BI2Bbtz8V9U6QK1ofq/xtbnZd9po6R249T81J1LGtP1ruxgmyclqdWVdWJLEy
225GjG6Z2lGm/2ihQkuyNEwq/a2qtzhatqypizKgGSUyhgN7hWH9tAfIbrMh1MtrVJo3xlV+uXJf
47mNIEa2VdqADp8fXFZRm4OfwDNnau6cRrvRkeISPH1oigzpruRzxVAI58aTIMm9b+eQTvh0+RNW
js6zL1Bugqr0tcAg8LYYUTHxfWGg8NYaoBBqthrPVgd24ayyScDuU/Y6g7N97lxnWrqvbefKCoaQ
mBS9aD/+xTEkxXHDgvhejRz1dM4oA6l35DQnMB7OFYqph8sm1h36Y0I5W2gO6XRthAkD9erRC2sy
I8VwQ4ZDQd4um1q9AyRcAz3bkpFdWZQ6yuF568DURI+QY9Sta6jT2eYuZ0+122zst/XtDuI3QGGk
zJ9KbYpF0AhTpzjOIFHcAQFYubJuP4fFNNxSpwsdoEdNN925eRpRwwwriGn3zncAazYi5tUhXnyJ
svWzzBi7eZARJmCdAkI6DA11aCpqY5FtHLBbppTZ1E0RcDeD05oHWUMX8CxO4rbtw2L4CcaUrTFe
KeuZkBL43xgrsURdgJncqWFu0t5HyJL26KiWNMYpeIFeAvcBTQthvkXCsXob+iBtgqo68iwq7kib
TbevWhhNehJOyFP4bv2IFgKj2mL9XT1XFpbklyxCMsdp0ONmw1KK/FeOPoVBC3Vv4/2xbgQ8L5Du
9oFiUk6U3O84cfSSR4IjPPHrfdH5+0zfErhYH7X/mVFvXtKN2kw8mBnRY6/FLHkAwZAINnI7W1aU
O9ZHY2o2UoYRI0dn+sWDh4LFafD3GpeIJCU3zv8fs9/IsMXE+EC/TAaaYiJcPfykd/l3bWDNOyPF
T2Owst3lc2vLKeXcKin3A5Jg6BLyy512Qf4CsgCa7i9bkVvzwzUaoOAlW/iBCVD2kuN1fpBNeFfT
NLN2du2msT3l/xRKLqxIXxcjl49BBpAKzqIckkl4wh1MyFwl0IYDXOmyP6unfWDjFS8r4WgsObdU
0TK3DHnquR4khkyUisDY+pVjaQT3GnDS/82aEgLMdp8h04QVMbb82kqGLmzqDqzKgwFcn6VD91G4
eVgGQbVxBq4ujoWbyvbtiQ10h8xWtNNzXaJFEKAeNh+oaUWXPZQ/pK4PMBpBnwE3J/oxlPG0vaHn
LMfWYj5wURyStVUeTqa2I8gA6nMXl34QCYseL5tdm0aQ8KGbHyhLkCEri7/J7RQEBVj8fLwLyihr
n1PjlJbfsnoK22JLsXL1gbA0p1xgFbi0Bn2AOS8DFZpz57EirPRjYj044jXP92UfMfIPa2dpU9l5
Qw3eS0phM+WQIbZPrKXh6NwhNNC9R38LIbD2ADclFb8niQddHGLnG2Mc0ZbuOxUSQfkrmhIsfug0
5DvTsLBuJKE1iA5HP/bSrfL9b+3Zjyvoj2F174smcbUahoeEyRRy4X+t6tcG70oNOoN+g/1haaeJ
k7B3a6BK27hy+sNQWgeoGIdB0O+Tuoh1Zu1dbYs9Wjp96duU1c2bLmWWhtU9IzdqJk/M/VSMGzto
LTgCZAICUoBPoM6r2GhbyMe2E2xoGVqzpoBpYZeJAfVr2u8AiLuDAK3YoM8xVvfPwqhyMA2lN+tj
WiNE8qrXYhQHL+vjGtjdPK/26FCMBhvo6eZzrefXhfPLIvOtbbxSXQst8KQxsMja1nzTJuxweV+v
L8PFhykHl+6m/TiAuy6yRtDSau9mfxyGA52+204eMtBm1Lce4GD96bLd1YmGjpfkD4UKmwq4YAUe
wQApYzxGdnQ8fjT9FKXqrWrc+kGCeiLOLMAuPmTsgBQtgbzDph7aKYLOXYSe9x1HB5mDTh2wVr7Y
WRUPHpCkc7YxtGs3uSxl/p9p5QyzBfJfgTzDene4ypvmBOmPjaW8Pop/TChnCBOS3Zpg8gKgcqFR
iSOEhDUy/v8yWX/MKDumZsCVUWRsopyMcRcUO+p2OwH65stmVq+2xYApewRFut7r5NXm5ydn3vvV
U4DDn9wUPYQjj/1WD+XW4Kkrn4PVpJowP9SIO3Hrujfu+OOyRxtLQAWaFUUigloGqFr1Mlr3m2Hc
6u+DGtJBBzXAWCpHKUh+ES7O0gV2z9vnJjhe/v7VUwvaN2AJQnsMiAjP7ygIxlQe7bBLuU5uBHFD
yyienfrFtetj69LrYdxqppa/+OECWFhU1kBTunoTmLDoTicXMu9AG2hHp/oBmorLrq3O/sKQMvsi
0FPgAGAo8+/7zoH6JWBFWxQ9q94AUYvWIlmrV68aImatgCoyjgCBC6ak40mfQFKV6Z90EA7zWd+Y
r7Uo1PCB+YEcGTACatOU3VdJUpWtdOrY2e++EbsBigcbZ/fqqgDNIYJPqKQAlXe+KrQqgTKKi6FL
XRq3XIQFbXB7ojMiPbKsDbVq4w2xOox/DKq4moxXdV4KGGyqg2/ete2OVz91/8XYIjvaMqS8W1PN
h6xpIz3TIFvBYxCbEfLNNKJg3qhare1cywN1NvT7JHmE/PviAZZ2NGg8fwBUyESD77Azg636/ZoF
FO6BeZZ809i/5xZqEEoGAUO/Ckog0VyjseAfQJOAoOD70eIENVxXCSTtzrBmI4GFgAxRKoBqizNE
sprYuH5WL3HAWsA4D4oQ/0M7W8GHImkESBwC482jSBz/dL2bgbwQ8/+R9l3bjSS7ll+Ua6U3r5GO
XqIMpdJLrpZUSu99fv3sYM/tIoN5mdM9KklVdVqnEAYBIBDA3qdIsYJ40y2ltKgKM2ZIQbAA3CZc
WuHAGUXwqjoNhhJE9oP6mgOoJH0oZBeXLF0PkN160JcMxYw1wlUf76eABwf1HJulFEUgvqkC4J75
Mu3cwQByMYrWO/ilZOldeEYvAFMgIdWLmwfqh+kZuNC8JCzCDi2q6OM0eEcvxr8mmV9Q7tnZXIhg
jHgWdrB8CkQIdUnAIWw1/UO3hPMyY+t0IBmBQQTGDi3CzBapZRtJYQEhk4S7oY/2ZEwndvDQcN9R
zGkfBOGmAJxs5DFYJ+sLqVSj4YxCDW0G8GLgxaaTXckjwBPJUHuT7Ivg+b7MuT1CwhHqjrZ8FD0z
cwNSRhHFXQtUZj11Mq9YJ1q1YFPnAn9M648M8VoPJiVA8X4MGXEBpAFwz0roKM9oe5xTNdaEBq3J
Chon8P99ohMVRUCwMVBVBP/B2iUjK0JD7yvg8x0873c4POdLJOSzqoHKMpRa41DdJCv4AfyYI555
zaZ4KQ2B+NKXlkQws6f72zSn5+Ce+0cOY8SDLESLVgM5eWHGEsjUD0KzEOHPFUehhFtUkSdANS+q
kq+3idPCZAAHIbQvzY9T5BUrD5gf1SSB2IGX/RVY8Ca34otslwvBGpRsv4weAIjZ5KdP92d7zqgz
RhFDAXAqemjwcMPmgAQ5kzwhHgBHngx+QmpDq099HviPWjIUX6Ocoecy6gsNJA2qEltdnemHIA5U
U2rR1QiGrihb4R/P3SzW0OBfwjntBr3uNTDJqX5Owml69Cn1cMgVgwvgwXJXBH7zqgDDskKddNHz
hPeV8DEbZOUbMMPGWzOKSPyCQPgUGr1QWAGQuo6hFwtQ4IoM4HIDRqkYPeQtvUF4xaiDq6ILnTwe
858+4EafoNGBt31gYz0KWYlAphRacSMCgeM/FI9g+QBKRnk4DTDtXO8kEIRyn9ehLXh93yVC5fJc
tvN8/z8YXzzdA74JJJkYNmPflcFP1SKaKICd9lAAnmXEKzBRwPZ4Xx3m7CJ4oZC4wjuoDvgbZj5T
KfSdltJTZoCywGgTJIlGtbRKrSufK78eyeTnoikmQk9UQIjbIupNXu4PYiZgM5Amp/zZ8J54Trxe
08AbigSoQkCLzBFfS89RERPgP3f96+CPCxZzxqpcyWIMpuwFnTyOkMUZG6NylaDZg9ky0biF8HpW
DlIiCHUQX98wjkYdzuDkY13DQNSPo4g3QoUDsJShAgJhUpXs9f4azjgbwKQhHwZNx1FiySCyIQ7R
pYx5GSC67SWUQfZLN/sZQ3klgk75IuboGoD1jYAJNnuwpkVgwjaE0Wq6JYL4eTFIKiGOgu9kQwI/
1IV8pKovV59Vio5i7znift9frRnIWYoq90cIowapHyh1RNWg1M6JCvQIDfF7xq8F4VVKXAXoKEWH
V7xDi8KqJd2YuXpBOKJS4KWgCo1tLJwCLsniM3a1WoMEbtXXKSD0D7G6UQOrRqv9/cnOhMEGcNx5
dESCYByrer1vaQcS37GiKl/0ay+SXWEYPvAMsM39bifLmclP8lqR+tN9sWfIBsbTQC4tzEXIjz4O
Rm7PNRQnDPqSATRFz1/hjIDFmTqTMa1qXSDSiBb/KPz0lR++bJ71USSBGL3B9FqpAugYVJ5k1UcM
dne57lcFAPMSsVtI6c4pGxL4CD0pYB5aFa/XJkGdL18qWBuxCbc9HtXzfNgM2tv9pZjbgUspzMkJ
Jz1r0XONw1kX/UEGMCnQT/VYqgmvhtOaz+r4KeYN19e81CyG/vG++DnbAJZQGX2zACqBkb+eZOH5
HBqJcKKioXYbMT9Iyn+4LKCv648IJohKuiiVVHpoFT48dnz6FAW9Seu/7s9kbrtwbmhfKWIXhUXK
kcc6nrQ2w52kMlBBMzliMa2NdFwQo82dUErijHsc2hYldsVKzesqUc5BERMIZU4SA0cHIBlKb/Fp
XClOFyiqo3fl8Ky3RXcokiS2EqDH4Yc4DJKEfNiMROODWiTR0ADKBzDFucUrFTeaVRDFjyDilfaA
kKjRDAno1qLufcB+8Pyw8zpt2siRlwL4Wox8Uhpe+dZ4BpC2AiFtSKM24a6vq+loyH3xUkfGtOnw
UG51TTHpJExVIHzkYKryiVQUUWQitEY5LSBwui9JSfzOzsU8X3GZYFj+EHiPei+W8PCi1jugYs2A
YCt3rlQORkTEWq+QDQoeqw6A0bxQemsu89ZxzolrjVNsoZgkJyu00Zn6wsAbtzE+AGl4cmWFk3dK
iZsJCZI2B2dfFqMQb0DtPADRZGk1TvV0GitVSEmvRcWjNCG5TgAM0nhkBI6PjV7O7mVIBsFtyzT+
xfmhAKCDUMWDJQdq4QUbORsH6eChFuBywHfLXtZEg6uzRMMlCqVx2g6s08WhBX/HWkb654R3cQ94
Glk7WAU36AdBb6MMMBXjv+e8kfAk/GcUjFtKkH8segWj6I1pN8QaUJla9/4RmrNFugpgUPQWgrKe
5SjvEU7XclfBKusCuOsCXLsLH9aocLgk/8z5HH1v+rpQl7Kac0GeDpxWcP6KqBxm34oMA3iRUo3k
SCbsxNDMOR81ohmyjquCX8o1zQVfl7KY1EXaRkOqdVjGQisB+9ImqQNwt5cmKaun2uD+A7MBtu1i
boynC3HOuTaHvGBKBhImDWomR26nh+HvOEj2oxYUFhA8MpvPgJZSan31c39T5+wi/gEgx6CuUEFa
6NrC5yNAZJIGAxDKDpchychtb+w/Pa5eKkads4zA80JWDUlj2sl7LUkeyjxCIAhXJntvWdJ1plGi
ALeR8NCtgDWCR0l4pQD35P4E57TnUiyzo1Fe5J5EU2tlpdFMa6hZcowYIUMCZ4kwmvoqNm65lMXs
ZlZVtRJxWEzg85Ekw4YWq/uzmd+ufxaRZStESy5XR5BjhvpBBaB732+r+PO+jLkzcDELFlBLb3lj
8hqsmJ/9hBVHcA9B8YX/0JTdQuvXkiTGaAHVAKDadL0a9P7lY2fK/bOk22O9EMYs6ADLsA2rL41D
ihnplW9rk5MbsTVNVtk/A1pqwR8szYnqyMVdJ0NdVdfE2CE+DUlrDCQogKxpl/XC/XtWDoDPUG2N
XlOZvQq0vtFIIrWKUhNYeWZVyr6QdaIJCxo3Lwc5cKRYcQ1gtaHsRgASFTQBhUR41/5UgKqSFXvw
fv6D1tHH8v8rh9GFKkdDiqRh3QQxcQy13PGKd4oSfQOHtgT5szQnJqz103KsEw25Y8XwPlUkf4iP
UpC6SnTS59rT/9/EGIUY0UBV1j0mxkHrUp9UamwX4osXLPmuOf8MvsB/VpA15eIYJ60MQfGQEa0d
bOCsEt44TdJo1mH8mFYFQOTLhXzuklS61hf6jmtIoKA3HPY12vQJbxXqDtSwZBSArpIijnSCJnXu
r+jscb6YKONJ+KDXeFCl4Z7fiRZudyQU2uc4KxElc2aTL/XcL2kL40HCturQAAdxiTISyVurHYDF
wC+zRJE4Kwfw7uCkQgXwDZ1GP+aZMI7IyKtGvg081KiglYhDRkvNlghAZ1fwQhQzpVSNjQ44gvSF
BtHcX+qwQmkHaAcys1L/QzG6gUwkXjkB+A64GsYptqLeF2kGQ6VI4Lwe87+0INmUogg8LbjHSh4W
DNbcy8alQLbGWdGA9tfx8Cq4WK/5Qt6oYb2tfX6dte8gVXxQFZUIAdQ05XFMkvV95Zz10LgGC+D7
FQw8cVyfh3JIchAKYxcTrrCiUgIi46eneAtRzayuXEhhNjBPxbxtIkjhKdZw2635IHLaGBdOJV84
4LMXHJR/AM8Kl1rknBi7oiPzUPkpZHGNLXaJFYshgm9LBHpfJRPdtwZfIvJ/6GI2kCzHFRq4lTST
fb2OYquWadLjnagcPWdQ+4IIIPtSuWYhjzNrv/7IYelXxoDrvZSjjzixARqxDySq+6wlne5GXmcq
1ZdiyPZ9FaGbcxMmXohkstaDLmYKJ0Fkgg0zAgvRb5eadfkRCRnyOgv7tySNcayTXlDYWyykTEsq
n33uSTX2gfwcoGNXXoBBWFpMxrH2aqbKGQ9ZalfaE2eNmdNMCO1PQHspAe8YL3YgL0lkvGtccLSi
DBKFMXIapbMiw7f7SbB8nGxvSF+TcHhQ2yUmTfrP3ttC5kwIaMfq9BxiffBipWWClydlIZCcqxk1
ENsBFBDt73hfYRZTzDRYlxBZ0JDbBd2pKt+beiv5liCuohw5BfDoOtOUEC866nxAVCCbK1utXUsF
KGND877Ozpq1i8Ew61yFad2NCSbcqU9pO9pFvEWOekHI7KpeCGFWNZH6SOlLzDiON1I1AHfkP4DZ
4fFSRL+QjGr9G+47DVuVNB2yjRyWUOi+a9kjfEYAmrOwe7PrdSGIGvCLsCiWJVRJlxCEuiWSo/HS
l06CumC7boXIQO/kkYAWkSwHO8y1kAr9agDFooZE7k2uC928lXG5Ef71tlyLYSwI3qB9KZaw97oo
dnam8549hk1i3dewW5d2LYVRdw4FQECEwWT0SbTS6FQlISm9z175+C9ygL9Na4/xjsPI0YdCiRIV
sY/cgNBdl1eVoRVE6hsXkH1L/Nq35gmTAtYHKkeAzwh+hesdEimO8iAjf99CDYLxWUIHrmYFAEUA
EjZu8ji1C4p3e4auJTKblQaSGvsJD3+mTgfccUhj+Mf7KzirdmcwPhW0N4rB6HanDbkGJnQcIin5
zLJefkP7i+d6sbEEeHMbp4KaSkY9I63dxlMQE0wlBTcNwijj/SHON4Dw6hqUWSAzXv7C2879Sd26
SYgCaZSuAHtKFUXGwE18WbftoMDaCpuqehPUFyFagyd5lGCNFhZwJqS6FsYYupAX/ZybIExMLEHe
SwrAM0LC605XobviufLsaYk+anYpL+bHbNrYgxQ9DFWE4UlHpDYkE9C2EX903moRMnRuLSUV3S0G
HkJUleUrQpmD1+Wchm3LycBJZDCQmu9KQLh0Vltt07f7WzcT8dM6yj/yGJ3PQk0uIg3ysvi1kUnC
H9LiAzcM08j33EiGwdFbszYWDNbc2Ub2FoV7iE7xUsko51AMXBAnANdDhOFFgJY3QP5jC4FB4mIl
8q+6vL4/z7lzB+gywCUDgwR1b3RAFz4FrB9TPJYQ2KBJu/rQ8tPgfd8XMfO8LfMXMtgEY6mIhdhU
HH1Dr56nbLLa9i+weH/INHMxCo9CIW8LBXz3eu+W6I2KpzfUGS44nJmqp+tRMGYzSsIAw8BM+74w
C+Wz9LJjOuSO4GVmCG683ke4vOO40K26FvjiyUIRzdxhuVwFRqHiXFBSNAbRONawy6Igk/w2CTsl
etSGhdzknBZdimLcUY6EYanVmCqP/HRVVMTXLKn9lmoHAV1cr7TuvxifS4mMpcsVKdLqCRLj8SUq
XSB/+3lKODBENN1rrfl2wJsV/+9z49dbypi8oYLTm6jUQXvNkXGTl/z60kIyBk5PBaWuKb1LnU0B
ASwpyEE7UmfhrpNyW5K8U4bqzSlTnu4fmTljd7mcjBngaq8oUNILMyB1RBme5bghWgNk6eB3FK3D
f3/zp+uIe7gmoFgYZULXRmBqyqhGXxhuHulP33S48JPMsFLh9f6s5m3NHzGMkuBFuhM0egKaKVp5
9biXG9nmxXIhgp0L+i5nw2gFYCB8vpYghq+fsp46JfoqbGqRuro/n//FpPyZEKMeUumNEXC5USqG
hPyQNLYSvqmTJWqu1KMrzKHXRMWcAguPvAuhxax/AhY4WjNQokZ5Zq73TB9qIZ9kH6CTidL/TmN5
cNV4itZ4/9bxyph63RNXyPXb1Mml1VVtvpHxmmtXUco595dh1rDh0RmgXYDAAnPv9Ui4oIhjPcZI
OP43OKP6yim4bY5EGL8UTy1JYhSIFmhFQQpJuuGbuWZnxUvOv/tlYOdFvOAvZo/+xawYLfKRBJDb
IkAuM3HQB4Ue81IeUTxUkFQJ0XL+JoSn++s4G8Gh7vCfhWTUCd6Z0yYV6qRoLigZudbmQRYQqaZX
WV17NEbc0dslPaK7c511wNm/EMqYGqP0wrbRsKZScdRQDcgr26R+SybBrgXfyaoGzQlIuxxR5loZ
m3ipAnJpS6klvIg/pERtQ63CMqegdw6iFwoSg2uMLNtauPAyeG5/vjdVJtbxBqUL4xpT1arWCvsJ
MiFsil7LWDUr41cqgSCj6LeNErulqP7SwI3AA1i7G/od3/1wKJyH7Vwn/JchBCbeYFxp4Nwo9J7K
Kto2dW4mxhJ36jkTejtoileI4Ay8P4weltII/NoGvEuKsIPDM3uwyMjBaooOOObgNtVR3NwNT6As
VvuX3tio/JvWLkERzPoj8Pj9zyAYJRHKqauwUUC351SwyvQfuJyGoIMZrZYvgYFaW0OraAuqOesu
LoQy2xWKaZwnAYTGFZFKzBxvksUSTxxgy2cPwD9zY6/TLWju9U6BGH8QUGRUAQrZ8eJAAHVXNbyC
hVV4EoI+602tD5pN3YZBTaI0bH/LQiTLJPZG45MH+ewW2PXGnm9SvSF+ZsjjcRq85lfexeVO6GoP
/WyaUj8BU6h1RrCQBY7Yx4aVG7g0NeHAtaQpCqMlAXByQfqiJ+XGj5RmhdoRaZtrJZJKJSccB4Co
PudVGyLXBOqslRcU+lta994mrnzUnue911pjWyBhJ/XTIdOMxI24wXDrrAaVEQfCvV5vs10a1ZqF
3FhljejuewUZUb/xVAO0U6BmQALQ0LN9guqgBxCka38B9k/fp+1UtKTWdBG9+nmnqY6nyNlGCobY
UTyNtzKUe4I+EC38fVFLv8Imbh/zWghTy0CjOp7RpsyamjR44aJOJUmQ6o9N0o0akeQKqH3qNAkr
EFYrGQogR/WLxwJug9Kn7btay6OS2ChAvVwawbDSDbyaoWxNA94pZbdpDaM66VM3voBmoHzUhyF4
qNGPudG7WFiXaMSxk77jf8JS7I55XvG/QHllrEF1gX/R06vUKUatHM1pFJp1hVz6xo8B1gYoSF+y
kFzXXwEe0eyDclQLYF/y2bcHnh4HRE+tZ/oorlgJelqk8HlJJW/aaBRUIgaNkTmxPqIRtPI8BXh0
XtwOBNlscSR6JApP41D7R9kTA9rwkXiHGoxbj7gDguNVLfX0Q6t8ryZ55BchFr7idOBxa8aKlzP5
kffiZgMuWm5vqA1FrOH1yAYQwfij1qps5hP45d37LmrWKYLQU1aBEo1uDcbVjwn0GqgdIA1ucpk0
Y7lX5Um3vbb/K430r7hqd1qGUSv5uL4veT7eMZBJOVekAcbi2lGEpQRipSFF76FQO55Ux2auG+Di
LWWnkjofjaMcbDLewwmfAG+CE3BJz/Ns4RJHXfCNNb4YBeuimyrXeeStTeSUD0A3c2VuPaVuGfXW
/fnOWqULQYzF7QD4yyE5Dkzusm1J1sYdKSJvp/DcrzbUSTctkSPORh8oy5Zo0ZauI7V4vcBcEhvA
WIoAetpvJeGM4lNpzwKMU+MjbLS6YR9p9r+fJeWToER/+GJ7LWT02rTJCJl89Ump4HrlTQU3o96+
KUsv4fPzQ5YDXPE6gIPYS44fgEcM5RjgJOJf/AHYFFsl2cPsWjpKtzTZCUEfJAgLE5zzYYBnRi0y
aBOEGwrszgj9omsycExMGVGAXhs0oV3g6nN/HWfFoHIW6BI8BLHFSH47pmXnIbLJp1UVg/uL24vN
z30ZNLhmVV+5kMEE37hXSIYkQoavFaUjVOgBL0HktrBgcwfsUgqd6UU86I2j1JYCpHR9BcTAEgy7
sdmLVjX4CwH+vEJIuPDiyQupe7YNLlSzIuI4iFL6yp56hfQwono5mWWdr5WyUUmGHEZQ6RbIkJaO
23lL/iwnXt90PBQAMQdpN7TVizwFwLuYKDDkc7Ayp6npRM/pviAHc7U9bq0fw1otFfGczfIfWboo
APoLQlBxj6AUfNtMJDVoXN6XIVxlYfVmbYNJ3BosjnAEZS52bgYWGK5NFV+4KZqNPZi9JZgeiQhP
CpOzeuLZmqVY7cIO3NBsnsclKnjiQce/cPOSwSU+33O60ZPSpuPqrM5C6bdZY1wT+TMuzQxNRJjm
6PTW36OKrcz0Lc/ULN0sFizvDZgR7tM8eqXQ0QwYpduaGaGHI0bmZyD6uA4TIvhWZRDYKPW5doSD
t+LSrUparNBrQJ6/lxZFZE8AK565EXV81OUg+xgIFxBwBolHXTOz9cdDbiKulAC2SsK15xSrr85M
SEagOSP5AWCCufRQAmg45sgDgJsWZ4sIX5Bwxe36WkfLdKo7qYxUYlnW1rL21naPPzn003GIs14T
gt/2juPgT2RN3IasXZc8ufj2Px+4MGef5Im4+M9r/P6En8PP2vS/45tJP018WPSbaRLLPB6tFT63
K8iy6Dd8mfikP0J/lP7F+t6ejqft97awCvxtu8Xn95b+XzDO7YJG3FwRKOEtz6PYCNogiYLBbokS
ZPyQpDpRSE4+/lZO6aGxNDLaIQndzkHNupWav3unNHXJ9p6nTeL225605FRYPPn51k3f0axxwy2M
TbhRF5wcSnECmj8egHAqYzATcajSnEsCc/uekpj4dKm/3kzbPC4Uh97AnuKMAidBhjqo6PKGrGtt
CADY4CkZbgiiW1nYdNfd1VZCsB/3Hc0Zhv/KXDGCGE/TS+IQj6EHiF+Snk0W4Eyh3aot4W8SJkm/
Uvzavr9be8PePzhkPdCJu49fMtnJpLQUu7AV+4s8IkwleL4hb679bK6O39/bJQKuG0dC7+WAGJdQ
zQTKZyzR9cK0AxrCxRoZqOIrkk20sOFu1m3G9/5z+JUsePqbXYD6QRcNVHFg07ERzH4DfkboJi4P
zHfn01n/fvyyD8/+omm+LRShBTxg+cITFLiYtZvnNq6Q2mBKQ/OkEOw1ITusLjHt1YJWnR92Lzeb
zgfxETi/QLNMIXyvF0/0xCQXcb0xYV72zvv+7w8HVmUP40I//zYU1FhQi+FS+7HG/06/zh+2TeyM
7HYmzMZx9XNcWdsjjMP3aXVfL28cA4YKOnSVchbRRlqecaNp2Siyl7egXzRrE0YvPFssc7XUInl+
EGPWBNBi6AkFSBISE6y/5vs8jdMRi0+tGWwtJm2ThVM2t8PAqxOQ/QOzEGIC5oZRSUaaliHoF2Oy
3Z621v7Dcd9wfN7shS0W6M3hZjoXkhjzyWe+4BkBJG33e2wbbNN/2Bg0GwuI7EGSDCL0ax0KcyOP
6nCiAizrfe/8Ji7UwVwt2NpbtAIowKUcZiJCl+ZBnEPO/uPj8+XlxUeY8gLDQ4OVCX/G3yDa3tnm
6vmnMJ9/nntCf/2MZCQB/W3h3e1c6MouLWoLUDChwyCLLOJjhd5EkHUK0BR6XNYPcMnwkXCUqxUc
5f1lvs2fnqf/Rxh1RRcha6/BCyolFQb3D8f/BC+Pqa6og74v6sYF0KMGHG8dmO9nZ8NcRnmkRcbG
ANMpjTpotLGmx56efxoCnMOBJZnza3khU7yenm/EQ1uXDWSixpzgG3Dv8P2E2caIQH+7b+7j7nG3
sxc28TbFy0yWcaxt2YkBH0MwLGBOHOfF/WUelozK7Hm/XFLG0Gq+IBZVSKdn7TViwHo+utDU1yU1
uX0VY6bDeCg1TCoBHacQ9G45axc3mwXtuLnPnLVDRYiOAg0U8bDde1KUZ1w8/r1TW428g4Lcthw4
/8L+OptKc0XPwELR6/zxvxDLHP9Y8tJ0EiCW6kdM3lvz/QTQQriD0Wwsen9BROg8EXhKGnU0iDqI
+wbE1/OdKiG4UOIX1n/BMZ3Bym6swMXAGMekg4V4AqbD36cFSmTtz99wcOjhoR4VrpIeVvoN3/Gx
w+/nw3QOvrFaOMYLZ5ielzujYqugudIrW/5qVHRkGNDf3puOgo6FXgLssyddGoFEVZodAUAGUIIF
yAvEMcy65LmRKHKF/k4q+HxPoVcVegt5w+wP5oaaSevoLAU157zVlWD0lCrA2TBwt0UtpcRYyibK
uCjQJTiknDz4xCepmZod+Y0/TWTAd59GUzbGQDAUd/doPq2f3LVtY0g/P8dvRFxrB7YHl5wt7kLH
02l7XLXkx8dd/Hsxfr3JNYqIAwC/AxBahPcoP7o2fCWnKlHL8TFYxMj07v3URFpNn8mnv87X0VNB
Kjd+Ga3+c4nx4tahoFvCAEE4yg7QR48E4LVgLkGz/IAuVeq9HuBPX16oS8EaPI8EUdVqaV9uAyvE
VAg1IQ7gJIAmYQR6gdygY1TkiOpOX+EqWTvT6rfkcpviFJqfoNowVYJnDBMYVUtxOzXiVypBwzk4
aURbAFJEkHI9114NVE7tNIh+Fd33zopPybrvXcGN15lbr8oFm3BzLxQZeYwKlpnS8mIBeZ0jPAvv
3btoPsWmV1vi467fiTvN4l1t4cj/L0JRHI82C5pBYZJaldxyUe9DaJKYmm99hMdp162+ahCY/GRb
WEAH7yyv5VKAyd6B/57rH7FMtBB6RggaKIg1RHN8OqY/vAnEaTPkt/2vt9FK16+oZlmspafW42ZH
salIXAGwA93H1zva8jgzE53sZJByo3yJ7ujq+/KnsV4eo4SMDwHWGMkjEr3yW9W+b11vLp3nOV9I
Z6KV0qinUgbqNhkVMqEA4gSHA3gqz+Zc8W0Jd/jcYXQ7VzwP4K4rIo/NaG+ehqg2AS4RiXblT3kS
Yc6SrboW3OEpfx82gNIyS9APkiUTMSsYgS0ODi4QyD4zguvY69qCg+A0tVEPYaONpnSzrfKUkH43
OrpjHPvV4Eb2YvaL6io75UvJjFXkNM8TPZluL+ZGxE3hyI8NIf6u9i2V6OS1XmXuUVorj0t7e+6z
vRINmA9QbCvgdETSCYBb15rVgVwIuOgpcjoDEpz+yniQCHqHLM8B9qETbmO72aZH2fSRqgWu+emx
dwEqD+uVkfSxfoAObD1bPhwmNzPztUh86zVZuHOJdPrsGM+nHPdUlL3flFFPdZ1IeQseRUs9DUSz
wVBqS4ePAjEQqv/cZhduOjNdByQ6KMfkyVinFsyAy73ktrJeOAw3oQYYBGDYUdFNy+9xC7xeMAP9
A3xeyHi8djSRhDURbc8q7Np3R5FwWMPpe0HijTlnJDLa4Ruov0pASWJWnBOeONQemqWZbf1dieMg
fyn/D3lp6pyYFb+aJBPNNKCnQS02RLabjNsXKQT+NszB5N/DFAxZREgtdEe59yd6eyuSQQwM52xI
WFoFO369tBKnTl02qIHZWeXBJxrRN9pD+gQcArN3oh/VQskBMtPxLjv8SHZPDonJE/2Qkr964n/e
H8xtBoYZDOPU8ExfK00OauoR+UCF9rnJIwGy5A7EZ5+N7TnAQSnNHC8DIlFz4v3rCiJGPrPr6BgQ
y3rCYozIRaakPlSOaCcvQJF5albCanJfgTfgJAQsK1ZzAFjXpl1lprFQ4HhrFDEMHZBDeA1HzuOm
r6DyEXSGDRJRzVetkA414utw69v6OvicDvyD4vpmGti2sRaWDhrdbUYHryTfaAPqJ8oOkmsbRSLd
u/zTutNDTVAuo+y5j3JXhzjlSwbxNm5DuCYIgKJBkhuUtqwS8mOnRhwYy8xoJ1nROrV727Cx9RwC
acmNfvwXbd/pJkCOrOGrNduG3Fe8mVNwPQBG8UJDTSUPTcb06udwqykkwk7/aXbv37ozbgbL3w5b
+Ue0ZYLaq2wbv8iAWjL5zaHBc6JHgNa9NKIb94QloUEsOvlwLjWeGVGSTEXcdoizAsnsbbTFcwlM
cf/XRHSrAV0kGZ2InOIXRCK++c2DMHVhBDfhDx0AxcoFcB1U8HxbvsgGyfrAxZqCAXQhjiC1AfKD
/9iTxdjj1u5dC2JmWspRkohg3TSV52SngW6BlAkptuE6Nd/EL9HRDeIteLfblAwzOcahxGkGsGEV
MvEA8cJveFP+1WI9f+sPoVkho5d+Zksi59YTQDZobUGUQ4Osa0OrNSVXdDxCZfVjeECTS4lnJfj7
buW7moH3z8m2e2uEVqXWkjLN2FVBUnA7QVMU3UyVcS26Wg1CqDeJGa+ilgzPmWOYKLiza0Cdmhye
hY3fk2pOe98ZJlJvl948Z5f7Qj57b+CjsJDkAfLB5HTU1moFd6pbk5m7vb2eaOWfYD7fP9IzRvRq
zmztSTh0URvI9GqSE9TUk3ijvYNt+DM2y68Bk7cCe7C9t2K/FFne9sPgzAKxCMEK2s8UmLPrnW5C
ET0nk4/3op30XTnTe7qR19K+gkuzUYeSkXZ1f64z9vNKIru+UVPjEKEazuRHU/7IV4MVPYx7/6lb
JSTdDyast5kdeSd8BeOTtlmkTLnJMFzPmF3rLBI8PlQhP1hzD8azj7tveYqseKe/jL49rbSYZGb5
Ih4mbsFK3V5JGdHUulyYqUEI4tiT6NTdbsdHK9zVzPD3aJAWresPvTVsxC1uEZb0cn/Nz5AQ164S
MLa4GGp4PgfdBXueE69VOTGpYlN2wzcZvglz3OV7CVelLWeDOWZt7AZLhtFG+Yc1Ee/lHYDG62ET
vnjv5be8oAMzZwzjoTDBlGwaMTtj0oCFMylKgro57yg/CU6+8e3OQFWF6CBecGKr6Im5dEu4fa2U
RUTleBRFPgyPFOek9MXqV0AmFDoji03pGaDZo6ugtEP+lbvGAWjg0aneAaZvIUi7TXRTmSJAjJAQ
QCnH+fhdyIy8QBPqoYxhTDqLfx1C0hEZhS06gYLv9AceVpTbNg5e6JeU7fZWANFAsqPUHJTehIkP
8yyWAUiMNUZuhYQr3xZ/ebvWMVy00j+hy/7xvo7d1Irg1R+MXkBuxSstdlUXr5VbkpOh6mOOxsKw
JU713qwfwK+km6obPaqWZga4Jr83G5UYbvGTmYVpvILKBxVG4VKl221CAmNB2w3ynhTw9waLrY5q
qRai81hEE/2gik+yFWrUwXzxEH7en/jtGwMjjDGheQUs+zyFsABl6KvqO93EpmbKX7wV2YO7BGc8
q1KIuRF4IvWBF0bm7Mh8WfoeByMiHitEoMn6MzT9PXqyUlyDxEfPqdeAktQP/sNSc81tVEBX9Y9k
RqOMagp8Tw1is0ocYPb/+Dv+qzpFrrZwpzj39TPm6koQs6KZEYdeFUAQQCeM5/zkTC5yaIivZaJ+
p3vlCXcLszoAJFH9P5x9147rOtPsEwlQDreKlrPHk2+EiUpWznr6UxzgxxrTwvB8GxtYNxuYNsVm
s9ldXbWvH1hS5wu3MdYJKBgZP4P0Js142WhcLcolNnRX3LUH/SiXqHhUlhRYhhVayWtxnDaDr6KO
98RwJfIFbxb+yzJ1hhQjKoyIuFL7rCvmgZtNwVNtSTOLDyhzTG5txnazid8Tr88t5oOK/PW/rJOI
8itYxRyk6SJ0C6zqEYDHcHUQwPL3ONjlmvNil5loLQUo4AnwXkCKicI75U69dAHPVYvYqJ6yN7zn
9/OKA/KvczHW2FnlG4tnc/EC+G2Qcqv0ouihmMHgYAmQrzzOq2O/wdTEUfJQlOW3zBB8+y7CukDc
LuNVhM4LTxlMLpmi9hmu3eCUHID6Rxjq15AZEx3pM7hj+A55etC7p4Kal6AOIGFAx/tJLeRRTBDv
OwtqBFFmdfvcBR2gU9nqofMhhvsd33dnnXXF3T6JRFxv/+xSi+xnLeLKGHZzwM/27REdjXGdmJ/8
VkQNSECcZzaJlo7JL5P0mEwwBG0aGfiuF3/eShvJrixjb1ilE/vNB/8hmtp2Wik4tXcz45Zbylx+
r5bmhkiaQW4g15Ba6aOxlU+jbbgB8uXhpd0E7mXd300myyb5gLcbCxUCgwCqRDrgC50aj8qlS635
edhXVrpNj/NasmJW8CEXx40dkigAh0MUvai3bZ9oqRIlsNOguj2fUcp343X5lJdOiJG0zeRX5+QB
6kfI2Py/fZcCIMNdcYX+oLs0CSCLGwquLDDEOW9H5CrW4MV3F1txwaawUh9diBNZ/U59jt0ITqW7
zfZhMpuV9fcPWMrMr34AtfZRifVCDfEDRnsHAPJHvKn9r3Sr+sleQtFWzc01iwCMaZOKf5IYj61a
DYh/u6g30aIyDomrevEpf1J2qCtyHsbIBScGVpOxWtINondaI3zDEEUgQrvUkZXVUGk4stpKI/VK
R7WzLfelrIf7bsMsmSzdKiiDI/CCLxzveqo1lY54Yk7VjHxlXfcWWLlt8bPWrR4Zb9iaQmLXLmN5
S5FQ06DvhGwU2l10oj/UpTCJmpRadxfDVA6ov780Zpuv+I10yuzaEe9gfMU6potpA/DtgH6BDwcS
VNRXzeU0muOCXC8nw5W94m5eES5Rv3W2k60hKza34MnBaDIrXVpYryYBmkc6uipyQqpaU459lvKJ
kqJA1FmXz3Ib303rew5dsXGluDWqU9oaz9uDaOb70OU2J/LqYOUuP1aunQqlIjSUIc6HnAkzb3C6
X9mDCoIFfuxVUkmAG/uvIgr0duUEr403ORhGMx934lpyFQfxcjafMrhBvw7tFu0rLjFBnPYWOKEV
7SaPRXC58BwA9TPxdmidqeAyodIqKItwYBTgEF4eS9EJH6R3/mWyRXUnh3gHMrzvNlwDoK6jUQFB
VpQi6ea6lnFTHRQqKdc1j90bCN7fJTv6LDCHCLR8DVj0J1jon9qdvmFp4i00wiCpRZhDQSuIX6GS
EP9rD1ACNSqMSKXWBpuAmh3aAd60rv0G9XjD4h5iC3XRLbjF99xrbRZO6SVb1MgxSOmEjCBzM1CB
tQOgCFpFDFRAQ49GcggNqbQE+C3S4TW2pOfGOaO05XXO/QeBdsR3H1njoHhParYgj5LteFual3Vx
Dt3ZkRztmHu6w9ib25Py+zcBpXn9ffhJCIeB1H4GKOqYgwMGHad9v/DmcbJLILVjfIkNt2IFXPE2
R0I5k3CegnwJsGJaUnKsMONWGPHFqp/TN9mqc8Cx+kcMkbrhVtqb1WDJZvS27vCtmjX03r6/+Vdm
/YOEgesDih+hQU0I7gnSSTpMTGCg0scuuVgCFEYwuO3pa/4N5ev0sfAumzyy5vX4PTauaDK++m2i
j/FM0j1GUEYtm4bEJrkUa3qL1nWxFzaZBxUtm+cASVMws45xnjkxR8Zo5EKR8dokfbcKWgceEZgU
vdyP7+5zH6PpwhOZKiq/sddetBdOwquEiaIaw0eff6942bxBJpwIL9qN3mGd65V8mQf0Bw58ZIV3
hB4SH3pvOPM+tmI/vDc8kGENNqnsBvvC/w9VdHyAX7+AisYax2fcmEAQenQFVzlH9xFkMGx5XXnl
pkqA0rC0tRW+8M+1abBv4Ns7H4yOeNThlpWANNLIOfwVh+II9INijfVzq2BXvHGNOd7JtQORXVvB
PLSZMevYt8krLAJLxUPJB4720zT7ZTETpnloBGw4f1JPgo+ESjw1XxkwCiv13Go29xAA72aBTNZm
RpWlg4WjhaSZCPoAuna92igjX0BWLkic82c43CHqXfCC2GFrY6NtPoFwhFW8Mx/Qi2s2IMSDVyZh
kaMSDrmcpDmSyJqzjeb2z9B5M3moViTmdMzN5qh46rmz3zDezUqXl/YXk5EqueOwXhpOmStxqBcR
+l/QZnJGUwrNAPX62evc9BOViZS5vSyDVOBWIS0X8jkMJtvuO/eDdb9pQxOS7vM3D7UMk1XqEpcM
apgyQ9EciesNjF8ujK42KhF9TPBvudrZMGOor5hqZB635tPTbJmA1juquWJPYy5dFr9NU9uaZAM4
XkeYlg5dZjd3nMXt0ffywh15y1d+aTnm6ITnwc4f5G0IRMnf0WshkUUa+W/ttKx3roMke+aEi6W/
CudwXzwKNi7o5PzFvTZH4bSGXrlZ71iN9YXCJlyYiJ1KwLOQZu71MSrCIQjzAK1j1FErjFR9c4cY
rezSzTcinrtbzRlgfXbUfbRmonbIH6cvR7AwQ2cPdCF4AlMfXRiKRq+aMLMwzdQbJta8TXcQUEj9
1E68LjT//sZLNwRyUUwbqaAph9QZlall6qXuUcmFvJk1u6gkWOE6/KpX0VN4Kt/h2tKdXprip4jY
gbgF6FTup09//4aFWgaeDDKmKTHrBJlPmkFBihVwmuj4DdOa/5JfKtLgxbSald4rVrcBU4UDRUrW
UPWSdyEpRHkBEm9klpF6rUQJ1+acCMjQ6E6O+Ba8is6MjDAr3PAr3wOVeTBQa/WTEyuI3FaNZAOt
L9xKiNIQlqC2uA7CWapIYxc9CX4ya81U/XALynadsbkLS1TQO1dVJFroOKFoc+3J7SUXqktbIeGZ
TOUezT6bf8zWwVbbgRITlfpd9plb2eayZiaat24My0g6CGIPb2664igEEOSSazSSE198Dd4wpLgF
TvJsoJkX2MVzj4O7GgYg/9fZQd5HX8y4efuRIUqLIhL44Q0UGG5Kc1yGF5iMm7/aNyceg8MPBgBK
g/d52Sn2DvI/ka15T8LKDH0wnmMYskQ3Mrd0NPgx386sFN5ezcg7NRQ5kHoi8aQZhEuIshpygas5
6WABoWRVbMFRW26CVSiiEYUiYe4hyLGO1m3Ki0wfbXWDdDnRFqM8IM5KIGVAd2OJp+4Rzu1IkPCz
eX9eFy6kPPn7ZsU4zLfJAFHWhsAlAOwAQdJw8n4YKshuBRdr8tDUvpiiVdxpm8shOAKa9Z2HZhqb
ImAjnM2CPC/clcQ04erAYANYoajFylLaBmmKwC2clbO8lh3OSd7l07uy71HwtlIfc+LdaspMZL6S
BeYwb2DF0x+A83X8vv4NVL6b8DF4kwz8BuVDAgYowHVNOq2xaPKR072rrKr3gp9frZlc4r/yzSi+
RH0S4b6I/G5XYJrGDrYQd0OysM5N4cR501MHfMyjdN++MHb6Nj+4XioVQDno411kEUutn0Gx58e6
3T9hzBgcTGSjrfYudVnOtXCMACzniXQHWqro3V+vtoWYdj3FcOcaZA2BX77PmEirTAgKmOFBscod
fzdymFBjrHThFF2ZJZvw6yMnnJRgBlYHDMlDfrsa3dA0681odc/Vudow2463OR9gAf9WSYdtgavG
uRKRZDZm6AFHh/WhbbPHuUnMzAtwHz9DE8KO7s7SurYuiU3o4hPW5bHkWb9/BfmVvxZdjF3ZBhG+
9Yy6iZnuIAlqRWfD+RJ9kA1hAKaszG6zGVlutfyxAaFTySPKoNtx0BTQ0xpiyhg46W1l1e0zi3vL
8GILTFIuZaZAi0eW6P/+n0HqPu4wMCo2AomRnnBxA2+8D08A8M+WgMGX/wKjw+6C5oS8lniMSFA+
3IEVNpwCBMjOGj9a7GNmai6c2BTPMXBd5Wm0WBpWCx3Ha5uUA+s5KN/VEEd1dOXvdDM4AJJ5xfay
r3xAEVzFZ1145JvRYfD3IqlvelHaWtV6GOS98C57iLepPzqlxd/9fTIXffTft/zJbn/5qFLGkTrU
MNO7mtslZuMqWE7PcEmWFepeSfJoEqSKfL2P2Q5PwVYscH1J/t9rYXyyn9vt11rQEg7aywAryTbw
QPTy1NhQ0XNZ0WWhCH3lCz89sF92OkFuw2SEHfkkIJi1m9oBa/gzkD+nvxe04HU/CS7A2KjCA0JJ
XRCBYLRl1OtoGAp4RemllX0bAKk2EpnK0V65nXpO7WL1t9WFLABWCSEa0gAdRQFqt0jdOYqrAE0l
J79H6dnK3ATFN2N78RsVuPx8JeWPmldap8E0UJ02tsxH3O1WYuYeSzYUqM1rGMe9Dp18IxoQ1cmQ
BJjZXfoo9GboJIKFRMCM17EXgCFEAoBj1zuhm51BsPj3J1h4UF3bJ7/v1xZXEKxtDAlI3W49u4J9
ceUXYT+5onl50Hefmvf2yTB4G7OvDNLnsOPnGlx3MBi8KoI5gFD7sd8IpuEouw6Fv2/0VVhrvM0z
iWw7nso8Gg0EHXO9xoSfuFoZsc21zZ2TY7Xvz4lmq1tw6/Tm7BmvgpXaVWBJCjPqLJTRwTGC7YUC
OkqbqKdf2+6zqorCtkNZ8dwjcd8+F5Y2AzQqg/5g329i0CIpKEhVdnfM3iNHhwuiNiSxPsFtFwE/
gzxvwHkMrU+dqm5KQzAWeouHpBG4SmeKu8l6zyy8J8WjkdvSqfLjLcqqPivqLlRIUGHE9YUUzADt
Id3e6Q2ljoYSRd0OHXptZZy/MHjzgU9QIx0D+MzjV8PGWJXPg2GzbpYl5wbVDpgWQRYGQXA6fiVV
pgucgY8fvxn3UCBQzXmr2nhqhqjMIEvqMWmjuyx03e1cLqnJYCgYtUbyZqfNqt0YglcSRU69tydH
3kW26Et2vpnci01g2bodAThqFjkEHO3cs9/Wlu4wpu0XMOnXP4LK9mOtVGqZn8jjCg9JnKx3YxPY
zS7GVLKx083qM/3aimZ6KG2dcdX+LPD6Sr+2TXtbVevgfYVtOBzYAeXXV7RXXz6UtX5AamiqJ0y3
vWan4r7dz+9qDGZ4S3CCN0akuX10XP8KKrRCcSWHqgh+BSBhLxU0+0azfM8etv0j962v5Ls2Rcfu
b5viQqjB6C7m5XHckCf+ACh+hVMpjqGeOvMoo0BF5FBBwNtrQRWnHe4TzfzgzehbvX+qTc6wage8
lzYarEDJdfBBdd9tEhZ8ewGWiEowPB94NQHIS40K72qraGkUyBke9QMIPc1xq/tO6qUeZo7AqoLx
Tw7+MJhzZz5wHnMO5HYLYB4lUhwIKDsh/FxHPznuJzUTVBx5ZZMONhBsbm+Op3g3n9qLWXHum8gc
3V5A9ZLqN1obKIouYCHnUilapVLAGWA2ZrdGF7dNTCgX4aHbAZJ5AEseANTlSgIZXT2hzZxZQL9C
VB35IHOO/DYhvP4x4vUXSGdIfF4a/BhEXSD4kh6vhBCRrj0mLvaff9bugIUFLV9s7RlX7UJ6c22b
uvc6PY+FNIft/jn9nta2EDqVKR+7lw/9c/ZGPNLa1bBVNTM5aV5BHuPM5/DtK/z6J1BRqMP0UVmT
vSgc4yw995gekHaKh+Fya3S43Uk8lSymgFsEI2pYQExApw1lalT2rr94BwDRENYFSjutN5FRw2aH
0HtoGic9jixjC+sDTAPKL/Bw3PP09R4EoA/KCw1SgfvGi55kcD1uxc7kz8f0OXLCZIXcuWFd5gs+
dWWUCq8iF2W5nsEoiLS8cCWYOkRCV81L+aTtxJV4UEDDDQaGbCOQku3fEW7hXkG/AfFEJ/NOIsBY
159XM+axDDI9w+BF4FW7xNfXIeTC38VjaI2n/DG2FT9+SZ/ic+Kx6khLHo0BL6iroV0qACxPPYhH
TG0OTVnh4rTye3BrYxJHEezugtJZk2CIlsywptvQ00Fgd3EQ5p9yj5lL3WawuNTRcgG2EVBgzFNe
f4G+rS95y+FHVM4lcpJj9qBveV+EztCaTCoIkKb5DynstU36LkNvouAU2Ky32hkUgmTCS7mTMUmf
gdUTzz9LP2jr3OL/96LhtWFqu8EQHhtjVKPcfboce5t02F6UjYgKre5rDsafXONReOx3gaXYDE9b
OMgajxiuo14GECk9iIJRZUJBAgHc4IFfl2eVmBPdSscE0MTy6kVbuKdAZ4sGF5D013saZ/0EepEJ
pUhozqEnzb0ZvQ3QEer8zHUtxAwU2P/ZovyHm9MEhOWwBfRxts92+mfkEgy56IoHC92GHf/OMwT2
Ft7XpKj/zyZ1cISimsRBgM3CidDdKXAzRjah5ZJ20b411zqzus1aJeWxHC+QCUG0ATXcux/8Yxqi
jTT5QMLaBhg+Beuy7nxWM2lhNvBqnbTQcJH1itqOWCd0hRoHLTOoVVjyOd8k9lE7NaB6/NtJb8fU
FDCYkMkLjPgjJtHvm+Yiz4loxAUybMXl9u+jnb01Zo0Od9WY3vRRP92Rs5lvtukBNB+PZ+4+Wpev
4DL1/v4lt1uMXwIAKdjsgJgiDZVrF0770qjK+gL08YprPf3Eg5pYfGkVU7VlcLj0XvrBSDBux4hg
ElUTrJ7wdgLPeW2yNYZ01EeI0M+HaDu6vQ+xCUt4LbbyB8iPWaGIpEpXrwrKGnVuQDAbwINhrXWR
U68AO/aETb2Z9xhnHpHdMb7njQMTc4ZKMknQpAEadL04DQ+ojs+qwpIEEAS0IACazR8MmArR3G2/
nq03PCxZHd/bBzPMohyF6w0vddwu1DYGSi0G9Tig+OQnB313r36KPsb91jwKYJjBa2wLZ4qLGX58
i+z+MQtAErpx5MUsX692ykMtqsse3nNAB7i3Q8JLod8jl0k9bVds60d1VW0Mn8UEcksNQBmmfEgp
uSEvsw6+6r2OMDwf8u0A93Wlc2GmX+W2QqRCU65FYpOY1RO3djpAht8mAIIVn5mvk/uMdjKizfB/
34FyMhV6QSGv4ue0jaOstDOwnhsVXCjiuSzsxh0dTFyuqm18SJ8sqIoxfG7BOmiz0YBHCx7csTKV
sSeRFqoZVOct9UF/1baEIrmxgqMRm7gh0ESy57UomNxOdzFIxrC94O9XtikPqJJ6qroKtsEg/p09
1tvLUdoAjaZj2UZpzZZUmeUD/8QwS/4s9cHBTaQCUwLHQw2UOmYQv0Lpt4RZbqOC9UbYapt5Yzjc
V2NPUBQw+Q2z73y7UkB1CKIUhEyAHKjU1RQJQzxqfVGSLo7breN9sS8esLcrlKWQyqYYr+pW2j1j
oeSte71QYhU80wIvoiZEpxhB1F6EC4QLrRIvLTToXvINSts7zKnZUEL6/Nva7cMfBajf1qgwkrZj
AxKkCn2UaZU5IPR6JHxH2r5f16vUNx5A9uX0TosxOcmr72K7ZFaWyUm5WS8ZZyBS8Rjxot7+alIU
sZy1JQq9oGIn9R7Vr3b1KgTO0YfZdTKawkviM7f39hDhWYIqLzYY3V8ocuOH/arB9Bc0GXoEM2s6
KeCAP4HTpFirCfB+mZ8/oU26zr3JTv0A0G1W/LgFSRHsONJIDJ2i3Ays0LXxvOQz/pJm0Ms7FDHm
CkY/9aZj9Sy76lk138pvFLqcwgG63cNcEqsx9NMRpD46WpBYPFgooANMd0Qv/KXJZQmu3a0JU8B0
QspupjK0joAc4f1gNdm5kzzoT/87Ag8L/2VZp0LXnBpzGBLLyiHbXw6tC/ihc8zdsTVnjFWQQ9W8
97u6MhXWi2xhw/EgFYEextg6QCzUhl8yrm9EqDpDyw8C4miB52+S06G4yaxnkWBEfV6kOzoGV4D2
AxMA+SW/XCuNVfVSREJpybtpHd5N+xgpHueHfgZrHetRchsaoezwzxqdzGoF9Joiji+tyzbC1EO5
jdx4h7emG3qzp3g18329kNDBIpiDMfeEliwG0a/Xp3OzNkBlkhyd2Z72F0wrf9bO5AZP0SvnMsn3
yZ+jP6cOKgUsEmIRwJ5dmwvb5CIOl66EWo4jYPATb/j4gT8qAXm8b0sWR8xtXVoBvh3IQVyuAIWI
tD1oVzc5JGvgo660Au2sI1uQk9pwD2B9Gl4w12CJ9xBL25Ve4KS1mb5n3ynThxZ29fePuMFZ1eqY
dSri4hii9hg7PEBlqxwTT2DUkEWrOnD3I+hEWptxIyz4LskroJXJ66RATV20GMGpLukMuxq6bash
w5jZq3hEjnkU9pWdPPE+5AjIUAvmFTHllldmtWFi7Vg/gsr2oqDIhaTDDrSusBUgFAeksugM35kF
CSjVJ0iDAF3m/JF3T+F7s35kfARy7VEe9/sj/FAB/zrAk6SVUIyD/WQLtR9PuIsxUjMe9dSs0a9H
ZTJHEfRJdIO75El94s1hJe47y7AfJC+zM6YvLBwAZHooUwNuD1A8PWiYqXmTjdmEdvdd89hAjwTC
UdvqyKEZfJT3DfNRvnAnX9mjgjRuzVwfCtjjVvppcvhdvJYK+/JUYrRK8BMvWadHxWLhZ6WFhAu9
MAhfgAYPjBs0jHWekl6ROiDPQP4lg7lFAN8VEi3nQ7BRNXO7U+hIaw20Iijw6GayTnxk+k62gpSu
P24mJ/cgyeqcxW11zjH59bdPLDyc8Zv+/TqNOhhlNmtqVuHXqac6coSNCMhLb0GOvXAnN98HDm9/
/21yKUu4MklixC83lJVCLZsBJrXzc+zMPvhsX0UrOmwFi4z4B2YWmfI2diV0/f82zVwtdQKV2aib
SoTp7lu7n5/7wzvSMA/aLOtj5o1WyuI5W3jQ4vNCpYwwc2HG72aoTiCYQznFWkM7ugdEPInMy/fk
VM4Bc/dPgx2eBdRpfKgJQoaHUaD/mQCnDjzGJ9H2x6WG9jsdbTUjCKNa7VCgdy4AkIBMyPnBOWx7
EdBxxX0eTMHVDrFp7Dmz8boeQOPCeokcCRytujluBAcMw3vdHgpz1T5P2JT+cfYC81TawS5yGAHq
trwOsDdRydEFMpWL0sq1Z6RJGANyg9+bPqKMNNv1O+Yn8Pj66rwUXJx+tFWOgAk43Urd/+9VUBgH
xh10sWQaFPnjtXEpTbg6U4BzxwzUKxQ1x/dRtZXaxdWfm9Lxb0+8LebDGqZ/QfBNaGHQor+2pqlq
HiVhj15QjdOuEXSmZvYvz4VHeFPUz8LTNMyggVWJ287WWvmcVqwp/oXMUdUgPUMyRyDtaGoEuR9z
Mewht14/Zyh3RHiVJevgbsJwkMNYLfl2lCPqQAOAdBCEVuBooVLH+JKGXVwHmFywZKs/DzIoec0J
Am2P8ab1JTdDQSm/M0B3j8bo0fANr8sx56aaUPNtAAD6++cshYHfP4cemFGLIM1rzsisfKt7Krop
oZPughVqC9FGWsdnJhBkIe25MkilluEwVWWRYP0x2H/BF4dZs1O70mBqfAzAilF6n4wl3vRpFOTO
/764SsX1ecgCqU9hcbBaKFqaYEpYJ+4Rk7polIheav9tbymoX9mjLteoGwY9q2CvtduttJ17yzBT
9Nzzg2zxbwXYX6HOaO+xxRHKOvC1/xDar34AdaDyqC7Upvj5Ac2uEV34mOp+hOsnXKqBZvLQogZz
1/+6aiSTBoIVCRd4FtEUHHHSQco2RUY1WYJdP6F1cveOk4zhfTyIIkTT4xozG8cOYnOsXuRtBCEi
gDhLGmaCDMQsKl4JBqZWB62t4cTiK2HujJ2PlwTz+bEDrjwXtAlmjkj5MEB57PS/K4LAOihVMbqC
sj/+oUosss5Fijh0tdXg+gL50B70PDCL1mO46y3pUcJZxtBudr9KmcN+ty819L5QR8IUFAaxyMjO
dfAMB3XkpKKpLXEH6jKwCut+aj0Vz4WfuqzYtWyMoEhAQ4dRbBrQNEpBJ8ctvjOHeui8MiySKWT+
7KCftGKGpps3AlnaL2uUG0cXLZxVA0urHHUdrjkzOlzsODbVw4u8yRPGsb0FuVLmKCfCxEslCGjq
4s1b2yUQClCY0C4Y+UHFyPr7sNy2pyhb6vWuqUICoGIHW8O6c97HTephLuCZYMc5dzwwq0E3dw5l
jvJQQe7AYUWW1j53zvSmbXqQOQF2JoPYIzy3Xv1wYp7Jm04qZZMqrqL6pA9CAZv6KVtFNumFTVa0
hWCOlIGuoAVF5+ghv+Ld3GMlTzcRn9iWQXFM+l8Q46Ai8IBJsmaqYVv4MD7TNzfYiWg6du6I8vW6
8JnbefOapOxRnqrEHZ+WZDvlHQdg0YBUhfCgVeBvR82L0GO21mWnW7n3tx/dpC2UXcpl22EyMq6C
XXCOuXpivt8pHv//MX+wvD6SvGNKCgoNlP9cIHkUCUaPCLcWve4r24EVBGi2DARHtdO/xf5btO42
mJL6e3m3ycnP+v7ZpXzIyCUpkROMqhDuCZWoMgbb+r12BICG8ov5cGLNpUuLMQe9AEEFZRXch9rJ
fgaGNY8Ry0l2Zmwb5yD4k3W4ew6gGkDmarS96O/ihy/VnF7AgGCGrhdtYrBvGvcPzFoqCQNXuSLW
D6llgicCskihRSm5IhGKNJdr0JBj0DVezchLZVM5YZS7GNACrLY8iGrmY8ezAtTS6cV0C+bEwAyA
QiDlWZGMFlAz8TXa2b2+Ko/ICi1HPaBJwTOylcU1/rJE/v+vJ3DMQxMjG2GpcnqoreOtlRuM1dxm
ZOQ7IiUCsJ4Qvv0gBX/ZSPVMbgJNRfz7GKGBiSeGpwHcofr6FsyeM9ofkbkfzAKMD5ovMlLsZetI
EBTEJExn0+VbaF1lVTdiF6e1mNm9ZJV4wFmCBw++GzzwaihmxDkw70SE7dzAaLHNnM26bQSRbwDo
NQCYIgbFaI6jLo8jIS0wxKvumjf9LswAfI9R4Zg+NBfD22/SbEqvtRPe88CqlR+xa/SMbVi69aCA
CW104lRE5/N6q0sxRF2yixsrQ33eLQ8Y7HWVHf/ZogNVgj5JNP7DnX5lkXIuTZw6o8lh8efVD4rR
4WgAC9qChq1mdR9uh8KIwu+v5VEvu6wcVRAvRFBh99RTZHdOYnMXkI2fJ0/7ZETGhfMJtiwBWF5U
svFFqRtuzpoLX0OtETcc1gNxlcyEL48YsVN38wvD2EJQxFMV8GGYQhuPhneMsVqVITiP8VgyDrwz
gy4QjIUQ5HlLzMTD0WXYI2GdCntX9qjrJg3kfJbEDJAdAKNPskeYxV3MKKA8ZXeG2TrSiVw8pVls
42/lnmGdhPi/rFOXzhgOlTrnsN5ZBXlA7N97l0fzXbf5c/FZW9EXw+DCLY6KKBhvwDcFwAGtyiBy
YjVzYgFl7B2A38Na9RTncDygH1CuIHLmXcw1RoE7lCL+wyAjkSH+ZZs6IHNda2JrwHZx6k30A6zg
kHq9891pJqslurSrv01RuwqRe/EyRGUD5vR8Gx3aFbfjTqym71KYw4IgLMujwoiRX8pKq7UiwM4V
sTKDyaYFrQx6+WB68evVS+QWz8ZOvI/upk2CZCZ9TyeG897ymP180X8/gIoCdTZ3o8GTHwBM7HRS
gU3SvREiT/wnwFdm7UQuoO/ApwprUOK6GrSFIm88GOYjCPsdhmuR1dK+jAKzhpYCSARQZruOuGkd
V3PM1wCvIHlB3EVFrdtHCLwh4TKQV7HdgUyQ91h7vfRSBI3gP8PUIco5iF81Iwxj+mX2eVzuPGBT
hMMKBzgu/4O6Bfns/wzSDCx92CQQfIfB13DdVOZXborY9xk4ysnmUe8AcxPj2y6F4N8WSRz5lVQo
Y5V1igCLyZa3uq/g/rLhXkGzs5dY/cpbUBa1OOqUXlTMXyot+Zpu5AP1u87tzDOAhcLiUoxWQ0pj
JT7Jd3+v8Oc5f+s9mJgCHx56pXQrX0GfsFU1uLJxVtfaRnoCGwQGzI+YQcS35d3SeoIrWxfk4/yK
t4UXVptwMWOA66K8gXopUDrUNRcZ44XvdCxc9VAEsJLPCLjqfXzk7IuD6VOfBeNcvMN/G6Q2tUt0
8N6jM0LGMFGWHcynF9FsztOqANn7f/m8vxZHpUNNhZS1DmCrcPjAUTEXl5o8GtGg3XwifE2k+XMM
jh/lXei0eKmn6Evz/3srEIBVZIUAXEFEA1hD6qSOQSRAA2dGduoFXvY9u+3mfUZ+qjnAlZ/DY+nJ
IdKKv9d+O5EHq4pCthTMn0BQ0GWrXJsDIZVqIEYLUNo42W7wRji0YuYQYMPkPo+aN84si/DjFhhD
DINVBU0g8PXeYL6kKh2bPsdTQBOtcVOthTvOih3VB4nnfOr8fp1B0GB8ET5ZoldLhxgoUt0ArybP
owVGsqxf8WKsC0J/MpEEfHQTaM2FqwuOsdxawUo+A5K0jmSkUx3zFU38iDrGAEMb4FcBoBTfm/Iz
Ge+reJoFvKJtDfSV9qHxYs0xRckpd4GjIywTYmRmOryQRwEJjYooaGxRm6QfXbo6tnpwgVnpDPK+
i6s9S4YdnBt3tiYfmZvbTDbDqxauOyg4gLUQwqBE852Kk8Us8KnBISHlveaO8PJgohg3b27Kq2CL
Vq7N2/wGLzxGoFz0ZmSswJOBVQ7wIypqTDO6+lk7kvrP/Aycu/SeoJK3j9ftk+q3p/JODU3hiwmb
WUgcMd4EzKQmKmQShbrdocg7aFOpoYq4M/YDWPWf0lW5inf1+vIgWA1UvfzwGDjBl9Gt0ndmcL4B
LeAo/TZPRQ6piRreIOZ7t9hj9gbcjPk7LkEAGZtVVLASKxLrr91Ygh4I0jq8oAn7GJVYTYMwj1kv
NXhGc8jLRfzbILmS9uLacJHnFV4j4VJKgBNeaz5KMo2FwgwrgPw0Xm9+BmBKBmCqPGrg1EdXe15v
uRR/nMf0amWhhuBKXo+fAq6iVQdIVgQy99TLEbA5qGgoPg8uWHn3H3wOOHvgZAkdGX4LLd4tT3Mw
8KPeWOFj/aE6AqYrDqqHtsuX5uSrBDzcwnpi0DUv3MfXRqktjxUDlNjEaPsxYUhQM+dVvY1xYzUu
WHn304pxoG9D15U9mqyxK0UiFAh7j6WvQ249O3GmgALn9slAw7DdCbvT3xZvj9S1QSpIT1kBvdIL
DGpn6anFyASIj+9ztkzIbfJ4bYdKbEZ+bpNugp3ErwED3vaYl3BBunAPL3IKf3LRrdKd/Of1F8Qu
q7K48Eq5tk9FrFANA7khGzk4Aary8r51k5fMQcTajJCzIumGBi/m/djff49H8SBCOC1+D7DFrJrr
Qn3s+rdQ91PB54kUtPgt4WPnoLIMDm5MREE7DaSryXvzXD5yXrI/R7vBSjwW98dCQnBtnbozDGVS
lJTsxLRWncDTL6YBpJGAaUoyFq9/pC/cSV8xK1PEkagwgnFRJAN496MgaVDRjMvGiRNbhBH1Nbdb
0Gwc6idhXzqZX3xWyOtZ7dnbYA02W+RZAu4pNCnpNG8yxIpTMoMkm+OzBh2lzNm0SKplawZNJaGf
CFxwITwgnJpTYdbrnFEGXfrQv34BeojX+Y8xVNKYzvgF3Aog88rZZU77jqkG7wLK9eIjuG+Ow1P9
yhykWbg3YBdNaQnIZBRhqYCtaHJX5xw2GL3ZV2ikQWvoFTqboX+uwL+6ylKLeTPe5iHkY/8zSYVJ
KZznIQ2wVN7qfWEVdrZ67Fsg7QWLe1FBOZCsxT135FdMPl/irbRbgcoG/5GRVEzoXn9kUSmnSGoD
VB+8cSs+AEeY2GCPWeE68lBcBhHB/yPtOnYr16HkFwlQprRVuNHXOfZGaNvdClQWFb9+Sp55zzIt
XGL80As37EWJ5OEheULVXb3tj4//b6+J8X6icjt4srphTEKpQVdqHjndMfmL/l80izjK+3mglbjC
PLOfSNxuzXOzobGO8WUoy71kzzli2JJfoOkOIrFsK+QZnf3gufnkVrK2gpIoHfAgL3dp4HlW+c8d
FAH2wZ28+d3shEomKwfDlwFyfkE3h7jrCAC1NzAFZKdJdtXeaZ+b+3ASiuut5LzBe4jnF/oUcI38
ltBH/SEy0RUWbkw99txs1RdcH07WlYEqK8HKrVkmQY8kLqpzrQKfy4KuWWVPWcjAOhjeanedh6Jy
dpE8Q233Vtf9FuqB7DeolURXCBEuZzFxbmo0pMBV3qgfPeZeDM1lFaTeBCVtrnqp/0LQVd7ObfI/
GTGq2cEAMrPS2dwbNzLV1hpTgjP2UF4o7w2kMeGC5AeUl4V/LqTT9DsFA7Qm4vpYu6ShzhHLiu5B
5Fn4Kts8qXoZJNcwoathE7kVyuku5WtIKb1VG3vf7oQStit5WpgR6ufQoA19a5C3fvU6Ump0el9B
47T9bbV+1fnDAbyZ2jY9xKAsRy4LBDjg1tZeBDO85tqXuNzaKnmdKGY94x76LbmSbnG8nYrWZSfm
M5e9iARAV97wGOjMJ4JSbdRl8nXaWq30RG5j5tpvo+7YT9Gdcpud6CzRN7g9+EIlpLHkY+HJxBGM
deUqPLPxoxkDnDLoRuXmWE6ipq8rQDcE7D3yIchRxjb54zV4yXbWXXrSSie7Ej4z1u4NICVDUTrC
6mib4PyRVuQVNSZMMQNVJ+LITnAX7l+iky0WoZl9Ke9rF1A6d0FIessOgwkjLFGlgoDfpfFK/xSn
8Qpc6eNG3xjXdCP/Cl8icRXVqiF9jvLbuo69VrTzKOc2KUQ5ISpBLvPdy0PgFkfxWq76pAUc98pQ
uomlUCTEpKI7SoGUmxufIKPkarezyjS5SE/ZDyj3Z/15RHGRAke7I6IUXzepWg+oKVYThpQ+KKoh
jLwznMEbjr0CYlK84o1fLfRDQLB8M1wLbHftPrSE5l4b5WCnOUQtGG4lxpvq5wWiUHSWHr9Cd559
A6n3bYgqssDPhc5w5QCH950lPBD8QgCB2zaKGvXqoAB6PODKEJyUTQOiBZx010i/Gwd9l94k2/PD
/ShY5gwZmOicglwt6jb4mjxbGajSxcBk93MSuEDPcombXwiRS9w//bmFZPCzDbIgB/MSf7iInP6o
XYvbPObNee5DODurKEqw+hQfYlyl7iM9ppGTma7KPAt6NajU3P2GXm3lSPf5g7aPRMxjKx7ryzRw
q14MNbX7Yp6GDYR5QXTw3Axut0s8+1a5ZX7kEISc3fNz/71u3kJ5IooLUO0AonTQeX+18tgqKSS0
UpjaIb844bztrpNrCGncw8ZB/eWAjX/TvkveTYLn3g+wFewxiBiBmN4yuOOoN3NZTcaMuVUNKXe6
QxvB3xjCkNlFvct3ueVeq3fWHG0FC95uvD2P/pHy5xd7zpJ8XOTQZ8t56oyMYThGDO+r3Ilc+WAe
TGx1c4SA7kwoTffGqd9cJoeXa6jEgYf4DgLkXno0ttUmB9cimMWFJEErhbmoT/j8Jt6ll3Jf15rZ
IHF19Sz54UEDd2hxkz6htQ58DckT2Gv9Gyo7xnV1DD2U26Pj7fy0rN1NPvgWZ/k2NNLzm5HWZa5l
NrTLwAGlHzSQI0cz21qHOAuYgq41R8Xd7zzmWkTjCya378Y06GrTAuZrCErgi+FJvh6v5efKewEN
Csog4XG96KAfMes7IZPoyuHyBZzbAb2tJbadd3NAY+5zKfxgdOlWgmBTD1kVxYnB4WsJI0qrG2/m
tfxnnrndHoLFIigpYKXdBO00wykOlCLj27xdVPf6FZTSPPNEEIFXhdnmVYe7xOacPBtx4x01zLd2
pWwmZNJx8X29NVHxaXrKQb6Wr2xX2+pgiqBPdxBpdX5A1wG/s/wEbu93Oat7M8AnqCdNgYkx/3Zy
ho3kfmy9fJM9l1ty0EAbcd7W1ucd4lQQvjQh082/+IdOH5uww7yDvg2m1cCvtk73rIEbhSCuUx4T
iBTg5Q9C0cD92REDYSykIAA9Vwx+9bdKnvZJLA8f0RXFq3YjXN8rZv34lj+Wzh9kIO5HB0Tzbvpo
CXOXa+cbNMHQdADBJhsFSl/Bza6uaTUBXJu5hWwHadur7Df0AlzjBqd7DV6jzi1eaqh3z6Lpe8HU
rx1wS3jO5PsqjjNzmMcOCpK34ZmeEnQNl24IlQQIF9Hfs0h9dvV+HnbVqRIIQsy8IHMxIxeTILHW
g8AfiZAaHOs3HSKV5CoHrWi5p7seND8aUuQGhYdDFzWaahIfHCHRgy4kKfnuaMBsACZZqCZoINDk
c7htU6iorEQqVYVHe97IdwOEqwpYnOnZFCXe/XPotq+gQTs//o+D7OtB9xWX865KE1NrNLG6xLm3
DunFdN3401W3uQGXFH7XQhajxa8JSPCde8PHneOp2UoodTT82me75FFxUWmPM7C4KLBP+ych6cb8
Bee+kLNLqyjqttTmL7yKttE9+Pgg12eB7wpfcCxREgguhIPlqLcQM4lATNeJTr2PLBT/BQjp4KIP
IZOZpO/rztDp2Ja9isJHcnVlvqDwflt7oNhwalRDuexYGg5S7PvCfcMl1PkLHTl5Qz1pk8I/icoH
V+xVR+Lu81s4e03DEEWRCr4F+WeE9VHC8eeXDWmC4B1uEr4Jt1/8NJ16Jt409pI4QLFS1v3lE/h2
78LsqiQ18AlIDGfoBFIhym7uX2svezUc7X0EJUr5FEhz5xDy8OBDQVlL/6LdvqEPe1PsU7f3qCdq
OP7YIGcWyeYMWZ+wsaiMr1JP8S06m3+BnIweAu8td+KtelUgifnUI189bvDkFW2jlUvK1znhjDSL
msLu5mWxtq8tbHAX3SGHPN2gcuplQmdpcoOQDbkgV8ElmRdJxMr83XmjMkAD0R7y9QShDc5EJ8Wm
bdVHoAqTLnQ2etpIn9EP9JBI6S8lwMSnaE9hwnTA9wArYPEymyk1ZtfFXZMN2spVaaJytqx3geZQ
ZdtB8hakXqprTig4gTdF5c95l/X9oADmnKKXkayFq+RSEHo7Srk6Vwbb2q2henU2wksLTqNVjJk9
A2Fc/JO55RyyarKLEuNKzfBYqVu1K3dl+ef8QFbqozCSBQp35CXMqlPWAyWeiVVH9CEU9LYKhqtG
t1wlqDsE5mtPn+Uha+MefXmioofvoYSvHzBPw6KKJigRYi4yWC2j47OJhp5hit8krdzJbeXUrBCs
3NoZtxwvZ6RGpnR9F2C8ebRl3WM8PLH4sRPGFb+HvuZRzdJTNvoXkRfkRpVFmVK0FO+klr5PsvWe
qaMPymZHa8KLTn/r8KKMW9QotVp80FUUe2cgTc+rBnoEZpSA9+69tJRTjO44neUCRVLBx1lcXC4n
JovDAFPeT04VHydrC1o020DuWoYCtqjYcd2OUa0Kj0AgPsnZsWqzJgjnqcit0Slz9JJKxV7Pc0Ep
w6r3wa31HxjOkAdd6VEqBZike2LlVTvh8qxvrNRyR7QyTi5JGv/83hENjLPckSlBFXVAlLPJZRZ0
rqxRcQs2VAKbFQFxNhtGZqkrzTyD5IEalyhod8pEVN61On/IGuFZp8zRRM5idULLWGlQJR+AUbuh
T31yGY6J1wS/p3hrIIPdmCIS6dW9iC4eC7IF4LXiSYnSsm3NYK6Tj42NVVnbvoHK/Glslc0PFspC
2gZtYOA1JtxCUTaqU0GBYzSjO+n7aFL8VqL+eZRVR7ZA4VYps/SaJOjjACV6eZE3Y7oJmfRCGOrx
VLW9KcJEFJ8SIXKnUKEFajeUOUoO2mBTtC+VgRp4GReeNjyoCd2fH9+q11iMj7v1oWc6MdsKaF21
l5SHpD4YfXQz1b1XQOVVs+LteTzR6DiDzLOpS+IaeGkzbDKiXZdm4+hW6scsuRwKNRXssnVr/NdK
eK9oMTUlJIaVdAoqOIf7uvlbkfdBuj0/rPUT93MeeeIS1FDGSZkDh9nqr4aCNKVOcukINfALNcvQ
tDEMpp+DfdWVywwlFWr3V2KliNRANFr16wHVxPBVyjzaWtqolleierZNISNARPGM1WVEsxz2HSqD
wdH0FchWzUy1RyxjVJ6yajPQG6VE3LZ+ioLd+ZldNdAFEncC9BKx82kAkq0+MhnzuMkRRchrp6WW
A5qKn9jL3FM6c5ygnZPzKrrUpyzu5nWsgBQrXgZhQzapJzPtBZnn1cVaQHGuJalpKZcgBXBRu3Bn
qf1LYoxu3pv72rAFo1o9axZQnE9pEimHUBgmUQ+Rx7FNNM23r7olVCP7nobEBWmBw3mTRIe87kfz
UA6KqMnL8VJRo9LLYRtVes8gl8OuJ8s1mHfeSERTyXkVSqKhLWpMZaXpDlPtwklrUOFCr6XPDZFL
WakjnkeJ5uO5zXr+71fjr7KihDAn0Ixk+JMiZySr4ZU1hHuWxc9BnqGXvGn/JtBLojZ6qCzoiCSN
l1SBB1HeJx2hmPOjn/H4B+rie3hymE4iedm3aNnKEUJSUFdt6aDiikzfKDaS6aW2D/aqH8w4CAcN
0AGizFfXOIuSitTQhrwGpoweZwhn+3oxelMJKm1VFwTqV+pfdHkJxplV2kkFapfQ4ZJVR607yqar
xxd95hXkAfQ0KRL8segWsxKw/YrJLTLeaQwS93ODmHLI46uMYSJLjyV3VHPM1tOLUyjvaOIjdxWw
02jtlP4QsVsS+7V5jENRHGBtBy+mgE/RSNKoRVqKz2mM8FdPm3dTpdtyCATZwNmb8qaEEBD4PKDR
CIYWzv0pZVhocQGYhLTbwcxfFGu6OW+ta0fHEoJze3aoIQCPemFXTxqn0Y8NDv9JulboYyD//m9Q
nJGaNrMIU7Ax6kZxouymkapNSY6GlLtNIZi59QX6nDnORlkTBVkKgW8XjsiVwUEgoUJTFzyH1kFm
iR6IL6OlgBsQHWwrbiTsOtqgWzKJ3CwMjqWWC5Zo7cw1QRH0Dww3ljpOi6Ca5nxgfhrqe1Nqnpv8
skjZxoTgcgRyH8H5tHp9WiJyu23S9FxOGBDbfHCjYmf/weC0y7F0DrHkTqPbdvnmB8aBjgxUYP5v
c/ZXL85wD2Xt3PsohyhwQ8+uRHo/ZZe2cs80ERn+6r5agM1/X8RDyjTMQwQ28SgqNX/oY1ij5IL/
3w3KTRcqjtL5uvJY2DdVjRDJYwsOe9F7aX2OF9/A7e0wn9LBrjFg03Ts4Neg30YUB7KvSzjBSj/o
a8fSrxrycn6ehbjchi8JiUjfALeeqAMlQbm7KUAhp25KqHxJaeaUJhK9uqfgZnAeenW7LEbMbZc8
66QkH4Fctn4qQwPAHLad6EWzvrSzbhIuTtAln+9Ei6WV+kkupHBOKU6y1zCo+WisfT4/kJViQZxG
kIv4B4S72Pd2zYg9oGpAsa8gE8zUJ9ve1tJFpl92MaRtnmx127BLq3hjIlqOVWewgOau+lJFdalD
uMfVUK7RGrIzxfdShDK2WnZNSAFKxBB4g7X7DEIHqANHeST5ViJhlHkih9NcIlHej92J2Q6JN0GJ
ggwNwsRsZxW+YHrXos0LRP507Sw1bcYciB3ZMtU3i+uRTk7QQe8vYo6G10ZTOnIqqgNftU8w/KK4
fW7d5R8bmmIjH28A1pYf87j2YxmVL2G3E4xu1UIXMNwGHJhNe7NA7tmS3ljrVOQCLtyxgsqVwL8N
fu+a3IHqTk58NfoVVoNjFERwOs4Q3+4Vi0/gduKgRWmaRHP6u8o8OTI2VL8d9eG6bgVH1/qU2tBo
1UHs/i3gldQWJNQG5PQK6aIZbmhwysP9+flcn85/IXha6rDNq6JtAVHlyJmT0uvTn8QGoWbyzyj4
NvlMCSAXPI/CQIdiTQsvHI+RkNFi1eqhcACWGZCjWzq3s+VQSWPJAkpKoxf8f6vU1q4mpZ8E0yk3
tG1v3uQQ0cFbohAciKtOZQHNnYcQlc2muMNLKFUeyyFy7LRz+rjdt8GL1v9qqkmwB1ZdygJvNpuF
k64ixUj6bp5Qe9pq07BVe9kvC9XJ7O4qrMztnJeIU8U7byqiYXI7Lxu6QZNnWNWWHqXgtUuryGHa
uCm0X0qX+b1aCoIKq49TyKGAlhY5JmSVuUVtIz2z2YSZjVXoAqvDgzKVp1gpt5aFUi7lIVbG3RDi
M8gIgocAmsqOLT2hIdexGqhTm/3m/BSs7hYoLMioPoBCDt9BpQ/x2CaGhRbyatimans7RKKc2uw8
vjmXfyHAUPt1cbsSb/wpAgTqS3rjEu/BhG4tfaMNP/FiCyD+qG8NktkDinADM3DjACpGLHJKOu3y
SBR3XvVjCyjuwFettIjleRk7tuvMG6t/YoronF1/Vy9AOFvJTTbJI8N4SBYiQKo5PSqPKNoBAuYm
uc+Ir84RhUaUrhMCc9s/D8DqHylzT7IMDcAgdCZ0ueu7DvVP9eCM5k6rLivyk6NhMVrOB1hdQa1E
AmiuekTSnSDckqYT3F1W1+1D7hFBUZTJcyBanmaDNa9bTq3dEIOWYTR9omju+V21avILGM6xVKo5
WokJGEhDOG35Wheg3ZspGpJNEAwCsNXDewHGHd4QeydFPQKsGnNnTC9LMMCN4e+mmATuUgQ0u9OF
lzZDpcazE0Bxfp30W7DqOQSZvliQKRWt0XxYLGCMEgcATWAIMrp+sjC7i+Rxk1XN3fk1WocBZSfo
wZEg5UtawZ8cZeiKBr2lBtkCbURq4G5QlR8Z3CcK5yhyWtYh8hKgAGTGTrGj+7GKt0luCyIPqycZ
qA3/GQznKtqYpGFr2fCxCKVM0VYPct+Idwwv9Cr0JlFAQDR3nIOw6qDX2wJwYXEZqaDi6yC5Kypt
EY2J26uIf0W2OWDqMgR7vRqlHyjFm7LfcWqBbFCmiE9VWa/5Wjq19+dtY/1RjKMKXX0QJASlyFcb
1FspYn0fgO2D+QZU8VqfRahxKi7L4mAzD/LTLYoJwkE05nnivp2Vn7gf5UYL28/DqRo7ijFPCrqZ
UaoQDKIbyOq1cgHBnZJjJ7E0VQABQWNPwihKsjPhaNXEpQN1R5T7Qlo9FClYiUbGbQSSQ8wp7WAy
hkT2Q9k+TnW6Pb9qq1a5GBm3CQwzbhu5waLZxanOclTX3BNY53mQ1avqAoQzfdBZWNI4YhyI6ju6
tG/gBWtVcxosmDlABv0wSbvzkKKp4zZC2stZ3qqAzIMAQfX0AN2XX+chVl37YlTcgWVqAdKwFnxu
hTLfvD7lQbFtzVMM3Y6fAGmgGVc1Q0N35deNlZhRH+iaBJIX0l8rWRK6ao7mxgE6EZb+dB5r9RQG
j8w/WNxS1VWTMtOGPWTGEWGDQak9jXka2jrAp3Meat0qPqG4JWpSlMHkJaAUrb3QwtFN9NshAwGD
3IavXZ3u0c3u92WgCqZz3eQ/cbl102UKXViK6VTh41sQ9JnhQzj0ggzPqideTCR3w9DQgRRo8+gs
3WPpbanHqFqDqKOxKWvbD6PN+clcN8bPQc2fs3CCU9u1tpJhUGnod8iQdeVWa37ppqh0VITDOXkl
7TurkjEsFZU2w/z2q2Jk5ehdWyQirzt71e+O/Z8xgQH065hyS8qC2AKWHT3E/R5knBoFZ2HrTj2U
8+jdZP8d5PtCZwLfsUIYgdDkv2uHdtuvwINkpuaUAThuwL2Z/G0CO9xYg+wwXEgqKm2z8q7rRsfu
oMqCJ2fZBRu1g6KiBk2FjtwOenU9ZrIo5X3epMCm+/Wzckb0pkuxxix5YN3RsG5YER2S9NE0f9Ha
FGyT9e0J3jAFQnNQn+W8jqaMJcR8cebVqQziRLcr0L6uNVCI2g/57xHFV3Yk8AirxkXQwUYURHDw
1Pg6wIEGqhrXcNqIXDok8hv20mh/KlPw5l0PPS9w5u9YbBapHZOkCTA0Uu3LfJ/FoKx6S+td1t2M
ylZRcda+1+1Dld6MeuCd36iri7jA5vyCblUqM+czXat2qYladMjsIKnfWps29OS2/49TyvkFiDwp
icIAF2Z/qvhSL90KWtCGYFCrp+1iUJxXaOzETEsNKB2d9obRviutKritn7cNZHK/rlkqJ3aZx4CI
K7Swwa9JCPJK12m1Ob8+q6cDuAvAWS1D00PlbNCyO5UlWYjcx1CcJF07mZn8aNbk9jzM+m15gcPZ
IItK2gYafIzWPyE7qGh+ArUtBUSEoS/XngR5pcCJWlmwq9dtf4HL2Z86Sk3TTsCtUaVWd9UhmDQH
j0cvyKFESMESa/9u8uitTEDFVKFtom0uCEG99fnxry7n4jM4u9SCKdd6NvuytD2UenlsUCeXDWjk
kSYB1OqVZgHFGWdmG2WP1xe0CrJ3A4ZTJ3jclZumfwJd4+4/DYtnXKcNDXJtflOG9SaMYhdY9ujK
uuDquepEoJFlQrIY7X8Wt4i6PpgJ6WGk1bjVmz8ofiqLzItlz2APtdwIdvfqSbBA49bKbgllZMBa
yf0vtX4wu6NqP/ZBhDLfY15uRtYK9qAIkFsx2gSSXhTz8PLECaENJZ2UWnXq4jLTfMP0NVE4aNV/
fY6Q79IxogjFxiraJJBScEZEGqaE3Z+3jPXqmwUGd6kIGlRQ5QMGJafyjR33aBpMi84pMhXUD+lw
WfXJlcyat1rrUQSuTw9NMO2lOaVVx1dxrURuXaeJX6Ra4OYdsl1Q6c6cxA4kwZGx7gH/NS6+OSgA
Y6sRVfjQRJ4OErIYaalfhhUklc7PiAiHu2CA1SUpEwKzQkxxpwWFX5HGgSCEAGZ9r5A5Sor0K+gT
uYPD1AvUrWE4xHzozMlpMq9l4LwA1dpwI5tCFfPVWysYAMD5ACYAcEZ+xQt7MgRUhy2l1E3J6BTt
RYYk7xDdDyCSy3c2ipAltIvkota7VSNeAM9/X9xqwtiW0mJuNRtJtZWGftuLWmBWnfYCgTsb0ygz
cLBjKgeQ1eXTpjQDj5JdoYs4Z1Zd9keTKSbQwqP361BIkthD0cM08ujWqPwYFRUy7ki6H3eig2jV
ChdQ3KwFg9rJeT5DVTdozXDMRnayMBF4NBEKN3NZGIEjYH5zSvGFjcx/jHLOXNTsteo2Ub0MplKw
wH8r9I16FIOhbQcVFQpC5/HFmLgFaJu15spO/YSCJ1UTnEMrtEQ6qEjRzzZLnIBtl9tcZdrRjBJA
styhJ+N2vDbvm0v1OtiA8PYZ7Dm4YuzDv7hinPcda5t6gcufs2pN80T5CIlMewuE0aiMTa7V8Ngq
3pjcnMda7ZZcgnGeG0RetMO1bO7htB1I2IeQAwJ7oWNeZ4dsWx7tyYFQb/pQbUKPQr84ALHK+U9Y
2w/LL1C/7gekNLXY1GE+07Bpk+M4IkZyb9Weqfw+D7SaxloicTsPRI252odAUpMjXHI7tp4mHw0D
pSParjY3FWhcKlHw4rtCK87FJSq3CS2rC9VOwgw3TnGacOm8kxNnCB2E4qMn9hDcHtnc0R57vwM/
FOVaNZExcZtTnWgsd2C5glpitAnuzevkqfGIH4OictyGWNCbxLM83a33xm3lSb/QMrzfgh0U1l26
zQ6HOBjDwae6017qjXwjHWPRrX3NtRN0cILaB+roOk+5m5rjRJMMzYBkuAziwR2Fx9aagyJQ2Zr7
HwwFyktfLazOM5bKIw6PPHCMEUVs2TYQdiKsPj6WKNw61+iERu8xUNDoKoNknaQnaL3q0bvWIrOf
Shtb8Sv5YZK3vb0xRtkXWPe8T/iI0hKfW+k0kJicEeCnGmpAm3ArowDMSItypyYySrHpIerYVi+p
W+KVKSX9HpVGP0lvLT9iPmUX57SOTCfqI/ERSnHTSyByRpVilosSj6sPzCUM/0ZgmaRlFFaNJ3lt
bZrmYuofTclEe/NzkzzIxc6o9tV0e36K164IS1TurSCVA8rK5y5ZvZIOdCLHPv0rKelTM0rv55FE
FssdPXUnF3luYXxkvDaUh7G7Y8Hf/wTBPwuSNm1zEmIwKp1cNVbdQJs2U5p752FES8XzNU6WHRlt
P0+avpHwIsd1p7X2tXrVGX6vvCfKsVA82cz253EFM8hf9MNo6BQ5AmxoPNfIm3XKjaE+ncdY963/
+hX+NmxYSVNmJVYp7lGz2lUId0jPltUfa0N9Tay7xop35xHXfeUnIudjRpvWqR4Asa5OgYyLNohC
RDetVQwUN4KPERTo3yqS8sZq0MU7G0YbXRZ2j/CIrRft2/mRrM6d8qEmhDovg587GRVAfTpTaaiV
6Y2SM8qnIB09VdK8yrwKka37b3jczGXhNNJkbrGn1W2tXwV0Q8eLxHrJgpvBrAU3uFXjWwyOc8VE
jhMqz2wIYzeh/n5f08aJqKAmb9UbLUA4V0vDrkfKGyBBX/no+nbl2Mb727pCoYfA7ESLxblbM8wT
lcqAKlDlb6NkxWfT6zjcaepRYoLc0urcqTPPGwHFyrfQPGHNWKYBrksQtDfG/qCAPaQS8ZOvX3sX
KJw55LpaSiijRI3tKbqqd9MO2at9dipB05E4SNxCo8zT9rkrnbKNnDmQGfVVwfqtCAHhYrj4Bs5K
WKtLek2xBbq3Kw337kfU9L0/36sGSG0qr3ONLYE0/fgEOXpXO0wGGP90wTeslh8uv4EzIsRGh6wJ
MQ8t+Ky8rHeN2+HYbMEn+Fq9RTeaT0tQX1WKf343rl+KF2PnLCrN1dFsKuCCMtOSIOM9HNlOfQ/e
wZmC3JK8UZ3qFVnSK5Caa8T/AYvw17mfLX5xTwl0nVI7Br5xd7IzXMSDix711AmQR8e6bY/BrXoZ
TE74en7gq5t2MW7uYE/MpjTMWToxAV0aojSQNpH8RpQEEqB8PIQWoyMUbQ+o4cbBVL8mwdFIXZp0
zlQJXsjzx367cX4O5uPoX8CoRhOAFW+exDBz04j80fCSsZXIkbW/UyTjcSUjbisqmV11RgvU+R68
QIWKYR11I1Db8l0KdC+luwB6o6N1byJuGDeb8yu2SrS02CIf9/4FXlhmttTO8dPRrVxC8Domz/iB
PllyaTTQTXyRX5kr30oX+ZY96Imb3kgX4/b8Vwi84gcf4+IjGGjy4LFgN5WCvdIrm0J3IcX0k3Nr
MbWcRypAfN1Fs91Ude4EZuUakOugoiuhaAE5n5PW+VymABQ5eWsUv2m9KnozqD/SykmEAuRrIcvl
8nGexpCGOiOzl5W6xhkJmpmvZeLFXeu1jRch8GaUG8Ie0QIq8HGiJeNcjNpWMrQhMEzWbhFwGNI/
KKUWLJhoKjl3gtL0AjK4wLBVp5+e+2yfTVsLtX4QoNxMpiBSI9jvfDGaMdZx280Ll1m+1PoxlJ9y
bMFkP6mdO9rHQRJYveiY/vj7wuxLCzYf11i8dI/ybfUAidvygh1tP3XiU7NJnEZzb8fNQ7rtDr1j
QLb5/LZbvQt/bogP37DAR/dBgFwmRixR5oeEIBQocC+z+X33oYZqg7wfxIM8MU/XSoamq7haWcVj
G+2JfWTVY5T6RBMMRQTE3XiMQaqKbOZcKsdNFYEO6YDWzbT32h+V0YCQ4d8hcV7E7PosGtAt7MrF
G5rNcTNNkWstRB2862tjEWQIwUuMxrOv58CYaLKSmjPXEEpcM4uiGGl/fvXXd9cnAreDRzlSJ8uE
9U1K4oxxhdOlcAOiX3SF5KSh4TU9ERypH9H/7/bwicntaGtO11Uze12cV09UJXjipTl0Pu0025Gm
1HHAhplqgGuVji9xq2foLUabvZkSCSTjsaS9qu3UvLUDGqpq3Rou5H4of+ksSm/RXamDzAr0Qw4q
AeJdNjWoXC3RSla1zPqLssLgsR3l8RXalZDbqgZQu1JNst2RoR6BmmG4CxkJNhkzNNzaSpueSBd2
JzKO4R69cCDFZOzUsNiYxW70watsLX7rrBEqU9Q2dhNp9D+RXCXQ3qAZYkOS4SfacCeXJNvSyrjT
Bsne6YUKPkcpvi7sWBIs6HowAgbzfzbD08uMwURQGoDZBeGFhGL/YXKypMUx91xBGlG6mIoH5M7s
TkSgvX4WfOJyUfZ8jBQVRWRzBHICJ4rkBKnp0p8d358o3M1IImkOiiXsiAo0Z0brBt0mCv6c3xPr
U6iBvU2GXMLMoPN124WVrdN8BEib3IXTVu4fJmNLcelDf0YWb6TmtZ4r2n5y0C1QuTuDPis51wNQ
g+Z3XD3GSgI6vKPU7TV6Rw1RCGR1uRZonGtJSWyA8xpokvQSa286uq0m4v/HieS9y1AkYWADJClv
gvZKtS8HuXDa4jBGXoPIfF64PXIupSgFvnoQaPbMaQg6ENCMfV3AMrLTdGKgyCJ1sJ2Gwc3i6LLt
w8uajL9Jk/3kgFvAcSsHikZStyq4bELlRa+cUYodojk6vRiEM7pWyY72439Hxi2bWfe2JUkYmZ2o
e1NKnMjalfaLhDu5Qo40Qk+w7mPjnV/ItVsRAlizACroouUPUbjFHaECgaCUz5x345A5dZNuxpy6
fdGCFyjfRmGyG7MGjeby03nYtWW0Zk1uFBSC1IkvYcyhZwSpO8jHBw0OWHLTGQmFU27w4LNPMpKk
5+HWtsQSjrs+BBExJHkAHJVv+rTxG+shYSI3uXbgLkE40yS1ZU9FB5Cw+AM5i5h6XQqKBbArFEc1
MAU3ImX2h/xZi1YfJHdNZVYW4ODidOrLwQbfiEkjJw1+95aD+mVPC0BFdN/izGugLoamYXtkTqC8
/mBCQa49o4MngA+AppJeJlaBZnKivsPPuvH0xEQP9NX5XGBwi1ZlhlbTmTODRipaZbZ9iFa6BLf2
F7V910V0UqsmYoFeEjUNuokS16+OxdJoERo9dnquIYgTgWLodTAKwRtk7daHwPQ/IPwJTnvQ70oz
jWBVNI9RbmxyVJz/ZGU+IbjD2iwnKW8ljKMpYz9CdKoamWt27+dRVvevLasKFOVAisgbn60xO44T
rE2nPDLqqmYCE0AuFiTSpEsFpr5qCAswzgkjLjOpBQWY3d0F5rVioQveeEXTqmeQfcR+0LAHL2yj
yhySIRDI+WoIQZuXJFBm4QC13IakdpLB8HMq2EDzN/O7d4ky7+6F3wVNqlEYDTZQYV8GKE0wyZaq
10kqgFlz70sYLnnc9sM06jO7RTjlu5Tp26ZDmaVmbUqqOi04nPPhSlZEDGlre2mJyu1cmwah3bcz
qvpit39VdlDt+/MGKJo/3vtB5aVRFUC0bED4zEaep7TUlyEHx5Nyex7rf0i7ruW4dWX7RawiQYIE
XxkmSBoFS1bwC8uWbTDn/PV30XXPFgfCGdb2Kb9ZVdNsoNFodFhLqs4yXmuwBb9AFW7m3EqztjeA
JzHAElSNXQ0GfauBq3tZjFQllDr+uB/gHApiyraIJ62DGIqnGxq57PuuNH7rvNij+3Z/WZbk/ALH
lCw2jlgQPNHn5lfHkVGhpRjza+xwR8C4NPS3erQFXrfss2DkZ1KEg5tPRgEshAajL/WhnFun3roi
JOYNAaA/UwEYTsCwc67GZE7RlAQQQJPGyzDHOGsGYEyf5hq8jIHyHjaZ07Bgo8gj8UfAuCU2GsMA
6KSKwFh2EJo6r1uMl1nw4GrgjKbxYJWhE+c37U1Jt9qcJIZxJm/5npWvmDjaQtAfgRa1fgfUgbgp
Dml2nJtkQ68/edhP+7VSTLgD89A00yaEIA3TF8aRErc190njJ/azNexIlWO25zDGezp3TtsxBKRb
HeGSo7ZWVYQ7QZBGh5LgC6bplKKZirBDkh8u276sk+pMiODhs2W2eF72L1EmPxjR5hLbTjQ2N42N
hIQVo7cqdEJteCwQfm0c8v8iHDO+gFQjFM3v55uJxot5GkiH6QI8pinGLRW2S6OX3HhslMIJrCO4
pBzQT17WWXpQ0LD5H6mCb1HKlAyq1WOupttp3MuJi0B1p1Z7XjhlhnLyFqa+fCM/BAo2iwm7PFNm
qFk3J8y12KNbjRvBlHQp0XMFYEwTvLafeq8mwwpKXg4wVzVqb0c7HD21mkBur+lgU7Mx0Qrc/Q7D
UKiMUWM2gftVbGEjyPTUFgp6ClBME+HQ+XZmZjspyTBjrAChdsAJRhdvw+L75d2Teeu1EMFmlBTt
YXM/LZ2w3B2T15TsVRB2We5Qb9wLsgE7bS1KMJRWBWhbkEIfc/TR3z+WDxF9CcvHsd3bmA8fSj9N
TmH6Q1f3c3cYUhcNpFHkkS0gN5nPW3+HYD9txFQGPkT4PKCFlPpzrk4ecg7oqh83joZ0B8GqsXBB
o19WfMokKBuhqZ5AY50C6H03EcUti93lHZS146Ir5UOKEBKFdhmmRgopMc08rfHG6QdTr3r1Oqz2
Ab3uLVAxkZsoOWmWO3ZvNPkdzD+arXbOZdVEB7/+CsFap1JVh7bDvLAe+RZ6CYfC7SrqtKEFOGXk
LduN7IJ0bcHvC9QBsL1gvOb8dJjMClLFgrx5tksvbSjqOxb5Tlu6lT3UZbEGuGbpwjW7sNwKotK4
CpMyxAJTEElW/uhRBxUzNwEldOKgyAN28QFc9l3spL/rw7SLbuKXX+BWvyO3kaftcZm9pGC9Vw9b
4K7yNfjnw8SGaOR1qm4c8GEVe0yC0NHnY6JvvFlkDgKzoGBQVq3lNSbs66wPU5rmOmbD6+dKhY+I
AZZxRWdfI1uzIbJ1XosSfFE0gcpy1qFO2/gq6hYJ0AIun5UtCYILyqo2HZIZEgpwojRa5SRb1STp
zbFWQvAu8ThmkdFDRBQfAYgRGv6QfQ/VQwzSaeUqaG60LTQnmRWAn+AP6bPJkLU5Pwmgm8+mWFus
wNipzK8wbLAl4k8FUzzdBEAEC0EBQmJxQDIwQrwcYlgBiFyvml2zt22veY/2L5PX7cAE7AVuAAgO
J7Mc9Eb7W63wMpe9Fi9YhlJkNJ0WFSNAjarw04iMLeMqmjfufakcxPqgfdCYDns/X0pmDmjmiqDm
NN5FpmfEP8zijpLHy1Yo3bCVFMFhq0QZFixXOGyg4pnKweToKN8ap5O1XSMkA3SEBfYhCtK8c10G
knZWXyBnaLPsVlH3NeYs2XPAn7vZ0Wlxndj3GeQbbIdBEXvrpMnEE1DLMOTx8IQCMu25+HQyeagV
E/oYF7aewRutByt8oeM7yZ+UyglnD909DIdCvyNbuFySY76kjxi62pHL16hwIhoL70+wc6IbVFV+
srLyeEO3ALJkMhbQdDDj4a2LB9u5fl3SN+1km8i3lX3paBPdgUDn4bKhSO5UQpaMHkIHZEJtQQ91
0Myk7kHcTEMGuFJ/BnZFzX53kd+ApDpiu8viJNZ/Jk5wXWYI+IJo4YlWBsBvKeykKyNGeRDT0/Fw
WdSfq0lwKCCwRHBp6uBKRurjfPlCQLvXgY1G/OGqwADG4AKwxaGg/fK6q2Lfx5i0Kfwf6Pdz6Jfe
Bcof6AW59555yY3uqo6FoYvLXyRb69UHiXepYqfGMBv4oLlD1/evyQo9uOwQKC89P5X19BcPYiyA
gXYAjJeCF0w4nj2nmKDLIU9bKMDB2mt40Pq9eQ0PduK8DZlTWE4yuZe1/MNR+XndP8QKvofUPdKT
gHtxnzMf2BYcQLR70Cs5wdG4j27mg73rr1NndGzf/obSZeZ8t4/fmwOg7XSH75oftwBLa3eTG/iX
P0wWxWI9LEBP4Omqgzf83CB4GwE4O8CHBV+VXXnDvfYdUJbMC264rwF7aZkqc7PjX6AtnYkl52ID
niravCAC8wZElnrvsJfLism6Wc8kCButqwPtKwsSxvfe0w8YZ7wtbuPX5mvkBo8UOWCHPxqvJcJJ
tCN4V6GfOL//x08QNj0rE8pTDqZoELY6QOj6od0YXvH1Pju9v5Unuh9eAhc7rXjMod50vQVfLetW
OlsCIYa0Ceeo82AJlMNpvMt+MxdzKOaBHd9fiz2GvoLcUb4Zj+zR3lsPk/Pzsvqyh+eZ+MXvrZJc
Y40+IiOC+vTujrnmvv+heSNaa/kDCBdLMDPrLtAat4BsJLc86L4wW4WuENxGooezwVhVZnMCrOnA
b8odJRGy46k7mh6KNGp7UvgVWirU2GVokvwWhf64VQiQ3sG6ZaCORsA7gULsueJTaZWmBSIYd27x
uNZbJ1ENB04Zczp7XT8W9h1rHA6Q9iy/ndltufX+lV0o6Kg1oD/VMcomnGllBLOV0UH+QK9Z7PH4
mNsc+eDnyxu8JUY4w4OJoexGxf4GGLSdq+IGE+HvSh1+0dotXgkZ0ynRmcFMIORY6MIXVAqBo63R
xZaAX+62XrgPHpifHscn9qTt9UN/PX5RTvnvR/oTUccOV8muAQ/06DYvW6dK7jFXnyKoXccN0CAU
rG4CPmCvxxsYT9N4l7kVxijdEdOcTr9Xd/OVdby83rI3zhLzaGgkA0gQkhfndjVOmCDSjBiL0IKy
zBr3CrHdFoSqw5hhriOa7pBg/Y75VZ80W9g2srgLqXEDdoWX+KdSBpCQ9KqacKwIx6TPrz74clk5
2bE1QY4I5ClTxWNKjLkmagNjA6tKwmkaHV4WFt+NGk/BXpbxyr8sbfk18TpeSxNCrphXzVSNkJa2
7THHqG3b6P7EejeJgEkRvl2WJl07qIauQBUIImK1qbFA49UNRQuXE6GFrbkZ1XTjBSVL9IMjGpCx
6ID6k0E9tw0eFxPYQsvWLYrJAQOVM4P21K6ZnwTFdZ/nV8EAigojOli14cxN5xYa+G5r3SWUXl1W
l8gcA3ogAb0PFwTAQeHqJX3G9b6rW2CJML8cW9ewg+tsSvdjMB60lOzyPN1Zw6NWmG6m6vu0m44A
CncqBlYAGt+Ass8NwQfZAaGpC77F+fcERS3alUDFTU9TxAaAOqQosFobYZr0hAG9AvGxTg3cIMIJ
SwwSKlzFl2vVqzXcaLZD2rcSVJjhPS2dMb821U2C7cVfiLa4lrms5uqaNANaq2oDmbxJnAjV6VxX
XD74ma7s1OJutE9amjp2h46aXfcX6UOyFi4cuzANyBhPEN4Nyte2ia9M9tRorR9jLHIMKseYflw2
DmlUsJYoHr2c0WZsF3XB6sWQCwrztwSJS9PwTG46Q+Xp4DABvKcO/KymdVJ1DwqXPP01TNeW/Wvj
axZTvLT4wnsI9ZOUqyO+Bkygnj3e/OkspR4Z/TlIfCu4r/JXVckA1vRSpb8U9rghX9IiRiwk+Uw4
dANFW+Go0ESrq5B0WH/yVCMaMsJnvNIJOVIwZVs7O0F/zFYNV/bkWssUwlIj0rRyNPrWbdLHsN+x
6GpSQOmi78Ab6RR8wzNJXK3NLDylUaDTUF0TjhS11DC3VLSjZU3qtIr9WNUM3J7gRY2+9eVWwXPZ
L2E/z6QJh6kOtNrk0dJyl3MYzSkD2HpgeYX5JRkaJ2lOhr5xK8slIscNIrOlC1XQD61aRp40iC2t
KAWbF1JyxkuMkfsu0x+H7jdGBwHUttW/IHP3Np5seMajrwVtfoLdxEbctyZFTxBoKRt6SwC8Tkju
GLWvDkeS+sqcuoaCvs3vtCtAAXGs9MNl05VcamdfIFhROA26wm2stG4Vr3lTlke7JfXGVSI1npWa
wuIa0aDwYmnhinp+5DxyTfpQm5GLStKuNf6iqRcqoeyHMWNcXIboDOLWysYZW2lHqm+R2WXRixZF
T23BdlMMq9XKDeNZvv+TuX5IpALQHsI2Le67pXsMvYUlSQ9Bw91kkw9Evlfo38F8M55Gf3zy6opR
TIMNRYzGQgVPMqdU5m/qFleaxKlg7T5ECG49IHo5kKUPTo3zAxKjwBreLW0HOfdGYLMR5fWy+Ukt
wyZg+LEBMwXXeX5r6mOEBrKFaU7JnV7Rd01wV0d7lrp6PnmXRckP20qWYOp9boMEaoAsay7U+6kt
T3ZkPnSzvS97dGrqRHkkRgQ8LWSUnbFJp3tQpOt+RcOrLs3iu5Zl2deNb1r0+2Q5q28STobdl0Nv
R/imIIufwQL6LVPL2zRN3oPhOUMBMAEU86AEe5rEzmwA2i3g78QEHfXl75CEejZbfYbgb4uCdjFb
WlZB8Nbb9EoDsVwwPltb3OlyORStOWDmsZg4ljQ3eYE6FeRE3GXq3uLJscDc1WZ3uCw8gUIfgoS9
Nmg/RnqHde3Zuxp2e3NqkRINrK88zA96+mbaoGoEmoo+tV7WvDSkv++o/QLOKUfLk9t4woipvQUe
IT1cq48SNrtAAX9UQ3yUSh1i3RiIExu2zyzMHWBSZZw2NlXqlVbihE1VFKVTaoLF7ibkvltv7L0C
/TR/YznYzYUbDBSgQuQ5qKD/HGO0+1WlCxakHTDDHYrmq0TbuEPki/chSPBMRWwG/RSDOy/Jfxp0
vreiBwDA0tzrpnc9GDY8utxQP6QJd0g9hE2EVlMcCF3Hy9VR7WavaPWtrW54peWHPjuAfwSJV0eR
AYKPZmihDaO3BlnzVPWyNgPm9UsVehZLrgFKd3nHZMP5uBoRrzKEHiAcE7YsCdC5+KcRec7Gwwii
Lw3tDDkwmVOjuE0AFKmY5Y7Rn133m+a/CMZn8RIEuavtmV228TEyG11/i7CrMyVVkme4b5ohzp0a
/QPeUOmhZ0Rhcrist2xL16KELS1pkbLYgKhk4Me01wD31h1B6g6AsC3w/g2txInWqStHMmK0yKWa
cioqZPx1cjCtjfqW9EJbaSSOscJq0sIKICZQ0n0XGS9KgY5v2voKB/RXS9xEQyfbYO4XsqKpj30r
Qt3QMJxo2OKwk51OeHVw9QFhA6lSIbHH1KFTKgozbvjgpiB2NFvLbWx6M7Q/Im18HEA7ueF5FjMV
Tw6AFdFZwZBJ+0SsMiBKqcOFalWf9K92DQqBpohTCM0rr9LJ5HG+ReQl39cPkeQ8WgnKALNVC/2u
xSrL5crM/DoawIXa060C17Jgn7TTTNS3LBxUVbwpM21QIkvHggIb6hTxnzYwf4na7VVwTMXJb4vG
iAJBiUi6Y6H2G95vuR0/CUfa1zTR9Lwkn8/1ZFqs60MF4eUU76KYfkn6eSPBL13KlQjh4JN4jNVi
hoPtzGSHtv6DmqZeEW5Ny8tSQcAT/VBFOPV6jl1KF0cepzd6+HUIQzQFPzTES6orMwSqgvqqYCru
L1yNjpw9AQfb8gw5X7+8sjO7aXApmh3eOlmwy+Nub4FnTmHhRoOR1KutRAkm2VETY7IGRIXM9EfE
EPE0oOps34Gy+/6yVtIzjpqMjnseLeriiGYC3ljUXbGUSuoiWsXMeg7sA8RUdfaDMv5Xa/ghTYhe
ap40RroEFoF2MhlKmPHRDiMn2UpzSt3ISivB1kGJqFrpBK0mnu3HEPgp5W9bba7G8KUHJe7lJZTv
1odSgtUXYVGRdJnOUlogtNqnxPrRBsNds2X2sqjCXiklWD3JozYhoKlx+ymyvYoHCYrR7UNrDa+c
DLfdNEQux/zJdWrGxtbOSYWjtwOlM9tYpkHPrb9HK5KqZRBOAeWglN44vivN0c4ip2ge0/L3JlKs
dFU/BIrM9yXXMXBXQWCh7Yfqe9d6dvKSqVuzijI4atteyRGONaqwVaA2AGVrPRwB7keHwOvQiusY
Dt1/V06T19zNfubxR+XG9C9bjtRfrmQL57y3+3iyikU2GN9pGu8sYh8zfetSlQeHKznCg3ymIKTM
O8hJvhu+eUV8g/n0S+lPu/xLBWhRXHZ7gJtuRMGyatzZ0grvNT7gMcfKRexz4aehpxwC3zgNz8av
bJ8fphR8UW79G1RcdMOpSdf1D1OmgTbgT41WGDaLiiCAYEZOtoaBzMqbrHpLvWV3Pl2oKynC7imk
jXRtsZy43tPmjoK5J0OT+Nx44C0oeeHzaV/hbYYLye6fLluO9HSsZAs7mmdWH5UKZPPWuJ5SCFGr
GwCg7OvIPFwWJfWlK1HCLgJSAvjkHKJyZdgrwIwhUwzyNDQsmCk6DunXy+K29m75+yofNpZB2aU5
xGn2W6k9FEvf9JYz21q95e8rGTRF0ghJUqxeHeFqeMjaA7eu2F+M16BBDYU/VUc/F0pe52KaVm9D
lqi4hfLrVPHq8j3cBGWTFCkwaEJRD0NDI/4JMqq2LzNGENXR9kVj3dUwlLU3zG+z0pwwiO73c/ma
a09JXjxe3idp4LASLNx6UZPjN5fAIUKCz67cYoYjaQNnQF+UGYNo2KR/Ua1YqypcQRll0WSyJVRR
Mfg6EmsHTMYx6B+0aukVUzfw7ha7/nS8PxQUL6AwV8OwX2KVuMWIQse/9xMGsS4v4pYM4fLJwWRg
A84YgKfYNbwMAked1K2UkdTaV4oIfmpKW2p0DYR0XQkwK5W6AWH+bGkIv4qtYEjWYAODXKau0cWH
Zlfh/FZNpU1kwrJV8aGY91FxHwdv6PE2+FOrIwE5vRB67OL7Mjw2W8V8GeDImXDhYA9DW+TRMgpr
pH5Crw1y4uYLBazC6KQoqFU3GnVYv3HbSEMj4FFrBlEJIktB47kqraaIIDRXspcxxHRDHHkDIX5J
DadpTJAkxq6aKbvLtiNXdiVXUHZsQjaaS9w5o8VnilCmNbkTsMkfi2dgc7ja9JyDJKxgzzTZynBt
Chf8TtekugVMIIQuSY/ehVOR31r0HXxSXmRddda+CjxeH4Kt9IjUllc6C15H4TO3AU0NH0D8JmYP
VWc6NKh2mvV8eXWl19BKkOBsVKoOdRtCUGiFxwmPSabkuwXc5bKYDX3+vHRXN1Hc0ngs6SJmtAOn
GsaXUJ8dBdV9res23ilbe/bn7ythYWKgrl9BWEx+a6U/6m7AjwHK+dUC3DTs1G43NkA/3mIekQeC
mOimmBs2AdQquLkiywAGxRHLt/XgcCAmJSPHJIGyZ3rm6HVxIOmE/6+Phhr7BhZama3HFANwqf08
6b/KrDteXvb/shQfXyT4xLLGuORUY/q7Lx+APjH0d32Keb/wigJq39L3CmolZuvbfCOYkjV5g8rj
Q7AQuDXgkKE5w1LM1VvN9X1rEmcczTtzMjCBY/mlwh0tfmiz6apnIyp26pGG2VFXH/U0vLJp8FSZ
Pwb2ljfEVTsCMwmveguFpIGE+7bQfjVp7XOeOFWhqU7foPaxIIYM1RZxlzQsXCkihIXEtBM6USiS
9vd9e+Txe4U2IUP1+Dht7JbcwX6smeBg66Ds7WB5e1YEXJyPTTDu1fJBa+8MvCkUC2WXp8vmIT/8
HwIFz8prNTWNAdZRGgHgh+xDo2oY0Rz9y2I2rVB0ojkmZPt+ORfZHdg7KgYwm8zhKpq/jkniZl3n
ARR60DarBYuVncc2FPzEFKBcGGNDbldY0dJGNx9REQCX0U0TRPvAuDJh8Xi+dPGPBGmtMXb7/GbM
vLrrHZQtNxT/vMCQry2jimiXVC2xwKSYvd6gKI0AvAJsToP81i5Rr42IeEHFvIxOrlXc1yooF3N3
br5QIH2n4Z06/XtExfPvEK4TgjH/LqzwHWE7lzskVwbgjwCN1sjru6CIIweIVNPusvJS3UG2jVyd
ShE0CB5gmEnCE6ojHLNvU+PAq6dkC7J6+exP24s2WEYNvLBVkRatnxuUQScM4gRmiRoB6B0oKEyY
gaGckHh2cNNgrmXjJpOphfZTfWERR/pe7CVSiAWDMqDWON2agITNph0ff11eus/hMm6QlQzhXI6m
zdE3b+BBFbpMgdls9l9taSGcyGiq0mBcNicL3R45+um2Sl8vK7F8pLg5ayUEm+uQGbAVBSKs/E6x
OoBJ+Sa/aZt/nUM+XyshgBmwH9pyzNyxOunjzwIDDdkD0zdKGvIdQZMBsiyABjAFKdlkDnxKsSMd
GZyW75J2Y8vlq/WPABGiIogmNqkJBJTTY10vdfUweCR9sGG9n68YrBbo2gGQxoDuJfZscQu0Qvay
WkHPAViJdnc43rkM6E8z7vIXTpXkJ8gS26c5iEHm3qRJsPGKkCr6Z/pJU3VMXQkrmcfGoBYGFCU8
xJj4MVOdxkqcbAuoVGrhFAJAjoWUgSXEYqNVZVMDeE0M0H1jPYZ7AgD6mA+XbfxzcIDlXAkRwisz
tJSqXYQY6Z5F9/PwmPbPuHScrms2dk5qgStRgjsteKClswFRLLgxMbaZd5l7WRmpbawkLF+wCpvR
hWuWSg8Jg/GaRYcRLITTrVZ+bcyDEb8Ww0YRTea8NUwUw3/jRH1CSGjHpgZRn43AqnjKdSCWYOS7
Dn+G5bthfYvy42XlpMu3kiYqh4HDAeE/qlrToUp/KOVG0ka6eJjmW1BUIUbMTyV6wgfeKzC3/qXl
N7p6m5QIre03y3iNgZI+vF/WR2reC00zMm6AyxMf43mvThmbeevGvQEiRc1pyhjt2luBw5YY4Saq
rczOhhJiUno0bEwC6nAKW1cqkW7OShnhNppjk7BpUabeFbdArjjyb5Q7DcXQn58+Uzd3zdvr+af+
aHnDK8M4YOzWN0CMvbykkpYEnGbbYAsKKEJGcQ5Rr/QZ3XMRZgVSj1yNXvTNfMOI+yFwspsEBI6+
/aSUG0Llqn/IFDwIU3ojrGwM3iJCNfsn8u+7Oc51EtxG3SqxFgf4/VC/qcuDaX+1t+Dk5TbyoYJw
tLLIHhSDQYTJbhV65CxxNnEUpbeGzXCZm/qSAxZujZ5FM8hjICOrFlCc78g4Lbgtzb+fg6YYmINb
AvyXudyT5z5QTboRF98yudebcOlz0j+mAQsxA8I68mNMwuLfD6yfSxQMYK50rvAMA1X58NKXV6r9
9bJVy1ZurZFgAHOilVlP8Ptacyj734MOHvdp32dbKV7ZVUjwzIEs4LJ86o6cNC3GVBUcoDp62hA6
lBx69ciGBoHf4bJKMoNbixIMTglzED5VcBeljjTOnHh6+FKxyPvfpCxfsboOld5sedxCChB1Mq13
UZY1gaX1N0KArWIuID7olzkXMnfENlt7UQVEL6DSMACOFm4NOktNAKN6/xEiROI1RzMODyEkwsTS
rEeeiYHUJNFAN/50WR2pJAvjVpjzUk3gnZ6rQ0pk9WINx8cyFl7Mu3g8BKrfbxFXSRpjELoifl2A
fkF8+ic5v9qbMZkiEiEv6/aW4VbUeo5BSWvoc+1gwt0BY5s7ZZhtDvjObLa6vhfrEt81a9mC9bGp
1YsBpXSX5LPb0fp+trWN14YsmADyA8OViFyiJQIc8XAOc9jL0tbBcd92ee8ZDXBq485G51QBfNK2
DhKPsBoIb0O3URCSHS9cgTAYgL4YcLjnm9hbJLDmCKGSBYIcxgG5XbKbgLV/8RDQ8ZJa5vOAgSBC
43apYhsIORGRBT7BdBnvC68FKpdd7S4bpVSfD0EiPG41FUNYmhCkqw0If7U6aB/zrBxUPObAgrlx
ouW2uRInXCFIRRZTViCMNqPRAdOok8bqgY2IcFMLZC5R7rY2umPHu66ctx4JspgaCReMjyDhAvBt
Yev0XAu0MWJ43iHfZNhfyjIEtmN1EybEM7SfLWB6Lq+tzOuj9wATQCqec6o4O2bZ3Wi0+eL16VA7
ahtykAtG+YFUgJ3tUSWqXv83geLpY2aitzUE2mmBpPBvbqpOXCBItHqHGuPLZWmys44JTDCxgncN
cDJC2IHmvGrQOzxWjRF4qcxE3WCLP1y6gsABQU+ahdhTPOvWrMZ6tlinRkYvN/2JJk6NsXxA7LeP
l7X5EyWJrgszwCjdIU4HrqBgmireCGnatAgGj/ahfSUnHeh3zvg63CYuMMTIOzsOu/nWdL7mJ/Nu
up/u3tB7e7APFiBAMNbrX/4e2equP0cIfaphVuewxOcsmzgGBYrCz5clSOAnKNpPPzQWDkRUZDoB
m3Lr6jt6G5wAOXHfetbBus2uujfF66/Kk+mAKQdaZje5326FKrILcS1fMNeWNBUayiDfACZnmt6w
6DYoFK9AqeKyphLg9kVTBs4XlKOX/T332nGKVs5mwEQljumrghswmXLPHIGUZQb7NMMbvmtB44ep
MgyRoifEU4tuq3VU6vssNOUDNRfIfCi4nH9EGmhzZTR4QcVJdxXQ6JiZzInrbtcRICGk3Omn+zgE
VGH487L6Mh+/FiyEOCjGV3jPQfDIc6eLDjkmWNvxeFmIbDMtOFfNRPoXZQVhidXSrhPTRCitWPs5
AHrJnpk/6Lzh4SSdBcudD6gJZOhAAS1CdyTdYBgdEHFcjd+bIKLFVL0bJemh15pjn7SHiE6PZvmG
sV135jnGxLUrkocbEytSXW1EpeiWBYaXmPBUFEIUNB8Dv6NNXXTnxgV3stoH9eDlNZXdWNaHHDHv
OeZqw9BhA4vJ4y96FPuVVn6bA9XrCXfK6ucUbbXryYIrhkOgGhgjQYOz4NONOcP8xAiUgiDSwZii
z9mhLpAcjMfgXteL0zj0oUsKJXCJRrYImmTeHg3xCynGkjgUL2jQYTRxPQGGQac/4uG+z37Ngzs2
u/Hfz5EuowU6KLQsdAHrYpoVYwsKTwgcj8leyuYYx29N9J6Ub536vgWbISnvQZYBrBuK5mA8UQQn
Gw95N+H6x4oipdz1uwk1rWGnhXca3TFtxwiYk8gL2cpXSvM1a7mCcx0TMDGpwGJzVWP3c3QflENT
79i3L8ozq/2o8evnDS8j3T0KfItl3hP/BPdmzimqMcukPEsxmEtvDNXRte9q/DXcQl2UHT+2kiT4
s5QOBYsWSXj/OCCyK9XvQ+IaW5jjUl+zliMcBj5a+sgWOXmLTlnt0Dupk1/pDy3Sb151XwUufbp8
4Dc0+3OFrJ5uwRD//xpGyyw+JmaLlyIB0VT25bIcyRQlrBKpCLD5AGOOiNm8ubEKIDOPuHr3pqsd
tKdd4YIqjN1p3/jj7Mb76h5gHoMzv10WLLuK1nKFqKZdSOcLNsAqmx+8PwJCjtu7yyLI8htiILeW
IZy4Xk31IlEgo9+lxCHP4BD3xiM7Nl7wWDxpg5e7OqDyqMe/p+415g/cv0n3rL9AOHtpbCm6kmJ1
Z0Luk1ndAfDKNdHQMbP7vqqPGwpvLapw9U7UaidzhMLWo7kvfO1dAV01aEf5LcYqpsHTvNSL9sg3
dc48OcYr389XGJ59D5/Zbisx9F9WfwnYAbGJSX1h9dvI4uYcwomre7or9sH+mLmm5lg77bZyG4C6
+YbX3Oi/tCNmnfN9vDe/mn/xRgcQ1T+fICz/OAcgnqS4Nrv4Ct2vxDyyLdBu6UEFjxLcumqAhlFw
dlljaJVaLFqWP7v6t230oMt5NPvfl7dW6lNXYgRPl4xViZ5uiEFzd9P/AHREUJwKMoL9fDM8lcsC
KqiN+W2gAglWlMzJOIcBZHHQDaQdKp0mGm2+t5y65oCmAXNwkajAuzL51ZqRZ039yaaNN9fGSYnZ
TknvR55s+ENpzAxL+uejln1YOUSjyYKgVytcKiB17sCLoGSuPR0nkG2br3N1YOqtvpWnW8zjk/8A
FJSOXk4shti8qtb2VOgEN2fG1IckMx9xnv8isMOI7j8iBLX0MFHGqUJQQHLdr2N30PZqgokafpyU
qzDf8kdSB7ESJ1hr09mtEi4IRjoyLkOPee4UiUCQq/2Fta7ECNY6mKU2dgEWzky0A292Rax6yI64
yuiVW4OMUpWQxIGXQaRp/8HzXBkGRxwa9yUMQ2sAhVqZjtH6f0MQB5YDZOYBCmYQxMXCwpl5nbaI
SlF7036HutcgE6cbuyhwFeDmZrEbmkB1OVxeRZn52dpSzsE8nvapT9KaR7NiFJtVZsBgrPXbdKg3
HKTMe61FCLewUgFct4qglhIhZRrepbGTA9pJL79eVkXmUtZyhLsgqoDXBYY5BFBoYmDNXd7485g7
YeG3W0ydW6IEn1+RQksaA6ISkntABS5rgjFet25v0uj9slbSiuxaLcFT1nliAhEYzwfl0E1OSxx2
ao+Gb7vkrrwGPaKXOomr+fP+it2FX77G7lfubT3UlrMkOqn1NwgeJKu7oVPbxTK73M9yf5iL3dDZ
DtWuFY6GyJ+XdZYdt7U44SBUAN2YCgZxQFt/UhbkHSCHAhli2HJVUtMEMCjyQhoOgZgk0YZq1pUO
MbdR7Wb9pjROjH+ft6xFunorKYKnsu0ozUiHfFCU7QfWHxQFBLnB9dhkfsnu+Sbm+PJS+LRbK3nC
SyKvMB4Q9NAK2H/st4VswavuqQ/6C5hIee+U3FWeJ089kNtq1+6CE3/8i+1D2sta2oqAMSRYbK+D
1TycoK+CqkUCmKbIcM0tOj+p41oJEUyST2ao/FnUoIg8lbxEwCm+rIY0jweCG9PC9OnSuiY4lDkB
P8kYLC8y5a4q7nOO9mn0qb5Hxs+6vzOBjleeuLJP1KfLgqXmv5IreJeAaHMSLie+mTmoRFDAtRAR
bb3KpFaykiLsklL3WT8jIetW+a1R/DKmG9JlDviQeJkDGi31C/PbZb2kp20lUdiysSgrOy8Xu2iu
7Pgt6k+8eaNbd7VEClBD0ZeAVlcg3ot1kF4t1bklkFIGihtb+i4dCidhd70WbTyFJEOuELESJWwU
T0C6ZOV4Co1AD3/Uemc+RKd5r5yM+7p2siN3p2v7Tduo1kncyUK48n+kfdlS5EqW7a+0nXdVS3KN
17r6QVJMBDMkkPkiIwfkgwaXXJPr6+8SnO4CEYZu97UyO1ZkQGwft+9xLfT5Ibc/Y5N9tFKlMjqS
DQhKAnkqQBoJDNlTRyPHmhl5N2Do/XrXTpzGD+IWk2zJkPuDgDhpnxfGrcX3lnH7tQhrbUqLs4hq
tyGo5zhr494O6LRpkqK/6PIESKWIDW6s/qV1tk1wNIObpj+65bViVypLOig2urK6p1xKzBftZEiH
orlxGVq2lOka04DEuUyyS3IFeqm76tmJb9l5f97u6W23LUCQvRfnJbIzZ/SbWmPWOmFcfBjA4pqU
Kci8XIEBjOk2HbeSJjT83oeXkq5lKlbnunhom9pkOXMhimQJmueAJ5VFzm+6/SPOf/Etf6yshB2y
a1C3n3cRu5e757Xg6NpkF29jEFQoDw2x812RDE7iZCpqig3LfhD+8PUhW5O0eBVzv9Jt6WGujo77
9FjnZzq/VfouZWsPx3wjFu/v+w1ctnGikIA4vIGkxgbJ/Y9WrBjUp6K8FticHbgKbgDbfTEV5Ug7
dWaWBBCkuOkVuhnGfFuT7VQe9ZhgcqgxiSfHXXkQnRPXFBjquBRA8rVQzrtIWtJMKZkjywzEaZI0
0G+g50bqhbcAxh02eZBGXMRZ6O0Lecz6C4MegQql3aNHLgf3yRtuWMkiWwOhOtuJNOFVv0HefTCP
YtoOVeJP8HxIpJ0DD9JjlwK5OBg3PYoPkdeO1fjQA9elbZ/tbs6ixT7Yg6Q46ubKb83tSJGHRukC
mITXNOCJk2MDO90Csh1MAXv5oiAgU1XG5MIOgAbMwL4DwA0Rh0jfuWsd/qdW+L2ohbKtBnC55vYs
ip2D+kbRmAw8YuAEyBJPrmj2k8LQPepZ6CG10SL28SHJpgF4hATC8j6MAD65NQH82lpPxnBedZdc
ttuvb+CJl3kW9N/yFoqtU7pk8EHhNRkPpg9kX/s+U9526jZfy1mb10KrgUuTSOXN83JRLwpQwMD+
Vbk7MtGd9INDsAohdUIgsdB2D4gluC2f0CcNmwYp4Li72ALgaiYPbPqhQS1Q1lfM2qyxkJ9YRVSn
BQGSVi6QOpfPf1H69RRmIUDt3TTW8ptOJ0QGtkO5cjpOvPsf5CyOorQIdZTpd3EZXo3iIrfu2Rpl
wAlF+UHE4gCSiYSM1Fi3NnVimwyx979oPSCwAQE/hcgpksWLo2BPxMtKisVyaPfYllPSS3pb8hWb
4eQ83kmZz8e78FBvBYbHTEgR0G+kBWnMWnvVyc14J2Gh8blBQ1tOkFAXf2S9IcCVtBAm/frerAhZ
ku84bkUyXJAuHlH40rqHIXCgeVeq81fWaslIFRR17zsVZmJ27hXt7QQcAMnX8ziVb3q/68T+uB9N
g5ZjZPQ6oGBMF8w7d7WIBwBKtpokkpXnc6lZSQc442aEnhEkussYXfQJ7QE6OZi7dLhrxVqeYN6i
hVXwYVALs73sedmGBla36L4F1V2tL7PsmKsjslKW2PTdzdeLcFJN/OvEvNIpvjuTPDX7ktvzmWTD
rmcgN2KPoBVNxUrT19p+Lu5w14eBkuF8hwW/7pr6WJT3X89kTcLi2ajqLAxGExLQDJOWO7u1Vs79
qbj/h61ZaAmP5RO4yrBWuWveB5zzKJiGIOpCfT32xiYUwXZkVdSq2xBtzl/PblX4QnnQbLLcYEhx
Icz7Im1QCRzX3VUxXYOZbeRhPBjH0rBXpJ48jIh64elHzuFT1kE1gZc5Bu3jAhorLTfMQTs3ip5H
NAc+e7fm/6KnjoC3E8DvKDC1P7EjBqOjJPh7e3Sg9i9FU92PiIV1VpmYKMZcWVD7xEV7L2uxoEMb
2EUtWB9b5wrdxFkkzuWzf5HefbNvm1/VSu/UCaQBlHi9m9pCNQcp4OWsEuL6X+Yle/DvxKX+U4eR
PPo6JpvEPTy4N9maijO/nqQ7f/7uekvfzsGPAqnwTjfDS19E7oVzoHlEAbGyIuyUKnk3w0+gnJas
zHKELCQ6k5LX8YSSNn4bOLuvd+7U+/Nezryx7+ZEXZ6LlkNOQcKDlztHCni5Qa8FiNbELBRxZ9GG
FO0sxjXjYDjjiK6tRe1PVXO8PxXurNTezQUtpL7uZiHGHsmIXfPE78tzKymP1ZNzx72Irajhk2/e
+8Vb6GF0Upm9mDdJlQ/ZM+h+f7SJiowNQ0Vl60bGH3m073tU5d/kD/9/27bQz9CbecMaSCbk1xA8
2ERFtfntaxmr01uo6F4LyzDns+FdEFQ3/bCi9sjOZtjmAVOqnqaz8VokYGWxd8Gau72iUNyFQsGr
7dGxhmzkxesisq4cJOIjb2bH2Hw3UVbgr9hIJ8qp5ro0UPChoRAEqMvO9lSjk0u2FoqdJYNvf1Xk
Z4KDOyyxC5UwfqfrizLdd92u1olRX3KxchNPRBjmAQB2EV0HSEwv6yqmEaA3eYlq6xC15KLPk0KC
Oxs1VqBcTsGYetDUAyfKplhDnLT8eTU/2kkfRS9uThVkKLfy0RctvGPmIydZACZ3L4YDuLON8Kqo
zpv6qSK7xn8I3ahH/4xRbYj5x7KePfgobmSO4gbloVGYmRsCfMzhIqjT/dSL2Jf3iJKAfKComiRE
AaWSfdQ2P4C/ELftVTaBMkPuiU2RoDz0jtqCgkWrczUJJGp+BJOxMVoHaANby97zaSOLg1ufVUa5
qYdDaexSfvDKKWqLwxQAKX7X9HdivEgJcPrKKONZUpS/M3bMgGDpwaooqiScrnN+VdpoA9qC/V3K
/VhecfAr6q3Zwl4tHwB6Z6Z77u+D8KGSN4B3A6XBMdc3gK/xLZEEzd6v74J2WwgSyf7c9c54duNV
50b/jfqPIRL+07lojhVI72px8KvbQuxK9ZwO98iblOGd3+8rL/L1DpzVJe6P2QNMjf1SDgAqroZp
ix6UDQMkSfFkqu+VzwBznYJiYSO8CwoKO+tbye+M6ploEOakwLIABZmXYbk0cmrOmTKSkP2yKzd2
su+mvgT9gSFZ3CGRYvd8XwRbHL+YV9/Seg9826l9aeuYh+dmeoUwVq++BeLnAAQf4Gj19bwgR3Be
l+EYi36bORtlqoOBpooWuIeufZWTITKrYBeIJ1QLbQu2AX7u2nv/2XSaW1JnahfHRFpo2e5buFna
uLSbi3Fi6+Afmm2bdBsW5ecqas3IvCYXgLLd4ITdmRkaZFcU4QnxHmJRThhaoNUFE/rHh6XO3apr
5jJBfo7W2HiIRVxeNWaURo93Hgg7y7NfSBw9qk29MvETFJrIOryTvLiYXqU9v8Gj9loehEahszqa
HkFdWsB0jW/9jX8hN+pc7+nBT2TCd6CtBTRPsvYSnNAPH4axeOhor6o2GzAMOwbSGESnibeDMh62
1dM3YL9HYeKfi+gp/P31yn+2gj5Of/HMgZwIsBA+8mUAkqLFDwk0MCmjjqzNbx7/Qv99mN/ipTNF
AeQkF/mrIiounZgc6VZgnnXS79pNelT7Ll4LKZ1IZH2c2+KFKyixwzbAmhYPYOA6lNsaFMcbxB+T
5/biMt+58RrkwNosF1ZzToCz81q/64dnxN2l4yUx9l9v2KlX9N1KhubCRqZaokWpma+Kl/003f1k
lgcJ7Fc1PCPjlIT5+NwOduQLCljjAO01aEkbWH8z92N+PZQTHHjvF/gTkncY5rYM55Q8jMGbECQx
2/LAE3GZJj/FbkymW7xqEdIskdoGUR8PW1T7J2cuj+6+HsinQxwSVIejGJegmwDF74vLMxhU56ad
wozSzdYO6riGclX+ha1vvxb0aX8hCI2hKK3wAGmHBriPairMp1x6IGxC4A1w5V4JmqENsbdfC/m8
wwspiztp92TKRwUpAFUFtvcE+yyqOJB+UXt7IHEJflkkr4oVTbg2t8UNLeVQ+FnNB/R/3rT8Xrrb
YQ3Tcv6KD0pgMbHFhUTE0lBmh4kZ3DQPuaiLR9sgHgfQoq4u/I7nL0bHx5U45qnTgdYlH+32gNsO
lo6e4CiT6ad8QDpwZyo0gdkPQ3O0ydPKtq3JmQ3ud87R5NiAEtZYwBB2XWKNW2+XndnfAQmYnQd3
5a08uhfi4MZqrRLys1s2r6sNjjRkcdwZ8uSj5MyfwiFkAtwSB9y6g29Gj03Ub8gOfRmbuV8pXpnq
/Bx/2sh3Ahcb2WV1x5oOAr2L9pwhMrwLY/fG/zFsxx09Cy5XwxGfAgOLGS4Uq+HqcvApBNbudkyq
uI9sC3T1sbMtQaqxotc+J+4/SnsNbr3bya7Mqx5gSWicSayrYNf/qvJI6Y0dz/7ZtPOuFAwjGrfP
OE16v/ZunbyI8AUA+YrCyU9dYNqqqtKeigGFVShp7ffDHMVyvbVJnjyuBCygztwa6iyTCF4b+DLE
ssLY6l5AnRF7G+O8PpM/02t/0yAccllcZ9t2jWP39GEFIxJSF7Opt6R/6IKpy7wAcpFY+uXcoLB+
myb5T/t+it24vup+rpzV+dp9Oqvv5M2fv9tM17DzltJqiH0blSwtyDYjErMd+hOTwYw6eH8rK/u5
/mA+Pu8kLoxZv0tzrzAww+BHpqMaceotkDj7iG+9xNKRutKJvzMOaBDZv4yx/0OeGed8pcN/Nls/
zRpY2RYAZ7DSyxrAJpcqqMisjPJzx3oJuj9fL+vpSb4TsFABqCwbAEYKXd6OHqq8q6h2eMzN4Lbs
UJ7ayRD1LkjlN+h70w5C0BSUaUhyD3SfSR4DfCCyvTQKp/pqkMNBBCSyhuYucHuE+gy25mB8NvPn
PXk33IUC6UUgatOeXzfv4P0YnsF35m3pndzfykjtg1/FdhoSfkbOxtjykjHWyd3/uALm4xDCheFG
DGdschcrVkyH2vxhdDcBi8PgsUSHzdebc3LzEWABqSTu9ScuZt67NeMK+mtCrquc5OU4mruvRXwO
EM+zAXIEYN7QiOsGi0M+lj7c01kjA8vbRTv5ZXe5dY+AodXf2yi7d89aQOjHbNtsvxZ8Um29k7vw
13jaCAL+DhxsZh8cOZ0jSw20T72h9NfXkk6v4r9muDD2QCnhTm0GSUH4yNiDwzZff/98Q5ZXFFUu
KHlB8QCM1kXdia8kBaRXjSOZuTuFoEd6HY63Q7mzyvyyWCv3ODWb99IWarDw5ERVDmk6fOyybdWu
1TytCVgcCM9n7mjNArzgboaC6PdfL9cp43FGzkJ2x0WhzhLOw7I10P76ZgAky0/lJlW7U2yLbpYw
i78WdNL+ficpWFzUakRbrS8giRGzj0tKEXEW/KLIfoMqZpvZBMWleZuUffg4sBJ9cGX7YPboZnCD
6jLN1cqJ/1yxi6sGkFMH7MKoM/2ElwIGo5r0JcYjXqzICpMWRUUqqs4vUaSEgEhrrngCp65YGKAA
CMxQISpoFuakwwjQtmo1xFnage/jXJIC3TWbSiWvC/3vv8b/k/2prt/OuvrP/8DPvyqJNEoGnO+P
P/7nlfxT/tt1/vzrj/qP+Q//+xcXv7f7U10+F59/6cPf4Mv/Fg4P/vnDD5uyZa2+6f40+vaP6vL2
9fsxzPk3/18//Lc/r99yr+Wff/71q8IPJf7lr7//+fD7n39Zb6Dc//7+2//+eB7+P//adE0l8da+
fdO7P/nzrNp//uV5/yDzTqMCBjhXAB/COzX8mT8xbOcfANQwQ0B4IsOJKB1ucFkBO/2ff/nWPyzf
Debo2RueD1SJAroCPiLOP1DfhXI6/AFq6oBs9td/je3DBv1rw/4NwI7XFStbhen4s9L7l9JyoavQ
8OrMdSfAY3FAlPHRmsqztLKr3PKT1qr8xrocG1Nm8irv6qbSieV2nWltgWLGDYQSYeKaGvjk6WSi
9otYPWgtOt8WITn4WRP2t2Ze1iALUgMQVm9NHRTTQ+sMfHqo9JDzFzOb2PTgVqKRBIzxr39f8crv
by3VlN6l7od8EMDAwYPwzFhv1YjbeQ0+Z5zm+JZcmfqo8sLEB01v4ovdprH1URtTLZ791EYV9bFV
xBqPwHSqUJc3lmPjXaaq6CHy7Qe/8HimN5aY5mFwJ8V3dpJpxXadJBO+Gn87T6OrPMFf0nq09BHM
KxK/PQgDggqrm/Se1B2aG/U0FClYZnSnq4PVTq6CRkkZpmFzrfFlra0LJKyZSdpUIOzs2f1t+Top
1E3mEDN1HlYFmOvh2O8wOc/ZW5WRi2fNioq/dCrADCZlCAzaxFb2t2nnSu8yB8WHsuO8ZhX2qDY6
yV94kc2LZgcVfk3ZFIuOKKwKsXlul9Jy42TeiD/i3KVjBVDpeW5h5xb8xZAd/ut6GWYwda2ntrwm
DXbYyXN8WZj22AEOFB3x7FLAp784IRc4I2ASw++WpZ/jC6XR0Qkt0jKd13YwihpfYLNC2ibQ4ydQ
MkYlJ/OwkdMZ8Vlto6j690RakgYbM+VY8LdT0jl+Np+Ft0nyNGu7cJOh7EHahzIzjfwqM1sMXnvC
DO+rtssl6i0ZRgcDB0mR3PFK/H9q8fkchx4GDPi+eUNc0Rs9tidVEgNQZjh2iZm6Iao3fYG7jBZl
JAdALIfWDRMjffs+qy56cEd0YcZolRTo+vQu//6FciDz3FHLk6PpUxiGqVDB83ZKHeoNuFZW1lb4
lbcd5aMpxRhJIAUhFtSMJTaOvh7wtuAUkybA5eQvPoK5KOLOZT2JhxrRleyiyFOd9lsp0afzXxvT
ZF3HyRkndW5UCQXXBe4AyAs49qGy9bwd5evtc+ycESBjplnIrQc8Qmb3u+gMzEMKiYMy1Oa84m9T
e9t000wNLATpp9q7/Hv5DKsrpZ3UuQPw1fL19vpBhs+lbzS0ipSRMRfpGbeXGudyUpRCd2DmqOSM
pOUMtdy2knJzLS60eOeRf0SuAVFDwCPiEvmgQ/6oy/gwASyAhlZM5ZC6T1ipId0GSrT21Ti5ow+8
KQxm/IaT3GsLfowIvDNiDxKfGI6AyrKasLGvujpt8PnbP6Hqu0epzdcmyUfb522kznxXZzy62W3+
ONKqlCItahDuvY2xlrXRbCxGQBMS1RT1NcDcQdPSvuq6edW+Fv7RHIBwCAQEHrhU8SoBsGWh8stx
ktNUFlZcIqXqnU0gh8FsVe8YDHTQdjZ+027qiBUHdvnQQCrSxHjOAO4OsurXGM07t71nNE1dUiER
gpMJGPS/dySoazCQgYBca/zj1xNd+DSQCA8xAMQRrExAcAAj5+MyC+EFeTlTxpqMEvQsewOr7Z2V
WbhwIUDr0iPgXtpObfre8ctH0rOg1QjN1rkuzoGIUuTXmWwDaFKLhc6hURxnBEHVeajNYHggJLAL
RwZ0beA2Bvb+VYb/hT5eB82uAUw2QNV/HPjEPID6mMi1hr0w3CdRFR5KzWmGEQeyUfaV3yGaB2DT
gkuxDaoUpKBJ5gLA5RBUgyzvXaR4K2DjTTxwn75e1UWkYD49c492iDPkoM8YdVIfB9eDMn3weFnB
761znM5CIG5AIx/IbhZLMoGMyZUDbM/+FqAkLHeiAQUzxh1zi8A5WHCOnH3h+ThmE966/jbzOV68
kEpTXRqdh4lKOWp1WfvTfE5CUuGWor80BXORKt2h3bGJjvjER7Ar3X49ufnsf1h4D1DMQMHxcTuB
rhYu7gbrqZWhibqMGR+1eFSZxdmNCf2+hqu+qF2YVxGhnACkTBaQm4DZtNji3GiLAp1ZeFH6AKuQ
5xavLXTqMhCZx6hHsOufWdBilUZ/DIdvWg4ePggcNYjHUAjKbuqRN+P/qPltHhWcEgCC4Y7OXuzy
xjA1A0m5eR6T1iqtb8BWNNoXihxUepCsz+SFP2XEW6sKmoM1H1Z9VkfwAtENigKgcKkO3WoaMr8x
eAxLJ8gvbSM0p/1QaVgi40C4uJOmN7k74RT4d0J5pq4zs6xM8LHqxiOb3NdBuuEscPTLxAIwKtbC
Q2190o/2/AwCt4kZdykNdH4pXBYMT2BTLtfIaT/PYo7XA2MDCwfW5GC+1O80nBA55E9jHiOll0/3
zUirBpRzhSGnfdg7fe3FQZ8p83Lg9uB+7/0hQ6ylbi2frEQiPh0uDwX3NtpfwDmB1xCxy49DmTle
04JNedwU6NNAHZfT4IwNo9cZdx4QV3EpQ5ZCNQCKCS+P7gj1nuzKxHky7MJ3Dlo6giZf363luzMP
yiPzgYfT+1mpIaYTdJVf5/EYMI9OUdrbEx4eK6V8QEqs0TjZjU0a6JKvBcNpWxwwVCDMhUI2oNjQ
j/RpPToBcH+/HsA2VldO5l6hYbE2xb4inqiMWHQVqHNQl9KPbb03hmIIw8RuSp6eNQSpWBSeMksK
J+rdBkZo4ate5lhA3nLUSQu3MzSaRexuurZyDmsi9mRPrHvLKesObe9BSM2bgfkDuWcGtaceGFC6
0jsZUuF+F/YUyiIp4CYGO9fU0tsPpSzsb76bBhxoB4Vpos7Qt8fiZ5c72rvStZ054KhjpS7TiLjC
Z6BorQsLXUXA0xM5oCFNynl1oKPjQGlkwhvN87ROlTWBIcR0601njlkbJIAWNFDJGzAjCIuzqkKf
ebMLWo6G8ygcyNBcBADRTre+V5eAzzG5l7L7ZgJyxh9bVqEbJoVJOyfc8LYS/rHBL5he4gFMrz/C
ShP1y5w+t9x91sEaT6ZxbOxfnqBe+NMfczFdiKCpHRSPZZmcfjWOngm+8JwFfE/ShhtRwP1STJGo
rK79QZyeZU8ybUtyZYRDj1JoBm00oJ6n6NPUjm0l+vR3KQrdBhFc19bdAXO3pXlipQqbFoETUpk7
2aKqie04UdS7D7qmQMZrGpUZ/K5GO+gAadXOb23UNJ3hPypDUuNQ6KJxj2mXm9MYT6gOKn+G6Kp1
vne9qDnifTZNQSDoUsN0G3BMKTg9kYcKNbNKDD15432duS5OoFF6DgGB/ehIjeCqPdjMBSZT66ZA
B1ROUBQx4MbJWpiVLAi2QGgBYCt4L0AlRc0e7M6FTsAC0UyPNbzgtINNIQ0HfutIuScuFAPgx44D
dw3KsgZ9arrl6OrFa45Sc68GAKYv0esmJ3sUj0Jkhbw1Ui7D/TTkAUqjdWsKcoMW5AYo4WZrND7d
WjLtsjFpmpJMe3sog+qbqOCf/0LRYNHOTCIyUxu35WOpAIxCtD6klsa7H8KOGb8JUPipAI0wcK+P
PQeL5c73pxxfbHQGHf0oDWG79VE3EXitgw3WRmCh6zHjkVfkQznueGXCcnPtth9vicaGNVuOUEmp
dkUO3oo8rswcQYXIRRWAdzk6eoDxbc/XsUJKvrWsa2iFClW3FeskUh6a2qVz7LxUdy/TVHE0VHcO
mgMvgCQJM1rpbCSHsWWZRtVYXvk6PasVheHT8QL+M9U++oaK0upmP6TmntqVrkAOISrKMWNZXDtW
GgKAy8plf+aO2C5cfpMxGcQ9rnj6IAlHMDWqeYWAXqKkgp6WWTeg5Tfs01BGJPUs2EWF6882RG/6
8wqiDsuFpZiORjv+KHoLK5xPpBqPqoNf1sUw9UrsOm87p79tgwZrljLaz1uX59R96jwOd33HaAML
WOqgHn+Ery6VMRYUyyJbrvMiqdywBUOck6VjkO8lCbEkFSUjjNDGznIo+NTK0Co8TkpBwecWLcU2
TLMeq+3XSuCbvKJFpMdG4Kv+CRRUII9uSTYKvFUMurEl0AITNZyo9OQg83voxcb/xloHNy8Kextk
kvt8RJAf+KxBFrpPuaY1f5mMcn4BoZDV+IPrYMQPHSoqxx9+XTc1+4MgTM5ubFlWiAVTiSGA1QHu
jwLdLo4bg33fN1dv9mk2VXikWi6UgepWWyHrNTKWgvWbTo6z7w0AfW89wPCwm8LTMGgz1nvAkwk5
oqlIhIV+Kx5r6mWBHyMtjJM7GanvAfk0xBExnGZSl2kfwmFNEfpz60jmKpUHsK1i23pBseMDpaT+
6bk+hjCFtcb61b4HW1WoYFSXbo5TnZR0suqfb86cPU6M3bxZ1nUjYX3bDDpiPxalkf+mZjUad5k5
wSXKEMLBnS8GDYu7tzsT+wrccnwiWmV5uyAcSgEGstFP4W64kpm4MX4psdYuklaIn5TFCN8V/ths
y7avJ3RqoEzvPauVwZlm0A0oyJ1QwxF7bi7JGaEdNMvwekWKPOvFY0BUBTXimWo2EizSQjUZORpE
Dhl8kf62anJR3lPKivY4+kADzSK8bLUuEcpr4WEA7Xp2o99co7bUGH6pMswIbxT8JzXUsHKassKE
Orxk4FqR2sZhLNwB1pGQeMF2MCLnMRQahc9mAg+RYChkcrCo0q5wUAxst7PXiPrWP1NVIUxHTNYY
d3nFFf7QADgG1GbpEHwlqn/w+Vg72NyqopDLShcHLOttTJfNRMiXusonK+l0jvAEHWwXxy/XGG3T
cYsVsSZVwy+mBnGss6YDJRP8pXSqfzq+10OdoATaqKuNX5e0+F0ouyxuLDDd53Xc2xbXh7dD5mhi
SHs3cWF7O3swneoSfcStJdBZW9gyKbxOlXsfho64qF5fB4GXqPtBTASDb+Bj4mqgZxUabRinvP/O
7JqIu9x1WwKsJNn0xm2pRRmakRiYbaP0sXMzXHx4FCaoUO1yvprKQ4zrHEHGyrpFFqSwHlhQ6zrF
Y8samrDeqINruJ6KCURjNbfuHLOvxY7oYfR3oMhBhAw8kFYhtqpyBS5uisXcw4KcjVo7Y1jkqQGd
1L4rwWW9abJUD5d+Z9P60akFyk0qFNw5B0Y5WMojZD2rDoi5NtAfm8huBMhPoqw0x+Ypa/IQavTv
uEiLYvcbriwc7x4cTsZdSMJxdJK6GIc62xROIAlIhJX2vDOpBlxRYozG8K3RNEwRjPYy7wnMHQVN
7Ew13bMArkNxTb3ay5rIAcCrfWVDvXkwb9js2cN36MSj9ioIdCmZl66bGfIuSNlDbaQT4oSPEqyZ
XXDBfaAnc7DpVl26rdGRbpWRYdRwu6OW2/O9bN0M5jEUaEfDLYXRIcXGoobwr90G9y1A0n/2mjj+
P5ahMHyKxZQDkNrR9w5U2sPXBvnSHIcZAvI9WLT4H/j+lhEE14cFESDnG4WhgYDt3xFkShCwfYug
fy3uk+MR+jA2gX4I8x8sCWThaiM+LfMqAzbTZIy4feOoUqxJ9fo4m9Y0hyg8xnALvxa7DPIB8dlE
igZS5+wO4k8fnbCs4ZMBCxKP00AzuBltMMw76yoL29SPLu6yk2Up3mhm6Q4P5dfiZ3vuvVMN8shX
zEIEMpB4CpZ9soKPoRGSdkQh6ZyNecsZIJKUIvb9taTl+gLhBf4crEt09iBptfQ22Yjclw+DHC0O
qYV5FNSY7z2iJvN868Luq++tJ6V9/bVcy3mln3s3SXRMIwYFnzKEWRsStCB+XONq6C2LjfLFJjkM
ixjxxcmFv18rCcONjqTTxrZrSjVNYDcwJkIvjKnV4BN1A4He+yQnZtGqC1VaU/WdcGIEj03qKZeC
hLDv7fyoyICK48TM8xYsOIGTStKf+YOLjI0zarsP474GeGSNts8sH288M8B/Bfw+2FRGC3Nphndr
uAOIElYpp09SnxgX+eT2froNy3QO74rArUFORUqrcsItyFesKYgpwppT9s0fJ98GaY1gtcvQVBE2
SFOZneN2FdwmMD4jypGlBVyai5mSs3GTxiEjJp+nHOFWMCaLDh5emIIUetiinlHC9BDW1Kgu8UMi
Uh3DdWOduzG9HDbiFfUoFjMufFroZ7/XrXUX4HM1bN6uZoMUC6WxMSGk5f8wBOJpj1M3UuZszCKA
5j0GvQcs6TNEfHkaAmp5pG0TIeHV9S8cXDVgCczc1HKq42SOZdVGFdVuO+2RO1XeXWuzAVPSGXTb
layEjQr2KbMQHEq0KsKwiGUQ1oMfTYhkeeAiwBM4WRvDZUVoxM40uGi8HW1nFAx1HppCGnjc3EFv
cRjT8KYzM7+qY7ijNSA/JiwkjmjrBAy/6NVWUPOtzNy8FXveNZPTxLZw8caH2mw8ECFzTkpjYwM0
Xt2HwALIrCQr6wal2H6FAFkQsSIVGd+mPXVKnozMzmueDNLOJWKKyjThzGZO52hwC2oLL3HcwDFu
r+uJU3o/liSsnoDI4AAUyuk9Y4BR07slNTfUa9KijPLOb0uU2gNcFRxTeCJc9BQYUoq83WqQN+t6
E6R6Pny063yEABDj19D8hgEedA8woXjAHPyjxguFJvJ8njZxjBGHiWSibm+tHt4sknop83CTLS9X
vjpza27isSwCbCiARUQRWj+hsobxCYEOXiPZlgWq+7/EnVl33DiShX8R+3BfXnPTYsuy7PL6wlNe
iuACrgAJ8tfPh0zVTEmekU89zUO3umVlkgSBQODGvTfCIwe0drufySuj9QHfb6PMdbcuYssPYz75
Lrmq10adG1+n/lhkX0ED5kbsUi3ZyK6ZmVPjXZl5Wetq34l2ddarFUwiGK6FnqoKkm8XKF2eAqmF
u4G5AB5U79jgFJ+rl0H5NSKnCnvfshoSHFxyUrr4VlPjQ1yYTY6Mi72pg6R9M4h18epvpOeG6XZ5
ySsBVd2MRYWVyk6UnEO+MspC/VioFJcdzXXYJue9yULmzV5vnbZlrtGUDPc0EZ/EbqJJNws02Rx3
uemqzGm+5bqlTh2LvuMfwknnCxst5ShHHkNuggLjXKxUA25GDpV8UwwFZfhGA2ln6b8s4ej1wbuo
FAnfXhdhQ/iJUtP3ctwR1RbmKxtBZ7YrLD+G2X0j2jylB9CQ9DGfSBpJZ5dDVsz28xvJLesi6ZKU
m5hZXkYcOPEwwWlQZEPRmG6SK5RK2RubSMCIabU9Dnn0teebTCxa/sDzNvuFl3s17H+2oqvjRXN2
jlq9fFZDzlM0xrWLdOMV8de5mVN+RFFdMBTb4Ng0N9Dd/MHtnCJ760lS+/o6oqS7fZzHFfZA2Qq7
QLdG1+ahi7Y5v1NugRv/kbOuntRbk8AFB6zyM1uoFLFDfQFMVbhcduRYZB4u498ZQY/c66zJyAd3
pc7kBty8xduIH9r5210MWey9hvy2A0SQjroh/oT2/5xfSeWk9plzRPfuJ2d0imvVtiUjuHR5UN8l
VNQjKNuLi/vOVUnhlxunU0s4fBvb1Aai1Zk7uR2MhmaA8prElqnnVK3PJZKt5Q8vmeMlH0JgY8NW
HaTA4M7s8pKSNC5HdSimwq7wNlX2jYw96Jw6VDmEho+cKGr+6TK25Rzw/HPj23o7mLV9FTWxK+Qd
nMv8QPw9UVCns/2nAZIUn13DaGOSPP69Ck1pHqYRBcMDYBwUgOHyMImImdaUcxymEmnjwLPUOQpY
PiqBk1z2vSZgko+X4Dplaa5uMjHYL7oE5qFq7GJQ/Wg/FYjcjsfl4WuNOETsHgfOS1cq+lEd2elh
SCjru8sTrjES5mVXGI5PHxuntGN9WUUJvjR8Nx4a9nrOaDcVdVmcWKFH9nHPz9RJ1zDKJclUfZc6
DkbHV2x9dpeKm0wyfNhmV/KuGfIhTHfIUhbnJ27ENH14rcvA4wHdIIUGe7hsjxglnCv4U+oqQn2h
q2i+joMiVuIuDtti+OBV0uvljlRiluuBaSyad+BnZqvxDg0plZ2idRrAhUimJt3tusyftI9Pj2bv
v4ncSTWfgjqdyAous0LOFcBKlpAB31YY5ZLB543LYU0neabm09T2thaoYofN98qVA6nOAhq8fAAI
yIRD5z1YAF98x6SkxX2zclpdszkdf8jNa4sfc96zUHH6c+vqBlkbAsr9pJjEX11XOOOnIisk8+YC
g/W1x1GG6MyxWy1Dpmq6eK8WP0s3+ENmV8Sz26IwACHjasSKtHff1U7RNP1+NmBk135XaY47/jDY
wnsUznZlz42yQaPuIIweTbPZAv0jODmt3CvKiKkH1pwNB3c6OWxzScrdDgG/eyzkm4iP+hrY6tAV
/WjGP8Mxap3uysNgCpZKFtsLycGzNQG3pdP9da8gMIPLKOgR/TaSsTfZbO9qCqug/xyt9Mp5X8e+
5lds/9TpFqRcdu6Tk/MMfT0LEBMYI6k9cQW5wzObwcy8j9pf4RYcG7ItvH/P4XLJNKvcCSHpfA5h
LPrV7cZuZh918Yrsi8l0ElzHNL9tH/IUZKY+pqKFsTBs8wryd4F9OJFYWlEeYT0GU3tTJT+8ji7K
xb5hzoKucdTkzwE/7N0NSeOXf1Fndt37It1UV76mGJ8QvVRa2x2p92qXuofrbBZeROE6+/eeKH0u
H/oxr3sVsmHMgsmP++rPJjSh4+3mTFKe8PzSci2y8+DrxIOXYdYiEN9VOzQFmIZ0XPkqhqbGVxcg
5YzkVk8Wn8rFVsy0C0Ad2+874y1pcAgK6EMTvZnNmqf7LWrWptxX0wDsptfAxsEUF97hW+qoLPxR
u0Xbkx/rdSNxHKPKtWrqkbzqw7pSoxr3CXyeID1ma1KVby8Hpa505/xUqqwpYlTU2IEKRNrbiPSu
Y+EyEc7HeDMtTJALOtBFDtecgCXrr2Tr2t12QzwVhGoSXca71bz55NaXrZ2oowzXcnklh64RsC4D
FXXr3o+FakGMBidLbstqy0fxLo98uydvm6Oz8kpJHWenpl6CHpC9lbqMbobJn9eh2/eOVxTNtSMC
N5hPc0lhIjnCxGriBhLAusIj+bNzvMD+mDnlFw00oDBPg+ZYEouhDOyDIct6bFbgTYlymU4D/3/J
vlMsqgPUiGpO+y793tBLcEtAZOOtXPO/wjlRdtFUWN+YGsX1kLQUWk568pBMjHe6zvpGfNuCFDfQ
b5ZVFUPActZR2gMi/PnNEH8W4xETUPA3sfD6aT+4Xmgm8F4NtxJwglSmIkeE4V9mfoFsd/HEIvES
NaGMPUS8/jxvxZtNaTdZfmDbpKrkpuhlms0etba0770/20mFsSl3SdkWpPW7lA1XJKzQsq8rf99O
Y+L99EiT8+wGIhMKs3sP/Ii7jGqd8GPeompkwoyGZOrGLTq5ku3TdrEiZoo5pgGKOygp+uuSon/8
yqtXamwHjm8qV0dPSmQUcl/Xo/KCvZnrMJxxYEuDsrlJ7eE53EvSzMS5Rxa5TeqWOlM9CSqP0JXF
cRlTeHynTtDXIr9y1plC9F75HFX8aA8hI3Cr+2KAiVr0u6Hstzz+6W5+0uG6AnGO0285gHWGN4Oh
NseZvAiz9XoqnWGN9/C8i/xTP0d17H3EYMrJPhWh8qvgCuJfobiVOeYweEcdL5nh0sQ80J129Zp+
bTqfw+eXGucJFwZ/0mSUNaK6chyWscMklezr3ZyBsCR6iMPmbsnmzqvuSUFbPiGU7kJSGJkiGLnd
gMQZ1Fa3RR1cKWhYNCYZWtC4b0WYCDxyirTpbJeyPAaFPaYTGwuAWmQCXskQe0Zl74ZaMhGuVAW+
uV5XgZuI7K7TQ1aktxr3s2o7dbDrtup1hfGzKV9VaQf6cso0W0t66nVNFkvT03R29GuoUjoSxS73
lRH5MducjU+IZd10dq+3qXFXJDHVXPrXczLbm699hp90AXrbWB8p3swWHdwiu5Cj1QFABk/P4wF7
1rlIhlM4CZe8NI82m+d2Szyt8hACxDKRKsiP2adwi7qk2AdbHeTJHhv8ldql6QdNBjI45eK8p/ZS
8x6NdP263M3t0jq2NUbrlS6eHJkE2N1126y4k7auBGFp6j1X4i7mJoVOrlbeXzTDPJtTrQPC8IQT
V/p9Qcu2wbEIc/oYDbcyBxouJIfrOVcZSlZY/f541CV6zOS6mh0PN+Fm9XPzzoCi1j6OHDE01XyU
fvo10mmtwldYmWMz/nEUHtKIvsSXa+aO49Gb5p1oy1wv90sAM6IM9hN+/9v0UVr+3JeB0GuqP4eZ
uhwpaioXET0MOvNxusiqpGaBwoWwoSjhhA/E0bmm45dT1g1OgFk0GjX/fe8Hci6PsVH0ZToop5eO
vJFMlUS/AtBXPV3w3ILqoIslxGgKQKNGeJ7YzYnLRkvNcsjm7Fqus+fLY+qXG13jYnj+VXsVyzpr
hqNIo0xWt6HOy7E9FAORqT1N8yJdQIq4c13/sDScvGaQY69VySma9DStiCy2dI3g3/WhHk/9rOvG
222UxVfvyNkMr6EDFuCd6xx0n7TrChN5UHw8B+0JxbtinCZUIJO/UV98sxAHAxcXdTHl/g3egpJ7
Ublrz5xzGfX8m6rjWtKktYYTukuiaWmcQ91vqY53q9DkfQfYcipIdnBYyPz2mQfU8LX364EPD+Vi
p3CvK5sllE3S88V9CRLqcBDmlITLaqj4wypZDL+jvXNONu9y0KjQX4z2d1Pn2z/3aaLOj6zI5/ZD
KGWHv9fY0ZyJ8CRyiekqW5ty900VaZpEbxubeXMq8mHjUwNsWL530sT2r7a2xd3MgqDKG4vqjhvw
G5+axy4cp6JNd6LovSraB1rZIfAKkhz/RqZ9y/CEKrb/tjkdhbWBUhx/ASXalc41qXocf82lynjo
LFjspc1lGNsUO6Pu2g0XHvry6HT4jRkOeCFqwvuj4ZXTxTUq0NcdRuFkrTjEkHWdct+NkpRlzxGy
pOpAObup870W9nT09/kz6ljfImXnaQ/kyJ4dKk0N09kJgR6QNljne/vvpx0Ef/g43KrL7XsnRFhk
ohzMxo0UKmn45WDCiuhDs4KIf8PRCobMqfU15aoMqIIvhsnNeW0kADjvqdcnzRsD4MU3NF7AVtkF
VGi3fRjnmG7jtgP1I9o7cz/a8U0hpqgrM21xQOEn8OqMNwd/gk8/roG2bihcYYfr1g3jHG9pojl5
Dr77R7MGRbFdkyrYw5XyRz1mexjInSex9FL25WL1bYdg6Mjiyl2RTIYCUjI39vYe34jj0ZBw2OG/
z9So+sEOAXRfC0hL42/0gwXxF06w7yJTouUsZWm2AVLPMuRiT03IiT7N8HAEIF6Ec2q2W4OorOVd
eYEwq7rvcvemSMhKK5CGCHLra8/EYzDuwA1X8FwadXfxF6OLwCVDiocCqMADVeap6iXxHXfvqhx5
yUOl2GTMKV0GsXQnOlOSg6xBI+f7cDQCk2Q8jrJZHMYVAp/B/Kf1OdA7BeeAO3PGHjStS9gOusVf
2Ewe8Yykq5d2X0x9V7zNTTnSLnYU7jTfuYuuqex0W7Y6GAEVy6ja/QyKNd8uUDA2gd3kOSIv7bKY
E5XMOfjqe0T6dgfiHSecjWGRbe8n2YTtDC0Icgz8926L1MfSdwt9M5/RcJFOA+dpKTx7FncMLknf
1140yevckdMCoubqccV+xi2LKD64E1x2+hgFFoYYlsliRumgex6WViZ2pTO9ADmAFRbOWBeIppkX
C1cQfBp+x6BUcbSTEgPo7+CHotD31UacWEAZcy9CTu/Ea3K/BX2qPg1BJ2IoEEPfDuZ+q8iPt5Mj
F298F1Y6lsNRTfGy4gbNYY22luKCRilBid/7PHXRiAyk92fOqPVu8d2NlMavTTG3h41eIGAI3QYn
rtuR0GfqZpgzi5O1aWIlGOI8UGPIcTHdI/SANHAifWzwKyrGwUQ/5yIMnA+6d3xawdL7e86L47a2
4Ih3c5QNMQZj4Tib5Zh3sqjHYzK58fR5KSm9kZU45OCf+lIUwQQ0YaLAOdUhlKiHZM5IkXax7wG4
3lSy9vov+Uod80FTAFGwm9IwWsXfD0uhYBDIxvwGN8bTKDQVsyP+q5k7H1EUWaDElTQL4lXNMtHp
CWOqjhU7q2jpxUPbdmYVp7yN1/VrN+nF/8rBI1LZw1jDJ33IEAfztgvZMbaPQUfAb2OdTnVvJ4Kg
LMG321jJSI5CWfxKd5kHvFhIWw6ZZ88Slxb6zGI+Bl7S9YqKCVwfID7f7wpzNUy5DcpOSc34zq2W
M/LWBoFFqxbfYoaPoJp0PBKc/UJl3/mQqDLWBexxlv7dIjIaDLweebCsZc6HwcSBh2pJ7B86IQO4
gBe0T/WGSZrTo5lJX6wt4CkosvRyTO9St//YUE9ZOFzXOvfn634bVs4y/plccEHYKPEyi47Qy4ZN
7zd2SgOlz/hTPD7ihLruyYvoD1xswQOgNO00X+WmUzm97aY6lebQVNrGOsQldmgqUDqgM488hvUY
rRoC9nEL5VA0VJd7vbpHb/VCi+8Szh2Ho5VrBrkXcrIfT6bB1pnI9i38CGnH4qBtrO0MN5fBDMKx
V8n9FHpqct6k2rGY41AMaI0PlYN/5l3WxnYpQDi0aJ/uArvzjH5S8CUacuw2XVV8QMZHYaDriuOU
tHFbHp3EzbcHp8L8/NZHviHfZHnUd9tVXa0VZwJYNEr3h2lalvVrqLS3vq0Rs+GW06Mm274uPXQ9
ODSmHERyE8+mRuCeQBzxOQSfUd6irkmc9/kU1kW9E6qPB/yZYiPq+kCFwT7sZbEORZUA1Ot2WPh7
9pbWPDxC86ZybXyPVuCc9yqgDv2HdgDjvokLECxLz8K8uRAbA8N5KS3JQEbJyXkv3AXTpn25YmoS
v289kWMYf0HdV92mwJNbGGCg/QM1X2M3EWnWfnsPlbhM28/RQsqJk6I/6PVn4tT0sDymEeITUnRV
o6+4j0tpKV7Q9uHWgal29t0E81r6yJ9MnAbOsVV4KyU743V5FB37aOgGZD9hJsvqkPurR95WOWsx
ESTJ928cRZnjniSiK4sPKoBwgNsz1Jfc38FEc5hHQTQlTP+uGhOu6aqBpOJdY0Zp+i+eqLSdHZe5
WZ8hqUdUuZWJRZzapPNtZeOMMT+C2edw6XchWUk/zKz+y8srg+lcfzkvuuYyyp0H5auj4JMrrpMv
xWp/XCINHkceL8+n4rYBruqArWoXIEJfK7psnxH1eAo6fbVKr0yy++0xPJTSlhR6tRp+CI7E3J8L
9dMi0qkfbTiXBBzYuz2aMZZ/uLh9VmEZvkAQe63aZh7FSZAmBZhBVrkM8ltUOPHcH9x+k7W7h7fc
jOvOKYxWzSGAICi/+OMKXHsqht4M7V0XJBCQ/1Th0OElSGagEatMYUimdifDUrcxaa+MS/V1gtlH
lXDJ6miO6Fg82u0XPVqopv1i6kSqk1ZF6WsaGdPLTZ2KBuom8EIjU/mlmYYB7HKh5KXB2Lowyh84
6UQBCMdmwuzdsgkvMPuogTT8JZeE2G9jM+hU36cqFoPd2tZNfayDYEneGqjIY7wnq7I1hgu632WD
3TDAlSghwECDgkoeayNNfym4DMViJ1HOpqBvLii3ozcbbuaCUxcBLUnsbvBYBAZJJ/m4ViKt509A
/iHe+XQja/Pw0GfhOo2HaZtsBhhXC6AJ2HsRJD/IY9HrHzZOQEFyqEtUd/lNl8mgyHfbiAykeKDo
7sT1G05VvZPin4RqxZxcfxKDOVJx9g1i8TQv6xqYWkdVS58x2giSL4g+BLsc/bJqvjQh4c0cY3o0
+ete5xH+VrvuzBFyQ4fCReaEgv9uIjtClPRrL+J07dgWFF7MzPzD1N1YfjVyBB0ui3kYxQ4ZalDa
fu1ACtWpzRubVha9mcL+sIlC8RVUlCbffAuiqCUIg6aARJoWl/FyL8voDKoXrc4/mnTyunFfGZB2
UtNLlQuFgj3bLUAx5iEMRxu8mtHlPk2TQ34w3pr0OLXG4bS+LkJ80sY7o1evfnDiZOXOTTO1HaUz
z5laGm8UY+6+GUK3ndzXGs9vD+3bkG2Rf1U7xOmW8kTTgFO5yveB+oC+kVseB3YzLZmefd4210iL
6tE5VWs7ZBwqofUIs6t6iLIbIiSzeJ8cZ6rM/D7rQppS7dCySO8zG/ScvgNLoXSzy7rMdNCO1xFs
Y58SR6GmrRVUix9l31Dj2DmJH031cSuTxvvsBYXii9rOJv82uNuvhQmGe/6pjSleJ1fzwq2ify31
htGei4JZQzTSsFNpQDL2WnxRKRXL+uBTSxDNNcovFMv7bp1dEx5p5Mk7pcWVrTm6VW2rrnVHYzR1
5MKpWtj+Rq/92WXUz+LrkK16c49mawux3M5Lew7ojbRbzzhL+049q68jgvqceWEX9CUvK06N/Z1s
o9G+i00Z4CJfz6b5EA2ZW6xvL8Wrx+WEb6EtvjkjtW33ijSRXWDX1Zzr1e2qYDUxS3LHgu3GtCUE
BFxYwQOOXY/TmjomGtk79pbp0srllPSatbyjglBsya03gbmtIGgR907KvJRbcg23mMz/j0mGVTm+
b1yxpsv1JitXORIzzcHerenmoG+P5NxOMN3OpeHN5p5e3HzvojDIv8V9vhbiFLmVF6md0/Rr/o3+
blH/hyeKsP8jJafuPF5eY5+tFkjmOBTnPgXuHvyO4b/UCvF00ZkDOlOMEaYMbhfIcEfiZgu4sxht
URdetKYk+FhGv5QDpnGwG/vj0EXtbI8cj7t9utCpCWuYSwLEArRl28c9ir6JNu6hjrT3E1Wprdi6
lLY588D0Mw8jeimuCdkiVuWhH/uYdiuzrSCDvFzYC48VYPxb/ah4jU660Dkza5Wdf3Iq2VPHsGwC
GtaoNvE1Wwc5/XB0y9xk01XWuo7zG2bWucfO//CyYiyKyCSpOHoJahs8zJ5x35Ipg5i8ldEhI+VM
qEw5BPsGrkxqC09LG8IDVpuqo/CUdBRn3SOg8QzfeAkTanEgI5bDC3y8UrTKiaAIef/mtVDapTqI
vMn+OOtVI8FRvmFD8mwVLC0jCsRObWwAK6J5oSB6kR1eyoGrpFPpO456yAzCUp5rd7S0sRUnKxiG
N6GHI040S/gzByaLb5HHQo6ENG/fqUoWEvrR4GfgchTvSp8ywAqF/bqvAtslApvpFqM/ucxTieuv
66vtdy0wnlL7GF14k5x2Yj+NIRYmz7W0SR0magCSPA7T4ncndytBOxDWzxMHr5c5dv/bpcLUda12
BHrfL02dYffAcvPTYzAkHeeu2qid9Ovm48uXeaqduzzRPy/zjMcn//syFI6KOIGhFNqYRm2zzlIw
sR5jtQNFGhXL2xF3AQfmXpibYlfOk/J+45fiWWubJ7OXM1uaZhA4cUenY84zJZ+nKYVQr1hIi1k3
H1Y52DlE5scxZjH0yKhw4kwG6q5ezlSjtEIp8DJXurkb+dutAlwc/y5oLrq3rKCXh+wp6xJBM8Cy
b2WaNPq1hNpnNxkm4yyCBIVClEtrayCAiqZjGuBj0Oz7oMbVAmU31hEvX/a8dP85OAlApJ/iQoUF
iRecbUv+KXOEL77Fa6T7kw/TlkA2ZSi1/urriY2sWYDuIEMVgrL7NoKeH9h27ZIPia4wZc4F7pdv
yE6NJ/eDNZmfeZ7tD+F7EEKfUkDDPtKW3Zsfe0j3SM3AtLDomPtI1n82oNXrqy1wW+tGcbYCqRNK
pO9evoVfJkyKoiphjUT8Bxu85wtyQFgQw7OxtN7QVrC1TEz0FR381g6HQS3U81Mi1CBPl/CR9FuE
cOByIoF1sbydJmO9SyaOEFTrL2X1l2/yKemal2bFtXakuCyT+nkvBtw/oNw5CqfuAB1aBVBwltxL
ZmqH1m2omD//ihh8vmToYTDDROH98D+evhrEZqMYphTruHQB5vkDD4ZWXjeDN3W0XnPjxUbroaLc
/vKjPpujrFvQqyDDuwcpLo1DnrvawI1YS2OUexizjm8H/oK6IcuiNB8uXguXPYAeotquUuMyXUFO
K/Q4Igh6/zdL9ZkRgb0fkiNg8ZTOW9zNc1k1uEwtQkwFDtQNLcP+wpWxGCF4inZqu8tdCDwpGDPW
H+5iWRNroevQPZCso2I78VEnK+HXTdVirgwgWn2nkSSw+KJ14RsqMSHFeXkofbtT/8/y4taTwEUy
i1MF2lmaoj17h3k/OgrIgKGcIo2Rxqrt+cvVK3ypklqe/LRsGxx0/LYLqwfqIyQ1dGSS5kwWqXx4
Rkkf4aN81ZrE0naSUMBUQsxjWTBJF9pwWp7JO14HQ4793kcSf1tspDBwec+b8ssP9cv78HghYUj7
QzL6xI2eC85puJSMoin1Ht3ShaAD3eaOvkAQ5WsCOawYYYUUy04jkUXJNgk5Upl2mpQeRUlYwU9Z
KFPVdxerDL84sydRuNkSVOpTMhv3oVsjqXv5zoOnq5gYg/bFw2QT8QTxDszo6ZLCRxQ4dZF01HZr
W+CYagdW0xByFPqQGspJ3xC8pFhG5Bnxdow1T78bu4IjtqYl2/xzqrAe+EbdJgqhE9fD2r0q5RLN
b1zKkOZ1gyVQjaJo1QUAIyirj4R5IAXI0e5Qp3AfHt+Y9HM2wMqj/MV5t/NDYY5pNkHHhnDSbt6X
uofj/lfkeJIOcPXQDE57oLWeDY8CImt9B56Ziu8THdyC8hhQ5os/rwmasE8vD9kzMbwdMuiGKREh
ynCTZmt/OmTwmiW6sB7fPwmGI2Cfn1PCGuiRxXVJOOF4VF0ECaBuqm+UZckGswC8q7wqxrniz2o5
btVvsuRn2wZ3Ro4GTkFW6LOX45369M68oA1CguC2d88qQNFxuOIs4NWIZdsUgR1pZB6suGeSTaAW
RUAYetXbYaFS8gGGgdHToSnqor318sIbNB32JpsBvzyAT3Us9i4hSbDZB5hCWA/KZ+PHESsH9qC/
ZRqiA/wM1KBqF3iomQJUpt3s9X/SaTMRaPbaJRx+Zxvw6/tjT+dw6/tIPJKUlrdPR4nio88bKIsD
NUBF8PST3PoGbBOmfeX7lQiGUc5ZeBhbHhan0jzIiZeVFpYLOTo9FDXpSxuWXh6ZX24tAEjEw4/7
AhXAL/1ZcBzxiwlEXYaHra3YYcB6ocahJWsIIJnbES8DWBncyxq5uft5jaA1yZNYGsvMQ/881RDI
86b68Zv7eh60cS7BY4EQF5AnetEvUUJ1HfIqbW7Rl2xUod3YQdMKjcUSZsZ9HWJHsL2KOhM2b0BW
0qm4wzHCVtjSS3nbA3OkUvDybT3NWK1vKa1aAipDmN4hiX6uw2K1p2WD9w5VWbgXX5osxFuHxjFn
MmdJ53sCbYwc/HeZ8tn6+B97mI8My0aAKIkDUpFfUsQlhQXcUPUEjXIhlW+esWUrhAYN9JYBwGSi
ZKgW5VUoZ2Wu4EC0VFmnXY1currHLooC7A46pYdXQcDZPKNjZzDZmgjaHgDpRk9G/2yXGS7j1jKT
r2qJ1QDEqJEozENP3WcfBWP0ve0sa1NBg6ZP8+rOa7ALRwwRqCNkVN+PIC+Exn837jS4pzzIXkf6
4bKWns1SzEoyrjr/uGjl1bwySR+zr8c1AoOc6PvyVZ9HNx+Qh/bmCN8S3AqzX0adkvWydaBLGCqV
hqg/FJr8a2IW2D2yGGykYneyGdhEZQr6denZ5MgpqMVt92ONqNfbpWPr8ofCkexwCNoFWMHLN/rM
GYHjAwE4CuOMI7XNF5NnYbiOlfGmbEYwdik1Vn3VTV/QrbVMj6VeLZ/I96csW3dV3iCjX7NJtX+F
SN9p3Za7CXMqpQlwLsH7Y2o4+3IY6E7Te7nlt2/u2PNFMXsArsip4hiSvnJWdB2WSRP5FWB1k0TD
dnANrIJ7sGrLqceJwGZaXedZ6Imari9foeNEwIhBgJMk+3EUq/7ZYzSR0lOK/bf9nXP5s8jPjsmQ
uHHkJxwbftVpDutWCGB7KKRwlsJPYqmc8jAPqJfkAeWWfaka2Zj+Pq0lEPxv9p1nqY69ehazX2e8
EjbK5/sOehZFmWAp9luJSC9F/3U+sOhyUvYgdcZvXp4JzwMU+kHCQwiBwZ4cSA+f7jSAOPgXrDW1
76aw+FoX1jY57crBTtILh9n3DQfdl68b2C30nwHKx6SHXA6HjjDKUP4+m4F4tuic7Zf6RxF4kk6K
IoCedyl/hTU51gPET+KJs21EG+25C3PHaYKJH6QslByuRkrWhCDYM5ZcOBZxEx1E7wWmBvwSHbSQ
sTUiafedVJCXjmYhKT9ejqP4SWy4xMNyNyBmq4QFlK6mcN9B3qYD6WGBlwNACpdXDe+72sVhbKdL
3rz7xjdDMdJpTDqpN71d3JlQghnxWvnNbzr92ij1dIzOXlkuR30aGKfhs5czRHRjgbusdtlaZRhm
OWQrny8kmJffxvNZT+Di7JhRNY3gA+GZ+3QW5MMcrm5OOnNR2m8+lKJ3UO957ZdkUTiBjV2cZQju
L1/7eUZhO08DX3JMpDCehMnznVsvwTokONNRR63tgg9mWxKgCMTbv+wsnEWQ4HttxuLPz/PhUlTL
I5e/CdrRVpFevqtfhh68EUuwmATMCrafQyxStwpPAkilGLHQV2qP2Q2FpmOMwAo+48vXen52xw03
JeslS4hsbgyL9OnwK9VXfeSVap+eAyteo0N3308TOp52JgW9i89VYT+YoHIUSWyDdJtt7LkKvOV3
XVSeHxXRdyU+ADYNFbCo/jX7pdEbtDQPx2SIxEv0JmUVL38MVWpThzp1LUM8QDLsk1yUsnH71wEs
ITYMDG+YMKsbIN3dJzipIAMgzM7Ooe8pzFVXsPcs9WHxiwiOYX1+tH87lIDDKVgdiWASBfj8Ph3K
nn6HylvWFhEF842GwWYpDdZ2loyUiWyoj+5W2yfICw7LV5OTDtFflJ96GRwyYx13//UNkZeyyVos
gV7uzzFLSKrosAzWEKOTEeekB//4ZhiNpVhscbyxg+IvNziA6TUJ90j9s2i5P44XGwFRYmXCsL98
U0/xw4QXTIICMgbWi3cblYung1SX7oL3YD7sV4BWlo6wRJhvOuQcTM0GhxUbiVfD/CqEZOWhM7Uc
2Jdv4vnOw0on/kOAiUiTOeM/uwlkG2mL66PcX+hzSTxyJWmAYYe/mZvaSkLfv3zZczj5Z1AFikoB
ZxAIcH0mgR2cf3jWTV1iksULMekxWAONiAYKg27NhRxcfAoEVnC3MLqp0gdn4oUW1OraQ1BVTJe2
jOC/CBykYR/hhskjHtPYcRF9h4vVO/Wzu+mfWSHgQ6AktnwQjbdid/8olStj5uFlNuoKYk+zczGg
4cdYIdVLkHmhmzd3l5X+8oM/rTfw0q3tItHdTTycssj/nj43PkpRWWVev2+ENVvhrG/3+0cWmtOg
Lf2Z0aMFdmncNWpCD18A8iHTPEsgz/fyr2zT78rvYzd1f6nnpun/n37ohHXrrl6UXfvE4Nz24/q/
HdFflz+/C/UTQc3P8tfPXWzRs//ETDgqLBHnA+9SVrrYomf/IdlLye3YaEIsau1e8+iKHib/YfPB
vQzvUV6el7AxT522ruj8E3110ghPMjIRkvnk37iiR88yTxagR+dEDi2pDef0fnk6O7S7kJiOA+og
X44HHa/Tq02F911d1YclV/qEQ0DwRkSj3sHGMccAlc8hwPzm4Lo6/iOpA4VuJdR3G5YPV/U2731V
oOsrP6eUlfd+JFH7xNF99l/snVdv5Pidtb+KsfdsMIdbpmIl5dS6IRS6mXPmp9+H02O7pfFM71y8
wL7AAvbAsKRRqYp/8hfOeY5OsFQW1tC3stOI7lZIsvYRAwpU6NyU99lGsQACuBBy06aTVyuMuOgZ
wqbbFJPfYxBKroqcy+XwhE6CRuZeQEmZYEMxCJHLQdAZzP/KyCx908xV2IEdseEj+aypGF8JQjXa
pjilNLoTWEIwmTs8zbFvSWW8C5vUuFGbQf3xhP9b1/tdVfCfzxf7h7yAPz0SH77rf2OOwJ+cG/kv
jw2KnzJ5+cdL+f6P4Fu7fouqMSlffj5328//OD4S5wdgKnHe234dBTEl7I/jI2lfoLca7HcUKmQA
0/zMP4+PxvHRGGgrMi0uW65/hwqo8hdKXXk7d1ukgGSaf+f4KCoH8UOpzoiFo4hi8LcVDCjUj+dn
BhCuFSP5QerYdnjPZngWdljk5lkSV7xgVll3X3uU8ZmNMwo5udmuA6lDSOTJr5/7KfVTEcqCCy5h
eon6SbrvYmNEirispUYH07ZkzK2TEXn9qEmRN5s9IUUasA1zX9OBD648ztbsznD/V3vWw6690KCN
hK7VLeJ3Uconep9RD2dvGJFz2Hom5A+C1uFYhTEerWxZUmyOIbSbgyH3ooZPUrY2pVbyiDQsO5En
bcEuzU3tdprADtihliHLqta52IdQmVBlazzwCF+WpUBKRjnljmCJBxNtS3sGQGmuu0LuWmgpkyLY
o5nrXmQM7TFRc+sWB710xmCZu6ww+NcqtCAX0xCmFwnGAPAlKSRLTGpjwQkf1mbHRJakTxidT2EU
tce8AOxpN9y4MoccOS1EubckyB0bDEY4MtLmphWm/nsXl0V4zNm1VyBzwe66KD6txFUm1N5eQySB
EqxqJ4aE825Z9dsY05MaMbecUG/ZFxI5ljxPqmiM9tSjlmQaCjuHjadmoWTLo7OQdvqzgMGPVQpI
nTe6R+NNQF2xOGOZEXaiWXPuhm1iBFGYYrNQzCKGW5aH8b0hKLA0kUHPhjuKWXaBOrG/6OROxDdk
ol5yjDjkKovRSZHGJUnySc/q8BnLSLjYSZnID3IriPssrWusVUvebuBpDQeIScCBs2bloCMjU5P7
MU/zxuZc1PepUUSvZaxP+bb7MUyytIv1EbKNFNkFplLBMxb1t18tiphhkKSNtiSK2tU6JoXkot1C
D15S7cxE/7YyiHF9kHN7rdAFwGbRpSOxEHge6jYhBbpO01jCTRv3t+Oq8tIaY5BtBWf4HjVole7r
pRle87SAYaav8Epmsb+YkT5SDI+RdALAKcs2dvnwtrdo+nH/dR128TAtkR82SBtdKUmKp2kkcc8T
UIhljqmXO4q29QrAnN66CmaU5y5ieUxoMqAHRy0ZdOIC6OJbAcvPSqu/mG8JDr9Hk9pS2TgWwgsv
abmmownHADWdmWPiGTXBGUi+ONZhVktnZRoRNytCKKKszVk+u3OEw1RrDL3HG9j1d2ATCrLnlZXk
P43VX3dAZziIToOjsHDzzEibC2uaUVkuVAzvYp5WGSW5sF5lmVU+JnMuv1mYnJi8Ko3kpbiz9/mS
XXf4Vp4KTZqe4DVkN8oEQG03dmI5O90c19OuIj8Mc5gUmjfhyOTLDg2pU238IREGR2nRC1/JTcQ0
acn0nostn66tBMAwqNNCcQwmxK0y1I9C169vcUdsBIOwpM14nWJt2A3kpjvGRU1i96KqHvquzmXX
pCR4xyKufpV6mCVul7TgR2VzMjSnHdvIS5qqUhxgYXHuVVFmXXedIoOIqLF8O21YYjGGkKA0O4sI
BjtP1PBG5BbGpxLKEePsMB08dKGhgQ1z6YEgzH2znDitGufaqOdvqzDl1+uEkMrWRKHXXSEu9RPY
uJljJjfI9NI1m954SrCr06qmXhzw0vVRsFYEohwBgrVlPc1jj2nP/Igxodxk5XAg7R4P7Yrifk6q
U7oRnRxrVmYsYXMqGE5KYExxQe1TvhFtk/I2TtNwHVpYPp1Wq7Qb2WjEbx1oHoTQ68ocHlU6z4K1
X2mABmtdNdh6VpsdDDOLydirQ2zXcQJhFBPrKsm2ycyWnQssSu7okS4EnTFviU9aCxgyjiL5gVUw
cs2YkYsalEpk3hKx0lrky9S55gtIoC64sArLofVK62uKLD0llokPycFbL31fMGUQTh4VWnpLgEKe
H9plFYR73RL49pjHleUABuwlz5CN3jxCII1qd6oli6E+j+xncMFKhxUywemWGQbeTUi28gWtFrm6
mA4l14LFzKTZ0OfXoSzzR31QqyGoqtA4hqqU93aZdMNbjz3/cuTTa45aaZAGOlrwNoZy9FqB48Qq
HReDGw5x/As2/OdGmckoGpstRcoC9cas4uNTXS0njfs4HCT89d1VgdR5z1PbcAWS4zw5LTGIjFZ5
XNLR+NEd/62K8X9WDm7xU7d9++1bf36pP5eX/wt7qW2//+etlD3k0UubfKgCt5/4UQXK5heddQ4j
yh/7C6q236tAWf6iaAYZDZLM0AdVEl/5ZxWofpFZDbJ5ViXGMPpWVP6ziZK+MOna7MritmU1yKr6
G9FSmvz5eqH6RD23tdf0cVuf9+l6mRLwW6g3HERhLNGUTHY1QVORXbcVNOcmnkeHHBTDdBkz6N/A
51cIBZSBpyhTnvRRNxtd8hByZRetmoSds6hDWrrJulmpUmSVTxKRJYqj0VmTXJKNcof0ol/h22HZ
rMAjzC0wBxQNNyvgPMu1ErgGbmjWMhKEWDKvBwFUso2zSsfiT97VgGw6jxZHsSLpvUGJyFNOmx/S
eAlPfbjya+Eig7lo69oQ94ZG7oCdhd82Qwlj+KimHsqa2G+n8pHKzBcN7RLH+WWs9U/CCmx7Ms+C
Fp9AM9oWLdg0ZoDiEKE0IOWi2Qsxlcf1HIQlfr9OCvi+xAWVO3r5rIn7xqQuFRj0Qb1iz/eqyQ/I
mzT8l7F8Ts3WLVEHEbzkMVcNOrF+aXrjIhQmtzTTIw7YeyBD14vJFEOAO4NUDnq2AaUwqqkcc94G
pGEMCHFmN/hKqsZrIgNLPyBCqitl4UeoyMMY3AW3TWNQniDp+UtZ7PFIlbNfND1BQdjqzTWYE3Uh
UVd7lpvZ+ponyQhQBS4LTdA8k/VXqY2jC2b0KChT9CQ1FWSOWMmFb5O8qEBjINacx7agelV5ftho
CKWW9rRdexvwDLJPRpQ8Zy2qwvukbduL1BSQoUCDV08L/lK62No45pmSY91Mh8OUjXC+YKwkNz0k
pvuEqMbFzXgK0eN3DUhZKNe130pTGwMxjqOEx42S3EQWwERbIf7lCKpq2OED77zM6ItrUR8WX1wU
0Z8WobPFdr6dxiY3Xdxq03cxsShU9DEMMghKuZ2j7/BQ9ZbfN/HOkSt/DvpITJxMCy3XRC6+742q
C5ouH3EJdvHb0pcw/gUewvYoF9llRLqRF4X1W6TSWwB8Gr6X7SLbFv40vwuLsLOZqC7mwZgJmsLZ
UFHpYWZOyEmhOqZer8LqvZ/1/ime+vpRbo2hRMOEQIBnkmJdK0QXEIfMdkHglUvte2sp7cO8Wvmj
WPd5TVyDpl3NbP86Gg+eZ3geu0cgbdrrUvKrbQIDl8QtiUs4aQrTBbvJesoSstq0yzCEy+3ULC3e
FOpGrrFYtu4XqxglpyigikGsirtX1r44juIlmhIPzpNceXETWYmfE0IwOkltTSckKAxC5lnMvqE1
mjpHruf21E2kuDl5N/Cnj+ICWD+v5TE+VblafDMkeXqDqC/GFxIBYe0rYxwmf/HUlbuG4cfKJ4rT
fxebat74Rkv8QGA0yJ9cJjq96vLfsD2SUKQ8cfHwN3J3Inq4CeFzL/AnNer3rJxdYxqL6pQjKE/2
mVjq3R65SkbPWxYa/eSaSdf50AITDbOkwyfGAVDt2OimmaoyW4RAYfNNSZ8Sj7Gb5r6gWgADhBSt
t8SQBDjs5G7RioLqgbmPQ4yYSdi7cgq7HPD6KiPPlkbJckpW0LyNndIiCod017lFzATcLucpii8i
iWPt8lY1hj1RYcJI4bI7qFItfsU7KOaeuLHXvVq1qDKZmQ/Q7DLDbHfYkefJHyY9wtUfDoruFwTk
1F6sinXtTfjE5sc47qbLhFJC8tA7LrPLHVavPEvF+RaYazJU4An6uTnOpWm9SWvfjrwWfPa2CstB
duaewSKIDImYBcIk1MpRubyaU2N1sBlrmAQSEchlGvvVbBlP+HmsNYiRUSQuG9Bw4xblo7SXxXKl
wA/jJrNBLmi1zfRQKA7KsirWgRl1OZ2KiGBw2vSBdmjozOEKy5ICiXvpRAeWJkUN0XpRFejThIF/
lgxJ8NuGwALPlEKwpPKohNJO4dzSwSViDqiUAFjJZamu1ae575Nva6O3W9hoVy+Xhk6K0wnYohR7
K+XqXhy5jB0J17TmGlFtqp6CuV7zmapbqp222dTvkYyUL1aLWCRsJkYZspUPhwJECchDUUnB6kT1
KPnL2OUlGRb9eKzripY45NFZ2J3Ys+/Bdd9oe5r7IXeEbGWsUegwuOxeyNRnUk7UyEujUcwZXi6t
5eblXDDhH/XjMNdCZU9Cpp+mTstTUvLicLB5qKtcANKAPXZF8AzTTYalZysD5a+jcW/tHIvnDv8P
OXa128xGP/uKOckGzU1rMrJkckFQnKV0z8tgANG06nCafClJDdZ+aZgZoNNTCXsUgTqQxPQkpnlU
4oppR6jP7GMqlF0eFMQK3Hkzvg60GonTDGBduVuH2gkxTf2tayJoNiM6ZRBsOHIGV40at5Pk2waZ
ricVgPhdMY3F20yDFIz8Iy+CIWdZ4rZKvpzWaJoeVbWITFvuIQdgXqpcxLfyK/5jsbCjcEqmjUaV
HEaQlsd8ZEvp6SWKql1RFUkCL1gTrhFurIk/RlX0VTMeIm3TFxQq2XtzSx6ROaqkXYytokAGz2NM
u3pkvamhkUClhlV8uSxCjxN7mOSHlPtyaOeYkAu2/wM+Rd5g/daoVeVNqQC3Odj2+sEFrVS/maXZ
tV5IjqeyK0LQiaC8Q0ZNqJTFPQbGboWEUfRPiygQWZMsk27ZVi/pJLqaynctnJR3IhiNLVpmBv8w
KVrq9eyTBrda9FG1CQiauPUhiqNVxwn0PZoghttKPcqLbwH5RDe6oudCtNgbPYbGBuzfmlXGDUPx
GSQcmLe3udtmMMY08PH1qG97m9gOPiRFl3kaiRsgjxY4iQlhZDJo5PmN0jYY08mmCFvGWRYs39hY
Q64m3D5ojBZQ6I5cTFXuduXMnLxdJfUw1gpsJq1EB+s0ZjbByjUI6+YBLczupFTNdRwmAjnX7KGe
ObPW+9qB+XS1VQ+ZCC4mrWQaxSNFiD6NIIJZgN/kolpeA5GXXtivVRzIteS5RWjZRiDGFrp4K4/L
A6MPag+8zhLM8aKeZzvEFc01XMDsszulW1WPlJiGsWi3yq8IibLXnn/2xPUa9M55sUVHkKeU/C5f
/L+26r9Meo0/b6v8l7b69o99lzNs736esG8/9qO3EvQvsqbjATKRDLMGMv41YReML4R7szqkoUeG
Qqjhv3ornbYLlwWaBZwoIhY4OqLfeytd4kvI57fUPBpotCV/p7faUoN/GrAjEqKrw6ax+XAUfBVb
E/fz2jbFFy2pQ6k6iZF01x2bzL2KgzI0+8QbxyXcW23SeSRSrWiGBVKQzDS5QLsmgxbMSl9qJ9es
9Zjcj0wN8FVfMITqT4yEsmuec1c/vblXP7bJP4cMK//p1fK+sKxAVqMj6Pr4atkFh2klEKw9QzR9
4O4oGU5dteZdrVQ6Cje1pv9Krb0s1xPPG3VobjhqxcyBT6V9nyQdqeBIMPw0VsxAYfdGb5GTIWSB
c8M0meCqIM1T+JbNaX8hNgyJU0Q0VKTco2xZTdfrWJchZwGoua3NkBUcMHgGm/jwtcYR5PB9Cwgx
bXO2vvUhALO40QhUoELLriSZynJDXAFuacP8GXgKncZfv0O/rdn/vYbfPk/+KwN6MSkXcfp/apX7
KWf4W+Ccj7DisFnoTnFWjadRipIuiCeRJ0adGIpdmZOyTyK5EMFYxtMNfWhVOFHJkGrlGzx4dLHk
EZAjY10vLZ4Smla4iwrs+69fMdfr5ysQjRzDcpaj7ND5bD9+pkwXOpOEPclplUi47TGg78VKk98g
q0FyhJkbH5gchveJFmnc/JUwCnhgfVfDqiduHY0FhvO8PRvpENEKgi4EA4lX60FslB52Sl2DCAmx
Q9t92MU3Y93N1/M4DLMDcofb6zIutYNDPURAo8zpM6EmwFHyMBcgRklM7bV+omXkgomRverZ6KSj
qqE3nUrshEu/8HiY55phaN97IdV/w/AOWrQ7GfGdQa7k06BIqbOBD2/6xKhf8FHwbNLWVHbJaxsC
MpuYQ86FKXyN5aENFsns3qGYC+yveIrDNynaBcW6bp0Z1QhXEwPYS5iRebI9ZJPrv/44thvVpxsC
629qeJbfRN/yB378OEh/azHYC5LDIBwtoBFufV/KW8IYO0ycOWr1zJuoh23yx0yvhCbrG8Og3qSk
NDClFXRbp+wd1Xa8ShA5qBgJRemuYd6xEqekNJBhZatzdKVHs2ROkFutpcZQ32ykUm+SaviQYRXU
4GihiJOmLdkihGNnBkvnTNJ4WsKOwkfLB5UfEnqqNRp1L44z7tKlMDzkY7X2fpZVJkOCKD6XDMfx
apDAfUtmtmJiBFrgaYtUh3ZHMZXxRxEXhtREWE4GZb5Uq0jLeexWHo4S0VPgcDhZh4hOiIrubAxQ
n314cPUFMSCE+oxTfKimacZ8BA+QUjZXmxMgW7l2CORWrvCEXwpkKrnwKIc4aLJreWio+qw19sV6
ifyyDo1HnQa48/VKi29bE++4ayTCEdLuUDiSVl+ms5F+1WFen9RCyW8IF2Ml8ovP/j989ETCb4mT
aBb0z2PZXF4zXZR62RnIscKK3IqnDGHtRYMtZrdOis58Ie9eCZcRf6Er/00/9um2hZkQWSa+fkyh
4qak/Ek9RKKzGRakWSIIrCtPE+r5a2oq5ABq8rEzx3wPjqfZadpYcPDAmFlC7crJQAgHYwvPqrlU
JrYyv7Dvyv/hMLAex5TBdhyL6mcFoQSWhjgbdlgWHEm6U2PcpXUHFXsbva8MUnylZtsl1Uy3SpYd
tgFa7z6qwp7UgU6xdWUUd0MbbhW5Ih6EBE9TnIXRaUKfxGihpNpGGOY0HTS2v/4wNw3L54O82Vw2
wwLbcxzXH9/SZVAL7ABkWIeCSk5SmS7MBSV5KYMwk27LMAbhQhKC9UQ4F7HaadZeZnX9HWI57B12
r6jYqaaNFFK5xZgTf554iYIYRog+1zR6IJwuFrEB5wkdAEPuxBPGphtuvFaSBm/Z8pPoKRqX1qv2
NN7Hx1wzFkeyJkCUUNg4LrVYH6t2Wd5lcWQUGLOJP3atcJmG0+Wqs1iGEWskdzK8Xz74zGovC871
14nQgBT1YT2fByKx7KkY5iM9bHhDAtt8UZQJV664MMpodQgAkXQE1bYKtjBZ5hHBEG0tFULid2a6
Bm3GnQoE1/IEVyO+ZeEpPW2MpZmwuHhkqaivyo2aMWcxWm3e5+uin+iG7xtS5l6MJQenuXS6S+A8
N8mRnJD1F8fyPz3TsUpzOwZrvlU/nyRmQ6qWGbZYyVEYhN/BqFCDvCwHt4UF5HW90Tna2qWEoXb6
sYFR5xPaSXRWxDY/GQDSwut5IX0l9eMmVsGfqUw4cg0GHnKgH4ochDLRNwjS+RJV5YcKbXstnw6y
YWxSEgsfk6j9dlX+dJC7iAEKkRo8PsYie0TfiEEB9oaCLNQHqKf7XE3KDgGcBFUaPwA92NdmzKaD
ZU7pDqOCxfWmKs5GFHdKRFr7fhib4yrhmeyIQ5HMWL3HTqC5tGkCNB6pvSECXvCs1iYCdazSi77Q
411hDEXQEq/1qw+DovzjHwgklgcjqw+JmpkMqI/HSiCkz8TFzx8oZfJVVUumQ9rp9CiDDD61RWZ4
UtXMPLJcRsajNQOJ1UlzKTE80hTq7+CpGdP99Vn/pPWmdOJF4YTiQYrIHAv5pyoerkpYinohEYqi
plckkI8eaOwt/XncZ6aUB8mGa+nNJ52hHAX/YR4my//rF7H9jg+fvEogO0I34r9+KGA/vjEJIbYk
0wF4revpjRZTD0DySn6BBuYXt+VNX/SHX4WAjy5gM2TRuHz8VQxQU4F0Qsnpojm/YuxlPfCHUX8b
BtfQEArPyUrF7fSM6646ueyeK0OJHhAUR60bgr8D6qoJRySDSW8bVi69kmcWWCskK7vJ1VG310Xs
AY3m6y4l2hfCJUunFPxk351lMjzY2YNHQrcP6JwstPalzPE8oN5ImoMRWbPpqUr6i2xr7aOy97cP
mZ0ppAYCU3HTmJ+uPJq4UUzKRnQmqh63nJdic/eXpyk21/thUVUI3cZ001a5uYcaAUyVYfZlNcJB
cTtMUoUDd/xcyPwGFjnlctuQcxHZ+iIJr8zJu1tJqI8iGNE7YK9dx+B7rIgaQbDyQuKg+UDdoPmj
EBG0JOUZxbY2MsJD+YBeAoI9C4SEuZhUo3XYFstKsdbvUysI7yJSoK9RpZtP+ZSZR0WQjdepV6mq
WbJrp6zZmDlCNehHY9jWFF2c7ZnnoqMpSmMgi8/8SvJX/lTPEmNWq7qnSxulHdPBaoeLld+Elgh1
v5z8uKT/b6zxXxb37T8fa+yS1/Yl71/an0ca24/8PtLQvoAgoEswkGNpHMPtAP5QDQp8abMhcy3o
LPY3ceC/hhqK/gWuBTcpbBkKXtqt9fh9qLF9iZYVqSzGKeJjVOlvDTX4qY93CB2PIKvs7RXqGLDw
fn28Q4TYzVJGq98lyUZbsK/vihvpaevzmQozR3R17z07FIfYWU9SMDR2tZt2WWAcrePyTTuN7ywI
rrqL8i7fC5f5e/rOLD7I79bYM96mhz60m5fOE51yT+aFZwWyU++jgDr0uO7H9xjMJdpaJzrkbnPd
HPSX+Er9ngTVWTvJLxbS9TyQ2CE+tHf9qTsIPjOJSwLk/NKlst1nD/J1fUL1d53uFb+6Ad/k5VeL
11xvqsDBNe8KLwkQ2lt+eVldT/cTrSzo6uv1ZO7m0/AAHvZGuFTe5IPqgO7b9SdMpBea3+xCtw9w
ahwMP3b07+lVdeBVXihHIwgfihtcOdab+Z1BfWS6bMmigIGqyuyVGNzONQ8NHmAUGzYRtr4WiPfR
fNkcauvqdTgnB8JrDtFFfLUcrMvlgbfwxN/wXfZKP9yj2zzojuhpx/LSsA279vNb6pg9p9eJnc65
KxzDA/t9Eg/KiTQpR/SZI92Fh9LPPNY2LqCg3fStDP128OInLagOkm/5NOjBcA6v25S7xzF8NoJs
p96uuYuVILeJ6SJ7wwbPXPdOoruZCIMnoGNocjt6zaWjUjrTUdsPju6UPuUjr2s+LZNTOObX/pZs
AEV1WOpCnzkVQXJdHxusuHa6bwLN1R2C2fZoqXlb0n28N/wiqHbRUT6Ud92zcFGczSt+w6PlSwgm
vXhPMcpC1c92yU53jRslYJ6cvkfwTB6z43g57czvy7mFNfto3SDAelSO/W17aSIqjHfEvKtiQEQ5
OGIhEC8SX/JEt97xePeHF7JwD0CXXUv3iqN0SaTqQ8+GMy4vkyIwfMmuzvy8y0DfjnwdPact+gaf
yC5366/sBe3mmkYd6A879wvetKJ0dHcmJs1uRVe6Iw8oLn0BCQKKgNPoTw5MveIVu7Lb7EhcSp3o
fFU4tupUN6lPh+8bQf7u93cRT5YHGXB9emb8bR6eaeswhXtwyR0Gip7gIO5Jds1zcV6Ppd9fVoQy
FDapdpw3LiPRmfezYavSJY5iOytPW5uOkc6X9KffPJT9d54j9mJ9z8MjWwxdc2YlmJVzb1+9db7h
zLOXH1lrOXbYuXDflfvxernV7gta+9KuccSJDiCEHIJe7nRvgxvb833ORs6BZcnA3Vmgq3It5qei
cUsedfCqSo2JgT1ZB1Dj/RKIb7MK/ptrV/TCHVkgy0tzWB9LcPXWIfIaV6LDOoRv1R0rQXiwpaeP
/BmHZl+yKX7JD8mldtd8Zz4QLMZteGFwXyJ971Ce1F3vK+I37b7x5M7tLofb2i1Jelb87nI8LzCJ
7fWsPai+5CQO2t4ZLB6XcUWRzYYkZYBFeQJNQFAzCJe2Eu8JaiFnHIeKvt6pNTLYnXLXHjjCtn4v
yo402GN1PY6ugUoxz23TsNNzdaW+m7Kte7NPJKZ8aBI/nvdGfs5fklthr+8s2ScgttnN3wV3ccTG
e6wQddm0dtk18lav2MdMVTuvV154f8Un+Jmy+qi7VugU3+r2UfAytuK7emGlRFpPoOqebJ7Jkilf
J4FleGBYTp4gkznSLXdfGZPZhTfdNI5Jurmrx0dFomyDP2fjqu15+0b8B48MUkAfPsPtlUoHX0Qe
voVJ7iu+cjusQRFfsTPqx4PsZQ863/NVPRryubxvSHB4HB6hwWGetc0AzoeImnEnnuFVO8+GvjOQ
Gzxksa/rDz2Z4+JjhyU9QJsNoVFMIPS7Irzup8Fi3bOrdCfbL9YL7/VyS7S9GUy3063xwDXllFzd
F/2NiEQDETUS0EN/nbm3xl7SHAYLWGtNf5neY/MUWdeR4E6P3aN4LcIN9FFnD5Ar7X43CE6gsKK7
F67Mmy54t9CFI5Jwc7urz4L6YpxFUoeHp+ZyyNhqQfeazlJ0U/rKJZO0WbPLZ2O4Hwo4IY2xQ43p
VCOZUm+ps+xKIIa2sU/c3Ond5GbyFqijBHafEZ9zId/x73mCYn4do1mo2OSz1EYCeiDEoz7L1ll/
LWz+tW7qkdjCE5j7BnkB9HOPCiQSZcd+DvG3VyHtYU15ngrV5f5WNLYxusJDrtvFVxbXiHtlMPlP
YvkkXbb9sxTt2eoO0an7Dl3cbuo3rb23LrXsyCbbOqnizm28weZQDe44O/ej501vRefp8PU4ifbc
2OpjtL6PRBD2dL+yG3Gj9OrzaDrc3KEx2ujD6x3ysuh68Ek8tpcx07eV/BVPrNLW3zrTXs3yQU1U
H2Pbo+DG05lOPLsNU0eokRF55U4AKnsY9uxzHeKjbswLZiiJ25+bDEGOLb/yj/6cH5ZTeKk5hYsX
2Nb2/Co+1NrRvfxkMpcEXhDUe2LY9upzvB9e68aejsOrcjUF6lFTbYRUs25nV9XJhAv2NGlXUqC7
uBV8/tbJUSTfmHf8Dxp+kREHAEkutMov44BrlZF4MjDdCTTTM7JdU+/T5BCurDWCXnucWB68D/uw
JXKIWbZXFodQdrPZr4zdIT5wkXE1j2e1ADJpD0HivpgB+FSp8nXItkTQ91didcgnFBjuu9g6orr7
rRj9W2X5/8D28/+VoYcy+c/r8YeXPnl7Kf/hJP3yc0kub36y34088heVDaLFqG/z6OIA/WdJLvEV
WvOtrdN0LAOMVv+p4JS+YFtUqZKxR0sSaI9/FeTq9iVGCXy/udX3fOlvKDjVj1MhhiW/2b2p/VlZ
Mkk1ttb2p6lQXwtyNM0Kq3rUXO1wnajXYf8Shhx4sH9lsKDinG9FnedmcOkX9Y2VoHeMvDBG6cnV
JhS1T/IhApwGh89d2Two9YO23MfTvbhexM3V0DduurO4NtN5p4fOYl7r1ZtpXETzyWAsKN3+P7kE
/1Rq/L9QQGzx6f/5JbhDCf327eeLb/v+3+XDmMhYPG4eR/ATEtruf1171hdla8WYSNEL8i30af++
+Lj02Itj/Nhk4Fuj+M9uUP0CPYP+cttEMPSU5L9z8f0BAyCxcKXvxOGMJxpZ8uelcY49TgDohFpi
qQ7hrK+XltjEgTBbvQdScrhQEdxdA8wQdv0wJEHC3CP46c26+uNc9GM/ygHgNRg6x0DjnP1xajjr
yaQUbRM5jOWloFrF5gIRWHtksWz+YgT7cUD541fxvvLXstqHfvBplTIXQqeNIljriM2hi55wYjfR
dFn6i6HjHw81txq2szq0VYahf1gwZH1okl/L31RBEPQIMZ4DVP8sDXP8cBeTUSAq07B+KnZTbiIU
cSl0YY8taXnTtCU9t8uk3YUR8dmIdNqaoo4d5122SLMUTGPJRriZenbrEdyabXs7dqwWDWJpyY9s
LMhK01ZMNJlefyUdWwMabRDyMOeS0nkRxrF3Uh8Mr0OqiHQr3Qb4sWmQlSAvs4aihhQX/FaRXh/b
sldXvxXYfEBHjo3Ya8W1Vg8s4CAk//WF8IdPB+EC/hA09fxTZIj58U44K3KOFkeMnDia3/RmjtBt
C9kvACefxh8G6I9NagLVjz0umn11exU/3W+bBo1XImRAESPU30KkTsclnFVaGsm8t0al9SRBW9im
C1UaIFGXLif8xE7SFqx+JHRfhcK6oTdriUKDi+kXl87HSeb28vCx8SQAgoF/FFDNx5cHiheMFhFw
DqBr0607HQpcLYgjksuWbjlPhbu/ftflzw8gfiNaCLA4vCHYGD6jGeYCVZ8SLrj9MMveS0VmYvYT
1yKIqrx5izJshHapjsWjAXC/wjo4Dq+ARfTEk9JEGx1jQoYgE1hb+GOG4drJW1UgyQI4+IsZIpjd
EWhGFyN2XWzZiFgb8++/Z8yyRGODpmxinU/HeoAL12fQ2nnZxX9z9h7LcSNdtPUTIQLeTIEyLHrR
ipogRBnYhE0kzNP/C+w/4opFXlZ8d9A9UbdQABJpztl77celKyXB0IjLB2lfNWbw++vndTxd8bgC
BHgs16zZdIOPxo9Gu6BcLJQUNlGBV7G92HsBEOim0mLr8utLUdr7t5j/NhiQ8qCBCmy4siwH7wcD
KeOF5g5aHFYq0+utKDGC7hQf+NYpDG0+a33yDsI4QDMZEluV/FmcLrilZQ8aRVSNAdGqTPR2N7la
7h9AXBWPfTB5t27upQ4H3tYyOZ+pwtnoZJ6nG3JryuuEoKEhkqDSVER9HG3rmCl1WztNZ4fKgliy
VaYptQixgT5Ho1CthgO3Mm8JiIuDG/7Q/TYus/M6OSRJhjYYuvO6ouGEtbNnopJuTYsyyVL9Gi3H
nJ4pmm/jfxvh/2u37ag//d+zo90GeQTtjPXhPRV+0JprnzS00zpuI8Ncw9x9c+LU7U/KeayQDH7H
aIbBGNG3SynJaNJtiwbgpgN+9BudMlKWbLC6164O4u+9qNxbl8SQWw9hJj7ofCxMoppk8NTVWSHD
Fs3jz68HgLGO3P/TOPrvJhgB3roZWJtr62D8Z7KSZVeo0iFetq7qXOywlyp6BHG9SYKeUCXCVTEZ
sk/dS2eFRAPyCEsH6nvntnG0kABBiTJRLiohf3i03MbajBrLDondBYGLX//YdeB/+K0eGxNWc9Zx
/ei3xjgXbTpLEHILa9wYCOEip/fy7ddXYSd1dBXQLZhFkR28odLXT+afJ9Jkk0suIfxaA2EIxQJv
ujTaDIeiQOzGiW3EI2El1ooGcrvbr6/9Ybu0Lh7U6dl3AQTHeXU00fTdrFRaNsR8i3R+bV308AQ7
zdc28aWPyFFI2BhYHlh+y4mWG0r+bIOGcTjxOz6uEfwCmE3M2Cuf/K0b9s8z8DBFaAPiulBLl2GX
9nl7ufpIEfdXBeqrynBPrMyfXRA5pgNXFpINu9L3D50kDKVQ+iSROae01+baPcMZiTR4QpU/SU+c
WJM+DiWsbMx69PTQmHA8e389ybBJ0Y+haSpbtWkMVUU927n/ecByFbaBnP1QTLLheH+VcoIfXI7c
VdoFhEyPereBPuqd2N5+ei/uKkilHcTIPRqwo195/hxwLyvlCAN20W40nUt9PTQ/uwqqAofvjg4o
zqD39yJipmhlZwSetxpEBwRjW0eSO/b/cBXfgyrFfh3I59F7cRJh6/7IdETeSKmQ/1nl2SiH6e7r
y3z8xunWcx4xV5mvBW/+/c3oJug8F9dLNBYYFmprsnYN/ylZZIV74LOen4LcpsRfVNaJG3y7g/eT
mMUhxHqTefGvN03wP59WMyHt62ImsbnlL9flUj/IVht2ZYqzf81yjOpCLhHhx9VusH/1ZfDAJiiO
4hjL7tdPYZ0vj36KheqL6ZtjI+rP9c//+SkQvPostcm54WE3PxPw96Rj2s1ZQO7lCdXA21B/fy0O
K5xEedbg09kIvr+WmyXdpNtrJki2BE987QG4t3xQXsTJwbYjIuJGb5eNun7uwKjwQr/M40tBWIfF
OWFInxo5evGN4G+5m+wBVTGgO0fbiQHp4QY/FgaTecmwWGBHIeDSBo9KGc8ocNRhkqJWbHS6ooBJ
1llNDG0AJ03vrDMbcMcpXv7H54q/ms4nDdr1kOatn9I/z3XqmnScYzMguZdtdQULkpRPOZwtlitO
fJUf5022D3i5KTmB5TWto3mT0wIJmQY9UYo0+p+xnuWlJvGNSzP4W7eV3P+vI4ZaEmQZk7NDwNg5
GjGBI4SF1jYOiRf1wxylIOVUmeNw7A39/7eL/183WEfCmnVvwk1xXl9xUKRdvi2W/zxHobwY6VeO
VQZjUtjoXnUu/b45XzAD7+KlwrRZWt4TQBrzbgArcCCfEMS34RSHr2/743RBhQ52Kr1xJJL0t9+/
UEv5mbJbBq+HXvmZalq/z6bOr8O2a60hHKx4OUAmdrZGJpwTW/SPg2md122mDA6tH8+sxWyvofM8
cglyAgID53pgBthlNBp0X9/m8RRP1963V2IlTXt0lx9OObFIi14jAFPkwy/ETNom9szkxBB6W8r/
nQk4aCCnYXLnEIpg/u34/M9bzQunNkWtNxGBeQohM+rvPZ5BSkRqnqYR2SY2rjNVkiZ70ECRs+Ox
Km3eYLY1HDqaPvZom+zWnpZjoQ/YmCt8hbIIAP+Ok/K+MRnQg6gceBmIkLTsWZVBlYRLt4z1bTK0
BS1wHDyn1P/HL4r74ogL7BN9BRLuD5+i5zaw21Ub5d5SXCdLDi58SrVLZTn1iWf48UWhr0DpweEd
5DFF4vfjMScsMBHEYUZaL+TZpGnBBn57eWI4fDjgMNhhCoK8YClezwhHX/sMZtYdyo7GZaXaF/Tw
QHQpO2k5xz0HeEXuCLzmgRruJSFxzOdKYypIsQB/F70csIRYcrVvupmpw7mptS7S0owA3tYehbPR
KlHRpxnijlAXy6pQg1WJTKNhyeNT+8sPG2vuhcIDRQPE1RCJj4GsSIjl0qK4jaDjPhiB6H7246qw
mDPv3O5tll5gA3dTI7KHOFXtpWs21gkN2ce3xgfGMrvW9MkXPVZnDqIk2zqGATPGqtxlcdwwXyzJ
iRXhk6uwDeQOeW3rhY72aYmSeT7WlYyMljNLY5rOQRFPtz0xVXx2GVRIlI51ttB4Kd8PwRSXIlGV
pYyIyMHCl/hjP9MELrp7GyfkC5ZudYOSvr9rvGy6rsjte2wm1xr3XRM0cBHoh9B81NgIoTDTx7Ne
+U2zV2Wj/23V0l3FS1y6u6Jc9GTX5Ur8iDuF1iYtTWIUAvwwRQRf2Hukfq3kZm7i5lpPdHSWqmvj
qyw15HNdVkgKV0xOT3z2NF0tRWf75LTPSF/7UZUveY9n4OBM+iSiuMKAKhpr+VWCMahDY7AJmehA
oTySzUAaeyK8U0DeDyucba3YUnSZ0BJXzMfRdhekIAcfA1ozW7HxufVE8HcgsfAsa2P/gUBVgmvN
vp62QRakr6SNEqXFEkG++bAMp9LIPoDebXZlUN5Z2tfz5wfZVmqIYAH/AuvJJD0ljACIqiRiLz6f
mFg++RippK1EE74DjpnHmupm9pRINBgJHuCL4XKxnQUNSeVQmcUP5RX4i1VSRZ1nVzN5UAMIH5cs
JvOW9EHz4euR/PG2mUdJweI0gLCTZJyjnenUp3E8e2YVmSMC+ih26FgwXkZCJN0kG/72ntNPexYo
II2ZnpkXtC8MKl42VRGWID17ov9hW6zP2nBi7f84PvhtEDY5OzJd0EVct3//rJXCQOvcakUdJZM9
ob6Zs3g75f7w12mKujxkLTG4RDrqdbBbwCVg6VG+HLa2EWsXDfTLU2vcfzu896s3+GTmlXXYQrrw
jqrHgxgMmSSihEWc93Rw4gUqXRWUi7Ej+crJtpwg/G9WFSODsVksXggrlEVYwGZ4IQZQf5RDbT7b
lZvfi2LutlNQlY/lYKIcC7RhfDb0fnqgThU/kGwjio0FnvvKLFOL0GWeTxZO4Ase7LjXktu6L0Bg
jQIyAUuKlfvnDkb7K5PC/4+CLL2/wiLQNlIm0WLbwI/jJznXSIEALXiH3pDBL3bPfsPSZE8YTPzF
9lcep2VFfpB6QB3YL9H1CET+uuqCz2OaI3M4ryH2oUcV7E9mtuP9kgOW2NokB5nh2Do1oBFmle9j
MCYLgqC0+tE6zDbUpQ3EiYNeUu023c5TO6OdnV8tEmgmMN9Hv5tTTnR3ZLvqdALqoER8V/vABXqH
WIvLCXN/dvDFTCRZOuLLd0iufiLtFXckzDhdnQcJSUCARkbwL7mScbOHnuHnZznpoBVksQIUmjCp
F2ygGgaPfVXN2j7L8+ZusOruMcbEh7SJ/hwSJrx9ZVjHQ3FdTJl8slhEmo3y+4KoglH+8NM5v6wx
9Y1Rog9+unHFUv3SJ7famgJixAH7B/rmYKjdftPlbXcRAO+ZItho2p9WYkaPCFhcnjTE5JDyVKKZ
h94x6X4UGCvi0OzJaNpJ3GQAEO3Re62dBezNGAffHG8Yx60/M/NTIR6Gn9Jg/IS1kS9JZMmu/Cmc
qiHkIV+Wq6oQ/bJXA7w9CkoV1BQ3f26bGnt5MnfYF5uBnt0OW4rJed/VCEesoBD4F3XakvvsWbG4
IsZyhVDCFxooYMeADkheJ79ctL2/XQj/qbZ6WQ/d9TBYYgZ4V2JN1WbgfRsHZgI4NuK7gWXHPbeq
u0tgbM26TfVNbQWsLKIfvD94WjWq4bU5CkqxRYe93B1cN4ptiu83nkU0ZeRb5GrvlV+5LtZJDVqR
03aFjGa6AyiDcoNGnXIyI/R0adthAThHYZXDxiGmoFsfXrVsa2lIfZM7+uKFxKuNxcZGb36h1YHd
IjUsAB5OZKc8NBl4QCRAefq97hoJ82FZ1A8RQ5SMXG+CjzS4Xnw1xpyYLuMlTx+VKdPuaQDcokWO
1Yz5NijsoY9aUaBHtFK/GrYYcHNSbR3O33ixDKodaiIX9YJad/MISREHg6FMi29yMZtvJWDIft2j
zX8m5XsXRUPa+x5fp3ooRNX1qH7Y6vNzRPUiFQGxuDa9/jIBAMn2gCDdg5E53kuZpMP3CRwCAjb2
YDqdjBz0n2tIpIveEhQPgz679kUxu9IMG+lXl2psgnRfFuxFsTox94ZI/GeaFr2OJNCYhukFr+A8
Q85U8y1kVJ3QYK8b7PMGRqB+buLrkhd6kjj0XPMBKfHkWwjzVFHdETUa14exIVceFV0VWBdBFXjA
fnRfscHuOH9v2l4Ge8gesELEVDbjroeXQTBUa6luQxuhvprLiQ7JNObEmWj9G20rj3WYgomBwjhv
xjny/Tn9PSXtkmyrlalC1q937laBdmmCpmTcaHHzytkKiVSMruC2TFQDxshl7o4KX5i/khS1S2Q1
muaT4cnOJDTozlyNcCK2c6EAOjJN5MHWwi860ems8ng3+F7aHPRUxuj8QBQ3Z7ouskcpiRbbOJWg
xePFVmFFTOFjEVqBRBOMVWehpywIogtnXJ/mxpZF1e7soMOdEJst0WJTM/S/M4JoYO6YowVzQbhS
P5vaAuljaznVnbe085+y8pAbelJa3205wyAdEovFY+wzctz7yQxIPXYLArfqblEbIeZaZ2b0KhjQ
S6aKzdAX9nJb+V36OnilP146AYveGenPvYqwI9PjyQKOrmHOKTne5INeI29m2Q1TIvX+gsoY7ydT
4yBLIkASIBSjQ2XMyybR/L3Kh/Z+0XMHN5hxRSUKi0esLryup5Yg9GuBY0nzYEw33qtwtH2V0DHK
42kj+NzRKk7gfDRCsoeHKiOTXVYPvmLM0J9Et3iTtaQx2cWBU+N2LIo/epbvTN0+OEoHvGHc4Jy9
jl2dtmWAdtoQG8i1uEprMg+mYE9MyX3eiueexd1u+osZk+A9mT/X46wuHLd8zT0jBNJ2tRgv9fBQ
JGLrW78MiT7c8A42fwPxMbtSpttMWDtWVm/nAcHYZHZn8FRdvO1W5yB15jbCpIqtHwB4mW0bKtdN
rN8MuIpEmBrpcBdXHntvShTTGb2GCwyz/LcWeiUdSjB6eF3cAtWYNhgg95nXPwwKiTTuImMQ9VU8
lky7hEKjvPoG4vUgNXvhDsW97Lpn9hsPvQbo05fp+EOvvO5Mn719PS8/3NTZtn1wlZho5f3uzjLF
o6PVZ06m4MNJ885vkm85qbZO8egn+MFXqDipdSFkj+SCUSa3zfi3aJNzj917LAJFO1I+Gk1yZacm
dPBpXPbWkh76yfLpTo73ojf2o9KMsLG9Q6dbj3Gf/yRvEfIuNqFSNftqNHfATbKQw8wOBPv3STNv
jZTaW0p3Rq/1ezOTmyCIq6jxHerXGhriDuOltph7Waf3FlryFDfvRlMJSczpsm21MuFn3LrC+a6M
8Vlrv1s46hIt/5XL8ncf0+CC53Jl5tNlkhfbAMuvH4ibuJyGqNSMQ54Y1g8/48VPZFJY2jidGyla
85ikWpTb6ZJvRlP/XTOAtm1JIrv1Y6RHPzrzzZg4zyXfU4g1e7O4+lkyOO3dCLFXUdByUaHH5rjV
/fq3bRRn86SuKQnsnbZ1MDHmFAtk92Jqfb2hH3pbZt1Z7TAq8kSPiCh45cO/qf25PNRzVW8HjykO
JN3d0I1tGFvyVzEUKMkzLaeXaoiOTRJJlpGqq6tRNvplp8fejoXZf04ZOvZBH50rZBRn/tyf6TH6
dr/pLgtFk9nzL1vHhmRTyywsLe3azZHOx65FGzUD/Mc+Zp/2xW+OvZhcANvmpngYfeOFuErYtf1P
pVwEq33TwB8c31iEjrTJQK+ghF4WK6zQrSzth7kCDMUbyxAaAlxD/Y1xKPocdUCJ+f9b4K8URIej
IntINljBRvZzezcFaRscepnCTwQHNXtgxEwD33+3MhbTHqBwVKzoxfyNwjinc1ZtVNyABuhSVVx7
PuCp7dxSPCutdW3pTXzVUbUCHoMxdn3IUvWoomBFQMo8gQa5NKBPbRB7N/Eb40a88W7SN/bN8MbB
CVYkzkRP+1V/4+TIN2aO/8bPQQoDSwdD50pRe2PsjKbVKk4Woj2f3yg8+rISeSj7QufR/AJSD3dt
/BQrvqc1AfnY7sr0Kd74PrLKYf3glIP7o78xgNrO938T+J7+kLaKGbsrLsh7Iwe1ZQFFqFuBQqWU
mhONb5whRV0Id8eEWyS2lgrLxhuVqEglhCKC96AV1XEBuah/oxjZ3Uo0mlhc7nxMMQvrYBrpWtBv
lyIbjbAqLHzzA+prpD/jSkoy7IltiDMZ3a/mjaVUCd+9C94ISygdUGB3/5GX5hoKk6caYyZ0sBlX
8hegpjm2LZLWzU45YQIuzUbGE3jDxnpjPGke5IxoNAsBEYuil7povQU52Gwo684qUXtct0ywBQrh
oSekY7SSiyDvMmNj6WMvQqUNzt+8akEX1e2QPNvKd6zQIQLnFRYuuDi3kN2TJmFCgFpLVnXCMNN+
jIeW215gloUgvvMrzxcs7W4utQ5XtLekUZ0nSx2NzoiLsfFawdgJmv52oYnZbrPJWB7LHEHUBt1F
/ESYV/XqaJlpAkGpjJ+wL8A3a4Pe3NiUxa+K2TKwDqgFPJ5hlYiDsnZt7KUQ8wA85aNKzutWBPPG
H5IAi2TfokuggKtfUguR/hklj4LIEDfI7orRgDLRlvWzVzQKpO/KbQLbxVOmD6mt1eRx9MO+1uFk
+6a2iuQWWlNOXbE7H4rY/MHkbQJpNBZWdn9QbN9sZwhIUoHfUZFR2CSHXKjsezJVFmr7PPMUeaYu
UrrJtIZX3U7qW73LLT5sG1ija+biaSzKOg/zcu3uorUBVlDGfI1hmVT+9zxAqINj1sc6VFbNeOgt
o1x3SEQYZtLNsN5QyMJBl8fZNy3psUdQEaNvm7lDfhO7Y7DAUphd68xZOnXdWcJPQgKdx1fOGRl6
FmuRcteoor4yYL22wOC09LXhf/juFhbmVr31TUTwtNopxYvaZw/R42LzeNry1ojL6ifsSZp9Ckry
z9qN6ytkSANQB8LvsI6x8f6lsXH+lhli4WTgCcPfi97OS85LkDgitp3NgMHffAOWcBTbyWUwSLq2
9dLaafDYiRJDWtNvmwVj8VnSIF+8teymazbeuAy/KM7ocuMLK7h3k7G65a9VL6VRc5QvkCPdpyTb
cNDmIIlNpG/lX6Ot4ru2zsk26FxSCciOZG7KKRpwCGrs1A2pFAXqKh9letZ1VVruEn0Gv9rVNjta
Ny5oawRBRtkDsskMPTqztSnMzUXmWz8wsmcDNPhzHCB/DW1v4s/mpujoY7niptPKciSOpGRDqTUJ
zoOKUgH2OLF0c2hJMV5mAKKLrZp904mU5MgeWcnE96LYBhz8hEMNR4kGEwlNev336OkZhiNH757r
xq4lNbfS0yNw9un5UsTApyYiBACeQsVZk+4nzCRElrmY+J2LvBfUT8hrS5FoVRBROKXS33D8q1If
soEP1xh+ZZOqKggcjgMhlUiIi17XMCeUgzYkDPmcD7yziITmTvIJnt0MI82HzcPOtpiGJ3a0Wr81
oMyQj7s4E6tK6uBlnKvkgXjL/pHQy5QFLBGjvaViwZhocwJkIZNT79hIbfbkLgX2BXPdmIIDY66Y
QldMhAV0xD72Ye04qbF3al8/NyTKUPIkPNwZuZv60HuXILlNvbnGYwV8ii4UEM8Ap5nDWaQndxzT
ia3JC2QPlr0tBYeRTZMq/D12riVbw2i9l7aCFhiiQgb1wHxm7lTT6S+DSz6IOavmNU5iuz8soDqv
5OimWMLGJP42p1lg7su5k/caO4kW8GnGEIs7UOabHGhfu+cQvVa4wOX8McrBYDCkbTZvxp7qU0jS
IJkCTFzw8soaoKk9tUGG23zodZQTg9xbpepwrPfL0G99AibwEQ2igaCiuSCE6rjKv1EOsPXzmaWr
41NOln7fesWyKYhQvJHUvOutr8dsbtJEWdq2puTvMK5Yvzb1kCS3TtcwGNyemmhYBJmVRfm8EH0w
EHFIBldnlN+FHJzfhs4iw/o0mOyZrYYVXKOMPa3ZmHt7cesfeREIa+tNSkRzqS3t2SDm4hf1R/fK
mgp5XfcuY6pgT+xSaOzGn/5YtFcKrOzKpvXf9AC2Jv5HaQ1LDC0jyAqIhdYe9FGjzcwXo47zDAhw
X+XY4MbpisPxCW3Eh1YKF8GuTTQdzQroHeuf/1PkNVRAF7nidMrRM9t2JQ8KOFl6oof9QZZs8wUQ
T00cIcIymmBHvQZTs9KOUg8RBHnSXM2kl7ES9PYzcZL6xkwx5TZ5YN1YFWVtau3ETJTiwRwm6gTs
js+hSzhkd/Yc9Ww2VV8X4T/0Tt9+G5Qf9Nk40I+rylNV+5VgO0wyCeUrs+rSnVPHdxCvpxONqyOe
y6rWRFaHGhFXDb4JGBbvnzYKidwEl9wwfYxQI+a+8/4Gtc3ORdQ54hFVb5x1g1fnrty5nhVEEib4
CwwUECIoprEBelK/7BNr3g5TUZ37UqfelVN0qMkJefz6wRwhAv/7uRxrUZJbyMrfDET/Do6JXnhp
ANWKNDvFCZ1D5yZWs99NXW8eBmLcdikgiU3OhHPu8uO3bCaG80yPnwNBVAc8YnlHiSrhYGPpVyRE
mxZoDTtFsO/7ITlt7QlR0SejGVU5o2eF2tMnWF/1P6OZXWGlGcRrRDZ+oT8QyYPXtDHk/34Vct9A
Gaz0RATMR4NZtzrR5BmBblLG2SWFXXDMqle7r5/+xw44bXzKbatxha4YYL/3N8PBI6g9ctUivzCx
LftmsENP3P12hGnSAUmDq2rCGbx0KZNqU7tX7bTW3kkpx/qLVlYD16QS7HtGvQdq4vnREmvLBUW/
9LwsvX7fT75zb7vzuE3YvG6+/vkfvyp+PTxCpBxoV2jqvf/1WW32fqW3WO0z9g68L6ixDerA3sFJ
+fWljnVI61fF4Q8qmI7oCUbQ+0sRLGyMcsTl0Sy1t6uzJImSoOZ7Nt1f9YA99+vLfdIYs23Imbju
VrUooJL31xt0jcO8ASbcdWJ1nbM4b2vbbrfoCroD0hyAC8Oi340eGDhKZfXG8lS3p0ctbr/+JZ/c
OPIIHCUe3D70+kftdt2YxeRRq44cY5B/iEmKMbeM1c6lxkbZvXJPSD8+vlMbLSmNSoo9NE+PEZNT
rDspiSUYvYeuunHtvvouXOVdjnaRn1iXPrsUq8U6Na+v9lhl4mspdYWRwjRl7NoGyIV5tYipgxNg
EpwCGH2cNjjQ8hh1l8Azj5t7/0I5JU2WxcKEDQazlA8na5MKloGv39Zn0ynONkYoSwDR9ccN97oY
cz+3MpQzk4zBuQdO/OwjM4vBgFcLRqrCMgAP2+7U3xoLQeeh4SAMCUu6sEABiwlqO2ie9tpcqJWH
HXaUG5MwhgfV573G3l8sAyE2RfK0KN0dT8x6n7wRbF+ksfOx4aM5VklrTZZRvEgbpA8wuMxp0q6z
yqguY2Nwn75+Uh/HNX+9j96NHQPeAPNoU9KquDNmfxFRQ+jCWdoVy0EzRHNoLfqRhdXkJ+aqz673
tttiWmedc48m9Jxcg2bgDAgudHb245DgaqcbugVf5N9kC6ahEzPW2qh+18gmDz0gpXjddCEMso9m
ECWN0TN61qkSbTanADO+z02/vfI6w9sXfUFZbUhAkRj+Qt20KspTvf2PQjgXoQ66PmfdjwQYFI+G
PCdwiRhWRK6sxO80N4ILiMABpeGWfJVNMhejhgx26sywrwr9dxckdn8pGj+ZQovPEAxnkkzzVmiN
/+waeTXRWel6ip7CoyXi6zVxfQ0hYFTVc5sWQdyV6S8vS9EJ9FllN9vat3v3QLtTh7Q6t8WLxWYC
7EdWzNNVkcWUqenWk/fhZU1HXFMs4fd4Qa57m6FoNHIv2klepdIDAwlGzrs3hgUBFyo4F+rcXJn6
BXvf9YCKYskJpamv8UiunjwNQ2D+JcKKgnqe2s991mYqjIe8/9tXS/8KVCwfzpCFTHA7C3yNkeiE
+wfnppGHgeVP7cbmEBw8q07WqCJN6XhRsJJrN1M14Gx23DF7kWbVvlD9kLcJh0J9wyovn9JBUpQl
k61BKkzJz9zVPeKwy4UwcFjBiY1viQ2XkW7iypEQMEq7/N5lBTLUunO8nNoWR+6zkeqyhl0vBQSR
LUoe+sYPftvETtwlMxKwLSkZy8uUo/cPNblUxk6fRwDgpte3Mb5IlVEw5zQZzj6t73DGgvkMg318
NAkC1WgE5/QcW+UaLShSg8PziFIGBMukwU8pNWK0IwyXxrVdVmhC5mqZkg2S8RLY7ZBW9wX1MOp+
FCkJ1cjyv1mjqAPKWSht2w929lcbRAvdb4KdKZMpfcgTazHCYvSTi0yVZGI3He3UjsAqmqpgPrtw
qLzy1ei9BaO8ox6+nm4+Tv+uSQijY+hofvEdH32N7WRmgchSDD3O1G9p7Ztbd8Q79vVV3qb39x89
e0W2cYikuJDrr7PQP5vTJFACNQc9XTG3hGdobvFz5vl0IXGJ+oHjeLaVS9lsJy2eoqrNuo1C+IvC
sqkjyoTeRe7305VkqxU1NFKJK+oT/RILHNKILmg2UnTynIM6aQla3W6Eolzy9S18Mk9yimPKYuPj
w8w7elBNXDU2X5mIRFY519aYJ5vKbLtzCKe0YCyGztfX++BXwJSD34orMlK57Bs89p9HNia1TqIK
WzkYI3fLmfO93Il9fLb8Lc9HScv2xCv6ZIXmegwA3Dk+885xtnhN4uFgDlUTbX4c7v7cHQ77cBud
jeHm2xie2OB8HHTvL3W056B7JvROcampf56ggVMJPHU3n7yud3ez/oR/nt6cMIsS6tZEF7uHHbey
3+//3l98O3Ejn4zr9U7QtmLm91nVjlRZ9agnCG65TLvtH6dLQtBvyXO8KHcTRK06Ilh4j9rkQKM/
2Sy32i54+XqUfNyYcG385ZzF+Ano9d/fJqWZDnM3ZBObQiSIZ+Uf+JaaXScX/8S9fnxp/13CYoBw
OjvGTzYE1mhdC3h6bs3kuUeMzaY/+F+NDmxGdf7hOA/r3+cA/v6GzFbQo527jH1iVj60SeXczXZO
P7OAbvb1s/uohuRagPkY7xg4qCgcHTIXd5zsmZDJCGHqcD6hlok6RTujRYJS0nrSkx9AgsdNjhNk
l1dmOmwys3FPUKA/e4VY422+PPbf9nGEPO07ega8SAruhiQcdRgPdl49BV2qnzjCfPYGaQcwSiiq
OZyb3j9bTGN57UInj3ItGw/IlEEETot1auJaT15Hc73BmKQOEVBU+qCtRejjm8pb4eGLUMPeWxKg
OXMaSLQ8ljZsay0wHmpZJAane6G/wEP274Vo0vs0sc1L+j0L5QXH61EqlaswxaGvBrkoBt6a1K38
30saMCPw73lMexShj7EBfU77DB3SWgbsqSuv/k6vbtoTD/+zp4Iy1TOw0/C2j60sgx705KKaGPAX
JS5jt/K+pZaCp2i4+WPH+LSQOkz9icH1ySvHnsjr4PTCyeXYoui3nhaUFiVOJx2cQ9B6zYbUWnHi
3j77ktZiTYCTlIoq6fLvR1ZmlDTorKQg79UGZ05jPZ+ixG5zzmTC7QPKEU1qbmMrEbjK6gWNsZ+X
6iJoZr0/8Vl/8j2Za343W/uA3e3xgYYI+J7IZ7TMHJbzjW9SREaiOu99s0s3X88gn1yK4iBWQvaV
FDXfiiX/LDIWItPJSA0og73n7aoOxSHKKHj5bAG/vtJnTxg9MiOUGh8OSuNoA4VFVzns95mryMZt
MIAjzMIm3dyQ28deXtnJwVzS7lvRLS7JiiZ9Rq0Krr/+FW+Hz6NPey38cQhmrqIecvQrGndCceNz
/phk4fbhjKT2yqlnG/l43DcbzU//dlNqbZOk0PeaOWbf+LTs35M/kQ9AFZp/tcGmrwXWX7LlDt2C
99NAegKlU1msYGhCJrKxPFrLOTj+rdJXfZ9o86dpNqoTD/WTT9LycVAAtF6X8GM+U2y0eIINcv7s
2pqf6HP49/QsyWqk/L019DF4BICQnniGn4wZXMmGjxqbBe6DA7asJZJjcgUjwBvoNgYjv+yHFiGd
n+onTrocqj9OxTRRaD0QcoNv6Xh3T+u5SAWccCBw6GtCx1Bg2tKU84zKS+RmuqrpqPe2jrgN0Xfx
kBVLsNUTq/1WpX2AQMDazMGgXXZDlbF5z2AObyow9A+Lu6oSHVmi6hxWVe+2zcey32P7NexIj2vL
OU/Apf80i9r42UCTf61x6YitJmfzmkwxT+PE6IAudGI6jpjJegHXw6jB/aXTJB7nTAi2NQ0g6hA/
sXYrU2PMI2MIymv8rO53rai8i7og3jRcYn26LlrCsSLlt8Y18vBEbmxlamnkybb5M7hDXYeTMGsE
1rPXd8h7taYMmyF3HwbpGM8EdTTfLeTi7eqLbeY7zfNBrxJ+Yw4bT7TauRwbWpJ0DPLzIEhnTus0
fAmxSlyyvIjDiVHwjJ0KqX9qzk1dABHZJrY0ocY5yf/H2Xk1142kafqvdNQ9ZuDNxPRcHEtPik4S
bxCSSCW8t/nr9wG7d1cH58TB1lZHVEcFJSaQSPOZ1wA0gblzRXcOGGYpxvIWQ5oQn65aFv5mHN2a
3eT2vQfxX+Wpp8KLCxXGUBBZ9VOwfV4KcmrNtQt0z/YyWjaWLpD4U0F9oysJ+PLeFZYlVvVYIz3v
1f1419pjbOywGwecnsQ2dtpeIqLXyk9x76QpXf3AUw/VjIqjO9o6CSSxlY05oLryskHqG2jp1Q2A
KVfZJBL/xxWC6w32HkqD6LSSmGS2rK4Coq9ZID3oDo1s9rISAAsBt0usCukWXPVe6o+bonC7F/RX
AFsp9MnKDc4hxWVi+U56kw4dElUpfeFVTGX1nRqBlNhDqGGCe6Qd3HZtiAkiaP72Nim9Ud/X2MwC
gRtUQNFAUt2PgEoL35ZXu3EKVS+2ZtJ6rNUhri2Ai10HaHLAyhsTWSUHymAWg7kd1dh9p1I0xBin
j5WOvQowHKstRmUDlnywtq7Sy+/FIDDOadSux7uSthDgAXTIbZRNQyC0+jCZOlDCoorRW564V5vR
YBGbPuZ5rIgRsI1OF3Obq3byixOFCluZx5mykv001bmtdc0eTfIm3SKuPxQ7CZ0SSceiLssLH0qZ
CxK7nqwOSq+Uu9TuzYKiQN7ZFxJWFuWaWisMVn4AeJ2FmNJcC3LjWnYKdr2lGo9vVaX53ZWlF027
xo4wcbAhmHpD2A4VBXakXgCRucxMikwV/n0YDIlY7sduqNCzB7JR3LltBmbSA1cdXcSp3wNvKRQH
gcQqdLJLWXTAewXbd9xGlds/CScXOGN1VLhXYRX2N+ic2187LqwfAbSaahtzSQLESr0SKxmwVdpW
EXZr3HttjJZWOOgC8kQo3sNGzZ77PCYMd2rNym/MuuegrNSWxRLZlHm2OAC2gLgr3/9p4tv+ip28
jhdV3zsfJXEHbLeujvttBjb1Bq/BHJtOl9YruvW09mAU+N53gIw+iJ4uerAA2LwoxqA/BmlPxq32
MerAosmyteImuDQmVqNdRW1aGdtYtcX7CJn+BVxE/nr+rj0RuRGqQ4+Cr0vd3J4lJxZMWwsteUz2
PNZ4Qvh0lypq/H5+FON4GH43jCLKgWRD0M8OIzfbxQRINgyD3M9WbhrkO5Nb4xIpkI2xyXblrXen
7ZXH+AJx5B3CQDtvj7XGVtvmO2sLwWSV3Y4X7hYMw8I9eaJtfvhk05P/EVxVhdPiYcKTxYhnJ5sP
JNG2H2BZVk/xLtxA6FmIBk60tg4HnG7uPwbMaTj04TRguvr5uLr8vt5++XJ+to/v/sMRZuFTOAow
gwMjYPm+0ssbgbAVzjLnBzn1RWnl4PBIW4f7YPYaWmM09Iq4rQtakFunxJeZDb7EkDvxKuRKxNlU
qPAoN2evEtXA5AI0gdaxklSXVmOpOzsa0oe6yPPN+Rc6bhgg76dOHW3VQgVhnrbGVgauHj0XgLM5
0CJRUdcuOjv/2fvSvkq7ATIJ4gj1c6lUAnXXSChLS0M/iqPgAMLRJL2x0Or63EV/LA1whvTJ6j5Z
d10VqY+wEdNiXbcappqk9j6UH0UEDz1Ak+9KYNhXSgcFf+9hl7ot4GqRWgoZLm2QEx+a7qCDowB6
FxObc7ZeA5yFcd5KwFPV5ssIxgSYFXN4becZ4uF1apq/+jYpcPtrO8I0W2iJt9LDHiBXqxrpDytQ
x28mXl3jehyD7Mf5z3aizYL25VRQJAOdqg6zEwx+8uhoHaB6Lbai7IaeB9jMutZgj2UjOGkQtKEF
etv1kbEux7p5twbfRQW7UKwGsHYd/yhTN3zoulpO2G9MnAgZmwKeuCblPtFjI4Uya0Fac8oSPW7F
w0LDdn0XXfcCe51N2ZZFvbAaj4S76JKCX6ETiHUXadBcWDOTUrRwJaGtxjHt/LiJjdvMr7v3aqz6
B8LqApt7/EZa0s6x+IUdcxGiLFiYT0ow2A0IL2PYGngyKZeWFrePgU1FeeWW6AGuMwgS5vb8dziR
OiJ0S0hFHRkkFV6qh+uEylnZDh4dvmRCzSDnJ59cI23XpZPFT3WHcS9ypNovGcvwLSBV3sEw0tOF
U+nUU0AXoTygI5rJhTOrVLYF8jsC/RhKBL2nXBO8A3fCkjl8TQxir3XsJePb0OST8nQhh36bUoP5
Ucss/rkwH9O6O0xiSYfIvMhfNS6+uZZKl6DnF9PwW1tVgx5n0eQYXQ/2tdDN4SoyCvTI3VLdxlk4
PjRRMLywIGDmaLFy72S+v+mpgGxp344XZFIIomu+vaepbd42dOoXVtt0jM6fFT1CsFkctGgozPa4
ihgYNTP2EIgAsWtLP0VyRzF2SACINYZ+9cLknDhTMKdHxQDJlUkNbfaVuraPnNQfkrVNW+gOwG5x
UTbjcLHwCSYAzOy1PGcquaFCAjhz3uSWpUi9SITJOgwTGj7+UCNNoAlLAbc6KFKAdKzxH3LsBh5Z
onbZiEtp2HwXUrUXjtHjGcYqjuUAxhCJCLoth7tDOskw4mIL5bT12m+hlrso2jfjqyUt4wqQZvhy
/t1PQJs4sAGVadQeIIHNRTkxhaeVaNAKyyq39nektnQnm1hRf0duj9dKWnn2L9soMp3EsakeLCgL
v5Fdr2B02S1dYsfIzVsEH/qKxrCB/IcEKcrJmk/kK4A75Q+RVOKLKUfnZ9Xb6rBtYfkuVs+PIwDe
AxmUSWAN3Zr5hi59jLFxTIrXTucpH0mNjgLXtPaljKgRlEFi3hJ0lrAczA7DDCu69F2nxx4MfutK
GZX0QWrJeIFIE6Uh6TsLhc8T5w1XDxUzPisLGbWtw+86RpWni4DGZh3nwFMNP1CwkMjF0HDjOMbv
cFTqx7rtxWtFORIAfKXoeHJW+ZJN2Yl50im+Tqg8FIwIYg4fpNbVOhpGnZL24FkXDWwrSFiNeU3l
fQnNeeJuApkHahYdZMBZR+gs3cCGHItzXlpG9k4d3OYqk3byZDlx+KQhKtOu2P5iz23QrrBIq+8T
wxLXtWYXF05WdZfgcbO72Gu8VRyW+aWiYBWokXfFC02C4zOYAhg1adovKkHCvB/cBKATGuQv16PR
q9+NoW7gEarNdR4hpOXUSrAJo664BLFqLqkEH1f9GHpCfbjEBnR/ZmFJi4l7JQ1sfwun6kYOcpRx
djF4TzhwQ5LTQXbD4b5RRXjtR7Kh/+6U3s8u6voXT+1qdduBpnZhs2X1TYbjDN4XdergFtSNgC/w
WtOMhUvg+FAG3uZQdqURhKT9/Ihy6k7KgJNybcRuckMVQ2xsrRr/Pz6JCzYHU+JJVGHeefNKUvS2
g5fkirx7irESRAlSs98HopaHpi4HkmG/xg2GcHxBoOeEFIjLTYzVI1+FcvochGYDeE+U3o3XPl2i
CwshoOvajrp1Aw/rN9DCaDt4uT/soCOP94kHGA7vaaN8gcJg78O09r+UsayW6sOnHou+u2FOTuXs
4HnmIXSvojuHUQ61ksjcpNB/nnL88VZO7GFuGujRT7OyIP2kOodYlWnPbazGwxZ5JufSL9PCXKOL
u4SNP3GgUP9HDhJdP4DJ87hfGcBWxgE8HRm18iml/rKlTmhheUif7fxldWIokki6GyjlIK4+b1ph
kmcgzeLX69xDhKJCsgH/2TC+zXt7Ce/w6Xh9GBNMEDvc9D4PBCDGh+dk4Le1j1Nnsx6KxBzvoQmm
W49WIk5TmijuYIPj3xIHBcQtJW/AfFS2D4G09oyvcVRRn8lTGTyXAAi1Vai2wYPh5gJ4lcMPN6aj
TOw/bEKvcEscv0rdQPDaI9ax4OWkqnPndo1h7xqgKW/gWbWvqKzUXxPoma+aov3SvUJ9hXKnvlV2
fUWHL9nJroy7rfS6EPGSTCIW4sdlj9tqXYl9Hjm1uvPDxvhSe7WKv02ugiVqStb/qjFCqEfwj5BZ
URLQ2mul6OjMdUoaYHBSeP6H1kOQ3MeJN2iYD1HkWyGyj9ZNnqVYy4geyQ3qaglWWqMTWx8e8NfX
0K90vF4cMfzsbWZvFfUDhjFZ2Mmv1jiggqClULRWuRoqhAuNXQL1643hd6JznOxNIC0jxFI7ecZ0
wl7K4o+PXbpk6A5NMqbT+TIrGMB2h55lUgxlOv1LcmdzY1ZevytiS79At0RAaRzqhTPtsy02W1Qk
7jR4JtW2qTV5uKjifmhlXRGGeCNsOgv4140FS/5BRqpNXXZw7E0NkRMQntJd9PS2NvQy231ipPqX
SvXkDtCYeSngaJHOqaV3gzmrtRCBfkKVZw85OTXQGJ4wAISGs4cselUPgwlrZ0W5tqHW12Ubl6X+
0fZFQW5cmlazDQbVeByhwjyPbh7qADQ9BWkSdbCwaxqsAUU/doG3yr0SqrHpySkarDFsX7W4FBCI
QdW7NbQuckDMY1C50SykLNCTdokpYeaHw9Ys29C7gJwmHp0ozt7hgI7h2g094z2U5GorGcfRfTXa
/q+6ydp2Jzx7vEfBpbziJsR0R/cN5aNp4LMs3drT7p/N0VSinJT+prBhHs4Zlp8qLa2GtYNcwdZR
vXhDuTbaZgA73kLhdHeghV0gmTRmDEL3+5wY8ybp7GEvUz1YxxqG8gur68SSprsG/HzSiAIZPAsx
ATQK17dLPNSl0m5KRPfeKQNpmyoVPl73WkdXK1jC6x4dyQ7QDcAVVH5AbZvz09+vsZwt0SFZV4mS
XvpOVF/B0yOaKZylyPU4nGQsV0ezTwW1QKljtjC5YWmrWNiJuRk6Ult/UMp3Ghfac+gH0ZtitsST
lkAYnh5r/wRqFp8JytXWbaBL7b3Std921aJAOBry2Sqd8QPxyOZLVLny6/l7auakDlsHXAVAKMvg
FMS1/PNN/ijQkQQ0Tl2UxRqbVdfZS9GUePb1eG3sTK0cw1stglCyKbQCMzviP79H8GDoaXO6bUCp
FClHuc6p8I+rNgrb/D7tCmMhJfmUOjxYwzwk3Xv69x7G1qzjw32esTH4egak59GMfwyUq36PVgo+
10t1/6tjSUR5ncEef4kiil47qSJ4BJWbYCcDPW+uhQZtb504SQkkVutTcal2BQyIvkU48RIdSiJ5
7zOFbGCD7Hk/tEuEWYAaRmEm7jboILnFVjcnmzxXAb2494xcmgvh6nEh3cEVh1rtJDEHx3dOKjOd
JnP6GBhN3aXmZRdp9F2M0ty5gdNRb0ncDYKA3balULQOWmqXHjRa+Hc0mxeWxbQDZzMOX5vyNNYj
xJaf4sh/LIuGS9RI4L0yTPrdpRm60q16H+jKlQiFtte7YQdW5dIZ0cMsZUpbLVk6uT5P7+NnsEEX
WaZJ8XCW//kcn3ntTM+g1/1dL0AMIoys299tYbr+qhYYWAMfIYhwVBpOAomYXtVwSAH18DDBSzZ1
kMnLPvOdi1oE6q1n0of0WzW4qXqr3YWZXyKqMwz7pDQwO/Ep7dFQU6Hxx8nWzs1qx+4W27SsINXX
TblzM/QQchXzKCV39Wu3qprX8xN/fEjpQCKRLiLpBeKvzooqUYRAZe1ZBDa15z9Ldei2Td46O7Rl
y8e/PxQTO/EKASWCkDncVCjZxFUTwqZrzZ6Gc2IPu6KBBw6EPV8oW32ipQ4/JQkY8Ee2MEYIfM3D
sRpHGUVZRtylmUQXt+xHYjYoLAl1iI0WB6jB5l5GvR25pVVHnrOBwD1gzkNZB+P0SfhpGFeqU6oR
F7f9phZJeynzBAp5n5dfdQOsf+jyOV2hmQ9pkCr3FL+1B+E5eK9EYXFhlp3YDXHaJkgxZOqlYY/Y
auImclOOebGEHzkq09F4QTkVIzQaPFPj4/B9tbEYHZT803XsjPaHGmRJtkF9SXmIffAkO+7qTtkn
Q93COKaIFl6QICNbKegPIyE1CPFOYFKaa+ZUuxiaVgR4U1pWsRl6U73ARB6WQdk7QYoASWK96k1h
/Dq/Oo6uaN4APyDuMLYfFZHZFU1IWMlAxgj7RF14p7X+cF+0Tn/pST0Ga+lRJJHh0rFzclBqp2yA
iV8yFyTGh6MJTYyVwJX2zQNpXIacICJiaP/Z32Q8yGezcYsFeO4xXpxXJc4F8gbHChnR2e0S5uge
UueDdGjE+QX2B9pFURHTr0CseFd+bOZryb9IMBR0CEfdRm5CDRC4aLUK8kKE2+35uT8qW/BArA4K
SoD+CZJmh4BhIkDZJ+h7WiFjlbT69xNodGFTnghSdATfp9fmpjnW6bZEWGSeiQrHgLD/E5KiWN2q
fuTam4h+19UY9EAW0qEeu12QywAd2i7oQe+05fBCQFFnW/Ru2mCrtAUAGSnc0V9RTgRASDYKoiII
Cgou56fm1MeamAT42k9hlf5pD/THxUStIY7pXIIRHyv3pg5T8TLqZbKGzBlcNl5tbfw4Ne9yhNUe
RhPQJDoyw41ddfUOqanx+/nHOXFcU/ah7E+R8tP+6HCftzLse4Tc0rUWttF3O0oRBhe2/6YKj5Dq
/FjHhVkqWNyGfCn6Z3QBpkj/j1cfkRJgb3CoCM8ftkFoX8Gt21Gt7tGswCVUGcPvLEuknVwUJNJk
vzD+dGjNDnHdBipvTv6OnGnzIyGJgYciPrMuxyh9iqwy2Jqo0AD95lYsZNR/HWlu3+MA0261ujD3
MswqRLJS/bnurXEhKDyxScgdQGDwL7bJvMKiVF2pZUaAY68GKkfYinWB9ePiJpkmdf7SU/1GIwIB
RDqXwHZMGegBrrTriJQXwyO3ftRHvfqmeYLmo6Y0qbNTGwV5F0oHuEj3ao25uhEn/DGTyyzOVBFR
UE6Tcnv+e5yYAO5tTHdcesTE8LPPEbSuCo6WzyEsiosN4qvXdlxal+dHObHCGYP5RYAAdPCcLQw/
Z3TMEBOf0UX5SXYhVnhJBBgbUYSFvX3qhQDtkJmZ+AaADj5c327u0SH2OPbwSfCuycCBtbqQ657O
v9GpYXA+BZCARAYo5Nkw+E+g2tbAR8olOFm3Nr1rlGmWvLZOzBvFTwrlLJoJKjtddX9s1jzIdbcJ
KXFGmshQgFPrraGYWBYrjtQWtsIx4gc8IRk+dwUDAfSYRcqVheBPQP8ctFNPeqCgtppWWnafpciY
JrmGMqA05MbNcudWN/BSjPNMWfvC9O7pKCqbVu0Ihyuv+TIA/FqqQJyYChDuPCBdbFp38+tMK8As
wNPK0AKtfOyqAZ1+6FLYPyeEhns7+sSMlxHU5bsiMsx82yRZ98hvor/psOB8BJzUtF65zoByiqFz
Y60qAMhLWJUT6wKi8oRIB3sxiYrPvpgIqRkCO1xTs6guWx0uvjSWrvbjyjgNJpf0DjFqSvb8qsNR
8HLxgIi2FTZdFdL+3YAwbiExYsYhEFRtGG4cpLzuorwO7nK0cpMNGufBd6Ryv0pNMTY2NeylQGBa
8bMzDnNJYxImsAkk5gY/WZdXoFlNdJNyp/9SmM0kQVfGv9FwljuzH9sLQERbJUo/MEfotubgFfue
stDCgXZMpIN7QPY7rRKwo0dpvtr4CphQlfJiD7OTZtJvry/zPXJVyZb2VvRQUR1+zIRsUOVFmzTq
xhFMfP8eu/oXvUejx60683ellmiMgI3Z2mUuL4cmQCqlcJyF+3D6UoezBu0bBBFlfv7HFj/8kkjd
elaR8REVBRhsU+fuLXqq3nViDPggwS3bK0nvLjR8TgyK8D47HdoEHivmbJHKIutqq0V5qfYlhz4y
WLeo8TT7csjHdekr2SanQ7g+f2IeF4Mx5WWBYG/D9oXyOouQu8COdbOty/VQpfX3gEX0lAOS++YW
vXmH2iOyaCjAeT9sO0BglmqLrq0zC+Er2Ml+8moHTfCzRuHlDhSBPmHOnPF7q2PvvvCcJ2ZnQqeA
ugGvQ5A0/fyPQ7cEBlFGVlGuzQ7sMwc9tn6JZspvrl6JlDtLT38WZjQ+aIoYvo4I0U3UczN1N37R
WNsQqL5+kedpGm0roteryo/iDxQZU/SNogFh5/PPO03bbAWx2kH0EDpS35o/rpOPZdFnPG6YGNUm
UiFEJ9C5dkqQGi99VhtvThOiJh2ARDs/8vGRjB6HrWkgeYgSVGc2UQkUsokUOfUU1J4QUgR3oqHK
0YKqXbjVTw2FlMvUCCMRhqx3+E1Q96YuaFDF6aC5bxFS9FaFG3WrEX3bhbc68fm5ZJBYIUqdkCKz
nkWA0aFQVHoWTo48KOD13P0pDV1cKZ46ogSMEjZYcKNSl1wxTrwj22JiwBG4UEOdTSeSXgmChyrC
LVpVbkXdeZvMzOKVZ3ZiIR47Bgc6gMAAowCjA9hJqHQ4n24WgfBBvBsIepy56wJE9kdWQdSbPE9R
uI0HgwRah5/o7QbHt/qtw9kkL4rERlFfURDCXBHRYTsLo0hB3zalS2mnbiDWqOJV+qXA2hC5bdGW
W0/opb9R0E99K+woq1Yd0HoPlwSi74Uz5sS3o1U88bYnrzXWy+FrFaUHiiL1i3U8WMErEWl7PRFQ
byzMCB9Bl6ibVEbRl/Pb4PjKJ1wC60vST04DVvZwUFdQ2cOvBQmXMve3BRXRlRH16t8PzxiGjgCQ
YkhgSA4dDjNobQ+1zoO1HY46FIbR/mIPEnY6ZBW6kTRpLxHXhGVoFuVVoVolCzbCSngqAqMoiUQR
odVqDGt/r/U6JejzszBti8NjyARSRaEK2MukZzDboW5ikr4UKtQe/A3e7CSAkIA00Wa00XVdNYkd
7M8PeCJehUarTgpy5ER88VmBQ8GBY8TloFrrgat2KEPb3gZPB8tDskeT3joKeggGAe6y6soUhrNr
tbaUaOmVSYLCqO+IVVYnzlugpvF96NctgpVtslCKPRGqscwmIDgyD5OOwGxeOPZF1yjYqqZ5aWxR
mbN3ugq2IkJx5I1oOYig1lYuls9meWUlQ7+raiwYEZkXjwBd7Wta00sguGMxOPplfCm+EpEe6e/s
qEmVTEN/WEe4B3OfAv6k6/yKiyD6HliF/MhjGsI7jxKNv40LSCjbLm/bJwpXab7zfRcHhYRWCuoR
6FZ+VarGeAfyXpsbt5aauh4kWGKNBsSvhQ9+HGESV1I3YJ3h1wZU4XAH9CUgN7VSFQRTOtxGujqh
yTRaw6VejvEWuK8JrTEYdlpl93el5zTWplML4x1JZHuhuHZ8Vk/nJniyzwiBBt3hoxRI8hKDI0ZZ
i+IHJF/t2muNX/1QNgt1xePDhYEmyQuKp/TW3OnnfwQjSuCEKbahDFT1/lrT4oiuL32L81N7ahQQ
TqxSlHmmHvjhKLXuR0HZkAzFdcCi6DJ3O+ToP58f5XjScBmiWQDvkLXHTX44it7laELYWrwOg7xa
T4DJHUqY4qrWrffzIx2/D/0B2+BwmGzLiYoORyrJmyfpeaxh4yy79kyLmj5OCNvzo5w4gQBUm9QR
pyiIsHZ28jfYURla6cPH7WPvNiyG/kMAFNlUNbJNPUvzq0iaaAUnF9fkVnbrRGu7Deqr5VpkFR1P
1HWuExGiCx+3zsIdfzzbgLo0Ilk0TFB8mTeB6Ctovp8kkE/N8t2PEx0BzNp4jNy4eVuYh+ONiQbG
pH5How/s8nxjGqj/cITEygppwobtJ7V4FWl6fQX4M9r20YA7vcKdtgYNq298O6ifW2A6r4TO+t9W
WaDTB/kc0ImGTh64scNPH2Ukhj2NIq67EJ87VQ6Xti7ipWz3uDdDdOiRhgPtn/yUZ2tZKO0I3ggh
xkyv4hePIGAVuvRnkF4GxGKqERUKJPPjpmvfDbLLDTIY3c/z8378hUFGQ76hE0ZfG4Wfw1eFxgzf
kSsLvoMd7oKRZJHiRotGf7k0qyeuMd6RjIibDNoFgx6OhYMfZ26Kh6Eb5NgBWXkyVevDpNGuu9zK
EOsNLOt3kksnXE1BzO04cj2vfdUEPGXiTItfl9rRDpG1GzkLYd+pp2Mapqj5E6k//+jZaPi9Vqcp
VZeW8KtDkXGvw/19bkBbPiPrXl1FaqeGa2HAXnKTUOzR6X50MxcKyUgicSkMRAsWHuv4FAIDDMae
BgMhETvjcM4wnkgCpYlT7FfaBGybmV7ayHH/3asIjDWwZpDs/HtaEIejaEPUqLS3sjV9KeVnkYT5
Na10SbvfUheKcEcvxFATJ3I6xCmZz18I/SuzyFwAKV6PJV8XGWJP1v63K7g0J8DB2pOMBIqPc6mn
zFewKuwRc4ehUFyAuEK7u3KdzfnNM22Og3iVeH1SdmHRsIOPCt9h4sjBR/t2nbjZ8FLGofFioEn2
6hi1egkO2l4JW60uBuTZ0biU+d//aqZhg8Pj7PjMNg+/Wuh3Xp7Z5FiAVaZiq5ftC7fFICbHyOn8
mx4lRYBByGT5bJM1JpHT4VBUDNJAqdHh0PUc4ap0lekaFlVXAZGy0SwpogJMOp5Zki+IifxDiDQH
A7k9h7xb4glCbo7dWN8iuremmqYCQcn03ltb8YCHxJAa4t5uU0zsRtDdP5KKCtnKzQ3zPRSAAveB
JfofsjHGa3rI7b5EDlVfp5qtg51PM64YUVgj5H/63xKIjichVOsJoE4ptPYR6IPdwCApVesJS4nW
XEE+AKhFXRT3rUAbq+fA1xtrbYoe0Qm/6VG6c6p+TK9MRwenmXHgrWFjo8amCgUj5qbvNHjMjRmH
m8DO9bta8fwILZCuvm7RS0ICPwvcjzQYuwu7GBIFs6NIIoYPrhSydGdXd5OuU4SqYY/hole1RrCm
k6/8iJywv/YCHHEgwocG60EILLPb3lHeclQSvwrH12liV+O31qmNdxHlyluhhlaGpI8V5KtWjx2P
c7dV7nDIVfBXN/sCxUAikvKmm9RuNkXXoPBJPIMkX6xKZHzAukTKpVSDcD+YCPDsU2EHclXqBRqQ
bl5A9sdDTt0ote69pfgN8IKQxb4VmN6aK7VVMbNSRlhc901gciho6CQCxksHbJHaZLTtbWuVeE0l
kUTHGeVaPtOAU3q0o5tafO/SPNURPa8lMl1NNDw3SambGwdRgRd8GNJs03oNhiWgbytnlYNFLzeQ
Xmg5WNqIeFENbbtY9WPRvkrsDZ9RQ6e7HBVlk+0SVokACFgM+dbDQzG/kgXSRaj0Zin9gBZ9WTwK
KK5vOpS3uxWrzLY26CrTncJFCJerISsQliN51IeNPdHVNrEjk/dI1gObCF17fSUGV/tuaEBOVsKz
cBkCQtW+tl4qVbQFO6I6Sr+xi5FZn78Dj2iHJ09ty9fYtEwwfcCgWCFkfTcU6FVt3Wg1qOqQgCUA
EWV0D2qD5OI6C5xqIsu7CHGkY1BMlucxIhLsp2Al/N55QeEjytdG4Ll3hay6G4PZ5Nc5YjKVMzpT
biUcRzxxS9kDJU8mkwIWojNh7WIMzfIcaw3qshx55w+e4yOWi0nTpih8Kt3NbyYTEIBsE4JdrYQQ
s6aPG+w8YII3ZRiaX+RgjS99UiBUgtvgKqWyshABH8MSJ92liV5GNUib0pvDk69G6skrOsp1KYoW
0Nm8bMO+TS9Lu3fBYUh7o8dRt0fs11gbLq5hkJcp3rhAszQgKivi+HDLEdU9np+YE/coJVAD/uO/
9MJngQFAJkmX3kR2XS3c+zxLhqe6Vr2F6T+Oinh9cgDKRhOxBGDm4etTiNFTNYjStdLT+ujlzjc9
TJHVZ0tYOyezXsES3USuRBUS09fRBJZRCvW+SruF2tVRoAq2Guo4UHCQ5xpB8+GDaHrhNr0Oi8k3
Rv+nhynEJstlfV3a/rj9u1PLVqC/gKsAATp1ocOherPsE+LPybmgcPaFkfi/i9r529YFtPem5hI1
VAgqrK7DUUxvtJyajhLOmU28601hPodhLRZy/xPTBrRm0nBzKHHRTZyNYg/kuAX1mcrvYrw6KrnD
3mxSPXUWMrjjBQlIa+rcgeQ5gYepDDrkDsbca8tlU8ShM+78Akju+W9zDLvhi2CLSXMQdcEJbn/4
Qq1VB3UU4t/uoUGCW1JG3WYt1Vi629bP/GKVl0NbIsyCL8FKicb+a2nYfb4erD6ahObL9rI12qRb
2Cgn3p5dAh6Qig7n1LyDUgdlYlZdj8RIldlbSInuNtZQ/ll4++O4iFuHqIjqKEXSo0Wj0zwM9Xwy
f+pDLA2GIH5CVwaqfVOUOxq51h3FQu+LNhjYcGcWFDldaQK8JwrrwdGS6IW5wT2Ner33bCSevaLQ
3v/9qbDJZzWQOeiREO4ffiFfDlEVxTSTPIHViao2ROEebJnzU3Fiwvntn6Vb4lKSpMNRYr2sMeek
cuskGpZyXtvfqUmiLSy3E9sHiBGuSvwzFV9nm9RqY7vrI62YDG8q1HHA2llpWF4kvpktfdujCsjE
0Z8+LsAJgI5HPgB+nnOfl2QTTqc+BDjHvEbSG1/a0AoudDzdH9pWi78IX4RYWOj2V7OLreeyI1s+
P7Wfqe5hXsOTUPUCFzC5t8y/YFCg+u2H4PFstMXCq9GX6rcgbpuf5CIhqC848/WqL/vMvUYVzHjV
+jIKrjo7HJN16jbmk0+n5kWLcwwAs7hVV4met5dj4wzBNkGt8xeCrGBKdYq814k3FvVOyl59j5se
W1TiVqrqUZGmv12/r/RNLnIKiqEp7Zfz73n8cWm0AG6k06BNNO7ZEmoieyg0wIZrpGajDVe7iW5x
pH/TYIwsDHWcP8FLRwuV5An0Egokh6vVooQMpaVhKMMI9atK1aW7KqLcvHMNGmcXDv8HNry3yiVP
kRMjwzShsUqVh/rBHABsV+WIPBDmQoPeN69ZhPg15hr1znBK400P4mFn+mX8en5mj48pymc4OvAd
Oa/Uz9bhHxVn5LBrVhCCqK6sAY76vWV9RdHLuq39UBJKxEtk5GOZvElqFv1PChh0PfmshxMck/Oo
iQmTIo618il1JSbJGjxPY1cKtzUuR2GICp82Q3kMdA/KoBsXyZPjZS2WZE0SPIS9T7aTFwqqXho4
0qcYWe+NgZloDdgAJdlLOj/lr7zOqseA24U2oBWE33Fs8pD9xI3roYb+jM9jRiMJOyylXRmtEiXb
QuRxfDP4sa2ssIMs4W61RQUlzFVSbWObgGk2pGHmb8UZ6+wiwg/aXBHtoiFbVhiVhjIev1VK5QQT
tNFvLwZBmLDKSNbbv3vagalg20+Fk8kdah7sVRampBgY4k0m6/qGQn8LXQEDZROmwub8CjlCHFCy
cCe0Kh8N/QFvOt7/WCECqpWrhl1LTdtJbmMdYtik0VVd4E1SXpBxCygUjn7n5zHqgOfHPro6GJvT
nOiBeh9969lage+lCBiVyKfACLsCgQAHT/eMf2UO//lr+C/xkT/867ys/+e/+e9fOcY1oQia2X/+
z234C1fQ/Hfz39Nf+z9/7PAv/c998ZE9NdXHR3P7o5j/yYO/yO//9/ibH82Pg/+gaBA245f2oxof
P+o2aT4H4UmnP/n/+sN/fHz+luex+PjnX5jLZM302wQuPX/9+0eX7//8azpD/vPPX//vn939SPlr
ex4hqz/G+d/4+FE3//xL0f+DLMqaWlE0pPSp6frXP/qPf/8Ihic9AAppUz0ac5q//pFREwj++Zfp
/QfpF6uSuIKDWnVYT3Xe/vtHyBBQrYeTRQRGQPi/H+3gG/3fb/aPrE0f8jBr6n/+NSM+0RgH1ERh
UpukZab7b1q3f6xLxH+bQcK/XYEw9q5tZGZelbKN7pxcCa5bIzU2YCkxmhNFc+updX1VWV6HS164
GOodHtz/ehJKbiB+iamJQZiMP5+k8dMscnWMKSIi3XDThW+Y5IY3xqh2v1FtxaPQ1YM3d/xf7J3H
ktzIlqbfZdaDMmixBUKlViST5AZGCa3hgDuefj5k9e1mROZkGPdtd3ONVSwgHC6O/+cXTnpnF2ky
hsLynH1PNOgXJNDkCSZqdLAQGezDiHdiFnaukT1qrVr+ign28qK0S+jHsXWse/DJUp7cAeScGMUQ
Dn6+03LN2vdotOMkmiu8Xyo/PiuUOD65/33kWv2hF4Kph0bheGw0TKWm2LTnsMkigWb84OnkNWvY
AYa6q5pd4ipSm2PMYAo32TRmYoFSSiscfBA221eoxOYi22MM2P+7r/3vqv8/rNf3ln3UN9/G7Nuf
q/7lb/y77I3gH1YVpH08rGivcMD8Z9Ub1j+U7+tdARoR+/EKLf9n0bv/OHDoXHhG+Cbxf/nM/1n0
5j+rYASAmGOf7QI2/F+s+pMDgWlES4L/kAsRZHWCPrkk6xiSQkzI0ihtayhIg8o3iTlM/06No/Pg
z73lhfX1R1n98hja/BZDgPcyeMrxrC1nk5C5GKdlUknEo2sO+qfO1TWd2rbrH2PZiI8mKPaVcJpW
D+uxnmQ46QHhv7kv1ZqV4unP6UC1Ss7z5IPoqd5toKGU2pVTu9WHtFBldVU4GCiQ9KI7t8E8wQ2h
taaRgi5k3mwtc/LnEBtf7UsVG8bTXGboVAvCRPdq9mApptUYPGUNIkgIL46+IYU2v+oKrLMieyj8
O4opfNH+mCn/tQv/OTIn5eI6MMBL6Di4aoCGnHpJ0QWtHcjh4OAxead4XnuL/2TXHxOH+fbfJ9Eb
D1r3hZMvcPSgky+wpFSH88CDcHB9Vi0xzqUfuhZeu7O15W4WIme7HPEpfP+xx1s5c2rFLqECcmPn
fHpF6E6yTExWraMUVVyqJmReW/p6xKzHXryzJ0SrpjN6Z6qck6Ps36fSNVydhNZWymmwRcfNLg5m
GWMOK4LV/iPbFqWHuExV5n0H66kOB88FeirMZQN1o9lLZbebksVyBoSyTzvduJFBh8dQDVAAhdcp
zWqoao6lSmrh6DZoB9FqOTc0RUwZZpbsrBBHV7olCgXErZ8ks9zYQ1nddFnuZIdkKoMKZYvQr9EJ
jpDw4149Z80cP9pdIR400QTqsu0NYmmnYg13tvENUHubUIB21/UuHOV8UdbNwJ/fOLjJXnlp7N5L
zZrmsLLIqqTc9pzv626j7/TKMPAP721XEUqcq8c2mWhM4BlR4VyACccOrHugUTKV2HIFzpB/BYHS
uzObxfEJx8djxICSyBHD2XyNHD3eK+iJEfSthBaSWSWQervdJxVr6nsrzXOuQS9l/R+r4uVZOGxx
VwPlcJC1Hz+rQtPuJmBqmFoZGOUEo+9G/iDGa4vUtPt8JLsOyZEWDZ6p32qF1m7REPUPOF0shx67
95IbnSauHSttyJvvsUm28nwjCxveyvsL6WSjeHlTkFkQaaaRCQh4/KY+IXIFacNJpGpt3ldURhM+
WWR4smG2j2ji52b7/hPfGhy6DhSjaxeA1ufJZUGkpEuNasLllTX26JSe/ys2q3r6qto+qUPgbyID
Oj0tD3gkBDqm0aSGRRZWy5/H1ZkrmrRYXXRLVlThjAeDg8N0NX3MYBmgQ8mmwdy//8Ynh9k6Rmv8
D5ZuRLyw7ZwQihY1jXls8zVZHI+dhSdlaDk1i/39x7za01aGJqQgSAmYx9GiOf4UasLmsVxgkS02
Vj+kYY1bXL2fOm0Z70uTC2rbyvHM9v1KeMhvY01AH6FIXz1oTr6/Q5dHM0VFlQeNGhFYrJZ87wTd
qm5qRPvFprpdwnnwKPg8W5bTfiA6lDPFtfIP7//+N4YZQ4LVGmFtUEGcOP79tprWWNtGCy28tiJJ
NvQuzZZs9/5TXrWf1l+80ivRiJkWNs8nlW7llDCwnRZW3TLpF6VbNNuiwC0iSq3YK8Isse2v0yzL
i9hET4AhHILUqajSH2D+2W1T+iRCCgRMWBNgP/3+y705BFRusKXo0MHpOB4C1ZD4mFpEuXVlOm4c
gkUvKHGSv3/KivPTfULIvh5mx09pk544sKDXwiQ3xnuvmauQ7rL1/P5vOcUjGOeVf8eqwbsKTsXJ
MvfQFBqLZJwNK612mjsUe8iM1SHurOVWukVysGxBbm3lxRfvP/mkJlnXK3UnuBXXPKRP1sl6NYmA
d/AeJ70BR2ZM6Zq0yELmm/aQ2yrYYKnU3GCNpH321JqPO7fJOfL5Kw7i+goIEOHkrIgv73E8xEPS
6cL218NmzqwIW7xy0+fwnrk95Y+amEtk6GOyH4SFvaDX9leIwMShMFy5WUpvvDTKmZM1IcRghL57
rrWyrqST44kVxjvS7IQKcpo2iSM9VqmZn2C53Rt3heuKhwTi50qsWKZrvzTa/syqe2sycA6uGxul
26tjRtYys2rLgPrpY0zdwWC4sskc+F7j7AF/1ho2GffSG0TG6vP7k+GNXRUMhEoDZHrFpE8mQ5AI
vXIaeC8Wvsebsid22EBJuSG+ss9g1rqIA/CzOrOXvfFUJiBQLTAxu+ppKxKn/n4qJd5snQ5OoM9d
8mWeqs7Y9tYMn8hBUw5+PC3nQodeobZ8VLhEQMQkt5OlYp3sID0qrlm4HVkTarH9TQ6tYDy4bt1d
JnUTO4ip9VbbQoQwLsn5sKZLqxLabzUqTQvnCrXQoZt0/XcG9zg5EP7lG1FSkCAdCbgUECECtXzH
K2wxD4HohhinIwiIdIzsroSPHi/zzih9/4Of2NUUDpKi52DYwlEXg1lBC5LVMtTRYLl9czUUanB2
qqHtxo4fqE1HIs1H05cWmbeaiftcWoqAJJwG5ouoc1eEoydwvZVBmSJ0kUXQh0oKBy/Xaj4XEvVK
GLeOpLdaRrCOV9nRyXFkBVopHH1hCQfmeBUn87zFO2EC9+ibFKJiLaK8KvQNAZXzNRGpzVWgpH4b
BLl9UAU+ob4S7UWOZO+2G3XzbrJmLpjvT+43zotVZwqxC9ICioaTnVyZTjLUE/IeU6/dn7RmZ9xU
uulMH/qN/RSyNifF6qABuf6kMLGDXiq+PoVX2nLVQE+E4+HsQq4lbT7b+HGjrtHdWu7GJ5I1ygpP
P3Pde/N3wsmDbY89MDlqx9vpOBciUwq4380147NhqiHKcbI9Q8l7qzLlKgUWCkGdvepUqMQFrtK5
NwMntI67s8u5geIjsKKK7WqnHIGDjqra4KKxdXPvmH228zuZ3ZvDEly0WUGqTaX6+hOOGghfdNwP
AyO1k1DlZ7uor/dTFjmRgHQUTLYX/WRAVKAX2VhwuJJxwxmBWQIO8Xr+3DZzcruowKA9kz/LUXfP
nK2v2AKwhClT18KdJ9NwODnW6YgHQZOSLo1YzTmUZuLc1bAmL3SVOIdgwazayyb3t6th+YNEfYDi
m8+3fSOajVOn3Tld4OuZwevQG+cUW8vzl9f9A11WhopNorAoGjWQx6qBS1UpuIjvr7NX0pz1V+Mu
um6udHLYXo8nYDqY7ezNJCDL1By3VjETiNgr7AWNbjL3Fem69zMX/i8obeBr9PlMtiVhxxuUsY29
K3Fz2OLhR7rykDvVHMk8/W56i7cn1dWmh2X7Z5bs68su7/ty9Vxxbhbu8fsCxVbNOAIPzHPz3UZx
3oalro1R5shiPDM4r886mjq0JJkTJuqO035oUtmNZijGZsFg5k4sfZmho7I+dkp3P2bNal1AgMz3
M19kHfHjGgaKz7oZwF3CSfpVhVUBu/USeLoO0o8eHdcd7VF2Z7PQ66hUBe5SMDyNSONKtaYu2nVo
Df6E6aHM0KI5bnuGhv3WkHODBuwEXmB1nJy8tdVIqKGUF7LB5TTpJCCU1s59E86ZjM/UU29NSBvs
xzYB7HGOcU+WoZW64AIBg27WmvUoZoko1splR7UR6GlQHBpTw0R8tSGbD0kWY9FQ0f4oSY/0xz6i
1yxLcgDtbO+5Syo/k4GFjyR6wDG/CzrChHfYaJA1phw3NQ7vf7s3Ni9cv4FgAEdoG56azVRagpGQ
4N29yZgfMKzMD42vMOnEBGff9HZ5Y8Yix/vEtM+JnV4fZewVwBwvkDkDd3KU5cbSg0rQAxY+jPLI
pAT7NObVSJC2NmXawxiUw3WfJ47zS7fm5YOcjPy/Ghr/X9T6jRsoL4EsB+IC9yPOmuPFqZwilu2E
rkvYdfYBpocD2pJ4KJKcj/7QD4dp8bkq6Na4JTZt+tyi6iAD21D5x24eZJQ75AQc4hbbu/c/zBuj
Qx+RQBYfzyi4mSeTKlOtXrpJQnBhYixfxAyfYzc0pnGTTdqw7Oc26JOtzLrpIg6UlV20XC7aj++/
wxsb+qqOAuGF+vJajqa0GG9gL0tAru0uZIKQb6KSc/eRNxara67MEViH3joNjz9B7ZOJ5eM+HM5e
kLShA9smosz0qlBrXHmmennzYdxKQRyQJBMHevKwyg1GuAUQD5qpwaE497+NdfV5NqXx6a8HD4CT
UcNsgzM6OPmABY72jpGsKwv/w4sUsjx5XGV2Bnx+ZebBaYjFNrJZYEOa/ae3G6/MJmVjr00l7mZh
3y4zQfbTYF1kWTN8dbGWNS/IGws2qjTKlfift2GiJT/NWQiE5mP5zRcGeBouD7+rLCEvTnczEfEf
s9a0SzPDAQzfx6e/HxzwDrQrvDHMynX2/1EqgCo6viKTPCyhiG+zMVAh4iz7zOa2fsyTcwmUELwQ
ZjT0UOekMisrmsJLwlM0iDDRsCqsM3MwPlpN6l1Txw5nTgJzPcpPHwhoxmdY40dp8h//rC4ttIFi
WAu5B9RhKzvt2TQJErKWQeyTXiZhRnjJNf3AIkpKDE9HzPbyMCPQftMW2XIhZhQLTuFXB3fwk13n
92YYcD2+aDTr2g5GLP3zcejPFNtvrHMX3gEEaOYqooCTqWoujTRaL9bChssS19I+O2hK/1vi8TpT
6ZJyxqwaNNwwjgcnHXtNOCV3W4jNzmW/OCl6jH7cvj+z3lrgDhJdzJTBbl8daEtSZPaMETBxI3Gw
6aWLqUcbWKtBSUUQ7t8/DKO21WiFDp972tqTi6NXfam0sCXF9Dqbs/6iGcCS7CYJzhT7b30jlvjK
lwApesWfxOoMRiJSmHBxfDIOjH64KMfKfnj/B71RP8Jqg4GO3uulOXP8jQpiQ3uE9UzgzBsjSv1+
1yxjGtXDoxzw1pyyv7VXQwsL0xe3aOhSL/ERx090UMm3MJYx5eRCGxa2bO+cUZNnZvjrWQE5EDso
CPYvl9aT/cYwUEOpgZNsEnjY6poXkxW6GN7W8NJk//4Yvv5SawocTZVV18EJc7IJiBxyjQahKloF
DhuIcF2YIO84s7e9UXWC4BFPCb7KZEcVdDxwhcJ7pYnXlKVp0H70+MqGSPGSSxKM54PI7Swc8rJ/
1Iskv12pKldOjsMUcDOCsIT4tSJ3EXH04kcx18GThCV1Y5tL/mnQ6/ic0OKN4YfYTVMe0fna4Dgp
9cqpsbIqYFoNxMuEHa6+KMnGOaAdG5tf3h/+11MYtAAHR4wEqcih+B6Pi+3EYCIGCMmge3gg1HT6
lOZWUW31cj36+uQp8+fRCd9/7BuV5PFzT34jSiwhG6xyI3JC463TW9/ytsUvmSSEjedXzoeSnug+
x4od8dLo3gVT8a0qggWxFMKv3TSiiFfF3Hx7/7045/jBx4cSL7a2lrihQH041eBXrqKlHGDM7epp
1z4MatG0j3q7lOUlbk1O/rTUE+k/ZpIYv4n5zfqoz2IXyjDpY+2D00413pO9pt/WLia4uzwVeNOA
4vpPtPlc+8CHL719liTmp9zpFVYmnuzpVk+YRVIZB842gAusokZfDDOkLEmt0G/jXIt8MgQooYeg
Ly4nXAmdDe0sIiLgC6Mhc5bFyDejLCwuB7Or/xqcxnkUAfeqaJln8QBIlZthnfT1j6kxsuFqFM6a
puq0dkFUjiWdiLdUpMXOTO/r0gPx5KxdG7djYxKpBCNEPVsuIuRt0Btklyfxgu8CMaTtFdhhpyIk
NHh9FUsx/5AmEX6o/oTs+YuBcw25ZXTJixoVNRMCogdYKvOvXi/hlQxy7BRJDroYtklfxF6opjgX
W10Iyiq9GdSzQ7HwGBuiDmfpWd3eSu0xYVNq7DYaB8tUUESn4GE2EPlu065prGiYqPkNf8Zs2W+5
TIf6OOFJ3tSm9cUjHffnMLSluZHOZF8m8dRgSuhM075ua7KsDb31QjDCntKDBFqIusO4/Ogs0T67
iPqyvLciB/WcidJNchU0qVjDfraGgBRcy6t2Tp1jhGzm/WhDLOjtIDSM2H9E1g6WioNDO+8zP7VJ
PyFqwdqnfVY+VlgbfB4ganyWqnqw4Bpe9JnbG1s/rvpf3WAaP4qpa57jQFvuMbxsCqSuo/PTnyVk
eTz98+62paNQbWoTeXpka1MzXMYWV8eoMt2KBnmSjB+MSXhjWHqD8akmWoxzv/aYO17eBjIi16M1
yL6bi6vYnRyYPljalmFvIKIlKnhWD64Ra9/0HlodLkG+9jxmyv+Rt72NatZP0ierXrveSg44Uujx
bLuRXczeV1X7Xo9tU7Pce269JwACsc48uku91bOs+tx1JdbNRZzXU+T5yWiEzPQEVYrjxk/ot02T
TKbEuJ4JMynDXOrj7aSy8nuRV/NtaXvj96JXTX7hzUZ+0aH+DZdausxPwxiemjxPjbDrs8wJwWMV
G7oljSu0ir23dVxhEh5uNW26cw2pu9s00AmjcGGCNDhaxQhWiE1PazLCM9jPc9fG32y5aNiSE3Ck
omSJadMw/yrsgdp0L/Hec8PAW5wnZ9KSEe9QrwdN9Wa8wW3p9+U+F/n0sx5yGCPdYKAxbnXsFxuj
BgYB6Go/lVVeN5uyG3B90GhUfhceqaSkwGa9iFq85pdoqDAt2ROJTVBVO2NVtZXILqqrTO9Iw+kC
OO8HbXKKdR0qYnX6ocnCylDWlYrprK9ksel3YXj1B0Nw30T168wiwphrvkQF43mbxUxnlMZzlf1q
AmMmKEnX4s9unTTXNS4HM1SpOPiqN/X02UYdwhaxAHiHoFtI/8DW8EbIuO45kR6I6k4rq8aONGDI
DzoKiM9ihSkEJmEDRIm6IftmNMt0k5I6/knvZuK2p9QZ7hbDUeipF8f84k1pfJ+xa2OJP2TiEUBg
eQhUUqKuhiaiwqxbLLWHosCJjTbQni47385aPnlvkCJq1MFdPTTlj3Ew0mkz58u8ddoc2W6SafPD
0mfO924qhzt9Rk8Wtvakf587UXqr21ihg4yvVu8DJxX51FnxW/SO/qxy3STo3B6SB9hcBPVqmTO4
RF/NDkPc+voSNs3i2huTvszjjP96GxlyknmEu4l3ic/m2G/szkYeLcbY3Tj21M1XsSYqudHzrPyQ
WHPn70G57A+GObLruV2RP+p+l37nygaIHse2/w0uU/GcKTE+2eYklwPexCZyZg9oc3XKGJ/xe49f
tp+KXZ2NovdckYUkEJDG6lta/LtBQPuMzNcqnlxrKT+zeQf+tY6xJmlobdv8GN24gF4rtA4u4qwI
1xjd8qNfErWwi1mm8t5NMrJeFQw3886Y6nrYaeaMd0mnW9jm4u+A6WUu6YKEsEmqa6KN+2tiRP3r
OZEanpVJhxSmN2wE/ku9GuJrVY7LLxQt1MVZI8xv4ME16bH5nFzFfTFUlyI3SeCIcZfd5EFm3I4l
Yu9wdKzBOJhE27BVWHFxNwioYhuYRHDCyEazxzAFm8whD7F1bpBVeTeC0Bw3RG4g6a5qCnMDgjzw
TZZ0kJ6qrosf6YPGFj8aV6Nd6o9Gs/V6K/04+0tv7mPYO32OHWPJz7xMZtaa0nr6mWxpGMUKP2sJ
uhdY3W0aZp86JP6i3Q5ukKZRImr3e5d61cg/M7s7o+X1t4ZI04MzpkBqPjOGGE1pdGO4pP0y73Uc
lh4LfLeyHdtARgXh1RijVZ01leFUevGPhA3208LF/aeteXhQN1hX0HZ0Z/N+dM0mj2yC1s0tx1Ln
hjXdpSyqgxJS3TA6GjSWxVn8fTXb/mfTW3+N5nJwhPQtvHtpGPRipR6X/HHdpZixxB4x7ujjtU2r
a81douwgizLpjPqePNg5OQhjCj5Ppi+yi7zr5Y3PFCBvPC2b4LasjWpTmWMVkMq2EoYGp7bv0Lkr
0tqRXM8Q2IVGMlurL25YFIvAHNNw/Aql/NjFu87Wsjz0UkBPjA79UlzHmRf8dHpv/gKKaZd0smLv
KfCXfArLPi9RZXcdkcmWU5owHYKBGT3Z+hQazmx9U7LkrEyp8zTSD6Seha4nHSPMNZ+tNhaB2W7c
IDdv3UEEd1o+jo9tnKa3Lr7Fd2lqeOqyxmr8g6ksnGwqy5CPfd0HSSin3MYvZoLHGOVqUF8p+Pw2
bPEtyjexPnNI6EZWTGHbSYXzmTMND4kqzS9FpxfsUosq7E0hXO+2JEUkCmwx081O9Y3AqvB3Prja
N2HS09QXlTpwHwnYiwwOTZxz66TemRlF0s6ylEGsdj8TQmVqkFvQS5k7j9509+gOusw3zmhOySPr
I8UdcEziJmocdqKwSDT/y6yKtLwk0qYur0rSQCc8cYXKr3AF6eGplHrZE3FS5sVFgcvMjcDkzYha
rxNOpFFEdKEJu6C/cXCDI+ikq4pq2zklAXyd6Opxb2pK+HvPrLP2Uvp5YYID5n2y02LdyffB1NuQ
noQaw0AT8mPZa/kT8VkByVf0E0rsNTXbCT3ssD7qDc7rhDk5EwlyRkGOQDcGSbGVTl6ojZiC4hlG
FMYLcdDon5zKSz44jazMSxNt4mUjPWPZOEVb7cYigAU+MlXue69Ie1infn4g9nDOL/1JzDc1MBlt
KoyxyhDGhqg3MxbRYzhJrxTbwR28lYLWBTBmskUe6sKnRLMCybxWjuZdF1I3qq1XEjx5XTakb4cU
U4J6JdUClBPzEDwalTf7u4a6+Oc0jYm3W2SZlKRGOWZ9MIUDj7lu/PT35OUx70Z1ckNSjn7rxOay
PhwiwyadffMHx6X8xGJyJPmTqnxorNkBG2mr+9ZI0/iiNeP+i94G9R3c7CLeVvrc7Zt5KuAtEIwo
wqE1JhklVPPbXiR00ekHIBCzxThFTqur6rpfhJZsFz02+m07SrJI3SYfNvZMFRDqyjGXXTkob9j1
blWg6YST5rDCRMGWhAJLEEqiqP7buJZRDwrnOmEhSrZ9e06XT3Dlu1sH5rp1SBeFgJl8haJ6KOa0
aLe+XsYTXr9T14Wx0WFOA43BVpjwK/7+/02WvsBDFDZP41BNhVSFWKeNE8lrdFwG8wzC+UbLGUgD
v7hVUQCt5dQ9oChRtE7mzBmgnBYW8vhTpDZ3O5VClPKNmHHwHQDnWf8+9KK/TPVpuCxbGf9yXZn+
PaqDNavu2TQdV0ro2tz6A0Um60av+6pPaGqa6b7ViuGXV9QxPho2SS5n7tFv3aJXlwYaIVhTnNI7
HCumnLZGfjhXsZCogmEzD/nwu9ZMJ6TtbZ65t79BWyNrb+WEQZRaKboncCk2XGbR2sBItkubmJte
zUGpLQEpkaX8Gafk7LlOzRZoVN3HQvPbu04F9lY45kROxYKpRRoHbReWGslLBa5j9pkReQtowQhx
hXOho+DCdDz6UDT1xh2wEFRkVUGgSrmQBjJv8fvxtXsSvvRI1I06MwNfNyxhjGI9jVfTv+ZQx0/1
Ek5HVhRPtRpxpUkDo5JizDE2JddgN3gIcjPfEkvUNfKcp93rZzP5V56qpyMJo31x/GyTQJDCr3l2
v+Tqsilm/0CC2PBlMOtvlMHxvawABwZN+2uJhYMZOfwOOmQ0tekLHj9YZho5aLNDIaPN4pL7TnVp
6XG3XQA907BW5Wea4fmZkV6/3zFuBPUVBg6tWYipmD8cP1TrjaBclhcOcG5dImLhZrBQ/CAHTK/5
B2eDT16jhGwsBLPRjoYpAcpy8kA9E7JroUIOWtPsmhF5cWKTFb1IakzONDc2Np60OSl97t82F5KO
Ow1UzvQx0Lt6t0DSvTSkgJtkZ0EazaZNVfy32wCUaFBXoHjgapwqjt9xzie/TU2ZUIS0bjgXAOR6
c53m1k7vjJ/vP2v9qicfYNWDMtFXHuGrEPpZ08tK1h4UqKlprokH7LVDbmuBu7VSXPuiMbCTZ7FI
LQE8wkgpxPcFX9L3X+K10Ab4Bv0HDUyyy7hOrHD3H5ss3DrHTVZKiRmrsbpszMX1oz7N7KfK6OdH
reuMrzKelnJTc+xgZ2yZFFZoK/yfmqYH5zzA38BZfaTRtArInIbM/BJi+Mf7ZJavtS+ShSnvzW1X
LjYSIAqMdin8hyptALWrtN0nTeeHeUcMWimsbteJeDr0eT59mcD/tqId4s37A/V6uazvRcsJEhSK
llOOdW/KwFIjMyMvq3IjFygNHmnn2yTxtUO5dOf4hq83Iyit9BlWL5+VbXXyXUZt0jsmIr3yevaf
Fe2pMBvHoaB6WK8EiaK6zgvgRYsIzb91QeEmAtMHZQAzYm0droPxx0dwRZ5bbaygts6qRxDbzmRs
kA/010PKzGPBIYpBKvmKWee6+WKsVMPUXuwPBRTq+57gzh1hNcOFX7rqnALn9Q60tvGw+aEFBopz
2jsowCU0zeFIE12f3DkYpm3qvPYie4Rk9v5ve+NRWAOg+qaYWLmtJ1v6VJm9MeJbDwlILJtlHNYI
cRDBpYvlmYbUGxwBnsBkob59MXJc3+WPr5V4aM2mVOeQlml15Yq6fUbIU7b0EmvSNKZEzmFMLvR1
FWj6YV7M3+aUNRtIlXrUjgDGwsMgzu4hVXZCW7ZANPHOFTaWEkC08yVBMue8y98cHgT0MH4hmtJe
PX7lKZBwPxNWE2BV/ouO0XRlNLOxw/1tuXj/S7zeUWhG863JKGSr86gkT56FPq7A4zKNaE7r1V2P
/4uPl2Anf+YpZgDI06byC7nKOR6p0sYjEce9dPrW4S8ybvul76rIr2CBbSxaFuZDmwZJcHj/HV8I
EUdnATQJbGXxAKAARa518o7WqA9xqS9ptNAOVM9JJjH4m5FvBFEJXC03iTapcu8adTrvR2nirAOB
aIAiXHjxRpLLJzGjcHtaFWzxu67tGlR++EXNlJMN5HE6P9otZsxmv5uKbiTrzI4zMzQRJLWhxHxq
vqwcq78RVTYUZAclcjskeiovNBHr9By0QqrbQZrCPLNQXproJz8dcdDa82YE8FQ92WviuOK62iC4
7ynr9rPWaXJT6n7xFezBajaLL8gRATD0ik2h7LLdcaauSZvIGW8Q9kiFm15DtjmZ8N7TILzc+lrS
X3iyslz9IGwdtDAP7KWJ3JFPH1J9ia951ZhADOSB4wsns3Sgm5ilf0uCAbBkH13NVfkfhvPH864j
s6Wg3kwjTeeiRyyxF7W9ms9wIV9fJOAMcD+yMD7xqSJXnfmfq5+R8jODxMcoF3F7nVcikPuhVkNK
Cord77PF15aPqo9rsO2srg69n2OSkom22UwtHc0orZ1A2yRyRIkN0hGb28mX+XKGybSeV8efGdEb
BFn6lFgIkUV7/Jou2LYhaeNFdG7kPhED7S0ueNv3F9JbTwnYBn1UXetKOplMYCJOzmIFREq9BBAc
wkA0LSSXnpm166Ce/BpM6VBGr8EG64Xl+Ndo/Lk5YDodzW2bbgiYNELMgeRWVWPd7PNEElvQG4QM
DtJebTaywtm9/0tf1QfIBBhPJNmQn8iVO5lds15PVrfwBrbZaLvBJo3FQ2l2TXc2mYDwRuLUNSPY
m/QF799/9DqIpz8+WL1veCo651OJACEbvdAzjX7q3C3RjPLkZk3+eGTTMR7wCqqi95/3xkddb6E4
I2EtxvX8ZLBjVjl0WsCWsS30C1naPxUa+zNf9IVJd/yrVtE2N6FVm7lW5MefNOYmPJZqwqbTrZzn
wu9Rl6fBiuz3VA3pNh+KpNgMWorahsZvPW0XpKOqhQk2gy1BwGis6a7JBvFDs41yDG0aiFeesBtx
oLNQPsMmkd9jLRXsA80Aqj6Y8/IIf828LT1v9HbmnHkilEtjDSG4s/cVh69A24qimOzNwppyWTwa
KQidPlSgbY7XiLtGtXgsYNOr0+OvNe2JYOk8/uWXVjcdUM24ya6apRVs6cPGqHhhCZebQoMUsBlt
ksm2AM+VvQmKJLF3HPQSw1lOqmczRle96dvWfOBOMjcfGuAfdSXNYoFlLqex20K7llxTBlkaYd2O
BMoVUzJ8XqBjGZsUc2K5ydMUgWnmgtvvx2IJqCgWq7nTtNgbsZ4lfWQzsFgeEohWOJyIsf0RIH+J
D6mJFOZLS6v5wvHaMSO+KV36f3eL//U7we+EHeu/zSVWF6Ujm6ODqJNvvTr2O+Fv/Ot3Ypr/cOnA
Jw7Sv89V7A+/E/cfFIL8OTcTbse4m/yP34n/D2gCBx7yUwIhABT+x+/Ewf8IVyKYxiin2BqNv/E7
wRjpZANaxcQYpa2eFOuT8O05XqoN4Kyog4D4Nl/7Sj1tdOVTSpLbgVapc7DMNWdzrPSdP9CRNOPb
yUn1g1fhn5x7qbXDsd2JCtDnTV5UH2OabjtSC8DWvBxS8jzrYVw31o4zcN4CvVo3rWWOB3RK31aP
3Hsv99pLd8GIeGwaP3RK94uanZ+Tt69E/K0fzHLbtL64ws1huQcJ6cDcYysy+zq9MjNN27bZYNDI
9GVwSYmc3MukAdseHXOPRdrF2KJ1geJ872jB11zVtHXbBfKhvNYMWYSaOWr71MXHIBaGtps0zbqR
7up4rXU9LeN6aTaxH5N1XsbVPtWH4lG6CeWhCHL/Q8IFeqtzjdx23H4+ycmPD5aT28bGGjLQ/R5e
sLmBIax/aDWzQgbYaB9aH3oXPnJdzWGTTM/FQI1cZjiGhxkV7cEXPenxvpeUoeyEvly0XqB9EPwb
63C240wHI7W2Qh+d/8fceWw3jmzp+onQC95MYQhaGUpKSTnBUppCwCPggafvj1Xn9q3MqlO5To96
LgoEGIjY+9+/UaN62RKmfpA4T5lCuDwWuJoINJVX3EnZcdY1m6sw7S1z8RVRN2/Ygsc1DlaRYKv7
THw1oxX8r3soLabS+/bkFE9mOpn4QjcbfJzRZSKyqnnqRQo3Sg5FkilnaMS9n0xltZKGmWVRMvDT
mZnNkBymAyjUqJFj6reuhs3h6OivE3JHJIUrZsmFXPdLW341VuN7U25wTTY7KrFo/Q24HKhfKKMM
IGzIy7xtJ6191NI9cu8KFwlcBBtZMporhpo53Ej+gyPG9W3VRH9aKGo/lFE9Yc/hbzgOYPjfG/Em
IeC4q/m0pk196Cfrq5SkICrK++JsB91JvjRFel90W1wv6r7SqmvnOdxAOfCrggs8jPh0fu+Fbfpd
s3W36qMK7FSYuIyrC/2AFpIH0sIWmU567pbxqFXeA2dB6MJCWKwuWpO9x1F0Tlujil1NkWFtdV9Q
be232lA/Fk8xKTdFl4II6+hXskmtD9BoPQaKjKf9ctTXT0jD+HeGWig70mjLMwzGLlIL+djLEjrC
3LrPq+yrx2WFvF1PcA+0aVb2uMtPd16HPIBiwAAhdKCn2mI9FTWkpiWNIa3qByataZTrmRqVmEK+
MLUmcMUasvPYAlN0Uk0Odl+mBz0p3bdJaYzLPGGC5udjOwXq0L4Qw/bu4K9ObCjnXDBw5vjjZDsh
8SlKIEk0zM38rZ2rBhGq1GIvN9ywMiGRIXF+megK75hQpgScMhQsbpOtht7KXwwrOzty+rqWmEr4
a8f3SvJVBOOqslX06uQGjQk7lUbOHzLCSr1SFUHWaCrZpY19YQSRXre+Xc5WT7OOLrY+F8Kz3xEQ
PUFFcYgNyp8yUR+V1lD9FGwlMDwS7IxhEtf5Rk5DKFIfKBbw1fZi3EfhegyrnxQ6zf5lM0QWGotj
n9xxlpfqxln3npqu8iJoJT1Oy9A1TEJLt5zuUEESUky6urPctLlPpHoe1dmOwTKXg7E5zjVDnuXf
tuljy97PGjTTyCoq5yKHvvQzm302VeAsFNE840M7uXv8xy+elsXSrWOiOtgh7Ong1sYlGXjf+vkr
ihUDajJyZUgffjXCVUKgMoW1I85W+ygUc/S9vou20SsiooOcYHEL+5x0Vsic+Lt0wTK5neO0dlXg
1XMaMrpocdRnkqv29rVqq+zRqzcLk/yCuTBxXrvFNnCoXxAGlW0xP+CSm+8x9WmfLbUjz3IJMRPI
AgGFDpbLJxKpN79jSFtY1rGeymirtfdVU9kqXOdEG2UGakM6GJoq78AYXgWjs7NnUS1l4te1Ohyk
VTErRgqAS14E4aQNVAZbxHy45hrqk/Oy1DX/3s2UCOkOvwG5mUEz9oLnX1/0fs4gz5XJ3rQ2OzDW
b7hCQbAY2yrmpVv2mbG9TtOoczpYWFGucny1vCqcjGayIML0M4vYmx7yDkJBOqYIw4c2yqchi4bN
CrppXo4iYfzolBU8srbyoW3erQzhByNVHjR4AA+JJE+jJRy5wu3KTcSp0Bq+mFqETp89KEn7PhtL
xjRVrJGty+zNSiHBmVnFTbL7BA6kIt2BY6OPLB6jH6Z7W+khuawypFmPmFobd6DDBs5exnbxcm35
NKVy2JfldnDnvIgtkUNVGNUxFHo7HoHII61UGbyeV7e3/Rw33M4XbqvFyerpvpB947ccwWRH7G/4
up9X7dvUr7qvDO0TMXrusaavgHTFuYmYIznMXdbHzVgl7OHdTIxD/YgVTQSgNRxTo46rpi/3ZDmq
xwEHgOdBu8Nqfw7HbYIUVRKvK8xcjRo01uc+f99caJqrmjiOnzfDFesRa5/A5gm7QcEYrRAhi1Db
O1L1HsYCjSGWmSQamq6JYXPODDbVvZ1aUxIH3IId2/OcSBy71c63lDTn0xAbDLeiUxgvGEHV98RG
vBh5Fhv2EEmToB8MXCu/EfdeWn3rdCckvolzQyRfS54FhJ/hHdIWf5svM7JF7L3sLUvepDLN19Tl
4Ety1QpsyJLx5onlPKgtk8vJlp+JM5tIMNi6JMKeasuinO0G6CbbV1tqBGJuod41rKYlHXds66+z
HHbroMVrppy2Nj8vxVtacWDmb95Q3tlWybSzj8ylia0852UTxhXsCzeD16VZn+rcekyLL14FK8Yr
yYMjnqNTQq24eAnJz8ahaMY3feRwnfpwGpp7FFR7WU2IcPCPE3JxI+I+2BeN4YqYRD3KGjRdY7iX
kVlt5+mriUaRKAr7Kicx7MXMnMPtjIcGxJKc50iZDDUayD2JsjY2Zm/X2OXRzN5Wae1G1eti0js+
iqW8V3s9LFv9iQ7qrVXF0TLHu34w77tGPgwsmG3O4H51XhP2iIgi1HhdlMzNjBjeOiiUrWShrlmY
THD2sRlJ70qR7rcWOg+jwkB1bwktVf3ZLaBEi8z9rBSzHvU9y8UdOB6mBlMWybu2+IUKx5eTrPGn
ok8i+J8WtCZb389FHRe1+r7JFoIOST9BsiQP0lGyvWnXWjgqCZkoi/mEigPOrrqOkWNk8tp2/C9b
tunXTOk+CzHlka6XnNhdYZ2ssaljbyRcx6nXAPvxhGB0calW5bvwnAtGnywuqNeG7L6twrus0MK9
RYTeIHbFzWlaGmZkZF0fGLev5cjujYKN/6EGaSvD7GZtoixifSu1gd8xn6o3FlrFNLx9LYv5bnTt
r/WoPlW0MXcM2r5TnbXHBpHUm9EZj5U68K1gUs1C+LbyZFbao0uc4i7Vp+Re6+erFNoVVDTu2Az6
Zr09RGM3Wksdr1xor6pp84GxVv6Emnc5ZPn3EaqoXrk7pmj1ZSupetBsBKMJZ0o1RXVxp4I8jbb1
7quywL1gq+SVd+rBrcpvEICjxkSl2iiVepjWYokgRkAOmnTDDDuGqWcj6WdErKYVSTU9NX1fbD4c
4qdBcYWKpGxdX+DrOV+Qx7iBaObinCC0DG8Yuy9XzJZs6Q6hmGo280aOoQYmAIBglLB+u9r3igwl
oG3fq+u2RkmBiEKk4oBAsD03TaHf0SmN0dAU72OSXEEhs/ekE2eHk35oJy8SLVW4LUp5qrS+3XEi
d1Bj+I5aAwDazKP5AVtZ31cz4x6yfJRD48JY9DXI335+0/A5+SxPWO0/K+SCSB8Xjuqke+V0yggJ
RMdzSwPorPHYzG33tIitv58S2I8Ar9WzskJIth1ZDX5a8TgYqnoHTkt5Qrid7jKQJewmFS8yyBoc
iX7yPrttlu6GVG+Cnj093mazCaYqJ76ndyc/nZsmBJUej8SJlWDl+gdONt63lfdjglWWX+sS7DKX
OUnIzqD6syrehVsYmC+l2oG5e32smpH49dQZu0PXpdrLotlbiAy5YZF63Vc9meSu6NdTjUlU6deF
5r104B/R5CkQ0NXBOWL9IsLGrdbIdbfVd6ppDUa+1ScYY/C8Z2k594tgS9JnzdkXDma5oz1X/oQx
vLJ3dS2Brr6+zuuihanTQirEIm+8z70WLmexvAssxutQIrNAcSZXecE7ILnvCihsXems8cpOGQ2t
sl2KsfdCbWtlvPab8Rk4SN+N9jAftRspMHBNdmLCi3Dh6FIIlgXEx8mewwGUaTfWvTz2nqccvYmu
GAePF0cr1Nd50rXAImzi00a5/QnlMROPDdEqu3sVay5QNay4MWgEQgMVZuFG7JBUT4kc+1Crawh0
TtJfSgw4wwVV1r30dKR6Tt79NhnDHEiv0C+dMcSZVl8X77WshaL7Q/XJYdr1oYmKbFdHKpzkib7X
FSjZWy2/enVvxvOaeq2frMnst+jWYkddjHNOnh/2qpr5ACf/ndBn66WZtA7aKZTJgffsddVvPGvL
rs8JJMw4EW1HhppiXQohn/POuuktTOvAzLVitVbvQ8X6SrolXAmmPNrlWPp6TylPTLN70m9vJL47
nwqtLR5HQ12gIBRaCGfowUghJsFzDGejqs+NYy0XuvPlQU6aFw1j/TZZhBxPsKTO7VQMiCvIvunK
dD45jHTO+ZzkU1QVVoKx6pbDO1y3uxJaOOcstX6PlULMCbIJ1BXupJt3s9Ylb+7YyP1kwaLLpsTa
eQ1Hjjo7zt6hMQwcR2j+bBOHjX7xqGjcSzKRPzYxTj+Q3mI/Gqm37qUzVXGzUu2GtdysN1166yPm
qfqVQs36YrjdcLeoYzZSBBrzvWRPZycS5jelRhhhVLecwlZGkqnRY2V/FRLDhfYBs7OvKXKzSpKE
exXNELj23hjqLytn+rHacJzzmrbae04vdx4wOWXnTPSPJy3lkXgHy0/BWD/Bu8tCRab1V1YkTkcu
hAy8mtOzMmahqeTbNSey7Y0Hn58Wwym+m4m54ALUWbFbeOUz3htsrDk8bKluzzpWMVhiJMsnUWne
Wz0P9C2zLt+XKasPa2LknzsT5ujmJRrbzoSfFCZhVbNfRy0sGmIkplGW3xoyrLNgYMDZsy1pWxF0
4zqqkSIgjPiJa2zi/eYD6pt2OpwGYaR6ZLuKqsUDOcpFYC6mcl0oaunr0Be9mWaqFNT/5fie4mFR
+0Jdmmtt181DwT3GZUPZGOCHVpxXw5wRm9RSu0fPpR4yo4IvurqyEjTnQrvoS2u82lle3S2lvlA9
aEDFflmaogvqOZmfxqWet9DgkiJqpH2nZlr5SWk181Bpynat+p7OVHPK9tAZbuOFi8AeTMwwAfxZ
Ns6DuRXW92QUTAQpiTnEXFjgc1/YAORW7pwc08riRscrNZBSuCGNqP4Fm0sS65ZE2RWkOe3Zl9rI
kooRrtrm0Cw0tEw5flaz0wxHtR2JIAHRkMXJRp6nBLTw3pfU2x4qoulemoLeoqplf9K7BMiG1srn
mPOckAS01A6Ea3dhJle6aq3c+lhP3A8C6Q7T6BH5NjbEh5AaHZgAAUcxEq5glE17Sdt8OWBydFxy
GqZcOdXCeO46LTAlUgMs7XYD7ciY9skjNrvt3rwpaGXd9AGxsXTuG2JQr+vC1d3izry0FYLzrOSE
TPRH7uKgW8ObaTvISMwoH10RjrY8uF2N0eRtGbzJmfxtR4srjwDpBMPUzPWH+S6ldL2urtOHFhYK
FgEuuLfg6MKxTnZ3HlhZyREzZ7UeIs6ooo5pibp8Kkr7Ee/KUK/mHdKqZ1OtokwmE6Oh/Vx+L3oO
tAm/czuzr9bWN890hlOsLu5vaD7QKKk0t5NroTsbjQxoZJLbyRa2ffRIsAmyPN+5avp1TsV3Q1vX
s5kVe2u15gD2BdGJOmKbzCw/gV4Ufguw6OMgKnzPXWNryerYcr0TYgF6RWGdXMP66va3mm7KREgM
hUcFr8IMoPU0ORMeC7EZARm631ed4tvBMe3KCRw57boEGpLBvQMhEQ4JeIcOYilMiOhGeV/dNjwL
DjmstXwN3VozfdumzlMt98NoizDL9R3oXlR5cNpcQhGXjhD2RpfB0ibhWNBop9bVYiqTA6FUM8GI
Wf9NX5z7zdUupOvBmPdeaoifgQIl7trRAu5YoB+YuBj+bT02yMa43HrXpCu9iYv6Ql1ZFTUTLeN7
j9ewvu5IRURJxmCfV2mJSoN0QFt9Mq0mcvHa1nvrtHjpZ8fdS0wiNgnRyPGeN+WGjbknbUaKAgEA
kzq/c9rT5k5Q74X7krTWVSpaSnQgE9FBuTd0Ix6b5UMVxSXNueNBX2gF7Mhcl8+k8PjUDbuldDjc
q7s8OXdCLH6fJce57K5UqneFCUjclHYe1Yn7LjNrDrf1tqen16ke0f9kBJcgZjysayN89MZhNiPk
0c0Nhr4S1zkjtAKGo+/RwvhNJ80Dp/6nHMeoBOQxnBacFnDdXbYwLfWDRt9Pjxg2qkXyFKooRlbU
jNayAXGbBquxitLJOQLVIK/uHLafjpQNpS72QzocbaJMAQ7x/BtagggVJpXWFKxus5+dGiFptV+N
B5BHyv552bUEIpgJOrV1rtGB8WjAwIZjWdDfQrj1B1iuQTnXy75bWx+jGBAsGB4B4N/D7Ja7vhh4
12ATDNMtvQGcDaDsMKXYnynzdTPUmIyQMLU/5tml0esSDnPvmwOh08ihGpfF97ZLAOzNbbio6C4f
u36dQke0bK1yKnDMIgUWJZEZNqae7dsEkhlOXa1PH/RR6iOvjWB1N8rFrtjwyoWwzGkK0a4mcC2Y
jB6FlCFk5feu+6S5iPI97x7dfiAzb+dI9K/TWOwgFN4kbgZ5S9nZy9ywmTCJnM0kxC7KmzVEi6+t
9h1uwwfF+ez3muwipXcfitpIDqm1nEhg5oWX43ZamI86ifpQDfKSW0CubPJfanW5pwM5VPP82i/d
WV1fPb2/1hImHQiTE809JQHGC695lseCNsVu+VFayCBl0h2zceDAXZQXRb+Q2MZMA26/Op6wuPTd
CkoXBk+6inNsdV6L+qBk7p5E8/TU8XfzeEBCgxPWQ5Wuu2aKle5sglNRBJlHl6TbpHwBd/CL5EXO
d5PNjuJsT5o+gvQPu8yLJ3DRdkDDuxLHCciyqKR2VO6FkYovxlMuX9mKfGoORECMNVB4ON01oyJd
zDlcbYTNm/FgWy/u2Aea/m6tX4r+hXELzR7tIOdBz77bbMupIzLWaXe9+9arCvN1DeLEsFdvxcJQ
3w0KmBucmaJmT6OffF2UXgvcpjxt6uj4beYtz71JWsVITFCkM60JSt19nhib7+pFv5rOuF5k39GH
6GhytuG7uTjHChtgUx/vS1q8nYdg+Wi2zBqoX0JFuNqpSebntu3vJOGsncxuq7rmJxNeRdNIwKpw
mu1sIo7bDEKO8tHZC5U2lIE1Wg33Md9MO7KVdW65B/q71U5PujZ+ri0DHrvSjc7FqFB0Elq4dwdr
PQNnmeUjQu/vHEGgHw6VjCnGM1RCFJTFbScfVvc+yYclRtkCAb4A+GD7ZaLxlqTpRPjP1j/O6ouj
1HeEDfglWtCgF4Z9nxHldCB/Bwh3fDIL0GGbtkZKjo5l08ItSd+GwVzPzmztqK2Z1+FB1a4+M1EH
P6jmrOsPW8dJq8dFVqyEbC3eDlbIHGmL84ycJHQ946Tm6n3bfpq7CYS7ei4Ux++nISQaykUnpx3n
3NzNFRO2evsdNNXX9JjNyKOt0k12QOH5HtEa/hzj1l5MdbEPCHovmWoB5rahUMW1BcgFZoFZ4tXe
Y4WUm17GWvgspZgC4q4aqGaSCkzJQz3S3GTLasGco0cTDYacl5c0OeW6Ne7LaU3pQxKJEKzpHjXP
ecuzNDv0PQEOWpeheIV/eMycIhA8hYDxv3PBFeBQZQ1atZ00SLCFTfel4WO+pZdqrExFEqxwpBaf
Z6zta7DVWPNmG62f1+0bO6MAYhE6WeNvJMv4hq28W9SGhaeIPcXDEN3yq3zmB2WweNOyky7FEXoz
lcLCHYe7lKL5eb3FCCP6oQ51quuSex+IDWNNn5B4u1mM793rWip3QAkv5D7tUSzttdZ93MhUDQd1
BLHyJtB967gJ99GgrBt7ZrXwl30xGFlUyeGlkqT/QP0IjG0wAX8zUopxhrlo/aBHljlPEVrZ3wQl
tL/lbrffmuKLWBMqRIvzaiqoq6DmfGB75Wzy0YF3BOTA66SuF9y2X1w6RQX4Pc4MqqYUx6kdvTzi
c2kdKliFQd6aIuha+ZRgGQxXy93KY0+Ce+z14mvpMsoTN3caTsJUfcI67VBvjOEbgpMDdWW1kRNM
DAWrO2lCNS3OigNpml6AGUKl1OJoT/kRiC3Zzc20xpNEPowNXBmkphE32xYIu+NvVsh69jgfskYq
wVZu6ktauZq/zPYdjrlUN3brBbcOBXk1qvsaN4mJWWuQubeRm3zkpM18ggCzAOdcO5b1/L3F+dEf
bXKCk8LQdluf5kFH2lqUrlZ3V5TGfZbPA+GwrNlucKvD0LXVMZUG+027jGEydmSi9Yazt7XhcyK2
dgdgoYdzl4hQ6avdomhPvHwPXQZUA45FWCCMokhuA7PdDSQsUYvlzS4pH8nYnunUOnmaSzX/Zncm
DrZSdMeNhG4kl6MJgrfquwzjLgR9qhVl25ghPhPzQS5Wf1Bsl2zruiqCpuhu5V2uYdyQj8FNPxQa
y9KjrYPtoGaAr2NWy6hLSShcsleloqaDJx9rE5wD3ZjLwO6IIBjc9i1lZPSg026ELmDU1V3MOgI2
ygNdlko4Y7F9MTaTeUUzkR+X3zyYvPxpHbvn1Uney1FVdma3eWdKQ4xZBkbfGcI6cmhvzEPVvjQ0
wJnbdScFl5YDKrn8BfdW99yPrXXoRvBsOGAgzKv6oN9myVtb3je2XseZNzTfBiSB+0Xv1LMuU+/L
OvfKa1PUy1um1huOTOMK7pmC/lfys6bUNq3Odtfa4n4V+lXB7gJQli/gNlvztEhjBvxkYgHD1K8X
idBa874VrREKb6ojR+9kAAxN8ZMVHhQFSoaKWhxhfG6WB7PEEcPRZ/uaZqYeVk77YnvUM7nuwi4w
kynqF3fbp7W3Pg8LblsudrcvKFcvlaZmnxmidOTg1R0xXculsnmGZE7EU5a1Bwf7yIAEUlSoMFkS
/F19A0EnIBQuK5URQS+sDmJYtbAz5uzQiHwHq6u4oV6XJim7e4xTPhKrLyOoD+xo/ab3wSwoG5BE
9KHXdkdPPa+p+jGAHghF2ykQRQejvmFTvD0w8RccQkbD8BnBPvVqP8ZNWTZ71PrGH4zQ/4h99Y/p
cT+kzv3bNLrb9f4nnO7/Rsacdst++Pfsq8PX7+VH/e0H9tXtE/8KmbuFSoEjqySE8RLocJ3+X9wU
0Pd/QVJUyZEjiObGh4QK+a+8Kdshm0418cJX+ZQDN/R/+Fe28V9kA+DEyWdgc2HE9Z/wr37UBVo4
8uK7hD4HbhhuW5AwfiRfrd1KOubYTJHDJLFr4GGsuVyY5y+sr3Urg1Jtf+Ul+iPh63bNW1aHzuvP
e+iq2k+Er9G2BBtz2wP59tkH8+l6p83aY+2608M0q78ye/pRnfDH5bC8ZfwB9w273Z+ooIM6kNxo
yD6qIdPHvcl+hjClxN2itX9BO/3bS5Fao3GoGzqkux+fZjKW+KhoBTZCmgI5x/FuMvhxZdyHm3Hx
B9/x39qhQsH7E3H3X/flYeJ8c5rTMM798WJ91TW45DU9GTddcSeg8cYZR99nyXSHSdJsh12J+7Kv
22N3MXFB+8X1/+5nvBH3VCIfyNz73crqT0IVzu7EXkqFLGLMNE7tjQPOoAjO8jbm9HuK8R+p+f64
X+smISYLHbrgz/fr0errOl5G0ZYkTNs2KS/2YkwndXbdk1cq/6vLAXIyG8fR1fiJpyyh3s8WWQdR
6yhOiHmKDMEDdKbWrrWfPbfc/2nXePiDm/zvk8f+uD2svxAX4U3Om3973H96nP3aZvVNoBWt7mIz
zLK1B3UuvUulp/J+1o32F/f381pFpEyKParl2w6EW/9Pb35pATyaBSyumh7rAU+RfAfZEZ0BHj/v
/3xrP8kSsRn/6Vo/0ds9Tte8ZjocjZiyHApETThqEpiNGXvtK2k6UpLr2Ho0y6OL9cxdOy/mOWkT
mB7//E3+7qZZsNgl3nx6scX/8SHP+QppkMSoaPWqOlwdBad6T2QnwPn5yz9f6rY+/j8D/fd71hGC
4pis37KPfhaMuJbWptYmZGSJmzVQRudkbdryNKxN6QX9MH9N+WAViRQHkX++9M87A/IoiyPnRt7F
Kcn2ftqGWq3wGACmVVR9yiLlztSD8U2JxzXcnv7DC91yaiyUPrwgqAvNG9f/T2s2NQf4BMyso2Iu
XL/hPQqGxJGCARIc1spLnQOucUaklFP/1g7lGP/z9f/yjMliMdkObkIU5Jy/p4f/6fpTRgyp0oBV
meWUnVB1qXv4MsvZFZCSZKp9m/FpO6T4X/1i7/vLE9ZQAiFJsVhLLofxbZ396cIw42pykQXRHWXd
7bkImA2T1+OKdzt8BqI6IChOsZygohgp3fE/3/dfL69TGCAR5EjjEP05iolhqIcsoBdRj0vOjkzR
DVMQYsyNluygSC9tcB1jBf20h8HdN5QXv1L2/vXJm3inQx9H5HUzH/358ClrrMgG2UZL396Y2/m3
zMT0TtqijjWS2BhE195u1tRfGVD//YVdFSOJW1Km99OTb7MxZVDQQnjNNQAnr/GignFvvBEVcJfm
o/myrNMVGkX2i7P9dkc/vM8E4N7k7ogzkbtzvv/4k6srGZXMQzBdyt0+VBYS/VSXID7cJFAQY6ri
tzCWf7Ff/c3duuT+eEQoAJ3gKvDjReFX5MOEr1xUyyU9zwIiZW/r06GtPJiSva7h6NW7T7VnZb9Y
4X+9MvWnS3XoOWTp8nL/eGVjnp2lV+cqMiq8W5JCad5TtfjUruaNIm4aB4LVL2VKsuc/L+2fqwpT
o9rV+F0tQ3VQ7f+0sBipKmXDkcCQj8llPuM4rW6WccKBGia2pxz++XI/pdWwe9wOW/0W1w77xmZa
/+N9IjbUPZn3SkjbvX3QtmFboIsBuxncivbugkVYojjwINopF+d087KLA0v/y8BAOZJZWfjoDs1D
O7f9s2J20x43oPkXv8Vflh7vOMEqHCMauX20DD9+R+iDncgTpiZ2i1uXMoGtmiA9e9ss8z3EqSlg
LxriXzwZ1HP83x+WPEYU0H1/r7moMr2f1oDjJnJIS80ObyhqFajW1G2fNZxVyt9MGmp5h59ZvZwr
LC/UUzpkuQFVMN/sGImGUcbtNut5vOAOWT71GeR1C7wOcWWojomefR6TUSX2x+AnekrEWHnMVfsW
NFA2FhYWSy36PVb2tfV50tem3oNAbUUIQ6VTBqApIu6jyimT7egKoyr3o6GppPjobT+Q/FyW1Z0x
G+5Hjz2c/ZoMvUgvOOp1bZg0xgrjltx1zNmUYfgCRLrqR0Wk06dt7eG9oMHCwbBmqWcwJyWyLmMZ
ATAXg3VQ6UVhRotR3qyb8K1+kIZgnls1FIe72tNW9Xl0Z/N70TZ4LVk18oB0ge/gghtbwTh56QsN
kgocVw23OUk749CApWb9sAmDWYMipKeGbVnZIA9bq5wlmwAqiaHqPzxzMgj3szoSJz3KioNM0cAA
BE909psDgw5gjBGQRETud5uVfCbZSE7HtFMWmERL59wtLhYU4UwvxJAS56M2LrykxRlzETjwCtNQ
GlhKZc3QfeJvSS3QbxZdK2lsfab3HzcPHy0yHWUASkUeQ2YLaZOBMnQw5/I+Xz6gQk93Y+PY825W
hmS6n6blZsU4tmLcYbWpQSHXWrTM9A0K3k+ZddY2jOUE/w8jJDd37kC2m99wbhjqWO/Isj3gKzCM
AfedAdhjw0SKg5vhlZ90W312NFXgqCXUVh5FqiqRilWvEneWNaQ7bVNwHqj1rDIDa1gxQoQUb985
JLmaoGWDzMIWj8488typmzCp0smllUK4+m62F6c4ZmYOl0koa7/j0DeSKKeow8SjqpY51FbBrETt
gQARm49Ep8g8HVArEMuJCEVi7FxS1o4HTwO33ulrm3yHPDVj3aaSZUpqaDdH2B+mXlA42/RsoClO
/AwvYhFWM270sP2VpArxQm2gQjLBi8xu0GqID4ZZ70wGXs9GnWb8DN2A6nrtk2FnbNnQXPUxV8pQ
G3RC+lScYSPdKpbqBCUwq+JKzwf3fmgY+jLcavo76MdGepKUW0/Q5xVcHBo8TCDWqon71A51d243
gLbIY17DFQA9Ud3n08iIqVoRTdYiM/CWWDWY6/WYN/FomcmDWXZ9taeCyOHJtRiSB6rsJYVw1WJ2
V3PsYXy05AMHDNjpi9Z7ySfOM3Q1m1CxnTa8BPr0koCuYXtrozQqMWZmtKePDHPStflipz1nFBWq
YvrO7K3ZrlZzOT1AkcnVR10QKxABcpSPN36HEhuN2u7IxoHuUGZdM/A41NF7WFtbeg80PsDfbZ8Z
7QUq1PIEx1Erjl6ljues00T33+yd124kSZZt/6XfPeFaADP94Co0I8ikfnFQupbm+utnRbWYyrro
vqi3wWCALFQKBhnC3ezYOXuvHagMBz9mZjcQNOZhjHzDrqNdlc7obGdKtsyDAYmFH6CeiuKnkBUs
kgYYBiCZUJL9yimHJSjxtSH/RLZBCA+L+WfWq/IaxKutnqRCRznDoCnZjoRVOYj1bfnc0xeOMqT4
CX1mYhEjI4Gaa3B4SnCx9J5c4Pr2sNYr3VMspSYj+kag1gObxqTHbq0+OQ+NglMK3HmT7AHpNv2u
riduc5RHjhWS4o0eJVaLaQqNpcHAUpSOcTM4LGgP+ZjrIyUISvVN1kM/utON1hh9vZAJgFkWw/4q
5TGiIWxyRA5S88qpNAkZcudMjKXXa836swd7xaylUuZwRURSMQCwMDWgxcdLA5JOIQO6ctbIbRhe
yzs64Nm5WhoCIPFlxdp5kPXh0ZI7S97G8jABlI6T+8hezOeyKjlhjZUQ5JBz2RAHyWAbZQz2XDeZ
88aBrj7oqU/KkN4GpjVP0Ltnpl1ksmHDA8qeNiv7zjRhrVrS6iGPI2MJ0qjKLmaXVRC022Sh3VzS
Zw2a1i5/zrW9sIAupvLTqqr4QzgjckEKRPpmJpP+r3yhntzB3KqXXc59HodENi75ZgVUJ3a6k9tM
TRKLPR2ULNuRncZfZZy3UHhtOY03qOCsBweaAZO/SclxHNpLBIi9hN6D4GsdBrcpls0s+mpvom3G
gF9H/U8QmBkw+USaDqvQQbBCnixQWMK6WTdEfiErqmpLeu7Eun5XpTajxs2Az22HNbI9IQaVwUuV
oCshkY2hAA2kMg25pFiWYojzp9XpJoHgLpK+lMTobzHgLM0OMCCyLM1ClZopjYzdK8sQlCeSrO7R
/unI79GpF74Gu7ANoyzixpiEBgWQ6oyd6MoeuyqMIPz79nQVVyamVpGfXY7S4MYpRQf3x6K+Twk5
Q3IinHcjAS0cJnMFTggrYBsuTQc8cq5LxA25k67vcPikxiOPOYe4YU5YKZmlmudWbResbrU5GoEl
58zPY3Npek6uE+akMhH7pK4/Y52yItCs2rrRNEvQ+i/ztyEukr0wkkr216nWryouo3o3xoIoRwmF
5oldUIyYrBbrvdZbQR5Iy9DQmweVaTUZSUCql7zsmQsRriUf0741RJAtnTjpSrrex9bcvhQL40UX
TbTd/VwsEMebBuNs61mxEn9KQ2ybG2mwleSh7Nb8zASkmEBxqiujWxiR1KNSkX8sGBp3nRkPZhCZ
EcY/AOPO/cJlrWN9kQ0DYcq1+bLmeed35ph/RFGGn6SB+gr/1EZ3tq/H+VrnapQ+lg71150o4Q6L
NQzFrtRnBPbT6uR7uVfml6lZ1G0DvQJMqY6uziv4wEu/WapKCkZ0Iw/xbI2hqrO4BBODvq+olyd8
MNh1Jp/mmnOZGTMn29UaFZpQMEPQEEloAWBOW0vhUzHZ+7qSetlbOzm+RQDNpyVspi746NdOOZmK
KURYDA1WrLXTnBgHg80YTS+UKt4oppRY/qxrWnOQFFGlLLIjgisDPZxXzjOrV2F2lb5tVYVRmcMN
LbvqOi5JqA5xs+zbuHAep7oh1NB+p5rUtRNJUNcZdEKbSuuRJKYr7j9jbp6AY6SPlZ6usRt3NaCB
vrFERoCPPj9I6AgDfUzt+2qFROs7bQRGJKH+/pwoRGkImYl6X0ljfI+kSNQU+EX5tBJQ2Hyij8e8
qPerFsKMnctTBfsf2QhTejD7qDZzqtu47Y8CacARzYvRnEeja/dZhLkkbKyqYRXDazjtVmxXFojh
pdyuUmmiXsMYC4Bw1K5OR2M0K1Jf6hodDeAZuNlTS9Y5Q8eiC5Ool8qbbpTHJLSZOEGNMMU4bJup
xUqMDQlMMymKk4aBWNfLXdHYawnJdiLNkQbchC/JALI/J1VnHyh5+3SbdQToukAR4Iqvqt2/OQvx
xi7TNywOKeK6A5QHWWzyuCupbOwo3tZDr8EIF82CI2lOtK00aTXbOoLSgcwvRbxL2qB8NES2UhfF
6CLX1Og0fxqYcpPIqZeEfjB6uYdynS6uSdCC5BU9MzN3RdmK0EmPixlDwFCGloGyR0KSzti6s7lg
Laed8PDoK08vUROHbyiv4po0T5XrqX1uj8G8RPZAO7XJbrO2Z01UWwVYqmBj3OIKb0bc3w4/s1pU
+7NPdWvh8lzmDynREfrwqbHyWfrUp37SLNl8pU7XVJxJ2qbo1Grgou0oXRVshTX1/lSqcuR2V2CO
VqXZ25jTDNoIclQQiQ1OdUqLyAHR3lip5tajVjxldFgqQo067tDUhu9Op2pSdyS89JSdOqUu5aSi
Y+UB1a3jayotFBl22zqMGe2p8tQsJ2Ogcua2ohCuumxnr4q1kRkkO0jBcqM/I2m1waqCfEDUoAuJ
KmQiQziBsRL7jDWaJVgWCWlKixvlaWTvmv2kw0Uy6DNyUElpCkzMiKYBv+bUmfu5gPMTqJR6qPmp
Xt2RrJ1LUg7WfTzLYm8xokUqPEUc9Ex5nsJaNyQ5AKZEDalerfAUZ1Kv++g5qkBzumJbSUId3UEa
hsecnojlWlZDvnbW4GXd1AraaE/lbeXCtK7yRKQ+jRk0eIs+s4nu416XKiEfsrQV2qdt98tWJ9Zz
CLIird5txBh6OERz+ZFxlXKn6MPAXlFZWuPnE6M/MMnsdD6wlSp3hU4g8NXItm4sp0ckgsg2RgCZ
xBjZyYLOwkodGN83U1/vpIXU++1oldIH7ymGCsOqMEl2DWdftypGZ7/U83LHKXZgA18xBBAFyl2m
SOqcnaUVHnCnlk7lKm28HlrDxqU4tJo0Qe23gCUU2Vzf5SNMMfzdhkPawMDn4YKUmjoG8/p6rju4
86y+8vQwZtQJPBxxEE8J6QGhe9GjZBZGR7gIXVQXsjj6Zx3LpFdBuW+QQUDE8qt4pfRN5qg8DjQP
MAszW3vISznlMol1lj/6u4PLOSZVXbUoOJ3N3Lbd1ik0NH3r1FPSJU0FnQffOhWLgslhpjw37VD0
bDkdR7rBtwqVdE3M88lPo8Qkg+Y0lR8Ku0SO2ca1HQyLGFEeRAJyxNJKYi9Sw3F2NokGhCyWMqBe
BMhz2DdJFw5wxVBJzb1qBIoGJ9o1SGBDwMHBCBC4NlktorN8BdliChLFYkQGiBEq5d0c5mQKQZZb
P20xVsdU78nakMvEjrwkyWYqvHpxZpARdq/6mpWy62m0ReIz8yjzXh/WZUL2BsZCh46ls7CpveNS
FJQWMjkaFwepLJYagR2kLzctpGQK6qVHS9aMfXODXW9YdmBgpjhk0MZblwp0UPj6VBthXZtYKATq
ZB09LDm1vikzM8EDEIOx5B2Nop829OrrARWuqDdkpS5Co1mb7jyYkki/ipQESKhcA2u1P/CqmPOo
BHIEQ7lAh2cymju7NrPixe1wWwFGJn0AP0Smy21QgMlYf0NBlvTdAAqQdT2s9+0YwZmq7WF5tGUM
kaGhRNMuqivMftJMQefNUzq/rmojbWcY0qVrxhl7kpw2w5eei/UYS8PKMoK7YDqmK7GcqPlUxLpF
XgvFTyk75iNhjSUa6coakIkpgsF3bbMMw7OpI2nX2CpEaI30k9tIngFu1ewe4lxJ7OCuoSF0R11p
JYj52MgIGMtUK97CnmUk2uaS04YFtfHom7Vjpf4qdcDVI6jRlGZ6rIXjsBitL2lz+a0XknVqHHVV
Q6wffCRypwNJ0MfW9E2OWOjpYzrUROXQpHS5DMSLRTvMDmyMRejDxTQC/3D6CWgG+t1Xe7Wo0GY9
kcyHeS0Hg6O3quznYY1tL2NGfWst5AVgwdO7xTMGQBE+idk9FjYbe+zRMWf1oy47eBwsxVmHVK+G
IzIrV/coj+nwDRtppnhzzWaOIwZIV8huhRV87Em1Zc7VxA8yFRhJLtXYodLvBSRCUvN6hnDrZCcb
KM4J/I/SBqoRt9LUeWspSwhClyixghxFsuBo0akx5tbcJlOH0nOXEwqe+Fk2DSd6CRZaszmaUsTM
BpwikAkdDgBbLVVcGyn6fCZ96dusiuEmoajlRq018wqwHwn4obsBvT8hGw6DI37QR6VMOatHyjwf
sVlhWsDrax1XXepzLzOb6Dtl5X0ve9N+6CSQYB65DOSMpvrIxGW1m+4nP9JY9ojp6kfiC7sZiWIS
fSYLBI9t4yySuk04SbKjCANYSdW01pkKcV225piW84XoGqRjzCZJDc906CGEOFQda89qkxdTZL24
yUScYPxHc/luKekVZEFl9iUthfUu9y0e6VUMdC1mG+eAqEzwJUVB1+VQ07hJQNIaxjGLmTFvyWJY
0x1MEvmxY8t50kfsCu5CkMoD/mX5s7WUWb1p2ooW2ZikvebLOg/crcUUb+qmjc0QB02GZDFWGVvT
K0OQueofjAw3DduN6o2xBpMDy266GYTGGbbuKOxdJHbrxUTMuluyJf/U8Og67AyS8s7yMbR31NCJ
uRXRYpFjYlFA+PQZcq53jmNJgKOaaoTWECk+nJHbz1hI0exxakZ4T4dMDgyh0bER1soHra+m9Co4
GnJgdrBgbqwFmd4hXfF9uuQuYBZwJooopIYNAdW4tzWOp7D8t4sMiaAZ0ibzZa2YaSdq3RLCYKHX
QO8Rz3hTqhZH13wdgSEQxPdcarlErpLGbhyOyii/D47ODkELk7GYgRLlZwaTwyZAZEY+qOo9xkIl
KyauWIeD5MEEfBnG7YBb2yL94ErWs3oU+dr1nsWfNu7ZmMo85Fpgtlc3xQzhSMvPhbbO1DF1T3Jy
Fgs12qjkYWlhkjmDxKnM5BQ10i5+ZanDscf1EN/kuRN/WVKcoECVRYYuTaoyPrLWGqYNAnpHJouc
28EbdDIdPKldpJr5PUQNulujMwRM1ME78DF69YAccau0GucpVG5REbRj78C96AayTGOzRatYFlaH
G3ysXwjM0NfQjMbprrpaYRHnrMSDiNgGDECSxrxT+rKj59CaZbnNBX08foJgHYIc0zzGWPGVnTOy
6P+kYdM5QbnqhGPgU9P0cFwHA/hJ3Cd0qp2awLZcSZYUob7g5M5KoRCioNc1ZmUVx4dnRkPLwQXv
rsZEYByLDRddf5ZrDsQK4RAcDVPl6jVcyYfRowYOwbImgs6tvV7dJVKMV5kGb3mTNENCKyox1kd6
OQzPbBlQRrJG9DVkTNHPQm/pNKhm8jQ4w2h4RmYSrd1zDiF4EK9J5S6EE/Bp0zWG8zkuIx1JyD2f
GQsWTSVLXzbYhhA6Wobdbqa8ax94d5QGo0qRHBpGVY5rjWt/sGpKIBfaubFhQeAkM07rTHZTWdi1
j3ASQzonvgZla4O+FQa02UXMW1Sr3lJZyJQWazso4aw0dN4rymdONHZmz+gyVxQFyloqlscEdByO
fZ4uZymNIickuNYQIQv9WB/BppT2xl5Nx9nOo1xS1cS9jb/XSLs+VJWmfaGfm3MCWgkJ9OOxareL
xeUCh5FI643UqsV9D2+n3BpGjDEA+Y+CVHOwX3K6uTDFJVncmlpn1AeCP+IT730PpQ4JyTmC30dI
B5tC5DV5QqgWPs+K/rOI9GO6RLHqmgb4LkxGsE8CulzJ6vZwXa9pRCrO11Yto2sA/dXxTlxefgdm
I+EUAo30LYF0Q5BXFVlk4k7a+DinYDn9dcUNPa9Mg/ymt7tnKa45bi/0HSLIRwRd+bZlVMLPlinJ
3AYuxrDtuT5eu6VTOA6NoqpOfQaRwAWPr36oY5NcLXGV/WHmrXqvYz/Ag0avd3AjdcbUnMVqHsZL
on1ZogNMteCmejJxX26wXdFKdCIJOXBjEWjBBmlGwJ0S7JggoahaUTJNz2gbxvd5muiTRCkyb0lM
bbEpQXEzHcEnqmP35ftDcik4/w9OUZhBXdUJVFmJCdcGxkG6z00LvbYTr629LcVi3DmcjDLW0cEU
l4STskI7iIAqGtzrneGILAlQptfpZtFRz5yo/jixwEsao4MO1Sa6S5lPCB+Ptzx9txLOmI6P0hLW
A+MWx/CLhVHkpoZWoR2kZc6SW7WE6HAzzPO4nO2MJLm7Wu1y66hD+ulfjdzR8L0Q7gjlLc3ERTHy
Ek2srjTm/09W9f/Mr5nQookw4f/bOgDcP8iq9LJZTA6Ns69F6bSbe2wjMlr8gEVOCzHy/J1x/6d0
t/9STft7Me1f/60693+g7la9yif/te72VFf9V/VF/+z30tvfHvR38KH8A5UpOaaknyCCsq5SgulL
9P/5F8X+QZ/PJFMcQcdVPcm//F14q2s/aDKhmmIIROdZN5B5CFpJyX/+RVd+ELCA2gZ5Aih7BSjj
X//jF7UmeuVf/vx7uR9f/8t03eIEp6kAD0Ep6sinGPn+OtWXDEml0ilyr9BGMp5E3TERHOgREkjH
Bti6M/DAVzL/6AMM46JmbpyNhenOVdHH20JRM9oQzBuCsWxUUHw0ho9YsMUaZOlC12jlNrmnL5wr
bml21meu2RPCs7J0iqOh9pMPXwxKD4ssh9Ve774sfVbnDaZvKyyX3mC1ihjIDtE1K6SNp/GsV3oG
X3qJMJrrmD4fitkAr0jsHYr0tl2TDcoQYoJGFkIPc6r2UJYSAYIVWRGk8K1rRhk0d6+LYpgnnbhP
zJ7CEg9MZRzQt7wDkmdFOi4QvanxXRZYkzDBcjJzJcVAt9vEUNQyTdLIDdL1L7NFKuIpekcTpqWi
8LDRpyCTMEC/9HOPe8XR+rqH2UZLx68mSQeZahjNEW11vrflphkgJfQqgU9tnWy1jggH1yHqT97q
ixrfF3jS9ql8NWjDVsLCZOVaeZObVCrsgrb5IhW98SQEQEl3GZb6YFGBLW4z1NgxIPvDNmicOlAm
lbMZ8aUMGZiN0NfSJ3W8yHbTGi5jgvGhpVHCJC5eFhrGRjTTmI0EU9DBsnkRjb7k3zkD1dNszPkZ
OqL2blQUyZuyxGiNC4LWgA/ayulOS1wqezUFXcXHOyhbp6T4smxnvq310R6Cap3LnZozBnTHKTEl
F9yPuFQ1JilnoFpr4yQ/2hABnxhcOKQd9RhWaCVoe9r+MAiL1JF4LUUvLW5pOHekQhaPXOBF4g6j
Gc2BLeUw1KSoAssgkBc4Pkz6DlMOGojL2nfrQaVvN/tOWo9wIbj47J1kNcojMiqFy99QYnq4kxkH
sdG2WRBHIm7Ie4rfZMq07LpBKQ86tfRbip599cXcT1lYtDG2Ici6vekt1AqG2yyOxKmusYiTkle6
ams/zKeYzHeIW5XWrW5e5/1dHvfRiSJW5mf8hgeuCCSePLVOmXFUZtF5qZVRDiTDumL5sof8IhxM
lp6NJAbavNxACrLXxCKmVu0ASExxDcE3kTjDuYbEUoJgxDRv7EqyGLW1en/WM7SBQTNPY+e3pLt9
JSpyh90qN+PJkUS8N1iBtpaKiAVjIhYRv86h3+1rXWt2osYSExoEFXN8reCWeYo8ZghrBu0E4UT2
e8SStxl6XB0jcYTNaUn10riOteTbMmXyvWs0EruBTHDQZpBFHwdshwLwrLSuKkbqAfNvIrb/26L+
ohjI5v7tFvX28cv29NsD/rY9WexBJLQ4lm2AP0JU+M/tiX+RGe1fceS4FmBaobv67+0JJSBKLIi8
KqT4qyDwH9uT9sNSSRjHFoKgAlHmn+Lywuv/w/b0GzhbR1SrIQzDJPKH7clKoA9Q+5FPpd4Kup/+
cLg1fEAyYeJl/rg9LdgnZVo2P21P3k9B5ZebdAPhYAlXyEvT4h4eY47/Ze1ttE0fjDhHn4Gy7Ycw
Kf0snJ5p/+3HoN+TzmiYe9B/UAXEzaMIhFtuMdYGdrh2RyyAhOMGpblVy0d52ZacLnsX1g3dOrc8
jcYdMdIjT2zx5nD00QvOIaif+NXwB+924FncUtsGxJdvkh3ZupvUz936kNxqE8P+43AAUjG4j0xc
j/KNelvsZF4OYMVQ3TdHc6NuGt94OUh+wTeRfPlJ33b7IlDf0zAKhu0j3difmqu515/AwMo6wzXV
jlGIBTS1XPlufFFPgze4twwrA+VMAW+4j/vbx0fHPR2uf1i87ljsRPCqexzq3O7YHUkZ3+cFz+qA
0dJ9Du/vY/d99ptj7w8BCAv+Mn9saaPRDBeWeyDjEpKLxfzRc2gGPyYh402L7225r6l7z3vlZrve
7/m72bc+HFdygY/b7nv3QuTxHamfbnUkzPKG7r2XPihqdZeC6kDr0dNaZtoF3lS7bT/Wjbxrtv1B
z/xcJ1U8ZFADui0+GrfphXDgjdjSqT/3DBliEUBZUM+AJwax55dpnyfr0j0TvufbfnoEthomjzD2
XcM3XwugfS7SNjYr4VtMCKYL6YwFcCZXEl5+27zrE01Xd/hqzgoYnC8jbG+HzbAp/P7DbPwudw9V
yscGn+h1BsVJWQC1gM96nN31azwZcKw2nO4ZIbrOEx03F3f1AzZndm7rNHrkJHSvMTh6P092M1jF
3aVKdi/dvEu+hxnSLBxVNwvjAMnQTvO1Y/eyvCKEmFVKA8i8DPqRgdMViX1ITqigWtCtRyEH4/i0
MmgsbpzbzGVys7GfmlNyVE/az+44bYYH07pI7857vcq+bKfeiFfIg0zNRYipx5fONX/OpNM0BTIe
12N9pZCEmAQhw/H7jvzQ2TWbzXS0duAnIX4qCU0Pf6kCVTlpYjcQNWS6w3eVuiBtgWhgTm/uhzeO
oMaxP4NZ6erdtOyHwb/WQH60Ty7ZLjtyyBy+o1u+pf++8m5dLsc9z7/15J80q1kC6tlFXJQ8S5A4
77EcIsxKkYJ/m6/mqTwkG2cX2WzMnhSg5gwlLjCQEDBQjQ/Bo21f2fgJgEmv9KI6jG9rzt+jC2eM
sef8zFVHcZQ+KThTPOPFp9yIfsofWejiWHbxRW/106h59NRtz/jghTluFSbhEF6Wreq4XpwfZD4X
Fb4Hi0N8o52jB+aC/vUOlrWH5SmB/i+7DImPEEGBEjbPGOCZTY3P0W12iQ/zp2kH7Zf0DjEB2gFE
Q6GF0FiNTRU/EaurLveq5ivb5YQMzwuZYwYjlM/d6p+b0Di846c9cdukh+wzvzH3EiGub4xJ3fwr
qnhLkKraLzSRodtu1ZdLfHLeEJtecWkX9U67pA6sz92ovqzLrveUW+2kvtjHhq52XLvT4H7IO2U9
2edg9ayN/Qwt+1QeR093m3f1stPuNpan3CTf2o19AVIULD+1/U27y7Z1SINDjinbdiDR9Ee94wV1
N1j8km3usywHb28J03jP2cnuz2RbX/ZZoHlPAdJQ92bxAwNNXfCh+rRrPIg2R37nyr7+XL29aCzm
tcqns4R9MPhTmLxBF3GBFrjMBwIANVvDW4PpeKOGindTud0jblX9vO55CW46ehAhjoPfB/a53sl8
ScNjG3f0TB/OhcPXOBuOP8WNsZ98nhC/no50FugcbFOm1NpOr7z8ZL7kOz3a999oXPht8f1ibX57
Fjf9I8Hw4oAw2S0erYD46ZqW5OiKY3ucwkHlIk8QU3xn6l74YODoEq7eEppuO/C/Pih3/PYIz6Ng
mWGrgoxmuNG5oLfuQj8dlhBgGEpF19gURoj4ckX5w+Upn/SPWO7I2Q0Bal6MzYt0AuPgO7pPpz12
kw1XpW9tlKD237S3h8zN9j+97be0qwZfPQB3Dh+QxDJj9CC9GG9gmHcd+6Z1Um5QIi6XlLdoCFuf
SePm+h8AhFtKVOmVPZanD8pedeN7GKYkmDgbceRJ2c/Mv26mI3hFkyGqmwBleF0iT/q80ld6/5rM
qJ+j4NbxYTPRAAXueh7jrU6LmP2w4ClL+MIzpEIhgzdt3IIURJuj13uTCdhvVdOfKiDv65Jf//FL
n+K34/Y/3cJ/3XzVN2/ll/jjF/3ymP8hnmKVvsK/Lhz3X534Wn7f18Dq809LsfpDVk352tfAUAyf
+Bq19rfGhqT+QAdjYxiht3A1LdJ9+kfl6PxAxqc4lJVYRRU6jf9dOTo/FFPDAWpZFo/7k5Xj9Yn9
4hogSMfmRzhXW4Vsy9ofjIxZNNAO7nQ86NfAGWJQa6HCTaubYNEnZL9FXeUvyNaGLWE0QMkgB+NV
bxXOu/I0zZ8in9qXuYNIzzEqv4+moeTeGbLqqaNZCgmgcF703LEuNjaCZ6FM5jdu0zedNuvHn7/u
/nf21pjh/rvrD+FhMrxV6dsvl+D1MX9vrZk/cHDrCIM1kyYWsUX/uAJV+QfnFnICuNZU2URI+M8r
0DB/6DrnDLzKHCs4w3Jx/v3sYmhklJD9getHvv6D8ec6a79cgBbGOGw93BpXGwVP4Y9xdHpkFJCv
jYZCkoBzvwHfRhFVgX2V7LjP/Zp501PRJON9N8+vBSMBelMQasKVgaASkOYAMw/1UnkYBSjtYCUY
m7WulmwJYEvcV2wd7ehcqhhe6mGeFWnxO2HOj797yy9/89n8vkOIOvYPL4QGtGnizMd0ZnIQ+2NU
Ekp4zUItQJEzITLcrnGbDMxTkKjt26ljdE0UXvqZqp1zsFCofKUNZh4vbida9SlIXAog1F4UBcba
Jj7DsviBoVp6MSO91DzuwIIEIEUjXHyO+zs5xoqBRsgxUzj3i51f4TwqQz/bLuItQou53Qq1RyQ4
yfI1vXqKY/YvZkvP0TBxBCxHCjxbTLC4tS6b1IsTT+UjGM5rP0sQzO4la8tpLq774qOhzzIGE4rX
wk/AvgL0IaEYTUPa0zHMZtXWcAuZmRGQmFmSPrCMObWidJ3QjDgTyXnMJTTDaRc3lwREbOE5TY7I
S1ikvoYijiZUbHzIx9nq7VvTLuALxUhzxiBTUkiJ6N2p3PvSVMTWdGKJCgDl8ZEJymLvDaOKmo0i
EGIwfC6aTzu12n27OsYh6+zSy8mf73YFhqiXDFqHTnxJrPEmEbDauXaiEEPpaM66bckofzEQKV0g
j6PDKmZ6c34J6eAGacagXAFrU+Kr0iqZAO8tGTlCGc2rKy2g/F3SVLJzmY6ajcazWj+jHpsH6MNJ
+27zzhG8iGK6BwM8Il3UEvUrVuFEk0/SpUG/SNkN/K9MPddzpR7byZyIIilq7oCJZwz8tMPqZGUo
Ew15WonsjLXpjkzmfnVTgaknnFEnn+USYourTNiLOPKNFL0aBL+jLdhnSK2ur9PEcihx2nS68VjB
O/pIJ1BnHoLbhGARgDEKsadXBZXSEUlF59Rp6Gzlytzy6SVLHDiIG84rYYi9L13tG+DYRjD7kkQj
ZDMX2dgd2i5bv6dm5mpGf0s4hQw6WYRciZT5hRiug1kamm9TUyIaYe90XhYsI/ybTvoxNou8Zgin
NARITBkmF7UfN2yyWEqkfFFVH08AZbUWFeZV/pksdYjhE14R0tBix/UHfWUChb6R9AE6Z4Huj/b0
Gk1PDIGw8HSlPVzQegs0iyMqiihT7DtmbOt0r6kie84K/FDwcubplX4vE/tEkpqZBIMOpSHB4Gay
WyT0i8jSm+ZbYvD6MUi4EMH2VrQ8GsjvG/whxXdlLP2ptPL63lRHLxck5XI70CtyC27igxx103uZ
xObeKPUMNRX+FKQ8tMPpNYntCl3qfulbPmxibkD81k3/AbOicXYOAriV+xvI/l5tMlPmeATOOLAs
VGvLkI3KRhKt/ewMjCi2DCic1IUyVk6u44wcXQj+sq6YGlTTWYSnxFOMCHYY/nBLC/JR0ZbdgrSU
DrNoZxYpRbK+xVAonHJ4v307Mes0HCSrVwJhDLbty10HqV1i7a68hNynK7GwpduxOoBUg04vxDuO
JvFkVLRzXa2Qo/11gpxvStmSWnfQ9J5MRHJJrwpFRb1nXsnNvJgTB91qjUnnTKZEYiY9WQD1IrWu
gmgmQJJAQg6jmkKqksLPy5E+V3hT0nnK6mDUO31BI8BFQ3Xf9U85SyveLRUdn5tEEHI9OP+gMft0
nEC5WWUZiJRoKNyG8DYTM8qfyBmWKMtnpNYuYx4myQ1A2LvEwU/lKQNhoZ4i7Ko6OPJCnwKTRZS5
TEjgO8/M2A1UhhqHlc6cBeBPU0mVSxwpekxbLaWLAp2krEMzbzLElcOoW2Gfo2gKHdxwNzCcSN2Q
0HPxDlmTZZMim8NERwc7valql9zbmtDxiBB2+akiXJkDGaHHeMQGM5WfZoqwDjCgakI9jXqOfgo4
YLfoVGfdM2pmCiAykwC6Rq2WA2piAiwmW57fcvRpp5SB1uCxMKMOouHI8Qu5rAsdhSWrTk2O40T4
qD8dXEQHptDLQ7JoRFrkQlS3tajts5Xk6q0azeK7s2u8IGM1d2GeawZqnWkg5ScSwioAWeW0ABJJ
4/bvo97sgoKFe2DDSuJzVlpsFeSzV5AAuboQQRBRf7SbXrwt6LasoBocwkXwz+Ni6JqGbIG0t/oH
BNrImmcc91zsI3mlW4brq8y3Soc2tJexf20TmUYR/O8a+mqSpzPpD0b+gdgKUVrF+CVzW+JbaX60
hX6fRgtfXZT9aO/7ARkeOmlNucDFxjhlxNJ/sXcmy5UbaZZ+lbLeQwY44ID7ojd3Hng5D0FuYGQw
iHme8fT9IVTKUqRZqku1qh4WKUtTiMHLy+vwfzjnO4wKK9Ra05qQsM5eUdH04SrgI7bxhqFp12kX
oS/spSOTK1EX+nao2/ZxzPDlo7Ib/Fsmp4v/DHsqco0Kfd7vtuS/1Zb931oe/2V79pAW/Xvyz9Xx
Pxo0EvcWTg3MJ7a7jsZY/kd1bC11Mx2W6VA804xZVHz/0Z+hGVAL1AEyCdEPfNEfk32PxD06KkXN
A/fGMd2/Ux7zhf9cVwr+GsVLkDje2TD8/PM/0SuaZkqwVJCd5dcUeK/L45rJkzZ7QOT9AiUvRQ1+
GNUvsPLalumnioGIzqDMkXbDwQVeiY7rJ+rcgBG6nxf++bSQ0P1BVK/FsMDhFk56QDHzTBADJwmI
uiwRSIIT6Njaldkjpa3cD6RHr6eFv562ZXzunST8NiBguoebtskXXnumZuMALX/cenWffxcL1x2e
bv+MDgt660J998vWuCpjj52j8qDCS2/IDsJEsTZVMAgd4PG1+dzzMyTBWxp6O9Rn34c4v9XJbeg8
lwuAHnodrJYFSj9zZbjd4HyiL8keHJ7fNwMy0g5Wnmiv2VXKj2DqxX0HuvTOi0P3W/6TgQ9jh8im
BYyPVcO9i1NkknrB5scmmRDIDtpTaau1J/EuoFRHPdXF6uAv6P2qTN0dWD93C0azOgyD9L+hbnOu
McBb656AGNzGZACgDETLY65MoWZGQvFT55WMFsHcp/3WXeIA7KocztkSEVAsYQHdEhuAGs7f+y50
wEZ+txLJkG2wxtvcAyDZL6ED5PtYa99BElYQSKDs0oIit2QUoAC6GxL9LCI/XI9LkkGXNfwIS7oB
1tvmVKBi3JQW8/0sK7mzYfsrfuxosfCRdfWIykFe9JKdgDBx3BMYnV+NoizX0iaYZ1jSFgYXj0Dl
Nu5TvEQxmIG8xTbOKKry7KsCWN7ej6JxNSjCq1ZqSXSYiHbw45Ko1imzD1zBxkksCRB2bRfvRHq5
mIKYucf1nWt04jLQHTBXb78QVk8otsrOusmWoImc9epl5HVh20br7eazeZ5/ZlMUTpveqyWwYux7
VlFJkO9RFbLCWoItesQFz9bgDUQu8sb1QA5fbLRfpLaCoyIH64wZtTqVXL87IY1hE6TFGh8Q8IBK
mLgpqqUnq7lZxCiGExFBYufaofOGMavaN+GkMcGU5gWj+bi122jGvVcJcNsEesSFqlCIK1I+2ioG
YmTE42suRpZp9AGkxC0eTOIOrU1PWojJl6znEQHbMbPbjBm26ZBT1XoHFI1YnCrp3dR6sdossd1Y
1ma0xjW7uxyV7JbuB3PkKLxTt8SYGCj9t3UU+U/Zz5STmLwT0QuCT5YIlHYJQ2lLa95US0AKwvb6
6PuRaS1KRcxkaWkdLbO2d0GcvA4eMSt5C80cGhOxf2SwjAyu2MkswSx8et51bOCHQbF4Cpf4FnsJ
ciE/E97KEu7SlHO+D0mUWjdmEezG2X2DX4pG31yCYSiw6KxEHO6yviLEZgmQ4SLmVvWWVJl5dpPN
7BA1MydMcMEJIOVfgmiyKOpP5hJOg6ufAKSo78/SIrrGF0uKzWDpRzcm2IbOaWHksv3Kf+beuEsE
TjcI7LJLLE4+EJBDdCdVjc3YVo9BvU4tgnQkSumzEqV4MCIhtkHqXIm5uMglgEe46r4hkceImm5b
LiE9nmOUV+ES3GOQ4DNPRPmUZPqA6o9QH9TMbznSlK8jZeSAliLFUbCSFcFA9RIRZBgDwRiYOTbB
zwAhwcLIDBzvw1nihcZmjND2Ot4Dtml4pjU5RD7FJQEDA3HyXERXxO45nIk2QDSzhBgVZW8CYjBv
Ayv+iMTBcYxmO3liZ3TOW2AcXDcj9WypDe3E241l9eE4wil2tKtXU9glh7DKCPDMjci4xyE339hq
KleohI6JMWwZKjFa7hEsmEhyN7Bvyy1OMH/Xl0N9hGRHb9QMLwYhnFvTzNYRRNIF0i5XKWP2OsCp
TW8Irw6Si0j6MzjXnN2XZLnb5uKg5+bBUdHNZBH9V8hebEEnZNcdUu3boYuCF9MnracTyMSBvJJs
JtUtfnobTmu+RKR8y6V3rMTQgnEX+jQ4GvqKOpkIqR68Od5ZYdLtjcE7ei1xD8iUzhi4cDpPAX5X
M4BZHDAp2QWDcRpt/WXH8a0EJLLF5eejiULdooNya8BBvMZJVp4cN6owWVG11rWavzMToWpsOKcY
EMh0BgwRuNR9RmKygxO+K+nnG377U/lVi+QVdyFQLCMTj0StBDszhcTajsOPyMFYgLgAuoDjp4dZ
GPI1ciOwrSVts+F6E52Gc+7LQG0LMo1YQvOsIuBBngqu8mOsvGoXzElFwdxdRsgKJw9wS21bdxyy
nQXUNlmLKMEmN19bKolvOgg52kWXz26ot49YPvC5UXE3O9WTVjr2NNQ7uDYWZqUi/NK93z9Ji8Vs
6gzD3ptt87oY0jdmyPY+QAl/dJvBPpJB9tWHabpToa6RpOlCPSSl76xzJHzrBs742VCNsccB1jgr
08OC6xu+vCelxrkOdFfeqiVRg1kewUhMou5lm5j7IdPuqZtRBDGhcXdV1ZXHeUoRCxCWDRSefnYc
GgYwdWw84X6ldS/gJUxTzG3XzkDmV2bkzE86iABeKFU2PxwFb2Olp0psaqr5tcc9QbcpsVzhQjzp
HP14iqv5OcbRfwshgxVpOw2feWmz3Z0NJzjHZhpcsjhRGLwIlR36K49ktp2DIkJC0CEa2KyOJtnl
O6TRGyfG4YYo6TMZHN5YruxjatosB+223yKgpycxCVGoefPJx0xdd2vahn8zxpM8VBRZG3KV1KFP
VfDWGDOlnjqCDmVOOJ0BJ6xIldm5lbkzbajWpQSsS9+dRB2urvxQ6/jckUG9rmYe3oNhh5gP0oss
ByTUk42hvHRIRwCRYKe4pZMuvcJa5+wqMruSbsQw45d3U+965KS4QJizgUY2mL4bpnH0GZfMDe3t
ON1O7TlqAxT3pCFizPDi4HVMGnsrx+ICJflaBTgtG2M6txIVYcEHed/J+sVK5kvvIV1c1NuuWTdk
NmA2gprvZziOmQOtEa8Ze9Eg+y8w3JvpITOcYzrNi3Tb3FRafw/hdG3CmA8xZ2QXLU4KKPR6H+JM
6pLhozLeWoIpWbaH1nhRXGUbe67ZfWusmEijlV/T+/NOjo1l79LYuYq75KkPcAO5afGoQmXzvai6
ggLmVVruo/xGT0TwFLPcNwEsmwk/FmM1APDtZGYYKPvP2hLDxh6YF5lGzqg6rVYTCbeBRw2+wn93
NIT/vej1MzqbSWCZovRe5TaWHsMkcBhuN1Pms12hX0BzuvLT1ubQ8KAJUdJh22YqyXRxVWqfhagT
7Z3AekwM72DFTNln+okbP2w/MbiexxCrSjJl7nbwwufWYfZjdjiSiweGvp99HXz5SbUdzPgQ5gnC
nh5oDMh2qAgEDxC3e+ez71nPZZZdGaZb7uye4rfDYzBNLRtGMzs5gdiFixSRYXi0bYafYRsNvJFE
qgc0f2s6gn5dujbK+P4ltDFqlpZVgXYKdhiYrgOJvp4xLHEwDMthWT3li8+DUcszprpTPG76kWfq
JLP2biSJ07eCY9ux17RI0sQ2Gwwv5BBjmu8ZOH8Yrf3Yz7mBDdyKrgxOs6LYKTH7T2N3qOvqsZSR
2FotUIIsksRxpPE10IiaVK1cHiYsrjGQbKG/YbFieJ0Z4iudY/mWYgUdUbeSWX2i4l/2Dy2B0Ewm
2Hys07G8Tvgo0l+MIfGkcIYwCTM+l5VX/+gZPe8C8qbWBSIKVzjOzq68eUuOdk8Bl0O1r/FTta71
wU93Sg3UA33Lmh0b/43ZJ+qpVS57cQYR114tfQqjGTGEgew14a/d1KomKDvrmheLjN+1p/slMsfa
hXNa7Pu2Ms6GZLbszTq7EM/lPsG6AC3hIlMRhVeQq3I/2SMvm0QiGFiS3LUmFqtI4G+M2/ce+2Gq
1WbgVzibaLSIl141kOddR1wXfnQqo6og8gTBTwOpf+rj16kmFzRupQBj0J8IFeHpxMIAIziKnUFd
R5Y2z41DSB8AHetCXcKWfhgsDsG449whZuveErN3d844X8AQcemhDz/2cUoO/TzEx65St1wD5MvO
/rnFf01meDW+IFamt6iGH0CPSON2A/xkrX/qB+Q2WW0MqwEQO2V/PRLebF/CqLlvqxTOt2hdjnPp
cE6ib2nvcX9kDdQVXDg3vdm637DuBzTomueb4aCmMtqPNEKWpTAa7+D8ejvtBjtMbY9Omj3nJrqz
VLtfvaUfRIFdpVCbPIqYbxneUbnMwGvh4nheRood5u31lE4T8Tk4aiJH+2gAeJ2lrhmltfMdMStg
yPP0nXiBkkfZZGyS2KWIUMQKmxHmFNZV+5xOHj9Fuh4wGZm5f8qTIt0YVk++jioXBW+ZvcD628Ld
seCmSOxvHQA2Q/Fwjb1nYYGtIHT9lBQKTbG+CgXew07b47G0ILB5pELv59C47yc33M5SXlLlbXmA
+RschC5WKbCHAEdffT593DdueqkLdxHiiO+twM5vtjddZvq3GLfuhIzODP1eRVyBQMmpgDJMR0r5
PpVJbO1DC21fgioOtie1uRL+FjYRipK6eMaOgygpDM2L7bJGouhN95SdJYE22XRq7GoJFupQfkv4
Op6U3ScRhoRUcUxHZNA6VccpN+Jvy8DzIj1gbV7FZHrVz+zK4nLy3vNsFvvadfqcjoggaxFn/jdj
7u0XkHRo5FyidcnOGtZBCAcwDrqCZcyC9AkzfazruXwCiZWt/KyxIXy4Y8Iy3aPInBaaShgDvBt1
Jl8yIx3gEejoWxi3DAZmntIrD7lBxj+n6dqtbCJuzNR9LLPuezc22RHoU3aqCrhASanEpp8oj6GT
AAUIBDIoeGBXRuQ4aFVaD+VI4d0BomDfmhTmkade9JhLdxFom8a1niduXq/1ME37TnPd2iInbsg0
3gc/ae+6Vufr1mnll5HR9yXzRFZWrMdH0CML/i+VKyElqs+KQ8rgk+CcqB9NPFRzcuQw9jccKEFw
65RhGS0tdhPMsv0HNhHAqEtGyFu3zKv7oS7it65xTbqvWh5kCKUQO59xX2iyyhTtwFo09PV1mcut
DemGuwUpW2D65l7FoCJb1OE7z/JiYFXlHN7pJbZkqN1krbHtnckfW8xVjfvBwsM7W13D/D8u8CeE
bFPwOfR8U8AlLDJtO9121cw1PuZORsK2IkoQmXmJjS0Q427Qdr2rukGdk2RU5jrrh4bKxovIrRu9
bt3KxLpRIUaD3lNQ23K/6c9pJN1XSDLmpQ7adj31EgtAlVSnBH7mpibT9ShydrJZlPg75Yj4CRv6
e8X87m70pndpMAEsIPztKx3WR+mTy5NqxtNDyOMqqRic8yt0tlKbVH8FUqFuw6b4klGhkLLMmM6f
YYuBwG1nQnRp8d15l2Q9LzZ8JKMNwwLx2MRwWJ+y89SJQl9vDE/Oh8jAQIbPo9yHxP0ekbLYrzni
qzjHJQ2zDcIRHslkxTzNuM1BXoKMHLPwhA0wOtSGo78XZlGSRFMbH2UHC64tRLd3F+TZtgWR9KSw
tTzgNP0RG5qnlYc4FHiXfY/2HlEhE5r1MNYBgeeMGLjtCaHOiGWpvLEHTj1UdwC1vBeeLumL7mX0
GIS+d22aY0hqYWPf+13AMyBdshBjoZ3jvOQj5gQlslEiQaQdl/jEbElSTH6GKrLGJGBxANuTE8ZH
7qK1JDDaSxbjqKoM8WDg0IEVS1qjs+Q2sv0kwtFZslKSolvwqEvGoweW5DYwgXU4TG0YCyxpkNCp
CIYEbRB8G37GRTo8Eh5C9unJWv4MlCTRiHBJrNntObVJnPz70pm/NJz9Yk37l1uE/47SLWkJJE3/
Wrx1bNIf/1Z8/dvlPf9FPvP71/0uoDGc3xjysxzgKbEYwP60I+CPFCkReANMPGq/j/v/WBJI5zf0
M1qxCrAdZCEC+8EfEhrnNwoSpvk4BhyXluzvyf9/UZ6wnGBvrl28ccqjqPqpMPsz37ouGEnOjDFW
GQ+5Q+u/j2BlyLEC1cfDT9Lsx3s1anJAy/J/m9fwqzHu5zdnIYu2hfPNj2IiIfrzNzeFQV7dYAMK
KCsoI4TY9AdGs6SQxm5wbCqmGat6qftZdPd3TJ8WuGhk7VNzANuibHQiRQZ9bC2dDsObm6QUbPxL
U5rf+gniSxiGRA/z7ooND2irw9fl30ZWNgLSMYpx45tIzXH4oxioZYvsTACIUnHWHrIpEp+R1Q/j
umhs+FeMCCGLMM4jc5HaijjFeroi3ULfQdaK3toZn+uKuKmSzWgwjM8MqYhKT+W7YebsXWO75bZJ
4deGKMipymr8118o4uRFyUE7/4VT+S/P2i8n8i/P7n/HU+lgn/nXZ/KqG39kHzwTg1+O5PJFvx9I
9zcKVge92KJM89gY/0PRJlm+sStDOImKwlskbf/Y2UnzNwuxJTo4+NxCg8r+x3F0NGI3loAKi48D
Fwzt1j+ZQ//KLGrLX23FaNrYCLKvW468ZypWi7+eiamUYWB3gbMSDaYMuxunbZvBXdVFWn+vShK0
xpKdVxhn1h2LOfYrBHBsYzPONqHFHdwnM0oEf1Hg10rsXYJZnilbPmQzt/vZGhgfLPQDHbTvUea+
l57/XNTOK27BdVjRaygZfeGLfzSnnOjXkHxtK1wGkbVdrtv8qg2lPnkTwnJDfTrOgutyyuo4zpVH
BiPgPZdQi7UQKeG4eqrp3f2PatTDa2vBncEzHz1A8ZlAHbASn4MlAdBaGKLuRBRnQGHbZwLzIpAw
fk5SNVkEzDsVgCkN4T3eUJnpg+8O49VCp6RGbuJNAzyYvLInlftvAe3tKRHJXegTGk9lbKi1ln21
j+WUnDqDvWESQRLKOusNcSMa93jcIyb5DokiPemWgLyM6nG0/LMKR4KaA1vt8iL7AClk76MWJRZj
1mrHte+vhoZ6x8TpTUw1g5iKNSVauwBoUCZNfiT1PrQuYvMhajfgldrTOLIxalr1VjY1E0avFh8F
KbpQf2tPHhyR1ecwBu8IjAAd9+A95eyZqMGz6YJ71WBbC3g2Zuq9toyaFVVKTKYyroaosai76+p6
KIiYasHqrqNpQneOv4fdiWS9ohvkkRT/IhKXVDYxL7RmOBjRXFUU/2tZ1s/2JMiuRBXHP5a9rq7w
JkzpijpkYoUpn92ueIRNhKhcksCahmxmy7bdJdZ0kQMRk8i2umuBTXjFykuteacR4IcTjacxHSIy
F2FqAAwKrf6lHWhbHVE9NFbFXLzpL63DVLXI82Jr1hDGonLaAfvayeUVxCp9JyUEkYd1JSsSh2OE
Lkt29PXcAxttfPFhToFLhR3z7pXFrnTM184lLSFhV2Nl+NB4EpxTlhGrYEkSBN/9Ufd0eGk+3xhB
/jQzBk4WWaIYjXbVyBfyaP1dS/DNDhpNtW17ErmKkrDvWtA1ZnZXPw4l3Hg7xMrlO5/BIJnC5MOL
2zgO2mUmmSHkxlVKI7HVdfeKjPOxBEnyII0KeHwAQ90OMVITE7OZHHESjTqgG0Cn5pcuXY5HwCw/
pbWLsIZuIYoyNCoBIjHU1UDN6lcUMFg/lbIQonj+Ie5YhdYte62+Gw99ax/NWKmDnux9KXOCyvh8
vZht/dG6ZrKx8gIb0PJLCICRc1NVE1ecejO74Lvqqye2xWI1MpPdqNTEfMZrWmV61nurK4jP9nid
aZ9el3oM17PDG42/+5x0DKpQn85XYxiUpyYXKJNw7G9iWTCehF8PHC5CPcOOOWTmSWsjzI3lJi8M
mtJd5CToDprhwZbxaxQN23Yu541im7A3sGxviJICemqh0+PZKPbYyEkiXkCSOqtCtLMWJDhltNey
ZgKm6A/bGSiSYsJ+kNQNO3bveNioxnjXEud+8hr5CNNXbZJgSDegw1hLzjz9N5Y1ndmiHplV1Rw1
N4LxBzVEJA2KYJoniryzyNngxkZkrfN3B+DKPZv5o2+XjJZh32z8DCSonk1vNSAl0MH0UftDsjfa
efEx+TCiAvCMVcn/IvC/GiwHcl4+foGP57Gbn7rc++hh5aV9whEtApcQu8rekYj0kg6alfYQHnKg
PtusMj9Ix7T3qQc7tkljH+wup7MGPlsY3XSOPUNuAAeCmPZ5PQsh+OBH3o+k7tAXpAxnld1fIAJ8
FkgTVzHVij00xREGvkeLN6j/Qm3ynzB5/OfKl/+TrCBI5f/SRXxd1G1IN/H9x2fxz5L837/230X5
9m+m7ZiL+cP7qcDHNvy7LQRR/lI7MOMkPALoheb7/SE7Er/Znk2VIqX4KVVCK/SH7MiEd4GjmGQM
KiDb+1uifE+jX/qTLQRrstBwrihfSIMSLlyZXysYlAgVuRpjuja8olcHxDnWVTwJROvXgA++xQFu
fRQF61mqN5bl38LQOLru4L7PhjGBwKw/ZZBhB0No6xAfgpbBlcXBzjxG9YCiOv1qB4bAGWntlW/d
WRNbJlnd0m58wwvg3CBKCr8kAlE2qtUxCetVJIlwGZvrIv2yCZvNyhRhaWrq6KFtveJmDk9mckQr
lT0ksKYhX+KzjyHZGgVnGCbDfUGQVNhQ86tsX7jxTTC2RE/Cz7VGFB0TTKAL2Cl9ibJcc18yMwtN
oAFt/pQW9XOVzZc2SS4WssQ9eegAhYxdDK0si1jDdkWOb89rwCUVhXsjmVJd4CYyZk2OmcYs1/rH
rk6f2sDG0uUIen3nu93yBvo1V3iQBfENgtkfYNKZ9MDj6P0anmqLibjqrjKv+Awj67NSxoGh5cxI
JXvx0H9lRHQ/gvKwYVwqtvO582ATwEmIpLGaGGijYB9eFgb9FMyPVVL+sEOjvyKA5zEpvNc58xAe
j8HOjsVnTu0YW3a4GSfjLo/8c5HrfsV8BXUJLEGWbqm+5nFHnC6g9V1XIusqf/g1yuPyqyA4CNll
84O4CBZvfrhs/6oLT7SVlWbho+0ywbcdDLZex9S/rauNHEX+6WVYgcGRefch8Kiwvk/hALHQYiLZ
RtX4ABHPY+TcPHrCfm8po1In3rFnGVZxzUvNrHbegZvFZF7M5Qomarkyovq6qUV74zmzw/wT5XiU
9dbWtzAeNyVhuQCiD2ENGSmMky17Go8dFBJkuEvAwYAf7kcUv0ATHcwE2qu2wjQICc9Be5gVys5x
CN+miE+0bWAtLLFJSyPYjkGvWGIbatui6oWh52ytxY5AxGTLKUBkmxVUdEWZfUTgIwZrbg5JWfMM
V9feNN90UDxWxBnvp0rCUev8wxATX8LucR0jtl3XGZ1px9VpiuKj8LjvnJbwa6B2at2DXuPH6n33
Vajm1QuJDybgKoDfIoK62/vjHZrBu7hpXgaa1xXy45XddGeGl3s+5pvarMQaveyj61A9bpK0+oAI
hROxgLkfkNXwaoTQObzC2Y6V8WDFdg+sy+hwU+uEBWIp+A0YRnYri5s09F+LlFx0XZ5Uvovnly4R
Gx2GW+1nRyvuBMsAL7yW4XzXpA6yXGUhk6oP6ChhZHQzo3d2FnrZwWbFD7TPzJH5fWy9Bmiard+4
+tegXDeWZIsXRa+yj3hIBYjP+aXUa8oiZ8ukYpO0omLihtIKmUQJkswbbu1MevtiLINN1sDNsnvr
Ic0pODXRByE38eia1K3elzPbFy0KgHvx/A5XwYMUR2KDX1yrhKYuS/mr3aDeOHBZiaI++f1VBDn1
QBZ4vo2zzLrv5spYjTGmyxzB4BUmOWjPkiOmR02lYh/huzg0FaTOp6g2mP7tSuSVrq6KdS74/RSZ
pfh/5fdJhKyYO3QMqfkDy86pC8PbkJdxSKYCp/P4rtsQ0UtGkLPozRssgxvHMs4+wMk2ytD7dysJ
qgfGQk4ramAM0OObVVnpCr7XiPlHtYeqZJkshIvqOoW36SDdUfF8hXoK2P8MNmKavdPoV98o//bm
bATrOZ7uUdLxa03QEuWEIPNvozNi8z37jGHh4sk1tLgrlS6VeIVRHCDfm5kYp9b23qYsO49mEF3X
WR5vPZkNW4QUr7AxN7Idr4KUfe3kjN81G7oEVVIA7Ab74QWTSsYmsvTWdSEPQdvcRt0Q8WnmQV92
/aOJwWKoZhbKb0GJD4BZu7x4LsoU4xuROVBQR2w+FEih2byrSgHb6x9HYuPVNL6wD+63ZjW+Tl1/
QdezWarbIgpwuISGvgTeAIDIyY2TgWprjtggjn0Ok7saoi2ukJydvWWs/AGCeZ0N7/Dkw7XSiE5Z
uW88q8ehYH1ZSDvOfpWLTeGJ7zQX9M3B84BU4GITffAWVUm2c2P3JXeltSpG/9bt0WUGzqmDvrN0
dtGJOh5nRVq1t2oIH5wsdHdmpIPNpIP8OGpAiSmMVnK59DZ3uApdt7px0GoV40cq245lRfbqAQKH
nf2a52W/ZwTg7tS8bVuz16xTvI1hRqxhy1vLaM5R4X4FZUX76PbsYLVzIq/bZwKmgXPEvbP2yv57
GU0QAErdrg0zfIKBae0r1/0+NW2NmWFyHpi8V3eBw43aWROlAUv24Ji0rPdsvzSeSBZqtlA0jZ9D
SpoNL9rWyydNO2H5jEmxvTR+0t1K06DAj4izwp1R349hbFzDvJTHom/MuwDO7Jcv2vSqZRhxW6V+
Hp5DI2j2WrfeN0QeC3GYKM0rq2EmkYVT+FIyZDrqikyRap7tD934/lXKNUJJAe2wmUY+rTYo33pI
ecPy7iVQQfFeV4Zzqoi82VaW252acDS3o0ySe9UX7SbIzXZkCZJmmHTi9D6ZfXHDyic6pb3axPgt
gEywzeqittzpyEQVZYdF86UVmgSExuydlJ+8uw4Ch0o08uRkWXODHVCcZ3t6Zx/SfibElPCMyapH
3TXdhgcFj92xPsUuU4Mqj4c7E98M6o3MZzc4gCZtlGMdK/Skm7itMK9J0eQXk0XR2U7qZktMjHkD
fSk8BZxqnuvY124lNpWL2bgjLpN0J7t3CVTSDxBNrfKsBRtKEjGy9A5NkpKLQs4lo0nWdX03jNo4
NSX+NAI15N6awwFRqOsM1wtrCyeX36z1HAUnI3DAYMZL5mYR+5Ch/EgW2y6N3G+0OeNNmFTvLb4l
SILt8DFIpgHUjsW+JT++pw6zh3iTurl778blfBIeebNRR0nHGFm+JpXIFn+IwD4YGXisgI6dweW4
JKtc+15y9lWzs/2Nyx2mm3c4tua+a7Pv4NjWMNs3Q+Ke4c+CbxLpMW97rCXpCIds2Eg1vMVZCtPQ
5qJOh6OoBxR0XSZZrAbsbQNyRhAOL28sVLPM3BPoIjYtMepEyUDqCGHWtAO6aEAhihmYBwTtziuK
7lymMyGZzX3HWMoGsrVVDZ/blFtiDkG9DnH66Y4WQaGjlz7B/Xlu/Llb23gCESZAcuky2CDsynZF
oc9FYOW0zaK4MXRxKTJ1UK7zVCUJ4/ZUV4zyBixf7p0Oz4PgEM6+wYZLOpCIc/PaaZguZbrcZWq8
rcChmvXFKhLq0MHfVBEHOSICkAWqUTxJw1wHhQUUfjqiwF+Vprcr0xKUqxHdDwHaPkhhI7JK85RF
/vM84/lCtwTudnKzkzcCP8GwoBHydNnWBYnrJOZWyfDZduvqylu0s0gPGe915LTRVHzjkj4jsRw3
XSsPQn1VRAbeeCIBDVOQtznw374buVoofNwS0dBAasX967bfg8qa0Uk/sme7KgZjl9kuE56xGQ6t
Ya7sSG7DbjTxPxB3MwNOwLo26hy4KLVg2ugNfd2tGFGambQ0WVHd+Go4sWgl2x689A89OJoaKL4s
iOOVQn8eVsaVrZILOVDzthswyMXBRTZPSKXB0UT9xWyTqwmvsD2Tt0tMDJq0NHnQ0gjXuiWqlC7D
K5ivWvqUWhP3IyJCq/+RdgN2T5zRsGWRepnz2SJcmWqsXA+Kj1HHmn5b1yEqlAxH0ijzk9NTe3N3
GcwjKg4xQmV42A3WAEpOiIJjSt1PKClGx+sm5dsTHtDMCtFBzsvU7S6QEOcSAgSv6qmCMfj/l5Ht
dPz8n/+Dwu2v1h4P7zmDAxRdv0DIfn7R7zMDC6sScZtKOzbTKfJF2Tv8OyNTQCFzJHtAE/M5ZuX/
WHvAyKSV1+w0YIOBJ/tTOD1/pCBusjmTWniMDZy/s/ZwmEv8MjOwkANo8Gguyw+PfeA/zQzaWObC
HRw0I3Q0kErGaK+pq1ZQdIlOnBq9p5alEYv7G6PnQqiioxNz/5kieUxjsJn58EBKGskyY1hdUeA9
21zsKzubui364HQb6irY1D1WBTcFGpYiit408Kl3YRJjczH8H6kYWLr0dkwFaKE0Nr0vD+BY1GtS
CnT+4gVpiWJQIRLprIfeNXHKB8CkDZhEPehqJZvXMuiOefXWFQEnq3WzjeH4j1kvbv7+x/z/yQma
FH91CC5F+olf75fF3/IVv58Amx3eEuqrXYf9Lx/0Pw6AcH9bPngmH2eLpfpPXMUfQzP4sZoNmSb+
2PunAyB/QzjOgcJPzbmyyc39G3s/CzfJr0cAuqn0INrzQiwOFLKRX8dmIzEndRUSXkepfO4Hg77G
QQt5FycVZevQWxWphiWaFeGolRl71hZddb/22I/fJI6ZwXyKXLPZ1V2kCvR7YSsONKDjfe5OJxyy
8c5Q/add4zRo27jamU2IYN8L2AA0o3w2LXYbRV1C7ZwM7HyD3rNejO/nPocTlDsX6RpgmZKgOZmN
wq2QGV+C+PaL5U4P/4u8M9tuVEu39BORg3YBtxIgJMuW3CkcvmHYjjB9D4vm6etjZ54zcu86WVl5
WaNu97ZDlgSsv5nzm6JvfmGdAXyMLKjB9OYOmEu0fqTojxgymaeEhccuMfXxda3L+MG0IvBvsTGp
V5K1kFZrsUxzL1MjnRl+OykDHRHB0y/5CnE0IMpJhEDMkbQQnvGyltM7BhxuxUFnVbhbNV0r/8jX
sgNNumrIkoKAqmpRxr0eWyi803XBvCDq5V7q7Y0kFqU76PoSPSEWi1dfzlY07hPFNkHYzulRQ2sQ
7WilCKTIW7zE/fCql4n+w4lH8zyLHlMOsGv+Z7wAmzC2qZ/Wt9UeVisprXlH6J38KPLFIp21VtHj
t5V9KWQJ39qeI+Ej8oouFGbNp4MLC3vOtm1phBkiZI8u+NwTeepi13q1SsyGPGnaUvHh3swvLoDc
x94skM4OlqV9qex2PEHmgIs6oe1PEVJsdpS5nm0TTuSm4zhReROge0b5BofRjE2FSsPqUJGamd86
dGAEzebHjPqJpXFXvWNbYMUU5wT7Wd22LRWKdSeH3GI92SmXIW/EeJzcSN5hv7TICDLMVxJOwmEU
Yj/EPf0i09TW75gLPC3utY5rxnlNJRlgDFb2rnewWQuiBHAy6fe5nOn/bCQg5z5zUwjyHfEbuQB4
taL4sJQ59cyqFDuaJxFKbsedrjLaafscPHqfusHQzf3OHOsl6MvxjsTGH7GgPixAa+wWFS6wVU2B
gn07sDrTi9vlXqBCZ8Fpwji3Aeg2k3VwlSjyiN9AoMvksMJe3iFnNBe8pU6vT/tWEWjW9Ucxx/aZ
y8szug3GkEN7zRGA4XHn+FHUlVDQav2JMUH30pqrIVmX5dCYBtFXpgxg5E/7TUAUyGiFYIxNxZsb
NT2yED9PCIrd/HEC/H4ESlHikEKOamx62ioahpPTmrEvjJFBiI5sN83dZ4uskQNu0XY3jHQIhTsP
oTUXN20AEjfoZEq4WkFfbKI/VmABpyUDSkk0S+zNYpP7F7GELmNv4r2FKWR96eF/LXN0jurIgZs2
TIFqUpsz07YQy7hK8eqiaHmdKDOP0waIlNqrveTiLFsgG6TJcEN0OvNW2xr2iZF+r9sovXOmz7Wx
RVDI7hXTMViD1n5c7OQtdmVxX5M/DWeYgCE05zQGAN4fExSX16pdlmNc5qwhFzVIhRCfg9x4F0bJ
Ll/pUF83ClMoxVFvkOG5A6vKeu0cDdxbzKwHETAufm63byuq6FuhwGDrGSljwzJWiVkTOR0zu1sZ
NH0NxCBKHwAA4/jh5o1yNhVk6viY/mmW1obQRX3sEUI5WG4vFQ4OavQzJvLoTOfMAKkvLRIAcDsZ
Zb4H3vC4SmV9BPri7DEV/R7JOzgViUXylpYKdEyCjmHRRRM2sb08aClwBoNx812LN7ggG5hAsobI
Kr0e6/t0wiO1q7jgbxaBK4WXkf/4PNgp0xilmtFKVXRxQVaiujVaU/OhZmSPXCh6AxNZ/2mqi3Os
ubj9eWrNx7LvEaqWQwOUoOiaW6MUEQ/KRDWswOIp6vhlg/fU2UZHuuIwIaBjJG5lIgvoMK3MHhvu
DdrERDtiS0Cius6Im5JlW5QXNQbwoRcfkIOiYG0KotwSbBB2TbxY5DDdXu06wqGDcy3xe0sbVSDg
zMmHyC0PqmxAOcgZQGMOHEfm9hZM4zZn5ML9PmGL/xRLxTwjIIfGqvKQa+REM5brnRd35kgWqKkY
Tyl4p5qhe2pa3iDt9F0wi7y08+gGqlXm97GVRzicudq4De/7vHublqMs+Mst0YWGVvkJWc732Bmu
9djWfqfys1Eh17tc0YsLyXiYnDq2MOwQCGQsmNRgbzZLZq4CXGKciSGouFYHs9l37aD8qKJYOTE+
rK9FrFkBYPXouvY8z1Kj8gVXkz6ibTBEfU5bi2u1rC6lBFXSETZAoB7+W4npUU6eWhQcd4riseyL
/SWRbJCwdJ0jqEBBNQINUTNQvmyBTqIHORIJzh3bYikSf6bOAr9TSiXsbbc7WDOoFW21JFPzJXML
v0ngORlcekvSPAjHvhoqA3lS0IfjOCvmc1a0332u4T/Q6nND1M3XQtvJkLItCQp7sB3mvG2d41nj
yntqFd40lNb1uZII1lccN+eYqNDA7nXMmiIrzzZZzVe0KdkJWcl4LMiQ8vUybi9ZVTZXpQCoaPel
9qk5LUvwKpKBWte71s3M+9R2X9xqqX/qWpuEKC+4Hkf91inrivmr4fxK2TwiUbK4JZIoHEkJ49nS
tI8tCrJn/DfxDbD+94j0YK9P00C81RQ9pM0WOItqateW9MgEUj/Judn+yTEJCSZID+QsGb6TdcUn
AYvYKWalO7XDpO5bs+9p1JOzURL3nqjw4FF5fCQEzTPGlNlznk/NndBqg/u+Wo/YoCmXtGy6N6xt
cpGVFlpw8RP8OlGuUokI6V00Htmz7pwjswGNr86nGsn/GfgEVHfkFUdBf36sl7X46iedBQA2dTY1
02tT27csroKiM6aT1Ihz7y23utoSfDs7N/w5SWW/TkQsXnC9OhfUXq+aw/6fFs0DPoYMm2P9SVki
9iqxrMNadeu7jsfKM3FT893aoG1Ja4jsex0zVr+DHZX+bA1TQYXE3WEd0iUlhdWNqudhUCDCLrnF
2hNj0x0h1WXNRCufEOJXtFZC1MUHuYxJ6tWd+7F2bv2mTWp6z67BmY4DciNfMYr1Y5JG7jD36cd3
jDTWk5hXbr5hrm9laZnXZST0TyRWD9vLfkU2ZTHPsos7SInokuZEfQTfhASo6ZPkZcSX9XMSifzO
57jyYcMg3EY4z07PVfKHdSTpCIj99M1GQD5JcF93eZttUyl38RP+96/SHtsTFvHkG4jZ76wcI5jG
AkfYWAoSW/LhrMaTeBoMa4CBC2LTtJt68eRUkqu5mGq8L2pFDxdTsiBkJa7cDxCSFE8Ulv2SESpK
yNzEQ1A1CmjRZmV5snfdoMIma/mDRcuwi5QsO0YMV+/mwYLf3ycPczp2oXB4MioEPfF8YtvZkBT6
sHat/pWLxuIvAsRZDWv/zT3CfseEzhSkLZgLCksG9aSX/phR2IDnyH8PFs/mujDEbWiBdHH9NdfJ
GT4zWzIwiykXMptYcUUXtdcqqNcoFsdXMhGKADP2TxtVoA/+fMQLDKQ3cV5jif3EVI+WDoNbSCRl
tR0dEr1vDs20cZvyczlCHIgXtX8hYO+Z3NC9qJN7zrvdgN9F7eH1Zsq6H9f+wSHqCJ3iYB9i3XZ3
a5SIA9T+a+WoI6r+9aN2lIe06PFCDkzJGx3HvNWVkWdSU8KjUxGT6ZqP/Yr6Wrf93oSsU3YHSpD0
WCFO6zKjOWS97I91YuYnruMSkoAxha1UUihO5nCnYNKk8im0QFmIWx1V23lM4qLy4R4xJMQAdF/D
rmDX6PYBRlM3TIXMPMBoKVMLcLJIEG/WRFwhpQ7T+Zxtu0NJl6zaVz7jp4+k/ogBuULxw1SD7Q+T
68I35slvIbgHKtUG5jDICNCTToRwf2tZc2qBsB0jmggm0jBO4PJFx2XSHJzUbCFLIhxOA2GNOzBC
7mmEmhbkWaoAiMaIsa5VQ9o9vimCZ9PQ0lhfzVzfRh41ocSfc45ZFO1MywJQpnafRG+xiGa3RfZZ
73dWJT19nfIzq288IV2G95L7uaduwI/JPP5D1bTsvlQU48KT+Ec1tN1zlVnEmQ06ldaCO8pezBCs
2+zxQxzoxdBy5xTVuSEtbkeMXXmK2SY4GKchIM7XsXfcsJ7MlyLRyRZZ3bDDxFsbIwPN+ZhGwBGj
LiMCA9LJwPPENRRxRpiKhc+UGAW3WI4ujuEyWIlx7IwZ8Nyq8ACtCaSwEmzSjVt9Kq0gO5KgQcbu
lXNG9R9dHGf56YikDNlVnRBNeUln+Bz5bB3vLWK/w7Q3hoBuycZ5YtSHyCSmGBSIb5GOF3Sm2obE
reC41N0uRF/+iqZuJG+QkFa3HwKHNfgrQ/zi3Y3vUwcxLS7LyeGVIFdUOSuFQfT6PsoScFFu9MQZ
L4PFbM+YWcK5bySnTRSy45OeJuudtBW/he9jadWr1WYcccgzqFHasEZU6KvTGMydG0yCn6O1PrDZ
XYIuN24Fae/cflN+RK023injANVksCqMU2iN8dykNjGfOZiY2c4CPSfAD2hCFcQJZjLyaF6qWMGK
TJkflVHYyX6Lfh7Q8FbV4GtoBtMp6z2F8bOnoufw2kUvAkUZk8OajWyDTP54nvlHHVylAVbkxPgf
hL+aWuEKiYWdFsJnXauuGKq7MF9HwsTKoQ6XrI9CJvwDT26l8/Wlpt60qZVXH8vZcsxm0h/TLB2Y
0me/5sS49mZQ9gJAuIWFmWU22Ox+eOsaTdkbpfHe8t68QsvZ8vBoOLvlZZS/J3rVnWJY7LC30LoM
PQtcC4rrt1zIeS/K9zxramAMkJWKiUmOxMddiV/1UL4rti75FTphvRxfczAwe7wNMNFMb7Hup9F9
SB3xw5idTzZoqb/AtPQKS9wNeYYoMpvvJ2Y9e5c15U4sQEF0NExQB9ej0XBXKg2ob050eDOJOt9l
aJcCWbSYv3WnAfBU0kKMI8SUGJyvadWELMgOKOEIMZG+Fsq7qi7eaA2PoBbxaQ3yQVuHn7aO35CE
7Oc5qvCJOWz+ZiIPWUqA/1AxS+Z1CtVdOo98O33Ap4CnkrnJiArBL5z1uArLzxHeh7Y2DMwPiCHq
GYJRTiRamNQ13ih7YQ3ITOyNO+JhQ53W+K0HHWP9BIyOirIxmNg6NuOaofXJEZf7rAT+PdwcN889
KfvpyjqEJ6q7orvYbHuRJfZtguFWbRdUIzVw9m3Vd4cxBIMaGhj22B2NishQZVWxa8IqgFFF6rTW
to6/ZHnnzUoL6rO/lM10iYuRro9z02k31l057aPInk48b2IQbvMf47o7uWnL3VH4aczjV7jGS2ro
90Ssg6ezktFTmPnt1oVd+ZBojq8ttRk6pdWgzimfqtLccZ+wLIMKYTZTHuJ1vLhuA8+9d5rPRs9I
OpRN+jA3WRIqSvad2jSxo9E0x3bFhudaKzMKhfdGlJOzMxYemZWlsqCbq3eZTLQaGR9dOpjKCSWW
OIEZwXrfK1+aqvGsMsH22zUK3qrBxZ/WELBqDZBCaq0GuEOt9zMDHTlb6fkSrapLziYofZoO9lYl
O1ujNZ65ch8dZwyWPBruseoqjD5i6UcKEpJyzlDpgG+0G3J6kFhFtfUVtf3BypSnko48bIf0CZk5
o0e1eOqgrN7pBazJMn4kO4nM6xL/PIoBbP83DNC/1HLIA62oDY94+25vltW4K/XOZSnO45Bswfwo
osfOLkgzWRCzRGX5qFcdfw1PCcuF4zEr6iFJoNEbQ0ZD5dybY+FP8IN3a1Ph/Ctf4k6wV3T4UyaE
zUTAIzgfzQNe/R/SJXG0GeHBzBWQig55wc5uWy+xi4ubpMKTxFBuZmJB92BejCRjBxi/2pM8ANIm
H6GKr0WCCNlcBSQpzf2uYogF5PGBx20pL+RPprUhquLLqkqYvgrKi/p3jnqkt8eF6RT6YjVWoXPJ
7MkhDjtbnU+zt9VDWRMhYjgGmnzU58Eo44/CKIIp4VPQzfbUdUjGM1wG0gR+trg5jUyCdLpU48c+
zTk+HeUnWJF3mMZXhtOmx6eYejIeA0R83gJ7GSc5uq5seFQGeWMswW6zAQ02V8iKTBFzV4Mm3umw
HoCr5tEhX6rLQErmbP9AmvTdRS3PItsodlFSXl1BniOFXXGFRq0Ehla0IKGYtqw6od7Edu3UpT/U
TYr6pQdOI6D/A73dWUm3sO7v7tR0uB8LqFxa3v6e9eEWdz3qK/1jwT0GVMehXTJ1xoSpHWKeZ7TH
IGzPad565JGiqFycS0H0NEuAz6Se0e/lVIwQd7+k3bDDJSjew/4/UGxTYiL/zveIbYjW1ll4isLZ
LZlznGbSY1cxPkKLY0yitrFfbyAOUn6fC0Ytm0yg9pcFJZUCIJQZJ4bYWWMwDHMPj3JE/IYo2ldl
Ut9zk2IqmlPjpTCaG20b8OtRkEeTZw9trTzXq/k+DNWXTVBIrLlIzgwcsNqSSrh4CTEY9ra0Muxf
5AtN7JgbOChJFnRTeRHLUHhzzHXLyDrdp1r1qPCLhG1NKjhh/QhV5lRZkhGpWJq95OXY9mbLbjLn
GCrXovkG/Fxq9Zx4E1Q43ro4hN4R2gtnR/llRrWNC8UCPeqQUmpDDCH8ihwh9FDmLtEhreoIIGOD
xjzCdt4wbRC8mpJyqhWFE8bcdDs09jqEnOWx6NDrt5V6YMT0THZy5jWuu0XhRgOoiQ2isritNzXK
t53Jo9Lmv7Fcc5xo12gmXMEeP2KHoHV9NW6prRPYZiSXhXDWTknCcR7uwPWzxZ8wGRQDnyPD7fGS
A5oJSRzcVDoZnD45lp6NHihIVMdFrOiCBmCdikmFw9Se8ydmFju1JoBV0cJs6cQtS4q7pVE/6a6n
Q6qe5SwP8I2u+IBf53yByyTjbXwcnWYKbGyoi5Z+aU12Siz5NsLp0tqPVHd/wGN+h+8kbiVZwFDQ
kdppKmdRbUbHoU0y5HiYN5JlzA85jNlda5mG19tVqDnrYR7EDVn45zBotzzrk5AdEzownNkrmlae
JQ51VkNQRmwUuad3y/sA/BxxtP5GK8lKf9YtT2lXcj8yOvAhrro9l743CePUi+ar4WgkCzcfTzAs
+AM03Tqa7aTvaDWsUGgTsEXZfGTb0Lctu8dlVJjPFy/OZDw6jfJmEby5a3KlRkY7sKhoKIegAvxK
1KG9j6TC9zC+O3Ut947cnAwO6S12EuV+kgID61DggItzcDcoZnfHeP1uLlxiR91zZToaaW8r2QRo
G/Wa4Pva5nQkWjQH3qK0v+11msmh6ZKgE9bFtIlkREH2OI8DuxlT22lj/FJH5rUczeuc8aDWwKYh
IsNxPa1hVVqXocYTg2CDNBm1MfeFFAsikoE1MSXHTsl6WFEptZo1aY+S5HJeHD0lcbEesFfPImac
i8uFQNzg9Uh6G/GwAGerOr37lDCvYM49IZlt+8//fLX8f+e8+H/OOCrY+P5r4+j9RzH8eXW8/fw/
xBPm3yxGFKSE4pdGVOGwm/2HeMLEGIpr1CUbAfOn4SBc+Mfu2BB/U9FNqK6tk6umGvi0/8twYVh/
I48U5YTGfJblmPEfeUZ5qT+vjnVdJQbEEDg4yKFViff48+pYneJSIfCQAww5WcqAHykDxTqTKI4b
RJq4AT8Gw7hqxQcrFWd8HVHAcU2LJXlEMXgwKL3m7EzB5Pf9M4gO3Fxhp94MUw856jbCqx8jL+4y
TFhr6GiPqw6kx3pbm3vBEmF76al50ecD65C9vFOaL2iErkIRG8avYn5Ui4PdoWjwSp7kyVwdh5iK
sNlBbSBzKfJqmiJU1WCDBM/8IulONf/JLlS0dUDZS9piJmAclmn3uygzjxHkTu2vTczgwvxt1leI
hLuU8YFkGZo33+tEXo/7tmznWtl+AnW7DCpgNwoKM8f+FYedZdzDKgpIxdzN5ZuTf9oWxWwdE+3O
8cIEXVCjaRHUZ9fvmJir+ZfeNOfaemZHfUjkB138zYIFRvJ0YC3MSo2pDsvo5soq0Jo4KOvkjhwH
kDgQ82ftSFHHh8gMQJNBHW/DASSwdhPi2fS0+XuemPcmu4alWAo6/igxQpj1zzG+S2gqLBsOZQ6K
t3tAVLk38H1FnHBT9EV9UG5CGT1E5K2tX876orgf6EqZuBg+iao8/j8tFi60+Fc3YuTpJH5uh1YX
+12eH1SMJLP9BuoHMD0hsM3EGEzZ0erxjO3BWR4iTi6Okh7SqFshFV/zA6XeZd5Cr8yWVmkOcoNE
z8SA0ESIuRj9rpG+DbnKQP+NbUajsFGLyU9YIk0KjGoMlUn7URXxViPuWNDs1btJJqc06Q8YYPc9
4xa5pHeNqqNneza2xv4Xj21YHTGr2QkHw3F2zF3Xvatsh3XSYuDlU0rhfKkE369xmCFzEbztV3ZM
9cNSnn/KiHuoggelVj0UeQcYG2dRssTGD12BFGyq9LA6l2aw9obtxymDeb04xeIm5U+IqIj37zEO
8Ub5G7gTtleMrXdtxPC78U2rn/kWOwUHSDWOWfplM5lrOka9ELBa7jaHRjVuV0+y0EAfDA8drCCU
vR5bn5lybCTbiGQDSaGR12aPTsqrjK8yTzlRGFjO1QLOKKY9XIJ21jC/zB5HE3OMq2AHpVBGaM9N
Pl+Ya/7Tk/B/CCixEc38SZ71xwMG0Yy+GeNNFYfYn0ANHMS6mwzIMvXiOyUmsC9f84nvMqLinrxV
v8YGlnKm/mvnnM02Oy526WuS9O91DpRoOtRFFMxQ3qShBRLtYMzZGSUBVAx+zd432mc1P5EBvDre
QEwq4YT8jkaQhMuOcGEYVAcoV3dd7iLRuquTp7UNalvZsz3cLzhgzY1iZWCuwTUDnUu9uVvZwN0s
yKGQDvc4dcB6FuavhDYgq5Q70d+1LCCK/pglH4aLYIGgXAyaE2HAALWcHpOzQP6OSuOpBOBrzYf/
84eq/dUn99cPdSMB/BOce7TpPqAwsxQrXlFwXs068zaH6zrnu7J6XxpklOobVf3qHLSlY8NX/pvv
1fifDg4TNz80EUhonFJ//hMqSfLGtMkoco0sDUG1nOwhQ8Y9rSeW9U9a+xJPO8RQq/PBylr6kymO
lfLW2sc58vP6wqNC1W9qeuauVxbiZO5i51Cg8xApVXbY0Jwp49/lb/8yUfsviITtuIO1rnItbn+5
s7FR/vmD07hiwLwVDALcz5FuZUSRvdrnJV//zefzV1Xi31/IEPamfjQ196/fUDwWozoRSs1dppNm
WezKeO/Mh5QupP13r2X/b29Lo0ig8yCRHBkkU+M/v60tPgF6YzIiKTw7SNLtSDumqIrjsg6lkB7M
ZtzUuAky421qYHxbxkGzjnntWyVWl+m+sNGuVGCz8iV7dUhZ0PICCDMWnALnd6x4Med8ssUNqGVY
QGrEzAF775Zw88Io+IWawuf5v3eL9phKvFLb03zcwrgfpv5LAwc5WMt11bzeme5ncOvzxVQfW8Km
DdrJeHnsgLvamuVBp1ss5smGS4/GLJKJCbvSnaQDUVd3D7XiXZYYmdT5POPxMUHQTxM4qa4I9fhW
sKwYk/bYdPE2jAtjsjrW71K5xnl/6nDM9zZ1Nu1VNLPWf8C0rdcw7EsaJg3UAAei03b7IXpRi2OK
tdEaQptcCYNNrN0EwBJ2mt3vOj4G+yc4zmBqfijWbTuG6V4O1vIj2RyHzOHwcIeAsRiDPDc24RCw
yRf1fpohxC2/NPWcO60nViL1lJclY4NU/Fqc8qRuW1zrhBFol7vfjvbL5iMwAO4jRJmqDzLTsM9f
bO0pKy8ErIC/yocnyckhJOnryo84l8wl/zgByvrHMDKwcshUZ7w0Ks2+18+T5hkZaSUk1ZQ1lHNn
hGy9HDB3eCJpGFtAjqJoGxwwYLPXszxRsbgp6KnM/tyaKm8dK/g67zB/Hoe1fMFndSDlnPMztTwT
eUFhm+GMErEfwE0wPOfNG3iBXI424LVcUl86HjX8jncrtF/N2KPaSrpDTPxEFmkHe/nKGFFlFDwG
98kGio45+0YURPG5iF2vRlJjUpvxclUioCOYx0ziCupuub2eJgEL4VAZhz6x8MBh6hQ3LYp9Obah
La4gOnmU2+F2pGLf2AaHXkMhA/84BIq6B3W7d8WDlf6KRlJNcz9CK6ZlA+YzdB95UOpvjoaZ3+LX
sHMas3mAAb2XKNwcisclOVmZe0QwByVA7KBQo+BCxYdYpeqfVt16LoxXacl7wxx3pi1OGtj6+NVJ
oNU5BssJY499AGCFR1bMroyeYFQeHOWaRBqZL+gOvtj/UH0Bk1RJe1FPcqEkIPJlsoPJAWvkAsSn
itXL73ES1CPCJwLlqTJRxDTTUSPEVN9cs6EYnpoOV4zBBgJQCYE7E51pzmrcjd9SyQ5CxdtCRGNd
68fEvVL+Tc7vVZR7tDwsiaB2ckRqt9a5jJbmQWUjCOWuNDjES5eDWnmx0h/j/KIa6lFx+Hbwi+WE
16941LRqgINxiVTFt9mzjP2XUvN9mW/TaO4TN/GWaTolUfy8lZRsdPwRJ0HZs1pIZJA0X1X/o8mb
UKfWXPILtJ5gGH+qafIKvMxb6aMF0zHqO6MPlQhKJ5TGm7Q5KTtsFDG6U0pNC1NZylxIA8TKRqsK
FgrSBdp8vYk9SsGezeZSvRZAJYyZa2WB/sZydfxh6/cxj9le/kBqtTNTrktypgYT4wzEVcZSGKLe
avXUE95ucc+DXMd3WyHvi5QhMPSrFuYM7JHU6cmtVfA8gSte6vzmkjk2sTh18IBsrcSoFRfbRrIH
XANA/KEt4baz6DIWIHQjvt4EiCZujblYdmrUX1qMm7GYwwznSCGOBoyXWWA6E9zGhBZ3S8Ci5si3
hajpNmavWvVdUSspBCpaAkWQah6JmmGPdWPM66+15mXPxfzLou1pSWGcibjjU1AUcRiW9ZSUbDwB
CKlJ96j0T22+HiOdmpdBhOjMvUjDdJ2gc4CiYTOE72y3GrPvVM8cDb2WkENVvKjTXdJxlRZHPMxk
M2p4krY/ZcDIpinXHK6GTb8Sx4tPsNBeYRCPTp4NEwAui6k2t63abZKmHZGiy9z4Oi/XWgqKXxOC
a0d8FJI+zqGczhZGCKRRFmT2D2t5Lk1YzT1b6rw+Zc4v/NzbI2+MtDsa8kOcMmPFaQ1/9NNZT9IN
JxOwpQURVr+LhtdcDUdMeVCJcxlK9ScK4x1ajTZlsWpXR8u8KNZhRgU4PXaKl8owZsQYETByNuZn
JpFtFG4jSEc7213j6QMOMMhEIMvwKP/u57eI3ovax4XIiMaVZ8FdkwMVEIepfV+rW7O9Tlk8ABh/
V4hoklb7Lhx8whh4shvZQZ4DqobqPujnl86Oz/B8GP7zD6pMLzPCd2N1P86X3FpAezBGbeL90tgP
Cv33MLV4vSD9y/rdScNc6p4yt5DRUASvgUkPm/tQBF+0+liLB5n/lPa7phevWif2pvZdYllaUItk
tbckCFxnrlOi4BPIsYhVcJ556zsS3X2+BgQcRzRESXo0WM4qkU/02G5kt4sGblFJPAcqXeU8iYAu
uo8rX1i2EmGr2R6L3J3OpTqPPVN8pI5il7E7xHcBs4gvegjabZpHyHainToeplZzKAcjlNrryjpO
ry1/dhJuFuaKnQxmx90EOz/azfFds/mmvUqa57k/jyNLKGgERdScteIZRfpuYOiH+dV37Tea+wfD
YU7Svkbzb/ATD70BQ9tkIIyOaunzbzbLu3ZAQJkcK9dnKsEX81NByYar0K9Sbrxi3g9qde8i7cBC
ucNoyviOdv6FNJI9iiTGC6PfG/QrXNaNIC11Zs/B+3ewQDdJvNNM1ufqsK/b+DBW2UtaA/VGauus
+WkFe4OWnvDiyM9mxRcqUk9Wsq6+hyVZ8vkgOIb0DFwWZtLMp2vwDi3mze1a3et64wv883DNvUKS
jC45z8H71S40cZXNeHYaVMDBzUIYOjtl1phGTaQJh2+NA9ukOEGEDcy6VOcHhXs5Ya4yRN8tyKpe
LyB7I3a2r6SeNQgM4fEhSea9GHuwwwdk5p7NyCfHwFl2eLBra7eW69mg41ei7LdUrb2UDnjp5gBc
LDT7IihV5yHZqhSjv2Tp/Go0qpeaIabfAESU1xRcPWpzb8a1x/iVpr328vE2R+wd+8wXEVcqZHPF
8ESG0TKn7MzL+2a4lDnlR9n589a1ztUHquAHBIDYLvNoVyakUEgKifFXzyNTiuKEb+EYA112zIl2
tdvP7XVdYJCXWZCJ9ehSiDI0diAf26L8ZdgJau5i31YaQ5d3jNmBPvfsvlskU5YXQaJfSm2PDjeA
dL1z2H1IFEGNP8AmVFf2jDNrqjQwxc/SeUYCupcxx1/1xtVsRnttUQ8mSFQ4vl6uCBgAiVdE771G
ZaKUobnQKterN9W3Tl8DrAMAq1/X6pWmQG96AGVWYBYrz7Cgaz7igpBsuXHh3+IOIpqp3bXZW+y8
lfkWgCcP03JvzEAg3L64KFP3MJEsvw7tIdWnA0M4yyxOAHm9skqf/uiH/6OQsf8fTU26TVf+r+fS
z7+7zz8HkP3xC38fTOuQgBgkAx90oWszgP5vEpDm/M0hwdVxWTm5gnbov+fSpvgbfCDdxgnlCkxP
NsOc/wIBkSoNrRTLE6/B3Fr8Z/ljYpuL/2lupNmMtw2HyTSuKxc5159b2jRFrG7HiDo4/CXTvVzx
JdLwE865+sOotfGHvlnjF+h4ZBywYHU3EL4+dBdns9KnTAY/o81e72bEU4CSS34AyFvxkmPDRwXI
NjkxbftNy+qeDeDm2LdsFK7uZuOf6j79nmJaVGos6+iug/KApL97UvqpfdBgbMMCnMYrSEbCocTY
3PoNGgBYK/Mna7Q8fUb+lG9wAZaMyivyEvIOB5WUgD8oBFPacXipoAmcDVJgds16AFqcwVihJbOT
dDoaxlqFc0PAwLRMK/JMYYUooPXzmmirX4OeCCyR5Oe6n+6Bs15jRIjEaz4VWpTuV117jlRyxBwX
lcEysC11MyP6cB0Ug/+LufPYlVzZjugPiQJ9ktPydcodb3pCHNf0JpM+v16LFxIgCZAAzTR50HvQ
7VtdhrkzdsQKs7ZQnnvsUymaDcmEHwjvvPY43aYYdJpC3CmCAHsv73aZhbLm+Mmd7RQ3P34Z5/rR
gCFwSGJvvO9nVDx0R3L0OFXHt0oN8xkqWsyr77vfYGzcfVpAI7D0kncpG8zl8zh/WVliPrkYZI/G
7D7Xuho/8ijk2c+Dfz9a1K8mzjWzMQFr6mAforK2L7oOmpexMmGy+L1PGsAYnmMqaLmSEp1cYj1c
G+ivpaSq7V87Z6KCcUyKCXeNDG9hn3z3EmExI5ZfBhYc/Ih6YyNgYqlEB6ogGZJ9KZ3uwXGacIW+
bDC09RwcYKEIVrkoxd29wMdlDAwB8C7X4wzv3JygmoOLnVxWxXhxrrKfXuOGa/I8EX3J+y/h4D1h
BuUEyS8sACDU0NWw7kqd7ByXvtDa06dumJiB6VEu4Zc06iuxiYnR7ptvq3J4GfA0gfCL++RMTsto
Vp1seBGtpfqNTUHZRuTBMZCif+1Flp+sJBgBDPDuQIKEv+CXhDOgSezYmZYoOWqTpdV2lD+2JF7d
h+gQjh1PR9qLI8Bc6xgu+VYCPNorJNpgCRLZSRTdYWHfTrTkXlTI3JjSL7bx2wDcuUNVWWwE39Zo
uLtaujQgtHD+Nvj8+/uZbCy+jb0fVOEaPYClNQVr3lxgtvIcABfG1iTdtFDynM5eWZV2KRSqJ27p
qbyzh/AXVtXRmAJG1YytuodLdHJm8FWdmC4J7nr8ovFusH3u+SPtgHbPRbAnHEUfCZcqNz85TWrd
4VkjiG6YLIqtdt05lXNMG8e5tnVzbYfAfZgMBKVcyO/WUC9iYEdqBd5DZePXoHYQ0X1gImst7npC
GJ9TAz+hZYX1qJZCz2x2zI0ACW67Exx97LWQjHxIlqZbKzZcrvrUneufVBK4WFaA6Q2eQd9SFN+I
VNLymyUfdgGtYSgsLmg+CGBK/vonGBaXDnPcOkuMTdVUWLRHyoCcvwxtR+Um6QW2gfuaV2TGmuLW
tVgWghkPnQrchLqX8bvCgr+Kpem8QgLC/aOC9EQAZOdgXWIFZryHMjV3xP70xlTJc4TTze/SmuIG
Ou0sfk2boE7FOU3T5tWdiUlltfoukuzBq7z+PsXplYTuxXBQHOfuFbwM4gwke2gUzVOUpD8VzQUY
3a/eUDRXkSZcEQsSQCVGiKRIszuvwcYW9746kkkauBSX5cUOHINeGZhiNnTYHZ27+bczhArgEaPJ
OBX6LwWqGOwcVkN14ccngKHtvs99HnctfkN0+gyvCvD0u66xil2bTeAJk4Lfk0SmdMlP7NWMeSeh
6Xk3JSBZKbhAfEAC25cAULmjAAU1S+dLj2h6xcjGpXGridnUDk6zo/QpHIwEEqSw/6Q1/aobkXTW
dfBLdWvpH3Hj/IFMTVNtiyJMdzEYIUKd6ygMaCKuLD/58Y3cP5CWYoby0pkSlVb9hnnp/U58bDQb
hA/WkLlIFOP0hZMt+JzJlsBzik78RTQWUnwesYyPAUfRdpCedVRBXDyVIv3BlyE2bi2djdFZ1SsW
/uGxscvitZ1L9Cvm0ESZOTxTG4sO/CA8OnQaMydq/92YPJx6YUkDCwwaUb1EpVsjFGnDockhug4y
/x4psV21KVdXaQhWLEkBdGgW0v5saC9p1r1ht68pfc0YBa0oYQ1Mb/huygsc+HYl5WOlfR/KzVgY
wb6d6U8KjMn4wIVYnRk/criaTSWeXdMIwPtUTf8hDJIOofaq+87ocbuGeX2muM7YtG6GzwUWGJc/
Jx4UlwQg2msrUvYL3QzjPSh+HgMpwb2v3gyw0kXVEB2wczWv1N15z9g6u2YNfBvqZguYKzx0dWR8
SlAij4NtqycDsuojbpb2iVGEAOlY+evC5/bZljEXN4sVY2by0KpDb7qBe9aXQbZUEuYUM3mRzl9q
13qtZcpXrMcpGjaTc5dqNX3yfiQcwL6sfwkIkkuak/5vzP8Tyzo83y9ihu8GsMPmCTnEiwdNOfd5
xXYrDNZTS6rE7r0tEi8pstCkPS4KnzLsX21mXqWKHo1ccBLXrB25wO/6sHjx5yL6m6rR380OIa52
3hfeD2VEgJcEWTNamVL9ZdpcSQTWkSR1QZCEbMCpXYvOQd536yEbj641fAaDgZmt5EFBlZvRfC3j
4smp+/C+jNuOpauOWIMlCG9RX3/KIcLcF7MQ4Ot78WS/DwW/UWK1GzuElUdjkvfiWj0tmOPoXMyC
xzFYqni3KEo4JTSKiGgfhszyXxQ/J1is3SSfMrYvRKnc8D6Jq/YzVb0H5Z1jJoKVtu01+NMywz+X
eD5xLofpL+4atevC0f/1Rfs1F0K/FFRn8OYQ2WDj5P54s5dsmb1aTlDF5VAxpLXSOnm1Lp4gLdEL
G0miphN6TK0paUmsL5GxNYTSvlGtV11rROlDnNENQS3D9FFEKSBLubf5XXoGwYeg3oOr5ykZVgAL
bdd8TfmMyZfMdnziEKp+h2xmStEjy167ifdmBEF6RSlU/ENw+RMwtbrZ+CqyZvLOjpNXj17DnoQm
xeTeArzxIdVi7Sdf94KF0LmNfdce/AJMNkAla92M6NayWCyIFSCpocW+qHPHeRmpIGUUqGTwF9g8
qpntSX9vN4yzdR1vPDq/4eCssGLf5hjuZV+TdNl7o0DzcH0MDAvt1kiK+7hWyZ2ubUV+oENUbrP4
ZuK0Krep5u4q7J7WjDjqtx4n7LGy04dezyhzThJeRy3ZZWAjxyIwWPWLCPy2xs/e4tMisRxCsElS
x9iy8uRntzg10aiyP+OcHxyDnJQVPYXFOQ00DvV4WjoVOy33lOhyTfcRbI5ZMVh/c7J2h6ZMTiJ1
OuLyKYTnBmOJVOmMQjuX9OU0/ZEQgP0mA4tbN4MwHbp2HRb0cPgsSUrZBggtabrt2T7Na+5G7YoI
aHSO+5bMjTYzSGiU4qJCuVMHj0m79BWIQeT8SunFXMX2HLd4M/iep/Xc/FFTusjGHQpkVb+PXUGr
DNrBWG744iPXmNS5MUVZyZp32dqA0YpOGEhZL/S5conXkjzZKsJLIy6eESFYitB4DrGz6aOBmFww
fVfE30LPOTQtmUOYQrAO3Eb3b6MCQcAWAh6V66uZUH3am0Quclz8drvsBHRWIPAXoxnxxpnBq9W1
+OWSGuM8BQnPM7VWyFlhnD9OmVPu0f3R0Ctdb0zCJMhSPqx5hgN7PTQBtvuZBssVZabzczEKupQd
dlo8/wkho55s206hQhdlesPhne6c2FMoLyQt8L/l9V/baPVnXhN07WJ/hM0pn4e2VjFkBbYjZI8o
Ru2Y5uwMXJUdSeeKJ9PTs38uPc4kuGPl1VU91DIoo89ElCmL8LjUcYC4S8Yw3o5F7CLH8B2QCUmN
ZGA1VLfGuGsa4Z2jtv9oHNPbFEFHhUrYEyIh+KyPfRnxyKugSt7mnv7TKUH/Br0Rou5kjCrQO+8s
DmcSn77eF0ZpbgJVG6eRRmQ0FKDw5JDMU8TJty0j5Rwr1mGHDK8HPhpZwXEXfUntV+MdsybQmx5T
HyeINW8Aic4H/icOVFNxadm3Y269+eOAv5IL66Mpwy+K42q0UxTVYZxBeZTx1uhogPPhbnP5klyL
AMrx6Onc+UZZIeBCKFUrPzeM0+BvmvZJJw7VSO5d0GZECH2ssK77pw9/nAlFLGv3Qz+Gx7RMmXEt
/GTm+Fhz48MvPIZ3YeKI1RS56ZHvB1ozBWnvvNAPchcesZD6DcxCuCIj2X36ufs7Zgl6ImVmuoAH
go6Mke0yyQluV8QCsBXJX4KR/CbNBvG5t7kwULizFVn5NgWNOE9u/xq2hr2lTgwWbxldVCGAenRF
cVUOgrIVYwnW8xREG+7F3sVMMEw0/Lcq96aXbkaDi+Dhr2rT4Es8iYjpEC8l6MKVwdTbakhUbl9R
vmhVJ2kXa8zL2EYr70np0sC7UrO2sbyPIUqCdx6EOUWZ+R/Xr6hJqo2GzWyWWsarWc16CyfN2/PR
15sI7h5lKvnzOHBD5NGGDzQLIfjnXOhXxH6qxzqKkP0sDRUc85Yo9nFoZrhcSbOvARNEeM/8bM8/
KLc6BGeb6e8ZYz2tnR1JkyoDxTg00b2EssDbLV6dtAopUvOi7OiGWf+VDRZ2VKvz8NBLUPMN8DTg
easBwP1ViCF8tMOBW5GKgovkYhT03SXNy+LmodrQEJlSizqDdvQ7gj2eCthPymZDMVG9dtr5Qv5u
qYlhwJTgzWX4nfVsS+XMkqws2i1OhpOTkqHIfRmSCJAvvWc8qWX/Y0vKRBOr/eg6fzxwqeT76vFx
0LnJmgqjwwHKxeIp5kAa42tkWS6KI5xbayr+aNcEeeMM4tANXEC5vLAGKVsm5/RqGyi6E/dl0fBn
2EG695jQcb0TZEJcsbfYHfapb20ab2bgMUnhxB3/9qG1PtMOZok5238yj4APxLd1ph21aQbijiG6
0pZPDwnZgLgfDGDPggC8dF3oB6uvnqQlj7LhkWR4FHo7RDSJgVvNzordM+ctW8PoKbe/DBt51V2i
mu2k0q8pRiVC5gLrKP4I2rw6xnVpWcV+VBzGdW49cVa09Or2zR0YZ2SKalnFjS79zbY+iqg62Itd
0nPpTga3KFlQEIBZge6ZSboPhBpGf6UsEmsNkftjgt63lp037C3wKQ900KX7IopYKo4sAMg6vY2h
19/anDBNlQbvoctTpaqzfR71GiBLdMmZxw9NVOBD1LHNkrV9GZHEHZWdqSr9aSgZ2po1zJuYv9d+
nlJ9RyjvHZKCAjchnruIjZxX1MyxIyEbDH3DtUAvAAVuHHpXtkeu6FCcBV6MyKUio3Bjf1fDUWDn
1c3bvrQfQkVIIyM1+cX17csXAUiOsbSPTUEtsk18O5cRFGQkGJcxelvmQECAUJCBHlidwVXwMKDi
5Dc4nldDbB4tn/+jTsz0BHTgljfWCnflkgOFuJOnabzJ2E9fqA5g1+FkL1PkXM02pvlBYUTIJRIP
ZdZc6f0ZLuNQJt+pmRM1UpRUfsZOGq7zpHpqgO12ji9hOoCqzCuWNTFGSqinGNMw9BxT1amj9Fkg
NVWEG82iOtuXd7EMuW4SqaO/NMYJg6Jn4ivYZHjm1TzJg1/j7SCj+GFx8NzcMqAXF3LvMMPpxD+X
m/mJSPFbr6zsYPhmuvM9lZ6t4J/OpO3IE4XCDt/DFGJZFWYIvuVJGcF+6oIHBg9z6/e40EE3rEtL
TEAnwrtpxrk71Fwwe36gK0bAvwlD2S/7rG8H4Cs2upkm8ThQ7PRIRNVmMN+kdA4y4MfJPJXuZV8Z
myTsHj0Wib7u2/UceR0+uwlXfPHusJ85arss12USYOW3zqbRPIDpZFFk+H/Bm67clNBQoz8UkE1m
TC4YugR8pBEsVtx51N7w3XdqQuM/0D8x9YLmcOzi3AzJt+BQXPUO75tgJHu3St74gQpOEve4bobh
oZ6yk921rErBNZFlwUo7OWgG6bqhJWYTi6p6dvMy2U/udGrjls23PY87PTufMic4F3VnK/ojBr5X
zpRiWK7TtbF8A90BsZL2cUs1zOgeVoCTR2wH5I2Tn3TiP0wDH1c4EkJrE0anstxHndaAnxqO2jyL
uXLCxojg4JTPKeAHDF4UoRbc+4oiAxUwkUGHxkznx4ufOH8937LO9K8sFbqes6NJU7EQrbGXtX9M
ObwbxNxhfTsbMAI/QlYLA6cryPAZLOL10ig0NhjO3LH64pzNmOjz9eg4BGur6WPSotkkdN1tlPxV
rr21/OmKCA1NqPjuWYGTQPVhZ4TxCne2c8iobodhk+izJW3vmXrd+Gq4kKxz983os8+lNfwQDpe+
1GT2m/g7r0nnzhKT2Di3cDqzqdihfzO20BAvhrOVYhruOUwmLMwzDEtief61LP1L0s/bMMk1714D
g3JkLWZ7vvmRsmsISK3gcota7C7lemJZX0PFMFdyundJ/o8WYLD876xfe/NjqPGULY7MvKg2pZP/
zl61C5qCAbKr6KHXZHD73GxX4EAGJKzkrc0K4xgbvub7eBY8zZ9NwyUI4hjFT9LbPnszx7wTttIP
yJkOCB/wZYmpsDE0BnXCjhmdR35ZqVE9Uch27bBt7UGWpZj74mbdtNPLSMyXgsVTEuMT9nogMAH0
EdoIo3fbLQ+9xm5DsCU5uTmV3Lz9OHB77xD1Li+0TqpnFU48qbBpv/eEbMJhZ8/TlrHKx7dcDqSU
o4xCGktBh0ZMGwP7LrY0PQpBsmck+faNdBvl8clUxEv74Ycl7NW1+FJyPfoJ2cPYtWTfXpgn6hOw
grJFbXS2LW3inaG/NQqi/ZlVb1wz0Xc+xIt1lNJyrgkm9hPujWTyekxljfs2MyhhqhqxDY1katuE
cF2tTX2Jozo4TFEL/9HsCgbtpn2wh8w4pmwM5MotyAtOfsfRHbi/Lb08M+qKNU3fkCfjnWjc6SPn
x84FhB6k8WmOiSOlfAlBFhX7Ps2BzVM3y4nrkVRMxUeTY1JU/JM9uOYYs92F7Gq8a+gGGEoiCNiQ
SBe4FrK4zfzL972/74Wzm8PsSfWUsagqLv9Q5H3KIgPta3zsO08Crx45lVX7sliLIKWE+NklhQ+e
gJg+sLaoAoXcn4rvqQAXAFkITxdd95mQ3kn5nFSIYOrkztU2HvuZGB0CghT8EGiYO0mEWYdTLwWW
YwpCpJyMEOXXcBnY4vvanvtVP4jaWuS/5jJppU4UI2t0EzJadIiHOO/i9oJA+rcmSb7Gp8KDlyyF
2OrWaslrmv62SCgjnV2OSQIq8WEOOrVhWHsWveEcOgN8igHqCs6YxdzjWsG4mZKxw2BUhxf4m/DR
eqBDuwxkDk/WbNmiW5l4ERPn9NiH4bpmnDoOIsO3piVmhk0p+uoSWQtIijOIyKHsgn0GSQVGej4D
irDC+wzt/cswZc10F7TG2qzLZifkiMava/MTjg8oKX8TBVV6DFsnebO9jsbbkMf8MMl+NywednvC
ihdN/CuA5T7R9R798uFSwFoF2A5FQJa9zDPzzSha8ydhtgEOFRXJby0TQvE9iljQg6LSvJHfXuua
56QQJgxX7e/9qhvfazFNrznaMwQYp95B1SvuEh9xH6MovRBoXR+269JhTW/jPlMMmj0PwlsUpi+l
7qLzlIfVQ9La/tdgtlLRNhRStR0azWbuHSrZs5qUDJB1fa0ktKuiW/LQE1iozPLSyzz2zXsvdHgH
apLKIAjHTLVFt3Fo07pUk4IOoqvPWKp7N2V/ABeMFKcnl1qrTFz5QvQ7K2SfwAdm1k+Mfc2pT0vv
w65n2GuJF4+vU5hld3RQW+hMkXubG8CoaJEwnEMSqicqbfXTQmw4+4U1MXdU+Oy7yY5vomAeLig9
2ndFQIOGUMEb+VL1M3jgyssoqHd1RP/zqEy9o1sZ7IjTcywutatxaT26eVDDiGja98r25jN1lvWp
TnX0o2ykEzSgKrag83TY3IyorH5GgZDtpsLZNLp96QwL30trxPqnT+uSXhAr2iOVOqd6egUJYHyC
2464GfndwS7N/qGFQr4J9MROjq7HPbCWbO23oTq1UTtxhDFc5O0Sq7IWhGVRUhqM17dmxpM2fZTR
MB5MYmcnK+4FLjgQLxaJ6u+GN+BOLyB4JAaY8GLBw48LKF4tyPh/cfkhK3pcaioVBmLIQ1idIt16
6Jo6xnoL2rMw4oRHjKvu/+9mjf81APhfOib/x0Dh/8N+SdvCKvG/2DGA+f3+t3Kmf/6Rf08KUi8Z
eB7mCZz8cCsWyuu/JwUd+pc8MMe2Q02k6ywA5v+gzPr/Ggifq4rLf4SgKv6TI8P7V7Cznkfkxvwn
hWD/nyiz5gJz/s+ODEITED1Ml3//4sgQ/n9L8kwtSdSpZ60OCiJ/7QvB1hwMIhV72qN9pnDclK++
9Nh2seCXj5hD9QgkziKQT+MRz7zEWKrEXbpEDkngdRgW2kTdVCJKxAk4rV8AVdiIGPRmXBsrGeaD
WURsuXrUSho+HBsrE3FmbnduB6yFoH5y12YRxkGbTpkmbG06oPL0JYZyU28bt+7gv5Yyclb0tQSP
wm+zJ7vJePwPamFi9UyI/DGoxCwKKigNulrYSKkvfKqHZO1SIgJaN1rlUwnFPXei/NbHrVHwNHNa
KCN+RNNlThr3WjeG8IHw+WoNEwC4kM1j7DS6opIrPj77E/40NvmY9FeFSTuszaMkFoELklxXwG2S
QYzukSQ8u13EEssPynMObH9eAWZMSBDYgPVXmGwZ0ifd1kAI+sGxb16cwsosDBZpvGKBZWNSVUdT
VkwpiGf7Q4ws1ohhI3XGXK1d+ehUfJQr2Ztcauc5H96j3nEp/gxC9V4CWf8QVuy9inga/+QyhDHv
pwOWXELE3PyUk2BFhNyIUDFlV7wSAAHZhdk1FucQyBGEj66hUGLd1cFrGLckrjBQG0ThKyvdcS1c
4V24iei9nO6p2TlFDeyhGbMmJBdeBVXYKCAp/Xkq3YYAbFJ7R/XBJyb5B9M61wOG10C/EYLzD3at
u6vOUi4icCZZp3d2iYrglF/asF+CKCUkR4ixseTNY2BHk7pYqOt+qW9T39PaEt4lhvVatL9ZM97L
JT6S/rqUDWSx+c4e6VwOPO6J9fU0pBcG2ao0OloDdQOj6+yjpH2XOQS/CnDCOO+VKx8sm/EIKz46
QIVle14v8cVR3MF4lOgvGBd82seUzZ0zSvYc22cdsHiyHTRaGAHbjBN62W3ZzxDPnSe/0PV3ZrZH
h7UQxlOGbxgglCLVjvUcDWxeSZRjejDFU+6lhHWbjt8c1fCeux2g9b/jrkpXruz/2rm6+EF27wVB
c6o8htdhbMfnFoOCEvmuj9hXsjy9ioGJGWErHuSxC88KvaAd1aNrm1v2Zxvthm+h9WnO15lEZR5u
LBfgv/nmA/dkunvD+Lkt2X6RNYaNcQ+BiYQaxQb00WxTu3vyiYQZPSKDyRoHobnTf3x3eIh09+QI
OLuZj95E82vD4rqcWDpfC9/bBWgupohvbWiseU5u3JDYaCd3UI1OQWLuprFDQMtO8RKIgw8pM++f
ZotwQQWb1cFzQJu5vBaXwEHd1U+98ZIU33YfnRzotfH8bvuZZvL9hmBHMuCURsVuIBgaTofUir/R
hXlZxHEhAlartB0+EuZpP4YAmjzBcn6WU1WDFQm/DPKzfNVOQzkvcADstMCBNgZc3tDFMaPks5D4
XsxxwiGD/0gEzUNJ1iDyCSBIny2fV737XXceICEFs48CNGU7QKv2sYMtMuBacA2ynVOKp7f1bly3
iT2Pvx4wwpoHq20/pMobN7Yzy3Ud5/epG2yjsaAKMrlo04n2kZcXG76O5c5KvRyuQT89kq7cjHJg
x17jtc2GC6a6q6PzN9v39vUi4Ajb2JP1O3o6eCr1vAaMtLNDAh36ZqbpXYg5vC4M0Kl8e4e2uJpF
+hUmAVoU3qEmT9H1HFnAp+OZHu4k0Zd8UP5OR/xc23casf7IciJqVWZPSzemixbqls5DI9KbWZ49
MBdxHuyboXieanEVlQL3z/gLA6uRitsum3CDvXTQba32nnSTJurxOPrDWcn8ruo+hwFKYdj26omN
7yXmoW/E8Ssujkd7vEM0QQQVLwiIm6ak4w9Tt93tpzGH88yy9BRzH2fbqIwSx3WW3nQmzzozz4U3
H1xW5PUIlU8CHWbh6xtnD+0hLK4FmGBHnccEJDR6BCjhCoDNEIuNyBbIaicASJsIefMYhsgSg7J3
mWwCSpZnHipF2TGbUbFnR3/biXVPkB/SUUSnqgrVJ2usfGNSkSgaeRMDgTRtaJBfw/DChTdcJazy
8Ex7GMjgqZY4LfZMy3vdNWfWinsPgxDnqu5uaeed2+hbFSa8NxIWFbeJoQQyzrM+427fl3B97b3G
yCZT70xD472FoYmV/M4dp52HJdz2vrSNR7K6iYm2IYJe7b1JpG40T6i0LF3bjdUkh7AuGWN9wyUz
qzvMzFiE6zVY1VseTaseZVjMJv1VTXt2hfuuubG7un+nxvbUw4heOWQYZx9rfZfuZMe4D3V+J8qj
HIkexv7z6Bb2W4B7cG2Ls0HaPM2bW9kvD9vaKV965X0EWhER8b+lMODFd1+ai8jYGvWXcmfYJq+D
OTKwICwFIADbKAi27ezuHIQIgB71e2KocdOm5j0SNsW7+j60jmWP4mpm/MhqGEoJfn7uQqKkc1Lz
FEw/U5/FJYSgldnedGBf7I49FQ9zCLh60/mE4EloxKGx6eMxPMRkb4whXHtm+q4MweeVn+NRWthQ
+ePnVzQLrqSTCD1onES3TOllrPCwtIVkp9zpUAUev1Qub4MuDrPz3kZxcFJ6Ovqjd5mE+utxrHF3
ojFSkutHl/Tm8VAvZ2l+XxfBzVJvlD7RncTyTAR3MXcYHczhQxfdB7F4m7L8yLZlV0a0tUxfgYUs
69Z4F81mm6F2cmfYSye9y8L4OesbBMUJVUKj2rtdSjQzYRFcjVvF3RfWzreqm02agaJS7bXvlrJn
fkl1d8xntHkNTdoJ+5+YOmzoLemlDfq7scnvyeQjh1dUY4+z9ez5wB1gWc1Hp8OoFLTeOXaioyM4
D0oUYnVg3EquGX83hIwuD/e9NeCXVZzzhDFSa6uznzpivwtafRP7gHwyXK3d9Fn6GL8G/oLzE94L
yI/eWuZ/nIwtXVBR2EE/dzg/Bj5QhfmPwyoy1RPqyPCQkijI2HZV+QckS+Y1EqdTepVBtR6Sc9Fx
FFA7aAZgBa2fHu3D5gGfDxY4cAZa3KQpt0CBjEGAeS1amqzTaufh+LCWsIsx3Yf4fjoAv06+kON8
zuX61QezmqUfusHn3M4YxdLylhJxEwnYHN8Fhzqv87xGXpvxHhv1lXSyILwI6p2PzL8LEhQrwgLx
IbXlMaNdeR74i84nqCDvSnpPo21Gb17DeZxkB6aSgyJNFtkWZii203rexlwIXErnykUNjn8G2wXg
xDqD6dEs2vVyuGLc3I28kIkA4T9oIx9LpO4460z9YpEk1w4dVgE1XszdD9BlgZ2lSyIFcPrYLPt+
6Vya3H4d5K/hxvu5vg3mqWw62EnVJqQCcszcXdF8BdNEfuUsgG1AxgqDTdTiJKOHsPS3TvUbecMR
DmvbENns6lMLBfR9qJJ9O0yw/yVgwWRVzuRyFAvkznWfipBhq4uPftfurWLsf10v4LnTNRucNFh4
MzbDmtAFdQVcn7lh5NxnENlSwRXi3ZGshozqnga7VSXt7jUdpTwC01uH9oIkWZTc2XSpWUJIFJ3z
tHQWgGmvcnkYBVmgCW+75PUhaX1idPSMEDz1uppmJGrx0/pqMxvms4fZIAQwh48l6TjFC7aXbDUA
/nBx0hieyL5DZXV+un4YHyr0R4dd5By5uzkmoCZ+3WD+I9UdfZzraLG4DKcsSC6z5R3SuccLi4+c
qqfUsH9LwQSD/W5S+HYjRqHFMdiaNj9yfkERqBfb1Wthyq1UeOKZd2wWqu1icEjs3Siz53Tig/LK
YzJ9jcV0KDLnkpEEFg1VtYW3H9RvTK+ll5LIib7plbx1lI1T+7HOCkrSe2gidXWKRbHzVYgnCHLK
8NiKQ1k+8lpDasvgaiTeK319HC7iwSa4ZPfWurarS0bQuw/EAY/mTg9/2Taz256fVetfWOudAx6W
V7fs9x6tlv2o7skIrLMygwPhEIQj875hyfaAV/TTovJWmuOyBrFy1poDGFBFnnYO0dWpNHtyNCxN
HCOokn8mHMQYw8Rhkk10zH1W8o42bqHoGX3MlbCy9wIDf0DlXGKurZxGNwOclonf/tNZ1twiuK/i
dF3md1am7qPIFNtBC8j+RRlDVivUJoiriwMtr056orb+zE1cQZe2VgZ7NdvZlB5csyQ3rxHjT9Vu
6JBMHdD0rcwusYZPOrFIBkS+HxaHZ0rWY5X1458k4HkO4fCgGRVLrsWx+ZkjVR0ypzC3yl7Acz3j
j1M92/zSYWlvZ2WFm9GCF5mkw11hcwvkdnO2Fb/BLk0Pqde3h9Aj2Ks8TKtzFsmtjx7K2avdtQsx
RpcUuxOwSNdmOP+IBTVcN5G6s0bdnWzRO+sCiPCvEQZqi5HinOfyW7I8dmzD4+Of9uFIoMkPknkj
ZXxi/4MR3TWCed3kPGgCOUFJlgs6oMK3srPwygB4d06eNo8u2fm8DS69q96qeT4sdK8ZH/RKQ0Xm
lDPWNrV9ZTzsMb1ibbQkqB/NtiCj6gISZBdn+b10Mn+Ff2oCByMESUWicyRe5+DcRYT4yDHgnYwf
XexCWNEfGgzMSeNvB3qIw/roz/1fENLLZ9fvdNDwh2QEjvkhqQwOGCPPvzF3JkuSG1mW/ZWW3iMF
CgWgwKI3Npv5PMS4gUQwgphHVYxfXwdkSkm4Oytcslad3KSQDBoMBqg+fe/ec6ePSRgis6TRqb+g
9kCklfaRIYkSBf4JHzVRvFhruugQCg+lfwbUNtg5UQO6ExozPM9+QQlEAVoj+MrF7N71dclZqsCU
yvevSMbBZ1yHtzZ5bkBCWzHd9E7Qp2eEAuHnKBLkwcfeFNlHv/ZREZu2be6GcmrAQC+FuI6qlt3H
8LZiUheisfaTmNU96eScC5A2ckOdtgw/jwsni2NnPITuXR2YiK+6+NAOGhtiH3b52tlr36kz2KuB
c1/RQeNygEPYfM28//Gfdyj/x77ji+7kb/uY/z92KB0wLb/pUBIs9P1bx+36WZnU/J0et/6Rf8dg
SYLgBPr2QEobBvna7vx3h3INjw9tBVrF84MA39R/dygD+18kY7k4ubzwrx4lPrN/e8aU+y8paU36
Nm4z2+UP/icdSv47v7Qn/dCBfEK4gADk6QBck6+ANBZP9JJrW+xnLBJ3og54SZQFeA3qbxnC2mYR
CJDXxaTY1CRum2trQJjw6ZcbRgU8s6v8n6ov7+u0Mvr//V+xAtP+/ttr1t7fl0Hol4L0RhM3UNyj
Xwkza36uDvFssgBiWmMINLnhuaYBEm2GdIy+psvioOhSTfG5b32Hk08XpvM+8/Fjn/qmjQCj2Ao3
fsyt27oJoVl+3uH5QUOMhDVTLnTXd675pdcOXrDjelIIAR5O8TvK9Tv9ghPKsiUU2IjkPkgYLtiy
YhoZKXNb+3ZzBU6SYjOPkkeNU2XPvN0/o/9kEotS6SoeSHHsWLwVtjUU05t3Lu0lZujvS+PabMSU
Nm66YL30Xy6NBjM32xJyD+2wJBLVR+Yxx9kezvZw0GZ5wBaOSlI7erdYQsAd8Drg2n1bvHMlL4E+
/74QuDj4H2XgCe8V0CenYGOVT1xkvMQ7UChH1c+5s4p75lrjIUKgglpuITxkXuZo+/u78PqZWn8f
T3l+GHBEoQm/4qB+uQldlC4COS2/jy8XUsOHKXZZ6gGI5kMAnyJo6OpssAv1u99/8F8uy1+fZj7Z
ZyYBxELxXgWvKU90TCJ7DBq5r2K4c6WF/In2ohOcdJCpDPQ/Chiboeamg7rwyCSZ0qefygeFn69+
5y6I9Q1+eTEe/AWFKQMXGi/5q8fUX4IOGh1qPKexDIlOylqtbEK2q0YT4xFSbzRnly5jPo0odiq+
NWIBMeM3bfztnRvz9ifxaXo6vDOSPEDQEi9/EjxB1RLl4EWC1p05Nw26PSgsRDdxnwNZHYmK/JK6
NPBieEu3qRvNH4h7QKbs2QdSg20a1jCNvnTuZF1PGTQbKkY41QxnP/3+St8+t3+ti4yVPFv6oftq
WTRpxojAhkRo4S7hkMK4iKShiT5QF984RVTcuj3nm3lu4tPvP/ntw8PAyJaez31yfZcExZf3qG6X
aOhanZLxbdsH4TTYTXGI0L8erQZJTamdT6LHy5WHyXQiey25QhaVHvJAmXe4X876WS+eHa4goM8s
HS+g2PnrWn95hfoszuxpRtDSpik9+7ydENoAXomSa0MyDJR0woAuDiv03TK7Af2s1cSDPgM+xM5A
/XnQMO+Jmm8tMXyCKbSrqxgqg+4WyFhL3YOSkPYsri1PQiyBcT6Zo67IRADFgQNsmyO5q95Zk96+
EXTC2GN4O4VglVSvFiUU+b6Xinw4uB4MfMTX/UlUtL7GZEx3Q1vLA+nMeElAvfwxEQkEfxP+xjtX
8RI+xsrIRShPKP5iZ+L/vPyZWZLj1Iesf3D8ZsJuatoaOoqdiZvQqA9VSb/x9w/WP/yYbK5SrQ5x
5p5IQ19+osSU04iZSJgJgsEXW9Y184DCfcYEXAXEQxN/0ehmum6XmnyFxrMvs7dw0neMeqjq8od2
iLkbMF4x/3Kyj02N4F8NRBRCzi8QE+jy5NERWKUIJbKX1KIg9Sk3//j991gt9q8eSr6HT2XE3itg
073a3JiKuTS6SKUyaDxAobu22ft1rz+7Vtxe1WJAe4Vzmb5FTMzbEtOkLGv1NOrmYXY7ItwTnM9F
5PiPLtseZ2Vv3LS5DO6iXOJcZgV9Zz9w1jv78jUKSC5lDs077fue88qV34cmtxAKjwRtdumfyCKJ
/KnHnvlaMT8kUeKcHF6Yc+855aOyxj/CqubMVxMzruMWe9CSzUgIiS98rgPCRx3yVXaG4aCFMWCZ
PxHXwhmNKexdNpkPKrby89BFmEuzDKaWYou1rWG4nWhgvlMDvX2I19dIsESwzzr8IC8fKYf8hSCr
4KtGvT1fI9To94Mc6jsqufkc4dN+5xl++3kgE6nj1uxYXwBSfPl5Xi+ll0XeivuYqs/SWD8oOsA3
t9343Y5Tk7+zef7D57kBPAcIvxAd+P1efl7XDKXxcpxuqfZckGNe/tNaJnXleSBig7H13llwV7XC
qydlHVF6nu/bATBj+9UNVWQjBrEdz4emQw3XSxUz+a3LJzwQLbymAeBQwr7T9tawh6YKz7rvKxrX
TMYFCjgTP9POxSZvJv+dfentW8eVoV8NwCXKgBfr5a0YGU9bOoUpH5JNc4wIFfkYRzDYQkydt5OB
w07jV/w0zEE20qn0/vdv/T99fOB6VHJUs7z7rxavui1dsqoIHF1wfn1AnSy+Qns+Wgiwzd5oI4G6
mB+0sZtLklnqnS8vXqo41tWaZ4DM7RDKPEyy1w9eEJhKokMZD7qmZsG7EXrPndu02wK6OM6QRT+D
IVb32BvOKTOFc2er4U7OXkCyaiBp0KCAxROUQf5jRh5/+A/vDhBqX0hfuoJCl/+9/HFIiMHvZoO1
9SkFTp2bOXdEwNI0d9r28+jJPwIEHY8Jb9WhQjz39PtPf1uyoJXhL/ZUm7TnN1TTVLf1IpH1HTI6
LdajRXjmh9GW4XibkZrm7oqOPscWXyEdZ51rohdSzI4nIZCdABrWCEd/f0VvFlwuSP2VIu36AMFf
n2rjaOltmk8u6wSJqZsBXeQmIpf2ZrLyEaWGue6tyj3//kPfPKJ8KO8IBT+g8VWU9PJHKBc3mkJo
LwcimxnUZSGOSQM//ziXvjqCeSz/AJUiTiYgonImg655p6RYOwkvVw+P7yoDxwmVuyqiXj0GCD19
XNu+fzCRxFCRI2WHFQ7UpTrPpFtcutrOyvOc9sRy5fwr1wlu1/FeGjHoXYVTbn144Ya88+6uvY83
1+VTx3MmWn8W71U1nfqzY4TTM7HHK0I3sGhJHqGBW41M/oYlQQfp1dN25sZUu6r2S3lMB63BVaXG
P0+VPcB5Aucxn0IGgGTx5QSh0jbGf41+MPGeUlKsmE6n/RId9ejQoq8Saxrfu79vVgF0ZgwxOcmG
IrDRlr38hbu6LEQjDP2QHAHVae2WIDDJWloOgFAIOI6qGN1wIleOJ8yCCc56peytyiEdkDRiZnMc
01jfiYo/uW1QoBF9Ms+M4v7TRxH1ogQoxKqFG/j1+V/VvilSBlUHi+bPLi9m72x6+xN2u/DGSeeC
UAQBpLypj7PvpIfff/ibTZMChwLNt4VH18uX63vyy6HB7UDX4eNR2JykBY0zHu79JITeKjg80Fdt
b3//eX+VTy/KKz6QdZmtwYMSF6pXjxcNBu0LbJKHRFX998aS07HgzIsLEA1wJC233kcuEcDsqbB9
sP3tifdDrlqwECnLlLf1gnEf6Tk2PPKfIFmkrbWvCrohZbwEnxME7JvVEnGXzUwqfn/1r6jUbC0e
+sCAjrJDnYEp4tXGmjAysOx+hYnwhN/KLgyfRSVRgMUi/lhOnHmLySLcJwIUch2SkbwV8Wx2zdQo
ukcyGw6tn8fVOzWrWJ/llzdVsunxP6XY73x3/ZV/+RU7WiZ1syBYiLq4YOTBvjdvUM82H1KfSJlP
pDTb9ZlRMoYP1xn8eo9qwL82i1QX4zEp3FiWRVSg7rPuJsSkHyEqtObxasRwiripSwfvunHG5H9z
4SHFtmCfhnoBUuvFhfMkAPcZLIY4wYRusg1LpA55T3JSRQbSF0IPUUFEoqhoH8o+AAggxPi117AF
162a4Tb9dNziqaaTjxI6Vqc+AutDE2CtuLVgpJco17Lfu/C3qzfnMgeqmGJxCZxVlPrrHR8bo7AO
EU6YtjaEwlgK883LGcAXMn6o1gC5Mg6sr26nrYfYSfRzUBcZOrKpus0ML/Y7z+U/XM56NA0wCLtS
citfXo6R8BQsav6Dr8b5EEdytZ9N6aX2PX0TkTcDkjBRlwCk46VGXnVbiKW84f+cCamLr965mrdL
r2TF9VcQOXfIe72jz3gY0bFOVDhAdgoZIeu2ibt5RBgTrW0I3K9xDqTCtKie/K4n1QfnGIP1Yb/0
MwEHWbfc165EnqaH4p2y/R9WIE5AAWO50GOX40z68l6tKlPV2S25ksTkuDc17etN6Edpc28x6gXt
KInG/mTNFkFnaK7sQ0A46PQ1xfefMoYsrfqQTDhDbmjX00uOPL/xdwGS2Hlr5UtSXhYHQiRudciY
u9aLkvpQLCllZsqp5b1b/Q8/fOiptZqkOcIC8OrLBITdgbsexAHNFNPMhIxvHfsB+V2xxWjf08sN
fsHyPA7xM8L94B47qn+SzNSOCDu9d9ZH5x9+eZZ0QRHnSSS/r9vsPr9e0nMyOCRIUM+ZXVW3leHX
2AnPhthqpNibWWpG6cRYRdMMMNjW9n1AzN4haQf7ZMzYEkvCWsHJhGzBfZ3IDn47E9Ttkq5BD4Xs
rWflDau8MMm+tsTg1nFmvqcYE78UpfI/vvM0S56Hl4srR1goguxbvF7i9XGCgN/Zyjs/PDi8YHeJ
yOWN30FGJ+4j/zYokjTivMUSaKczg40o/JnG40o3a2A1z8mjwZL6TsXwD9sQPTEa5qxwa2fsdY8i
q3vj5MxbEAv03XXn6wYELjEztJWXnYMu9giAqv8csivdsi7MSKFWwGkn/P3CVyETjzSx39+mt1U8
lxT4dB5t+vj8QC/fqgGG62QLFR0YtPqfZthdOwZF9Q01/bAnNNL64GpEY7//0H943mj58qwxF2Ny
QEnx8lPhj4NcCTg7JG0M8SWFR2EqIJ6ZLqejSMryCvxj/Tntsuyq0bb/J4jRb4mHKYYIQa8+5jiy
bqwiZPbtyOrKc7R/a4VAB/JFrCABZIvHusTJZmVWcYa6ET3Xg5M9s9Fca2vp1Dt3UfzVNPj1aXP5
WdcXWTFZk5xQXn+jonPWLdHeaxJ7QtQKi4+KzvHUM/gqTNTW0KB/hqkbYKqxPQSdsnfC81QaLZFx
ceTcFCiHif4s5dh8JDUvjiHoMU/fT3qwndvZloD1bHuYuq+TgB44MI44LtXckTKXOXh18sp/9iDE
gGkWpF4EVf6xXpkZwPmGbdt4FTClVuDUhbdE9Z7JNasx4jXB7Ed93FO7ueN93gsgzXNCODLUfXf6
6hEbAio4TwVdzTwqLlKDsdoPwLlAYJbIMdGZWcvOFZMVIiPw6lUw7BbFOXLt8VY5xeof8GT0wK3D
vJdlXf6z61OZHax86jm5AoYdrggLaKKTg34XjxZGZfAHyurzMxVC/kAjp/szdZwReCFfbleO5MLv
GA8QR9+KAgl3rdtbOOwZipNG13JbT5aetjjyV42W8lqxhTSMvriWs3WFFKFFI+CC57CZ3nJaskZk
tHVkh4C5+5rNvpzR7kRETXUn/GHDWRcLMZwyIJd2iWJFnDBGjbsQQph9ETUztn2+FAk4ljgAl520
pR0dRwPh7ShzXTxy81gOu3y9UfhMiaHwcETsRO2rH2WLuvi908mbBjwPJMu5gxCIER2WmVddrqb1
uyphSd+XAsRghn3/gOOM90Xgu5VLuQavTwU8Bzbxi1vL/Mz5UbxzXH/Ta+MDMCGvkxZA3xS7r+ot
2+0WtJHQnOesMecij+ILYdg2MbnpLdSH6ixj/wkzY0o3Ne5gBnUeyQyhdWQoAiDfzD59oFT//P36
8/r09PdVUeMEUPcEzNiXy0/Tsvq3Swxjei7Hn0U+kRTWq+5+6OPiswdr6vD7z3tTu7DCcVJjg0V6
TqyZ/+r80eRDUvndoPZBOIXXGa65Swea7kswDGvYbMu7EbvV7dKX8Rl+alpt7GRYj1mCeA4/F/BO
hixZPvpzVz6S25Y9eWUDbrFR/o1d9qwRgO4VSm08T66thf3e+uZ66yW+WOAoDIXvUGuAFaH8evVL
IuH1Gqcvon0j+sXf1y72xXNbtD7JAJ2BGkHuWnKJEIfro13I5QmIBBxw1S82mdueIFwFgMZ4zEcU
ljsxcKgFTpDWX5Ckjmoj0EubhFBVYhi0/S3Oc+puIDskdLRBV9W71G7Mx65yr6zIA3lCFLGXXFqt
uwo5dZ1MD0m5qqAIX4OotoC7/5z4y8jCZ3RTHWneEagUN3aanfQYw7yqsykq9hiS6+UcB0VlyBGL
5g41XeBd1vN1uHPsTnj7qotrJJlQML43TZY2hwyz97KPOEl8V31bFadJZ9hk/LCjcCyAN2GdT8Xi
XrIlAp4mgm6+Jg7WBusd83vRtOt+sEAU5pkmDEDVriLFhNQOErDY+kR5Ie2GXIJpjbLeBaX0botA
Iq8N7BRRBtbX8Ztrz6VzcKcMnEFN32889v46YELpUgHWc7FIbX3Gtu6+QE2jt7ilSBZqHNtG7TQt
mHqHIg3Gk2jSAspHEbrzTdaVvdxV49IcR3uMbkirL7ezDf+Xe+08RnVIQTRrUEIbuODuHyxAwb3n
hbiBDczinZwqC+ITZwiI56Uk4T5rn1xpKusEb4izBAwZ0gLIbdB3uHObaSu9XGOVDm2XjKjcdr4E
qRXeg2TD+pIIolb3bEWou6JKL88VovwR8JZX3Fu1gbBhYSm4marRdFtIaZpMO7/Sp2LKCDchjpVA
9Ki3/GmvLRAzB/5pGIJkozGMOduFmKe6EuGzF6nkMgWrXE50cfWEghQY7zIVun1GY9jre6Xqajii
PIRgMdeJ9SPPOLueY489c09EnuvDaIe1b8UG7EDYVrCwajKZ8cFZppgwlrh0yRAWdld108w14HoX
247r5AkCiVqHKRBKPxzbezSahdhCP60+hOBhiusp4CbsFIJX0jxguR5LDvqGvED8JIQZZ8RmD0Mu
+Id53nd09eI6OmRWGmSHemmKR+zM6bCTVTrvvHLIq3stDIaMLID5Ax9YOBVWCB5dZ+xVfFPhycYu
sEzpIzKj1EVfGUTTtaPl0jxZsBWgsvFujmBdFEJSZxln6zhVHk4KN+gV4zHMO9k1vLwIt8sQlHxr
2UzFcXHASR6FPww7CF1N+TPHnAHtebQT91I2g88whX+/BZRRhNNWpBYKShC7AiUenU53bwVN3m9H
GrLLHY8e4v1ydIlFc5OCaGyrndXBDzqEVFoEzanE08+izqmFQ94Yfh0dV/uQXkhWSlLVXfNDou3k
jk3nHn4YoYpBGj51FWPkexYUKDOVQT64G5Z1FDMyBQUE53TsXkA6djF2ZuIgBfvmTSM8ImPdmFIW
OWgXYUMjXSLfzrE7Em3eagKtCqcQsB/dOXyCFIhrvCpn78nodPzhdX3N8lYPJfFRRFfrgzMWZIKX
kcuUzaL7qMH+Ld0X12kgO2AyqjDq60ZUG4sM8HLDdoqY19ihGM+2k/X9fhy79GM+9sHPUcHVdfOu
aree5ZkSsS6ygCu8TqSu9+UYePt4ripK5n7QFT5xDA0bqcrse1Tbo0HuXuuPPuPe7oh4Y1zo51kL
oT6x5ZKFVhMNvBdFTMJbwhNjtr1bNeYBPrhLH8NUVIyTkwMZz+ABXLVhXvyRicCCrBWiSEfq4C3u
g20acxndiIqvcBcxMm1bhc6JmyVfrTJHxeP0sIS2NRiFesNgvTP7liCWU6djBaSw6HnV6WSP4S4e
DGETHtC7BxKmzYdFd2tW8pCb7CZsM93sDf0C50Motfsnd9errkDOzWg3KZI+wvom0gfF0XI9jlr/
lLLTtJsX4sD3UhlDVpC1oEVeUnJhHmNwBGCTPG90jtPEq08soybxPSumGDNPA4sZDyUQZ3x409nK
sqI/53CjnzR9ANT2cFXmG4CKesUP4ZY6kKCMwDcOlzLftcpQpAU2SRSAx9hnPHppKLcHMDcbekgG
S3wXTACUvdrb5bnV4oowNlaiKO4De+dWAQ9wgnn/IjunrC4W1enWAyLKva+Wxhxnp3THjd/YznOu
oMk/RVbKVt4XY0hCadIv5lRRm1Kxmf65CYvmivFz/DDnvKP72c/EfU7IzufBqHoigNnGuzrXenpS
UpPKoUsMWHcmX+Cdi2XNGM61yxKboJrFBtuaKWOeh11sZ/IuofaD2YwkqrVRZmTCRMAiVDmyR6fO
p6TvI8S0SwgDk+dAR7gZCvM4Dipatr5SEHNR4YF8L6YJg4aYZBM8MDuY6gOhK+HPJAtWP6vT0qKk
P9xojF0uaSJZIvivYG1oztPgTVfLMIw9wBlWr023xOyChopgJcLjKd6MZUrzLezpfc8jkrpdPrYz
MMicaOaD4W/JUzG4Q0jSVwZQ06laDCTw3T/OjSyyq5G+93zuAgWIM3dKkJkjk+lLagpqnaBwK+8c
+QvqD2s1moV9hYYd9bB9myMuxGNTSofihxLralY1R7UhU32yW4rFs7dd6YsrjH0Lo8+YhI7rpgmY
zS4F7rEmDWYaZBMN5kuUT2yEFZMQqgIg51upF/8R2ZGBjOMVdvhcFslo35aMzZKrPu7972jXAJqG
tWOIHOo6srumNoY6Wzmt+ZYYF3uP10s+jVP+gj+zVM1+gINNbnW90hrcZdRmS1QAKVDQR+ZHDDOL
IavHmn70E8gQJYqHmLeF62p7ge/GWmgw9bIYjn5T54Drals+RPPi4N2iy42kjwmUuLEyG8+mTzLw
jVNZ9MtVOA0WnxGS/5cT4U1wjltjTkiDQu3KdpghIc9BcDHQW6xTVhXcG1uU8YeU7uuG/mben0ZX
J/ENHn8kBw5drXIrmjokU9OgajnTk5nOcGYd87hMVWNt1NK6P1WVTOJAzWfZD4vVqXrL++5Hh1Im
5sENGUTth1zzpFJSUB1VS0I5rHWUrfr1Ja6xzZjwwr4KrwqZalnBIRRiOFV2pYYDq4avARgN/rxV
YYhhHPSWCU64yeBxrr74h7aVcHi5futkvLHtty0LOT7ucaS9XjRus4u8JnDPqoqwHpIJbDEQhAp6
6rtgMd9ofNo3ta8tUDcMLUlED3Dv38el30dHyJWk4+ZiDUrWnoB9Aqm+4lidWCFIWGtajkGRwqhZ
NIF2x6hx/XJvMRbNznxBP3qs+8w5I0CLlhss6GNyh+HS65D1CcuGMu+IP2k6yfEyNYUNpcRGgD8U
bunslQFUuSt1WH10U9uoU5UKv+QdTSVcVRdOpgawhfIN1Hp3O1pwArZ148btydV5h5uqFQooJk0A
XKxhDDy0xwRXwnkhYbz4FotSfShAnWNF9nufNBm3aJ37sNKs6czRNGAva1Jf8gxe433TVFl3aCIY
gUhZs2Q4pS2uuM82o7L45I1Vcmfg97VXrOD0YTC0TbdjUIb5RY4u3OyKESFeo6mFcg22XXjE2C39
eJ25vKjXmE01tXDjpmQ6ljHOaYdJw33SQkvAYNAFeIGmrmauDbB8vE7C3k2u2hQwPHJo9E3HWvcA
vx2dWru2nllTUynLRx55FC0pklg0Vy6ILYi5rVsfRD0XV8LhoLkDPemrvaua8doREYcI9mAhbuLR
HogbQpvyzSQ1cVTRbNc/4BfFNUVj2ZyjSrTxrshooZ9sO/ceW9k69SlxEYztObBEkCcqkDcgCe14
AeI2QRR1zciVTMrPyV0qMzDeaW5xDkmT+ILeNDTbqcm4hVa7hj+XfWC2NgonyGeysiwMNHWwH8WM
gTsnYftn7BJUSLqcNcrbzPLlCW5k+V1OI6fSaWwChFKmxtBXwWn6OYHSi8416SH10UsqxUG/XXkf
Y12nzd6yoriE/IC/blO5c18fAgUfwNWtJq4oj7T1CL5n6UHer7pYr3S75/VtGLdtiaNtm41x85F5
ZfskeKJT4gYb8nybbBrJCS0DYjaKmKPYxg7SjOgkqBqQVbU0R1NP0JlNgjIQ80n855h3aX7V9m0O
6FNKeTGFwg5ou02TXqwsHEes6cUKGAhQgPisXM6uUBytrnmf+/t4rILgYEq7Auah8/TYpK6dXbH2
ktHCUcLfm6z0frTVKCxozYu0n8LBLa9SE1cn+tzVlvoEetlYS1t9C7EZ3aYTlTfU0w7Cap2NwXNo
0PrBA2qYV2hYLM6ejr6u//SnWVd7rcHaH0HskWvaB+7yTJh2M5yZKEXXJTla/jZzROfC0pCOPggB
WXQD27oIiBXtFaCwcFHZIY15HlaAVfKtV027Zul1XbibHP6MzB2+dKmCBJlJ4Lg/0t5KP/ZuOUBI
iZvpib5d8ti1tf0HT0UOAJoKqdqMhAEuZ0p5k9zGTVuleBqH4gdRf5qQKVWQQeNb1AcKTMFM8vSo
p4eI2sLeOcSqIJIuk7LeeqIVzhHLAybInAJOXSdL5QTXMFS4nHrWOKNT0qTDXaeYiYAtHuNVnUKZ
ekdqY9hs2Q6yNSoDx+Juom336KLpWtma+KcgwLcR2aNQYqLynioov4YiavXXibL8U0gd59zIuVc9
1XMZpvfW6AD2qgdrmIgXcMbH1k5pGEg3Bptfs7WoD0x58HqFqBExZsRWaLB+Tq28a/KZBED8zxK9
IkiPE29M+EWiA91HyMnZBChayAJzco8OumOFME+ipIs/JDFQ7NAp4oYSs1Qkhc2kgAMji4GvzdqO
9pTXor64CSjTXYeChOWJQd4pUNNC9HRHFwhH3uCSarLUmBaJtUVzncFlO7g6TK7sObG/jUYF1ran
0rmsKVDjZZ5qPJU0HdLrtS0F5WBMxUyygFP4j+FMh78Q/ohapXFY9T0F6vHKs6OhPi6N9O+osQhx
cRNB6ozCcA2bvSdzI6mKteuLihKuMi7eUW2X2A3sDXK/tGM7zIl0yQpaz6TRZnObn5s5D4srrwlt
2uRh1dNwTqPoodORFRywgHrnblSd2WVRNHxNFvoLh5aB/7zrmQS0dwlw9vo5bHsrvJWFCvGPUcfR
a0d/zS4ZjF+6sGKzosaiaqiY+ZIh2xMqG8fFYDZ9Axf3PrAomM9dVkXOWc0ubkZrrthSWqEhcU/L
umRaRVtXVB+cl0nf6L2OTJNS2x/Bckzz3oxUPvBXmmaNQszFuNFNHn0jiIBlkEQ/ItCcCuH9DkR6
9sQe4/snRs9Of+KpsnvcK3TNriwvlfYdN1l9Twimj7Z+FGXztmubKYNnvGI8ymURf5SCpvy2sGd8
51ETpcm+8qqpOoEq844qr2V2XqZxPSPC57xkbpWLjWBuorfdIqbP6coM3U71pNkGixjlQJjwsG7B
L4VkDtM8gDGO/GWXKqyQi5+kZP1KvvJm0i1LQ+0BbMFRH8jk0KGRY2vypt7cmn5B9I6uBpO+U1sp
8IFhxOAfJEF7Vh2n4buqsPOPU51n3+SQQ/d12izBCp/5wbAFd+e350Gn5MYlekw+M5oyWyP9gY8P
g/kZtlnMXIFD93ThoNMzwKv7aF9NNe5cGlXJJQ2bgfjNPpGEobc4bjcqFqTPxLCyb3DqEKOiOtVc
22XHuT1qh8YlvlfLL3g38fI3yeh+D2n4xfsyi6rmBnh/gQyvSeN5m9ic8DfAO3D2z3Qnp6swnNzl
oclDVOmqwqay1TTkP4+lyrorHkwQIcLyB/VF6q78LGZY3KCF6trFow8/axuZuSeiN67rmzyxyuBj
Z5wMoYefdJeiAi1MUdgaokIHTSvQ9+OBKGk0ogWW9Qbry6Tr4uegfIU1yg2yPznX19WxafIluvWm
mRFsVY/y+1BNdoesXRCWGPKf3XBpTnCEqcX1pHFCpqFTeBaBm0CUj3SOUmgWQUTRNkH+vxELQN4d
Pwp1uFSWfKjo9Qiq4zj8iRaud6BJlpl9yoBs4SGGUHSfgMwmOJGGccHBcOypd5ce8NJSDVdduTi0
u1SSsJ/NYWQwqs7tuLH4RvO2r/OUA3eLOgxW/ahBF6Sq/InQZjkHRS++0xtExlJEJETwW4gdoQA+
qSK1rj7PS547nJrmNLpfksb5khHYkex89IyQyHsNtL+PYDxwwMfbQa1laXIZbU1ydePrP2l1j+oh
lCmIES8Yre5Rsjn5e1D9pjp0iwrgr4+RJKFVM4e/2P1CyDulbjBtQysokxtZjTD9xqIjO91KOeGQ
peyOZy9i/yLbMmjQl5uF6m3isP4E0L/0LoEhHfPSJK19Y2SdPo2y4UCmiQvjuFNDczZwrY6d0wWE
DaUBFebs4XO+dpphinaY2TlFcqpJ7mPCAJxNo+GdbGhjqBvYcmRpMZ729SGRdjXeNmGnultbzR5e
6X4eONLAwDTfeivH0D8HY3esE5TiRWNbX0sfHBGCyzE+UiFWZF7mTQNKdZnDc4QslUxHZc3eIRwy
OCW6KIjtE54Z3LVnAWOC5t7iHVvk1urOrogWP5iFgA/+1DT7n+hhNrjOZV3SaknLtj3xjcHNQ21w
9D7CZzVc2sICAp9FZF5ejCN6/ONF7odn0D+Ev8aBHdGCSHVgXad6AMPvjSMJBxEr2kKIACWqbDzC
ASKcqi2VRNk7R2uuHdBxVlgWzl3TJvaZutLQTV2c7o4wvEKcgIMrBOwipAbHZQ76uNUoZ26BU4zF
ZfLq5jOkXPUdNbCTbJPKJBihixY2l+ziB5K5vXFrd7bmyNDl2XyFydNURx1Lb9t17OmgAxrEW3ML
Q3wryqqfr3HF158Wmxiq3RjLzNlpryajOvYXviHLmpvvXPpmX8KlDT6palol8hEdqF3JgXD+L+bO
pEduJb2i/8V7NsjgECRg9yLJnLNm1SBtCKlK4jwPQfLX+1AGbKnUVsE7LxroN+hlFZMMRnz33nOZ
WHbzltqf6VsFZfqbXg3Rl3BMu/ngairEg+MUyRsjvuFoqcGQu1YPAQNUXgOHKIb9/0BciMQ5Gz7S
14pvhpFvDPjSRQ0CPh5Geudbjd1S9mDI5ybTl7csafv22NU2XOooK/R0x/NcO5SYMCEPjLE3Id5k
mZLnylunnwyGVXxlTGKsoIbQjUCpaKt/Z8hqhS+ySSvnC9rtTN9QqSxQYakxGLuszEr3vsaTBDRr
ktP43RGzNwbk5z0zMJSFcTXlTjRvlwZugE/fHnNwNnOdRe2qzK+6bET/Qx7OvoJ/xW5kz3EZ0FAM
/zpRgFnixWzNzRoN2XMx+JjGCDniC7tllNDWHgGFNJw7anr4cvLrWDqq2i1o0l/GiWTFLUmhZEUX
jpk8s5UcAod3zra1ygQgGXM2ZZOfD0PnYMdj8VaLzqbcwarL/g3gzYDBR8FA2CxtNOorQZBz/Qy1
A+RcpWXeVczg6i4sM6dGI8Pv4XvIIM9W0yTzBfTQ4B0m9lpggXPeCIpJm/Wt4IZ96kJjqLe6meYH
LwUueUqGHnnfTCJBPU4OMSzI0lbPf0z2kkLoxp5Z76CLO8s5Tbw4Xnzm4xalOXqrDkmFWBYobO9v
nKbTOZgNof3gbcx5qtYGiNYJbkX9oVy4e64XQn4pD7FXH5KEtvtL2ZpYlqaGgb0v86zy/ILCuxoK
Ut996sqSB5ZqWOaoSUwdwLbqU+HRVBhSUz7EEx0eE5W7GB5dEzSHlnABIAqPilQsbmlAYrQ3nkB0
AYtL6F/RNizYK1A4Nc19Wuj4TnVckzJIK+RvsIs8XS+qpZSaEyfAoEf0t+oGt0hvb+Kh7bPzMNam
DsuCU+Q+hxt0Q2zMoco6coTmg5xrhy1/Ayw9qeFXlygT2K1lsg6Z0WjPqmHh2tTFkilIqlMIYTYS
LGrMlnXyeTg67qMYzXnDLMCk+U7ZlU9w1HT8oTOja6rV2nQ3zl2v9haSCKTG0ChBTblk7XjA3JWo
5kR1dwzHaRxoO5gZdHZOhs9FDcmA9deaHSdgdqilyERY4oMKHXgIFqdlNjcaU1PAcwbCG1htUd2R
djSKnakto/w6GU73qWHpewFqMiRbEoSNQDDqzatY2FXn5+60PM0wxqDzUjOYISmMFGnyAFFbY9Yy
7o7uUMdFAFLNNQ52AsaQMQPXqo779XHqs7EIcgFdbV8UubvvYpQ5X8/p9tr3+Jg5TlXJiiHswump
o8HiFXyPQk9FtJS+GcrwoPAXt37JIS9Cu5ZtGpjKtc4jla8osRrzMkoPV6J2LbsY6EZcDtaZ3So5
u260ne+chBpo6O5c2Zw4cuWeCGBhIQmrFL1Njm3FTJrGAfwbxgCDvMNgy1hUGDc5eMuZjntszUiK
MSaD9QB0pePd1re1MsAo5V497+I8pFxg4l+5KwpjzH1Z5Vl8VMDeL7qkeACwndd+nzKrgD8zwvA8
sXPLGVsQx99lrMTDrqTFID0UI/MbJmvIqEG8KFXexFLHp1Txezp7iYUVZlKOBoiGkLQX5EPmhPQ+
ih9ptOJDNzKf7Ie8NcME1GCPfQHg53IwkgE1faOZzK99WqJCPaDK1oR6RzMi3RJrd1hcQS3YNuDV
eRtOdnjqplqnn6lx9C9JOa5YpllN40fWtdU3884HgTliTX9AvSXr+S6fEGU6ZzZjoDad+rh9x0wl
6Ed7OOlaMpIfrKK3SA8nlGpDdgCAHIMOKMp52IeZp9lxQ3odF3EalsU5ZBWI/HLs48eaZ5YNfBR9
XltMtlZHmTm0v7x7/LsR5b3hnJcNITt+cFtgideddyaOvJhzZ0Qt2VXEP4GpiOQYS0nDijOax7zL
EVFKOTE3Rbz7wEIi3/sxyeKuTkvbMlCH+f/vPhuRanGtrAJtbQsKYGwsamFvGQKgoKfDSuKNNeEO
R/1O9xDuVBi0jjM7+0LSzrAj3ADCIRGFA92rLnUbp7vLaJ9TNhY51WUWyw6b7OTMiy6661ShPqVS
qOXaSFI33bBfVRmbeKpYEIfoGEbPcOCZFZIR3dbK67HdxSNgvY1A/EFgQaSxt204FfV1lM/xc2Jb
a0a7AXwzaSP28JmasseEcLbpl0v/ZmJn8hnols+YYIdbhI52q7sp7VN9PIIji7peOuUGaynYq1jn
UvMlOckdW5Sl+RqnoeMGeo8KB4JUpF8X0GyUebDZ1soXhs4kwzvL1qQf21X2BsQcf7oxm/rtAJQH
JRw73XgfR+247A0L2xUrdFh9sSdwNn5XKe0LzhXc5XoUWxT01JaqGLLmGgNtMwuNXTE2zefUgWnx
keP+D9/Q+rWDfxYrIGKNNf7utQKzDuBpRagmOThA1lh3kxFHOgou/9bscyNQchm/tV72eXQaKLdh
IXdltFxBiEVuLqzxRiX8zH9/EP6w4q53o22hgZMw+hkP//3HipmZCEaH0w4TSn3Ny0x/8uK038MZ
Wx4qpPs9zZDoi6CHow2FSXTUOgqsHaZdX4h4/FnQY35gl3tvxuWH4tHgGgmJFQe0yO8/VC9q2MeE
9HcalX+n1qvoPwgHqP1QXZeN4tB5tHHcfJRCWJ+835a0lcMtHdxppGFd633C2JE9Gye4VruuZqid
tB07z8xqr/HSYych74yCxun5QWvy5NRY4zP/mfImd8vlEDlS3wHO8m5tKkO2S5uxV/r7V/Wvfjrw
Hqy1DsF6qsF/vygGZugMFdTYscLeqKzsug2VXs1VLfJh/MAI/0fKkt2e5WBzI2PAnYHj4/cPixGZ
Y3OIWLRpJPs2dLR2kb6du21PrdibmNmrNQnIp8Sq56uy0pmI57VEnQ6X7f/114a2zkuGcb+lSzAV
v/8kfdrXijaRaS0x6O8zju6MmxK6I1x42W9//6w/XwuuwAhp6Ng0CR+/X5oZTg64K+JlZ8qag7nE
Hgog0EQTrAhWsfBk8cvgcuIf2Ax88Nl/eDFx6HvrFccYSXJfvvt6O0ruUJ2454fEiu9VgQDgirEw
N25H5ZphSy3+4IYS4v39TpaeibYgckXqQX//mBlDDO+0NsLtMKQ53yCAI6iIo15te7NgT28m9PhC
MdNHzH9ZAzC8NKo9AyyO+ByJ9GPpWuxISn2oflq6e/tW17Ks8w1tYUyZsR3grkEJMLche8UgzHOO
fAlk+O6EjSzXPkqTvL+GNkx+NAmXSj2c0IRA390r2cRd1MQc4LE6f+O8s5S0yBGfZvmnADCy1efG
bXBZFjNrWiFBpNuZxzQDhmTNllC3N4MJbq1rIv1qGDTzyySj9PL3m+xf/ZDrxoO8Iv/D6/3uh8Qf
XhTI3PuhqqSxm/NkmB/1SpNQ9PrJ6E6E34b+698/9I8HmkvDLSoM9jyOcElf/P6p2Jf01oL4s6+r
oTky+anZmVn2PXu0cLsgmF+ZTjge2hnxZKPK9cCoJK1kiNEfxf1+hpN/XWcd3QRkxfqyxkaJ/7zb
AUWaSCod+WkfGjr2ugp34LnqOnFlZ9EiL7UjiuS8cObLrnkiQmNPAi+Vx5azE1li6nzZG5CKNwOS
jN54wfCKiIGHrDXOY20wuplzat83etuxjGtZZ1+jrwDAdky3a45KsJxtqijW44Po6vDiJRg4oMJ2
jI3rSSTtVYHJQZ4yi3XulEKNDC/2woAt6BTznc1iKfgICZM5gc5gglPmALrAB1WcsS6Y77sXG5TM
/DkCQZ3eVG3JQJcaq+Vcj4nnnE2rtcxr0WNkSuxUd2ijXX2IlC6Qx6s02tN40Y7OoyTjHQa0xNrq
FmtbPPmML0lGUHPi7D+4Pd4vBQ6vW30NbBDpZ0v8fpWd875k3jjpe4IHeghjwKuTDXNPYmYR/UJk
KBuyf35j6+5I8Ck2NQyBuat8L0yG/KxPrsLz0+jt+MFW4P1bj3VYmBIM04qCwD7/LiBGzFMHvhbN
+yXv46Dvo5pgasbTGq1J1Q8WEF6k75ZE4BtkUQCMcLRh/yHfvfeqOdWKzumjPc412awGMKO6Casm
+1GYWj1vTUIRWLlS3GF3g9epJ29wE/c0MCCMbuaRQMo+GyJb/0L/I+dt2l6kecf8Lb72ihW3GnnR
aJ0zPEnG5woE9vSJPqEm3zZsk6dtXXeU6touGkdgK53tfjfDQroKKSOVBFl+XvAKCNj1oofR6A9c
/XQrJ2qh92GmNEEFNBUyxtOQRNN86DorXx6lgf17oxoLCqkF0MQ4eHQLQakn0has8uiLZ4TudyrV
maJEhgRkFzGVY2NHY4+2hdNWfKE80djrhhM6p9yYceES0gp1WMvklgjaQzRh7292N1i4Wxv5nL3V
HkWsiIMupmcUPSoauu1At2742CHa7x3m7tQ0z0X1Opn6WO7wILUuvuS6oQ5ZEEhpGm34UVcFha+L
p/JX3hpMfArPpF0XmUY0fh8nxid6KNPQZztkts91ZkfHiONTAR3UHu/NqnZ4rYVhtcKmw+mNblNk
KFQLywbMPAyfXLP01FGhHtLWRhXGy/qy8jYNDtMYuroy4LRasZtvHDc3fxi50BnFJv38nRYS68HM
s1a+ZZmLHV2LGweq7xCGWUqyW0VUPHVGigjBzXIBRJtnPrXPk0O3FNnSLXabvMGAFQ47SxYl+mo7
MVdE/OEUg/VngF/qJjr0tKzIAICaVVPxU9i6yWuUK05+hebbvcOBdfF1iko/uxNz4I0sRsE8y6nD
L7wgFyqZPFq80n01SXsrUqw3h2hKZ/FEeJbEsVj68UQdXHKUo7a4W3x9Ljlq5DrWsyGt3UMO7agI
7Njtvk/piO5YGBHnyAaag7bBAIfugHGtV+eGF1C8m6Azrl2phl0dmEvI8hxT7ntWsBObEzN2SSAr
kTEcfjNOvvVpmdZEjRUMOMNI6ITMWoMeJE5GcvFZs/ka4tKmIXMe51IEyJfRrUgwvzPXsfMs0ExF
I54GNJcCOqcrHnSszvbGKKfk7FI+SHygcezvSyoY9JNMcSnDqML5puCPp0HFsureMCPHCANb95bq
gvYrp3/HWydTM3dA0X2zssUWO7ZRnHUkiXO/tqwJjqxV1BKBOB5BHo1Qm0VZsH1ScSiibdpCWHeM
zMi2ZT9it9OK8pPnpPOxxEbwhqekOTqZmyALiyyzdrUJL+VYmnyDAExyPJfkZNw60DjH0s5qVbO7
QSk0L4mg0+/QjiVG4N7uapw65GPZfMNWOI1aEz8xjh3aq6ivp3vdoAFoMxa1ccHSqUGg7umBvDC4
hBcpFynDe9oTY++cjpRFBzhbuEnddhGfS0NnotYlBAg3DNS43CW2RTJlRqRPQcs2FnZ3Nk2IV5Dq
WjTvMLvV8jyeD/PEaAsjW0pnvRcx6SDCQ05hQ+16z9Wwl7VixotYhbzVziNDq7uUdTKrLdTLxGQS
rZV3uPabF4shmaQT0Lbvk3Gitsd0o+q8rOn5jc4WwQxkhneEcsdMPSvsANXJdUcQ3UQBXgr2pKU/
z1q5BGWdRtNxTN2cuhWbDnSmL1bkL4gyBeXBTgrTyYu3PBWMBFQtYMsYZfI5zwi8HLyiAdn+M0IT
ehHVFyJf6qcoxRcItA1otF+iJpbcFTn3Nv9591ElNMsiCIXpc9WCGYJ3Zk/5dsH5s6Pjp4BoXFDX
5zPK1sNdGafJgttSpPNdbxWtt4V0b92WdYTEUVpxdd/R4SqCVgeSf9YXvNL+quX0mwLwZsL8Xliv
dca+fUsftayPAJmXF+VQfkMFEndqAs3LeQaKnWE3wbKUBozwSSWKXuMhHxUCPt32M5XXmSl2c8go
lOYGz95q/I3Kl7XEkBvrdvPq0JiEQ7Vau9Qwzcs7lU0sP2Xch1+KAq3eH0AUsfy4HkbHXtlkTOZ0
eVwge9FYYLXigX1bSX/aCA3gCCls9bNTRZRQEtxWtAeiIjK+EprYTLpFlUssdJmf0ZroZptQS1nH
pym+t6Mue2vVYtzlOo18B6eEwMmCtTbXRPRM2s8Gukq9cVsoQSf4C7Sjz07E6wh17dnISlL6I36+
aovU6QT6jNQTUVNXP7d1LMagdUtc6SxTqM0WTEL4HrNnLbQw69FO8zAu+ctCr8ph7tkqbTByG/pO
q82CwykqgNjnIzE/ZU6us4utPnZ2aWW4NGN3ovpO4g0E/wBs2sD7iicCu03uuFgS5ZYI0wku99ST
rhxIhi0imdYZdtW8uoiwOiNfAWCdOmJbHkYHYPanunPNCb/1MBq3k1hc5zF0uPV8sr+81EA5Mdvy
xrChPhwDRpCmYXQvUsI8JMDHad+ye+hYyIlqbTxMbVyRntGnrIclus3R/a69DgNQwKUdvphzptEr
kUXaKHcJqwR/RhkeDLxIy7ctzXl0Wk5C73ibNm14HBMtT84xJYGPhpq94sjYnvwX4/r+NcOnRbfl
3IT6nasX1lYOHjg8zEgxdYe8O8uNUTfPvZ1QWRSXmNl2hoxJe8wuICz8rdma8PAKxLM8iu4zVuVX
vN+Ue0Kvspy96shwYN8tk92cTMOTjPXw1TboUTzQZjVt46yov1Kubi+7Jimq7zJyMfm1PJkFXUL4
r4gsVMVALVdJB6dnZszClEqkjtuDdxc5DLtf/JFg57BRqpnOkiMParCx0PinaS1YHpDcktMwQK9r
kYPreQTXG6LdalMjd/1QOQ99lhbRzrFS1rHcMTv+vO7lj3KZVcfrx1suY5XB5wQGVB5zwZGAB2/g
W+vLCFdrZTuXOoQl6esugYdduFBYhqDhEvVzJ4H1WUv7FDRv3c/LHWG+GuhgR6kXnQ2TVQRtVszo
7I5Hm4UBSPFtaqPG3cxJLax9OmWy5T7vGOovusTb2bvcB15UPxhFKiLsaEP3ONZzvrBjtC2/EOuE
KOY5S/xorpHDi7Sf8J0xOis3i9dMzY47hScoMjnyFdkyjxfknOYrgCuSB8akj/aNhqisfDeZjesF
Qx1Lz2LUU1BSThZfyr4c2g2tW+EX6kHt7w3Lib0ZVWpX53IexS1hOAQews995py1kia1IK3pQTu5
VILLICtYrC9wMep6RZym9Zb3QWJthTKs8JqHfnHxzY3T1utZtK40NPgro55L+zzUbObvrCrSCPzE
wDxPbsmXFKxHaWwksTsWvqnjLNuJtLUv7JKXOfAynZIRM63cFy2aYp3FCQvEpgQM4x7iKKMHOp+T
RWO7AQxoO2u4e8uNRK7xruOQc0RgCGNxfZqOmuUms52pouEgHNwtu+p+ObBBD+nMjKuB3D/oByNI
Be6GLX5JAO/jlLNRjGgESl9qLCT2Lh+rhmJZoWkUJAirvwIprRWngoHm10UfBGNgCkpfQ4fv2idd
M/SXysAme24KM3duQB4544/ODsdxm2HjH49lulh3WppY9p4dVceqj8NtGjYz3o+1o8jyPhuxVR6m
OKFngP+KRcapA3pzm3QxBbjTKEp9KxlaFNuU0sLBt+y0jy6JFXnpfe4oysMcVq/xqNw8ij9Jwphr
HLI2o21CPysFKgt+kqsCWmy+Ix0SqRdjjGqO4zSnUTkRIkpdZB6H4x4Rr4ruc/DYxAOa0TQGRB+n
m3fOz1bkKJpyF2k2NohdYsU02PU3uFQw8mvqFj4rpYaEcau7qO+wsUt4d8o3FdoVBUDMS5+t2Kru
cD+SdV9irAFsL5PiRZ+jhPKov5/X/5whsdPHx2K40jE9KBq/T3OomLCxB0TDHqtadQ0E4ktNgE9t
0Iz1oE6mj+C86+Ds14kN5BB0AjgiLsAOiFvvQvQeh++cUpiBKt5sfOrMJKGTW0vvVdwPO9SKcPC9
Ur3AmRmu2O9+lBv/Vx/PAAC4GKMjJpXvft3BdZgwt6gSeqKwL1FyDuKis6z2UVlx9+QZXfQj72lc
jKuku2im9uPvl/v956+KDfMRzNxcCOaz6/TkFz4V49O5bQlL7RnXVO6GBBdTGPZjR+xP/RaKR7Nd
3Gpc3Xh46tlbNsHff4D3Y4l1CoI+w2bHYCotrHcXoGY3oQN5n8GF4SbHch2dtKTWnz1+dcpQhvGz
zbv4g8n7H+iE9VMZBYELc5Ar2eb//mtHRPNEG8ag5mkTRbFJTqMqe1/gVU0CPSXkEKWue06pCMb4
J7x70BLFB/OfPy49FDz7JzwBhLEwvfWf/3LpXVcRFuab2cdsQ6uT7QB1O+tqGJUPALFZzg3kqPI+
bqz2rfAi/QakSt/t/n75fw6Of73/2VQBNQFdgA7rMCR7dyXgspSVQSHyIZ3tmcrLPmT7rbe1Wt5a
u1HjPbYVIf2WcYq9ZuT6H4KdeLKjUC/qr/q0M/Kr3FJCu80oFu1+qL7OCQFTYxqdI0tmy4EtwDzS
VtVDgBnrJd+GYS0nFu8YP5IVOyy4WjsP26zBFuNrvUEF+zK5GGqnJq7orLd0JzykwKyKR+IXVvWC
T9wV1246ELyw43CgB6TFzLahSbFdDrkclOVnDlOQ3VB5Vk6EnMThZtIoO1EEhu3qGeF9NrbDIIo3
oqN6v1Et9kG/Bhz2ifG7wXEHakp+zooptD+Ykv8hTEoDYRmAjG3CxrGl+e6S65hoZ5kpkmVgnYMJ
Z8yOYvglsBuRPKUYQS52Xk0n6lCqTcXu+gaavL3P6lU7H2YqcPW6Ovz9NjD+uA8QwhDgXMiXkikb
5Lff78ae5qZIg0O38zoXzpMiaaad+jI1tKd+LuACuOFIMhIfZeNHJoV720GyM7pumZfxjJSwQp8m
GiraI7a2Wd/j3jGotB8ZeryRre6eXGLzFK2HDIy2qtSaz5KaB9ye02S/1IPtOuxdZfOsdW2enqYU
B3AOKLfZRYW+hAdLEC3YDI2ABDuJEnMGnAwcL0U4szeMGPtt8ySs8Q0O2SjPxDVUeWL6YVt3ykyn
epdb0GUf3N6JmiPbzl5Hvqlia0fQXWmbXkvdSwb/0ApQUu1n0SxtjtG3mVqG5UNI45ohqceYe2vg
pAvAo91VVNqQ9iIKxxGZDl32mX1v47kwRJ/ezmxU5YnjD4I34Okl3c6UIA43jmhLJohl095baa3z
QsWeMx8dQEDO02DAzYq01MQ8hT/DeYz4op7UWJlfO80e6nM3MX7ZxjG8NiywIox35YK8gkO6w5cb
U0q77GgtjpJr1beKA3K3uJ+s0ZptP6uj5b7jwSr9CoiIE6TsDWLK9DSmatIuVMJ5bqBIi8mVxxm/
QwxDJ/TGa3tMvSoA08DEHD5ku+VbWMKAjOGc7TrbHb7WeWTR0wFy5TQZEabYIU673TDR5emzi+NX
iIfYwcGk4HViELConAwLQ9t2YOWTmzEFcXOq9ILb3MZQNNJLWFfqFd4p7v0NNwBsZmirPWgehDDN
vEStt55fjU7jsyIn3+NfdefbOuv0epNosnvhSMZGGOsLTrguE/F0E3Ve49wbQ5WfMDMZOMddJ4+J
7STDHtNTZexCI6NCsNQmwz6TBOSXToDEJdcADcIXou4w0L3MtVqQDNCoitYIv1txTx4qnxWGMQW1
8dTlk+xOs9ZiZdKcUj0VWTfIDZNgffjgLfZ+qwTgkH2vvZbfrOUp5jsvAcTzWo+TJYKuBRwvmrz2
bmlpeWE7sxxLbrT/o467fh77hBXqxfdhyHcvLDajwzAKPs8sNPMBfvHrTM6F0too/hbbrfr29zXp
DxGXzwOV7XoUR+BbgMH6+5IkNa/OgcSQhpM2wRnZTjdx5O1acpCf0wKyDFCrMT8P3khnVaIsY9N7
YtqjtbufhRN9zaReckB2rEAtEsQs7OjU9ctQJWHg4ZTz2Q9Vl6wey0tMLJq8aWI9//13eC+7r78C
v4EQLtKL4ervVlXOZ2E8ZFD3ognsC2kDYyfJRQWOXJi5RgIgms4Y8DIQS9j//aPFqnv++mbHj0Mx
A83sKP8eLLZ3amxVDfgih9DZlQmRG+yLGYDcTpUkyELdHrzrUozkibAbY3XtnAivh6bS5WXqG3sI
RA8F3GfTCNmp44xNUM8caJV1eRecwG8tr07ucK85C4MJkp4cYnzyPV68c+0BM3PUGNpVnUgPbA7z
p3Hz99/uj3sfEYBri2uEJcgw329btHIMo7Iaa9LJcxo4zHt+RCk8V3q+qMrTDC39YJ9qrnLc75cT
0iAQe1xo7BjZM/9+N0awBsEPRc1ezTpT7zCibsYdCih1JC95EVitSs6ScUSxF1Hr0LrJxsoMSACZ
w1bvk2z2rUonYAKdw0PXcdriqexyq8eBkBAa4DxGDlnGJiGjBbH6SSuG6TESTRIdsRIxrE+oeM05
FesH0nwFZ1Yrpa0UD8drzelwq1b1mNW3e/p5qdeGsOh7dftfv2P3z3//tVzs3V/+869dY7/+wX/+
r91l/w8byThD0IDBsvK/t5Khzldj9Wsn2X//of/qJRPGPyR3hem5Lgc4Q/d4DNX3rv+PfxP6P3QD
KwSWAG+lXa+VQWXV9vF//Jtl/kOwXpv6z74yFjnWhQ405PqPjH+wVqxHX4ailrUeSH9+Ne+/qv/5
698awYyfloP/uW9ZBOAVsmbrzP9pzfhjFc1Twt+Lk5Wsduw57BRYBPaR6NhAJKA0qsvwZgcYlKGt
zJW+G0WXP3Ebv0VV/mWczZPAsZEyoN8iaS7beq6BV9DLjW/IAea7IAJP0B9gPJGIIKj+NUomtZsl
8qIxzyA32Etojboh14b5qAyflCQz4+jYV7rijslOcojdGU87Lm9qgDzeJsaNGKbbQmerOwJWp2vP
uHLbRDy06lRh+2YfhXVOix+npP+Or53nHVWP5YzStXVhCMKhkxsOftQ8J+2wceLwm+GpA8W91+Vk
XyaZvQhpnKyxWM8oILj6YjgadRFtRy+7hIIu4cGp76khKfYlbJdADlN+UEt+vXSNOIZafgYZdXGx
okqcmFdJYt8Ns0X2AO8NM6nKnz1qYZosvUm1GQSZyWGmrbpb3psaPmuohe18SEfN3luGWe69tNi6
WbeXuGZ80YAuqiPakoTz1Hc6sQzPb01GsSnZ9tRbg/am+cBM57qpR9+zqnsqKnFJE3VoKM1e2mMy
TX5Zm0cIBpdR/5lRuKi6IHvqbkJKdv0iXRu260/Q+vg3G/nodQWQNSyQvNErTE74wvCR7b2ifRQT
EuEcQqCAnns1W1a+TXHas09PCBTzw6joNWsnP5bLvkaGA7EQi2PcUCaeduxD4vCBnRKrng1mNltM
n6BfUDJg3dhWu01jVP5CgiEbcsSV7KhxmhNlc2hs54rw+I5R2L6UTRVELIBBlHVnCrXOqg45KqYI
2lpbYDGX1QsrP13nZY+nfGx8hLyd6OR3FCI6lOvVCARwpGrMYjMkch+mw+toGZfUywgc8wrZZBxy
6yLbW43Lv4fZQRf9qorGh5TqO18356/kXL94xNBmt6Epmi7rJS+etC67hadx0yCGZd34KYS9FDKF
zqZyy0EA+aunrSE19kmdLvTmMu9VlvsN68F+ctFHHUaWqNxlSYQoAUcyVCcl9UMIv4YJ4lE3nYtZ
UaFN48IGgKYGzEk3N7UFW5P75yks5bVO+jFwB/a27urgUNWFsq+I10pzQMSq/ZAqWzKJAEJEifJL
uyh1LPS7i2ILVeOhLrMd2+2tnMNnoJsUHoievvUZd0L8agmNrtayOZkRw4HRekVb/doSwQad/Sr1
jtTRZH8SrcxfByd5sFFGJmlcTHu+mEWyyebmIMBpIVcS3rGTfeoYWClqwsHTnQe0akO/9wWIxGPc
pHdRg+2yMh8aEQH50e4TjNcRdDgBJsn3HPpdU6hkYWYQOACkq1PLYOXeMwYCDhzmtdWFX5eG23sx
m7uWouw6ZEJR14clrSwihJ5va/rBSEca7j3ajerqTfb5MXXfCL07G72rHpShnTpgbJs+ArfatsO4
c0sWiQy7lU1W6JAraIROYb2S+hiPDHaKXT09mXp0DiPSh0XBBW65p0QpPvEXGdgFuZ1R3IgEfOYW
Df08E9eFtBgKNw1yPgtOo2knwxl2xPPzmwaB9ojVZEcX06dm6R6FKm5GI6r9doIMXUFk7fUenIeh
23vlmQzl6viRgF3gMLpsMu85SWEKiupqBLUduGNyKPAoBJ7z5JWPsfsItGLxMV0QLYznAMTGHfUQ
LP7LeEXge1NM4ilr233vhQHpz9cKYGK/Oue8ubEo8PGgK/aT2Bp0lveRtrGn5FpPkctDqwTDkmAC
cyQ2s3JTDbAwTB7dTapgH7vi0ZblrbR52IYl5SkRdUyyqKemtjOP9jB8TuQKTUB1FcXBMJ1bYQ3P
g40KEJp2S2oKXmvRsqwV1jU1EalfL+MbW9F6b0a4Sc0qvRum8UtRRatE5q3fn/vYqvLOq6HoYJa3
QSEVX1WcwOMt2ruq0XfFgilIrE3Ach6f1cBfdRYsFL2skkOved9Qejk5TOZJ6eUtS8G04Vo/E55a
HsYpfuqs8psTORevbF5nS8DWyV9Yzo9UFx7z0VvIt0KJMIYnvR0O2PPI1w3tEYmSpznhcqPM7/Ka
onLeHWpjA8cg7zDi3J+nE9Pnb5qDOdaJR2OzSBXUeX81C/c1HycILwz0t15rPpVOQTTHoQo8TOub
SVm8mdC1jcj7odhD72ZRDKzysPYm6Pzw2pzxUjXRl0npL2R+TotV7NsqIeDVkAmJPPm6TOO5Guqb
xNStDUGEelePE3AIVgaC7OVzaaTNzomS28Scnwpd+z5SF4Be2h+t2bgH6Ypp0ZFop+joMruyqv62
yJuveB/uBamZDWaGawuxv8eHG/TddGYYShNUJmERGPQDJ6rbFpN36KWzxWQDMyZB8mZK8CZTSD61
+k/uzma5bSTJ46/CmMvMRCw1JEjw4zATIULUF0VJNiXb3RcGJMIkSBAA8UES3NiIvexD7HlPfdjb
HvfmN9kn2V+BgpsF0ZIsVLQ1piO6200pUciqysrK/Oc/bzFcAU2X/dNZrTwxwPH7hu/H75srf8kE
wWheoaKwnUC76cVraz2uDqIhjbSj8rIXtf1Ljo6ZyKSREBzSQ5ocIaSmDRozeMd2OXnnBMCbVgTC
juve7LraEhyGrXe2B7klNzUyw0vHIRi+sA17Nb4L18Colu3yVa0+uw+1FswZw3EncTfTPh4NICIQ
jh1wyh9XZICoow7nncWKNn3waHR823tv+xTl1xaQzbSd0yXlcka5PQPE2gi6reryci7crii+0Bzn
1iHCWm7XIGugqwYEdJ/n3rpbDlq9ZYvCdEqZ2Vurykm9Dhq5NiYwF9N2vG/7vzTAcsYb2jE0Fkck
Os4iHfqxqH0yiVYL4DGbdQcwHeYhpOgmOXaSJmUo7ehMH8N1CEXnr3ajdZdU5xGRmZiaCb1ylTSn
J21/84s3ZJ4aVZoR0YePavwpUzIzScFNerVk3SMQxEW7DWRN84FST+cnULhxOUpClrML7Cec03Eb
gEGnHUMusIbT+wTKFdsAHGoKcrGjyF71HXcDBqQBK9CsFp6AiqUSeAnlPED5W7pLnyUL936xpDtS
0Lb7i/EamMd8BadeZJ82qIY/rkaTOoiB2U3ZrkAzMqT+iILj7nBZb4nE5aIL9wGMHYA8j+C3mR4H
dYhSWjCEGkT0LhbzOXk/qhvr0L8lNIUzyGB+XK0X9MZOFrWTmg5Zy0ITXGMkM44nFMZ39PFKoxP6
wiB7X+O9WwYNGS/dpmZWfUi54WLygUBGl9i5HlRIF1hyKkE0u0+g3Ww6TJddrlc6K5iTDRjku+Vo
ehRXxsNOOYrKx/MZyfDZdK13F6Fz1Uhq0MDqrdtIS943YvuX1SbpAyO6CMOp2aSfWSdoRoxGny27
2mQx6+hQkh8llOUbjYWPKzCEuQ5OMoo1x03Lr8WNLnbRBqCXXK04ceuL6WlcX/ThsYArbLm6KoNa
Plotau+iNYa56lYuV8G6E0EF22uto2YXGrbBfLU+SdZRD66p87FHH0gYzUY+BJ89UJ2Djd+6Deut
blBufV5t6m2jsdZ1A7JqwJq0KIA8HZQ0hFbtGlur3Ow6pPA7tRa03yt3tjaW9LYET+BhdAgGJdHY
iOsAwqjkvEgoKwdigsWPgATYjYQCYgc4GKEinGQgdZD4mbN1fFGthlGnVm2tjiCCuBSNl2hvMa0b
tUm4AbjnnpLh5vxexO9YfdRSDrUR3SVvh0P3bJqANgH77y9rkVFPNjf0EqNtuLO4ccOx350ltV6o
JZ/KzRaXnxoEPcE6udGGAd1WazfzYeOqNSMW68Y91vCcaV3dkK9aGNOqfhe2l/2oMl0Z4/L6XJRO
J/qqV5/UzsaNutZZRtBelcE7JnDWHEF1c72EwaITzMuW5i36oL4AcfuCkG/avhrrMD9EzrK3cr2Z
AZmrIPd1jqhT1I/Kjh4Zs9nwVIePV/PbZxGJxmFtEp+QsOhSrflhWoaEdBh6+vlivvo4ozbkxBnP
f4WjoasH7TOSKa2LSotoxzyaxeezSeOy3p5CpjkJO9ii4/Fs2vcX+iluF1W5k08edfNnUcWPzyoQ
SJ9SFbM8btCx53ThtxtjkHT62YT6K6Pt2fFpEkd445jVc2rpKt1o6KzgunTPN/r6drio9xI4PjsL
u20uYxzXEIh3N2mHRyQkzv2YJmV0Zysfwx7l4KZUko4uuq5GbZZqCB8fqNzZcateIdG3Sj6Fjq9x
NdavRdUcTTKmXZKk3EJn4cdaNKd9pC0yFz2byu/u0Ks1u35jZtZ8dmPdg12iuRofr4P2it8KcAPp
5RDU3ACG3oYAqIDoWQTONdxUIYXl5AmqqwX1gJPpXVWbbHpAec/nOvxpywUmcV0rnwDCgPmEqJ0x
bHAdpW/hZW0yv55MdDPSiarZzellVK5DHBp4x2V90fHEE1f6u2aTSN6mdQk1OP5WhBCaJATlRbfS
Il9WpWJ7CIVWZz4Buj3VAUk3uMyAsDXmc/uW7XqvtZpXoI65XwTQd7SSYARO3jfKm8mg4d4nNedj
oxbMSVnNj+v41txgwesn4BO7UdmZUzG8qf4Ko7NrtCb+BJySlrAQgfklM9+5oDzIrEJ3R8MgfguE
aoW4y2QAB8kEGw3nx8aB2XrmUAOclLlAtLuL6rRqzFNGlIukVf40pY4ZR5Biwp4uGJEAcN5soKTh
GgJVJN0eagTgqwK5Yy9HLa+7SWgdtsQFqdGjILr2ibbOI5+a/XH9lNK+9w2Y/alLN0hlQBDYpCFB
Ep7B3QxP/uK8UQGMUm7px/Yw3IDzbvTaouK5qgWf3PGEqAlFsJ163Ei6DQo+ONHr76LKpzVl92ea
XyclA7ptXjtruHHUqbcWH9dL3TaGi82HRbOBF5P0h1hvaB4vvbAWHA+btSttrhteu3nSdgGSeat3
7myoG1oEkYHn9eyw0ico349wwSYN9zb0gpu5rw/aM+9DdVU9hZQ16ujV8DTeACebJDeEEeodvx1e
k6it4ploeEHaijSF9gvZXVBa4Sbgsht/mk4v5+HiNpgDx6Fv1+xUaySjAF7zBdW2x3U8sOFKXONh
QJv5MYSd+qRqALnUDB3SXoeIJxdj93zZnq46G/gcRVIXqomhDU8KTDrD+5r2EQK97nKzeGcvk8nJ
cux86sGW1vf8eX+5pIR/DQk8NARXk2DpnOmt4bnLc4J5UjP0xsQKm4sLv9IyGpX5SdnnNl3RFxfN
GBRuE07Lhv1pMzcX8bXumzQ0M9bRzD1qlmlp6+OTVKYV+AyAq9rV4dk8ugwD8jD60Hu/juNNxwWS
faSvJ4MELiGRdo+OIp181mK5xNdvVi6TZv3Gm7VuQa65pKCg4wApUT2F9haXEmY8bwTREsSL7uYS
PjTgjDEU7YF/CuLg0g+hn6LmqBGEN+RmgmM3MfWpbjYXzebZbP0ZHuEzmAXJWlWuFsARL/VNE/B+
eVRlRB9BGHeAyHxyaSF8GkezkUeNWae1TJaXSQLjAGWUhtaYkLVb6K0OTbYh6mtXJsw4Zb7N2Rwc
3YRo3bRFAqpRBxUel0+qxPmgb2fs1P902q6tfQ4mK7IqEY5OXYuGJ1rdm/aXeqt8rpP66zUiOgKt
q4QBVuC4j+rD8sYIY33w/bHlb0aMpbjykxHoArHlhzD4kRmZANYpcHgXW0Hy3gpjJ9pGwYm0im+v
PciFbiD2fc0PZSHc/YJKVir0JvGtv//p3ovdSIxgbHvubuC5QQJHClSnI0qH+5QAx2TA8QjJunYg
iiLbQD4oieRD1NmhZuHh63LzoC1ixe0moKD0AxaKB+5o6Fs6ePr1tsp8+meeeoOtds5Gf/+TqO0r
pIJ646CRohxEF6Sdd9cOaGUgkA8Q7W4/b+3VRd+VYq/ePNBbzUqzIiBWO69erR9AF0D6ogbuTnze
3KyLlEqhV9erByBaAPpRUZd+chqoHNAVjz+UKb/NyRdJnUIaqLcPIB6gzQYV4OkHrMDuGtAPaHhL
cbhgcBCfN7cGuOgVVEGtfUBLYfr5iqbXO+8uzB5fsPOB4KUfvkfZb8jsiWZDhaZfrxw0SCW2yDhu
X5GjZEcF9QPwaE1Ktuvb2X97098orAH9AKS1aIJHrlx85LOvdUBat0V/mO0qe0NzL+p0C819g1xz
HeqABoTle95cE4rBOgIv3X7e3NYHalRQBTpbn/AN9c8PBl5e/pyArIoWp6P+YAHemgGoir7ChVYB
iANdgzkG8pev07xjAaraAT00+bS2J80b2gAgAAu+O36vVtchE4KTIv3I06/jEgIx+/303wJC3pQK
ihoBdgAoKcw/bk76YUvtTn/loFkTQLvtMntLr94uvPmZfdY2HdEe/FvZ8lfbB9TMCUqErWLe3tkH
gqfgBqjj4ALxx73brn8xzTuzX8Y2QIZENcTO92/MA9KKun/c/FoV2FSEHtKP7AG3DlgAbZihsiPg
7TmBdRZuoTNArx20YTOsiVqTPXawrLEMaA5eByy2/Wwf+CJr8IIf+hpNMSa2M0rjKLYV7gu3fOsH
shDC4+8fwgfbGAFYvJpWp82EKGmo0uX8K4Iu/UURZtmO5fewyz+kqEvq++98md0Fdn/94YUfD+Xr
zeHxV3Ig5Pu/33lLUKPtRuH3IsK285qSDsKCSkA0gTPpHbPpO7WtwAzuJ0m6BpKHt7o058SoDoOx
GJFr7ka+BOXT7+N8FCL7uimeEkwnGntpS2I1HIvCYgNzYzuZHLH+auyaolKF2qxMjBAqWIsKC/Vo
GHgnq0BXoNnufWyOvCAboBhuQ8FwjwPLvZ+UTmLblFeD8AeL6uLYdGaO6Y5KdHXmX2EmUQxe1DUU
lX8SJ7lRU6RYXOwgDtgac2lpgIMvLvjaDMxxbCaZJKGHqrgLFFXENX2+MylboRysRYXeBjSokweb
sicWlfvBcq1NbDmylRClck9L3ncW/DHHAMRhTH9mWFNr+4rj7e0dAwa7ZyRNQ+3ZWdieOE+dASeB
Zbliv2cTKlakCPk8Pb3PC+5ba/teqhKgxLO42IFJyql0zXEZWCVhrfrQAFt47ploMX6touBJty5Q
+VFpEJmRJRlDKuOzh+1NT73o7DXQb2A6pcO5Fdj30rQKOsunDkwG87JHmIF9d2eZkmrw9NO6jCfe
YCv/B25g3r/9E27gwzgUUy57G6KouOhWu/SCz1DVPxzcmTyxEUht0iuaKAaMikRzsIzPHjU/bt65
hzYrL5p34Q2jtEfuuGy0vXvW/jM/8yb8+895C0BULpvFzMI8vPILt/6hG3GbiHKGpUowv6DcUF69
GsurmMRuHHi+7LxV4F0oJpQNEU32mtbUN8htuO9U7b5dLEx2QUUMRK3bvjFvr7WFxnwldoI8c7Df
wgsMLy9RLiiUBSd0MZ1fgweB7TH3FCrsqAyFYlaQ4RN7EInGb5q7lx5srBkztxAbkFtTVwj5HYQ1
ZK3S6tfCD+qYDntojwsAITubCUaeGu9HXKUtWI8LP65vhZ7vReZcViI5GqgxIGdpVKpNqDHI2Kl4
mDmeBNZdJkmcFpRfNsUfQAGgXqD+efJ+9tLZMjI3pHRpRRMreHS5bJGFz0ennlPmjzulqCHaqT/9
ea4Xh87dIxuRLY7sEIp3UVgv8kEPXcIggeTeEmj/5k556fEmbLC8SQQWqKjYjkVDzXieCUpvEk9t
tReOtkODQ9tMLyunVrCx4BHNBfNE6wEFgzeDmE25FZQO/tGRFH/3BIomo2xgaQYFO0/R4R5Z7twM
Zpmg1FlVoOuzgFCFfJkVGMGio+2GUf5ow1UtLNbYWPcTWbcC1lR0tHBx5pUgIBOFxZqBZ+2LDj55
Hr1wkxwHpntvZYMUy0EAG4sO+cS+48aFL5yJEoLbCmbuBESsG1qJJPeR0x5/93Y7sYK56cpiVeiB
KI+sXZHvLKpdI/AA0kqmoSooVYrKPY1dbI6kBEgkiss9u39kHMD+KZAbmY48WoFNKaqFcyvILTBS
tQrEmm6pb8JZn4kSWwKaweyvrz/rL8wol00CRKtALE3q47xrkpJSFtXwwPGW5iy3gOsKdHxhY9cj
yw0jy5b1XFehZ6pz53deHIwz5aZTKDDMRTXS95wROskEpXJ1BWat77lmLhisK9gifWHbpcE2FMze
N64pKeiqqIKJTKzkLA1XuuwNXr/1YCzKeT3wp6oQG0Tx2JRyuSnquKga3nuccvLGA4NafMBiR1t5
wSpCrIPUapJplDIacOMqGLNPSiMTI3ZcCm4qquHB0uRCJ+jstpJSwYKgq7DglTWSD48UjFpcrB1t
tsGBbIzbISvY0LezABVLziVxouwxr991Dxminu2OR558bXwcwI2/2xf8gHN1z7ozqMDKBpvqBPRO
4WnEInNAWeNAXtAqbjUDK8hBKmCOKj5iYAlWyfuM8yLtliopDgXZvm3IuG/eW6P8TY/qMBX+3FO0
aYSgo+T1C/HLfwjzv+9qJlpr0uirDRMhHOJajfa9z83EjwutpdmEny9xf/h5POG0CyN54SrYxIdY
zDvTnsqCFbiYh8E8f4wq8FI6pjt2zJEVTrI1mJozBYroAy0inCSJVTFgWh7Iuq0pOPBpTuha9u5Y
BaN/0QPUMLkTjGSfSsX1axDYpQvTnUl+torjjdC5DGJTcTc6pXa31BP/GBy+z5QqVlm1omDmzohm
u1Yu9QSjbPag11twJMtTVxUU6UXXxLnpy8uX7q/FpfaSYJxs8uasKthhiw54ewr3vMCSllu1pkDF
2wTrHtkKFkbP3JizyWOVKNjXF6YXZopNF7JoBV1Uz/g5pvdoi6hAvuJXwoKaW8u6AhVz1x/ZSxmJ
VW0oOOsQbCb5PS2IaYsq+dLyc1dn0ea5qFQBSyWOuc/Zo2OKCvmwtudOvaqKkPk1AG7b97mISev5
6STzC7MHA65gpo/ZyN4/dSxEC5Oi6r6ZmHY+tqIJpoTCgs2p/VjTsKKrEG2vZLtPU10FYmMahOEW
5leHpsIi3W7urD3qUBHU/GBbEQjxTAHp0lBh6q5IQnvL0lkUB7Ff+lupG3mBF8V7YHiiwlrBBDw8
sBe7ZjixAx6Z/ae976H0UVbgQwz8wIycZJ+9AQOjwvfp26MRV/uuGUa7c1RvPi0dK/IiCMKD1gYT
ewa2xkVrX/9zW+mw+1AQckBsnr0jvwD+LE4VkwkKbOf//v0/w5n420mQAOFmBKfmHRHQbNYkewiS
rEHDwmxQr3cpb2hjGJQvLJIQmTCx9JsU/NYqKhaGxaVgli338G9HtulBQsdbvYvdkSnFlQTDBOzu
2The/1JHHtROKPDGnHGNtOeSmwhLD3CsZyfvxwU4BK7zJ4xvOGMw7NJMKPD3DoUfKQl9dmKf35Ud
j259+SokFXI5FqWopIpjvMO5wrUw2zRi86o4aY2JOdqVqSIS/t7y4zsHqCTxWTB+JUPcAqSHqNj7
Fv3hOYx4zPPPU7ACiahYgSdXljxf+PT8IjRoUkZng1316Aruzl8rSlI4uftVR9JzFHjEhulbpQ9W
MJKOlSeBvS88qY+mNmntSFrxog1IUVebtsK+5FqouN1BjGvi8NnU8FCP6coBi4YCm9IN7CgXB1GR
RulGE9vzZXOt4mS+YdufEIOUJbcUODInOEuScX2+iOX5TXhCSF46XZ5PjLxA6KOFQLlV8fVrfPmf
yCqN/ny29Gz5iksXyuLiexZUm5kYccrsKeqIvzt7eWHf5b0COv9kj3m9B4hD60UT6XChY5ECufZd
Tgt1BVfxPv7+2Azv5dxE2mqyqFUDxOVFsm9fVZIZ5uaykmwwRFjF9UuYLSdUwY24z0F6nwcWKdgS
fZN7G00OpUMaIkAVahCS8+CXqopjru9thP2lHDYbZrqZVeCfL21cfEmqiiMjlSqfF2mvrqI7Y3se
lzt2GJqxNGr4QQp7E++//Ba7OR5aiDQVCOZmIhd404S6uNiBldxPLMexpMUMuZsC0duatUf1i5Dn
KRAu4ClyAF1TgdYdiNpxs3RhkcrLRik2Cv3osr++/nQaENbJZT+0qoJFN4hHuYiuipP/xpNvaZoK
opbBl//ySjfe/MtvacnLdfDlv917W67x1ERj1qLb/IZtmMvbAHBRINd0N3kDDT9UccG340cbXEWG
njgBrU3M0rEZSm4RBH/FxwwFkZ3z6ekSX1xulzgMVdySS6CpOGB/fXQH0VSEwX+153fm3Uq2GA0F
itimpR/vbxWUPh2SBDc4cxKAl1rf4tN3eJfIEJYmmSsgAHBGNoHLYaifv0/9uDhsWgj/EwZi91b9
0+b0ufn+cTOxrwz9J5yYLcmLWxqYc0++aiu4UnSoGcM9yCY59WUUiB0IbjTP3Zv4UyDe8O69sPSX
nmU5JO//uu8xKi7gKaKIWj1gw8TqOCX3sJupqHChSUhGwCL52SrKXI7tqXROqoCRHIPiJ5b+leAo
RVbb98FjfFtLwWQ/ENeJxtqP8HNPch29MHL8ID89S8VkCzT0Vw4UAV+U6exUsLidxDKk4DF/xvfH
zE4tKjYeVmj6Dv37IyqnnOz/SSsLIoJsy7/+vtKz4YjCEcskpREDFc65QafGMJqb4cPryA9QMPJL
a1UyTGcPXF9FDcOlnYuiqAi9fzBdcgaxpIqmAhfykmiVLFXFnhUK/tUiGCiX01NOkL3A65fdtR3d
mzYbdY81hr1FwQNMPzYhHFntSc5URfOUopfPaxQj67ytYFFzSIUT09mP7ntM3vT9FmZLn3dqOZZr
/kvpMLynSJVYVmpsbsSOBSADQsWI3YnsUKgA+tAbjAJsSWswTBefixuyzfJoVeCFb2JK6HKDVbAy
PzK9dpgq/DiOgHJl75/6bSoi7Y+cTO15TMzzuS1DgDetIPrqEe6OW4faqdmExQeqcDjV67qKotbb
XQJGeB5dLyhdxWDR8Bf3GQ4eypMrFdpWQXkn2Nufjdn8wIvPHmasohef3bcRthlG793/1RVVZhm9
+BNfKaTk3kfL9ce+5XZhG7v06tkAnqRFtbxgLKcmVICr38dhPmKpAop38+V/CQEm1u6WhHQt++u3
zul9i+OPWRf7+NOyaUnn6mH5Mnu/H9T/dIT0+4jbfsK33MMa9/O95RaN/Me+1yttV8eciHr3bPen
VzoFuXYj8XP8YircihMqpyBYDGxfGq/oRfb7zn9de4MzKKUyKakSVCTizsLAtKR4elX0olEw1kUm
JR2raPBVVOi5F+SyhkpK5XvxyrSjbHjpaFWkFC4sCAhloBcNPbLHfOsMe95xvYJqJJOSDlZF1uYd
bKcyIEJF/GdgxiO7dBiY+YybilDPICEAuqsITUUx6IOTLsZc6s5tEVKUolSapuCy/ZEihhLV4xJd
IKyo2du8fnH8YlHRlIkRq0MTbRWLbrxLr8Si+3NYygdPoGAoLv1EkP2UBvHdiPs61NHSVqxrFRVm
mdz63b47lmiYVW2q4BY6vItL/TiUVuSDdAU6+tf33UH3/Yfu0b+VxOIRMeFH6x/3jLtijWxli2Z3
rXr9eXD3j/OYt00B/jn8DzI6G/kuosAGGB7BqdL7HKW5EiiCQ17OWeYb9jQVLEOSBJEFIkha5Sri
ePAcjAQLdmZN0oPt+UTv86flJQpO+95IklXkaK7Jvsn1WtX2syr+cRvua6OMf4o9dxjEd9IiU3CK
kUCz6SmUhio7ZnCXzzFnK+T1py81XrHtyLtDRdG2GC3bWd4dCvCOosaB2xXLWBKtwo8yzASXYd+R
q6IE2sitDhVh5iNvDn5Lbl2jAmmVyd1fwaSC8YGeR/lWSio8Goz9iE5EsQx1VAE5PuW+JadoVUQN
z1nHufmrqvDWSWIJZF8eh66ixk2w1oUCviv5vFUVN4FrGJ0jTzgYMohShce+zbr17CjaJn4uraUt
WxAV9ADbp1zE97lrngryOnKDrj0yR9tEoXdHq4/M/Ke3JhX8wTfgWLf6MViXgIP2JIe1x/1m4u8u
Tdoq6oMN4Ti9xARWRNSsbq3CI3oSFSCkjigmCSelDzZJhb1GnqtIps/XH6e3gyef8Kyz9bx32AGN
kitB01T4yQa+LIxEmQrSJaWiwmRgyl6RpgJuAdlMVOrGXEfyFUKaCvb+7erEhYkmX35zrHmyqxVd
TQUEL9A3eYIc+xDdnhXEMrcvsD0FSn/ZEvv/dfclamSLn82kv9Lz3/drcj9l8RP3Dkirf/w/AAAA
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en-US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hyperlink" Target="#'Pivot Tables'!A1"/><Relationship Id="rId7" Type="http://schemas.openxmlformats.org/officeDocument/2006/relationships/chart" Target="../charts/chart4.xml"/><Relationship Id="rId2" Type="http://schemas.openxmlformats.org/officeDocument/2006/relationships/hyperlink" Target="#Data!A1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550699</xdr:colOff>
      <xdr:row>24</xdr:row>
      <xdr:rowOff>106773</xdr:rowOff>
    </xdr:from>
    <xdr:to>
      <xdr:col>6</xdr:col>
      <xdr:colOff>25066</xdr:colOff>
      <xdr:row>39</xdr:row>
      <xdr:rowOff>16060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3383A7C-3F83-46A6-89A9-0E84CF721F5B}"/>
            </a:ext>
          </a:extLst>
        </xdr:cNvPr>
        <xdr:cNvSpPr/>
      </xdr:nvSpPr>
      <xdr:spPr>
        <a:xfrm>
          <a:off x="550699" y="4518352"/>
          <a:ext cx="3133972" cy="2666524"/>
        </a:xfrm>
        <a:prstGeom prst="roundRect">
          <a:avLst>
            <a:gd name="adj" fmla="val 406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0</xdr:col>
      <xdr:colOff>590551</xdr:colOff>
      <xdr:row>0</xdr:row>
      <xdr:rowOff>101600</xdr:rowOff>
    </xdr:from>
    <xdr:to>
      <xdr:col>18</xdr:col>
      <xdr:colOff>206170</xdr:colOff>
      <xdr:row>3</xdr:row>
      <xdr:rowOff>165100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A8B167E-E317-D24C-34BA-9638664889EF}"/>
            </a:ext>
          </a:extLst>
        </xdr:cNvPr>
        <xdr:cNvSpPr/>
      </xdr:nvSpPr>
      <xdr:spPr>
        <a:xfrm>
          <a:off x="590551" y="101600"/>
          <a:ext cx="10600294" cy="607786"/>
        </a:xfrm>
        <a:prstGeom prst="roundRect">
          <a:avLst>
            <a:gd name="adj" fmla="val 661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50800</xdr:colOff>
      <xdr:row>1</xdr:row>
      <xdr:rowOff>50800</xdr:rowOff>
    </xdr:from>
    <xdr:to>
      <xdr:col>8</xdr:col>
      <xdr:colOff>247650</xdr:colOff>
      <xdr:row>2</xdr:row>
      <xdr:rowOff>146050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4F92A2-A5B3-CB1D-7DD4-6A7F0854E6E4}"/>
            </a:ext>
          </a:extLst>
        </xdr:cNvPr>
        <xdr:cNvSpPr txBox="1"/>
      </xdr:nvSpPr>
      <xdr:spPr>
        <a:xfrm>
          <a:off x="660400" y="234950"/>
          <a:ext cx="446405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ABC Executive Summary &amp; Profitability</a:t>
          </a:r>
          <a:r>
            <a:rPr lang="en-IN" sz="1100" b="1" baseline="0"/>
            <a:t> Dashboard</a:t>
          </a:r>
        </a:p>
      </xdr:txBody>
    </xdr:sp>
    <xdr:clientData/>
  </xdr:twoCellAnchor>
  <xdr:twoCellAnchor editAs="oneCell">
    <xdr:from>
      <xdr:col>1</xdr:col>
      <xdr:colOff>152400</xdr:colOff>
      <xdr:row>0</xdr:row>
      <xdr:rowOff>114300</xdr:rowOff>
    </xdr:from>
    <xdr:to>
      <xdr:col>2</xdr:col>
      <xdr:colOff>127000</xdr:colOff>
      <xdr:row>3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BFB666-3506-0D79-CB0E-60AB216C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14300"/>
          <a:ext cx="584200" cy="584200"/>
        </a:xfrm>
        <a:prstGeom prst="rect">
          <a:avLst/>
        </a:prstGeom>
      </xdr:spPr>
    </xdr:pic>
    <xdr:clientData/>
  </xdr:twoCellAnchor>
  <xdr:twoCellAnchor>
    <xdr:from>
      <xdr:col>0</xdr:col>
      <xdr:colOff>596900</xdr:colOff>
      <xdr:row>4</xdr:row>
      <xdr:rowOff>152400</xdr:rowOff>
    </xdr:from>
    <xdr:to>
      <xdr:col>3</xdr:col>
      <xdr:colOff>349250</xdr:colOff>
      <xdr:row>7</xdr:row>
      <xdr:rowOff>139700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9C52DBE-FD62-14E2-3AE5-9B96913EC2D1}"/>
            </a:ext>
          </a:extLst>
        </xdr:cNvPr>
        <xdr:cNvGrpSpPr/>
      </xdr:nvGrpSpPr>
      <xdr:grpSpPr>
        <a:xfrm>
          <a:off x="596900" y="887663"/>
          <a:ext cx="1582153" cy="538748"/>
          <a:chOff x="571500" y="901700"/>
          <a:chExt cx="1581150" cy="53975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CCBF4FED-4D56-4AD5-9AE5-8E0757BD6730}"/>
              </a:ext>
            </a:extLst>
          </xdr:cNvPr>
          <xdr:cNvSpPr/>
        </xdr:nvSpPr>
        <xdr:spPr>
          <a:xfrm>
            <a:off x="596900" y="901700"/>
            <a:ext cx="1555750" cy="539750"/>
          </a:xfrm>
          <a:prstGeom prst="roundRect">
            <a:avLst>
              <a:gd name="adj" fmla="val 66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/>
              <a:t>$6,45,223.18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4A524F4-93C4-4285-B13C-399883A107CA}"/>
              </a:ext>
            </a:extLst>
          </xdr:cNvPr>
          <xdr:cNvSpPr txBox="1"/>
        </xdr:nvSpPr>
        <xdr:spPr>
          <a:xfrm>
            <a:off x="571500" y="908050"/>
            <a:ext cx="15494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Total Revenue</a:t>
            </a:r>
          </a:p>
        </xdr:txBody>
      </xdr:sp>
      <xdr:sp macro="" textlink="'Pivot Tables'!A4">
        <xdr:nvSpPr>
          <xdr:cNvPr id="10" name="TextBox 9">
            <a:extLst>
              <a:ext uri="{FF2B5EF4-FFF2-40B4-BE49-F238E27FC236}">
                <a16:creationId xmlns:a16="http://schemas.microsoft.com/office/drawing/2014/main" id="{44233918-1214-D85E-E6D4-7B3437D33C02}"/>
              </a:ext>
            </a:extLst>
          </xdr:cNvPr>
          <xdr:cNvSpPr txBox="1"/>
        </xdr:nvSpPr>
        <xdr:spPr>
          <a:xfrm>
            <a:off x="609600" y="1111250"/>
            <a:ext cx="15367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D49BFE4-1B84-453A-8176-F95091EF8E73}" type="TxLink">
              <a:rPr lang="en-US" sz="1200" b="1" i="0" u="none" strike="noStrike" baseline="0">
                <a:solidFill>
                  <a:schemeClr val="accent5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$6,45,223</a:t>
            </a:fld>
            <a:endParaRPr lang="en-IN" sz="1200" b="1" baseline="0">
              <a:solidFill>
                <a:schemeClr val="accent5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533400</xdr:colOff>
      <xdr:row>4</xdr:row>
      <xdr:rowOff>152400</xdr:rowOff>
    </xdr:from>
    <xdr:to>
      <xdr:col>6</xdr:col>
      <xdr:colOff>285750</xdr:colOff>
      <xdr:row>7</xdr:row>
      <xdr:rowOff>139700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3841AB70-336D-7D82-9D55-EB951ED0E902}"/>
            </a:ext>
          </a:extLst>
        </xdr:cNvPr>
        <xdr:cNvGrpSpPr/>
      </xdr:nvGrpSpPr>
      <xdr:grpSpPr>
        <a:xfrm>
          <a:off x="2363203" y="887663"/>
          <a:ext cx="1582152" cy="538748"/>
          <a:chOff x="571500" y="901700"/>
          <a:chExt cx="1581150" cy="539750"/>
        </a:xfrm>
      </xdr:grpSpPr>
      <xdr:sp macro="" textlink="">
        <xdr:nvSpPr>
          <xdr:cNvPr id="119" name="Rectangle: Rounded Corners 118">
            <a:extLst>
              <a:ext uri="{FF2B5EF4-FFF2-40B4-BE49-F238E27FC236}">
                <a16:creationId xmlns:a16="http://schemas.microsoft.com/office/drawing/2014/main" id="{0B620B9F-FF31-46EC-9EAE-BEDD01882330}"/>
              </a:ext>
            </a:extLst>
          </xdr:cNvPr>
          <xdr:cNvSpPr/>
        </xdr:nvSpPr>
        <xdr:spPr>
          <a:xfrm>
            <a:off x="596900" y="901700"/>
            <a:ext cx="1555750" cy="539750"/>
          </a:xfrm>
          <a:prstGeom prst="roundRect">
            <a:avLst>
              <a:gd name="adj" fmla="val 66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/>
              <a:t>$6,45,223.18</a:t>
            </a: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C73759DA-0B74-26FE-453B-E90B1EF256BD}"/>
              </a:ext>
            </a:extLst>
          </xdr:cNvPr>
          <xdr:cNvSpPr txBox="1"/>
        </xdr:nvSpPr>
        <xdr:spPr>
          <a:xfrm>
            <a:off x="571500" y="908050"/>
            <a:ext cx="15494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Total Profit</a:t>
            </a:r>
          </a:p>
        </xdr:txBody>
      </xdr:sp>
      <xdr:sp macro="" textlink="'Pivot Tables'!C4">
        <xdr:nvSpPr>
          <xdr:cNvPr id="121" name="TextBox 120">
            <a:extLst>
              <a:ext uri="{FF2B5EF4-FFF2-40B4-BE49-F238E27FC236}">
                <a16:creationId xmlns:a16="http://schemas.microsoft.com/office/drawing/2014/main" id="{B5414930-E48F-D16D-0E07-4B933B76CD13}"/>
              </a:ext>
            </a:extLst>
          </xdr:cNvPr>
          <xdr:cNvSpPr txBox="1"/>
        </xdr:nvSpPr>
        <xdr:spPr>
          <a:xfrm>
            <a:off x="609600" y="1111250"/>
            <a:ext cx="15367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02D1EDB-9A20-48F8-B79A-3FCC0E7A042C}" type="TxLink">
              <a:rPr lang="en-US" sz="1200" b="1" i="0" u="none" strike="noStrike" baseline="0">
                <a:solidFill>
                  <a:schemeClr val="accent5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$2,96,384</a:t>
            </a:fld>
            <a:endParaRPr lang="en-IN" sz="1200" b="1" i="0" u="none" strike="noStrike" baseline="0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495300</xdr:colOff>
      <xdr:row>4</xdr:row>
      <xdr:rowOff>158750</xdr:rowOff>
    </xdr:from>
    <xdr:to>
      <xdr:col>9</xdr:col>
      <xdr:colOff>247650</xdr:colOff>
      <xdr:row>7</xdr:row>
      <xdr:rowOff>146050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37238CEF-1FD8-CC98-3183-86A20691939B}"/>
            </a:ext>
          </a:extLst>
        </xdr:cNvPr>
        <xdr:cNvGrpSpPr/>
      </xdr:nvGrpSpPr>
      <xdr:grpSpPr>
        <a:xfrm>
          <a:off x="4154905" y="894013"/>
          <a:ext cx="1582153" cy="538748"/>
          <a:chOff x="571500" y="901700"/>
          <a:chExt cx="1581150" cy="539750"/>
        </a:xfrm>
      </xdr:grpSpPr>
      <xdr:sp macro="" textlink="">
        <xdr:nvSpPr>
          <xdr:cNvPr id="123" name="Rectangle: Rounded Corners 122">
            <a:extLst>
              <a:ext uri="{FF2B5EF4-FFF2-40B4-BE49-F238E27FC236}">
                <a16:creationId xmlns:a16="http://schemas.microsoft.com/office/drawing/2014/main" id="{987081D9-5794-8412-5FB8-4C644975CE4A}"/>
              </a:ext>
            </a:extLst>
          </xdr:cNvPr>
          <xdr:cNvSpPr/>
        </xdr:nvSpPr>
        <xdr:spPr>
          <a:xfrm>
            <a:off x="596900" y="901700"/>
            <a:ext cx="1555750" cy="539750"/>
          </a:xfrm>
          <a:prstGeom prst="roundRect">
            <a:avLst>
              <a:gd name="adj" fmla="val 66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/>
              <a:t>$6,45,223.18</a:t>
            </a:r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A02AA5A8-28D8-F76F-13DD-E03ED4C5DAB6}"/>
              </a:ext>
            </a:extLst>
          </xdr:cNvPr>
          <xdr:cNvSpPr txBox="1"/>
        </xdr:nvSpPr>
        <xdr:spPr>
          <a:xfrm>
            <a:off x="571500" y="908050"/>
            <a:ext cx="15494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Gross Profit Margin</a:t>
            </a:r>
          </a:p>
        </xdr:txBody>
      </xdr:sp>
      <xdr:sp macro="" textlink="'Pivot Tables'!E4">
        <xdr:nvSpPr>
          <xdr:cNvPr id="125" name="TextBox 124">
            <a:extLst>
              <a:ext uri="{FF2B5EF4-FFF2-40B4-BE49-F238E27FC236}">
                <a16:creationId xmlns:a16="http://schemas.microsoft.com/office/drawing/2014/main" id="{8DFB2369-7A2B-519B-307B-A9E0456F07CA}"/>
              </a:ext>
            </a:extLst>
          </xdr:cNvPr>
          <xdr:cNvSpPr txBox="1"/>
        </xdr:nvSpPr>
        <xdr:spPr>
          <a:xfrm>
            <a:off x="609600" y="1111250"/>
            <a:ext cx="15367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1C296F9-65A5-4D2B-943F-CF05BCB86A31}" type="TxLink">
              <a:rPr lang="en-US" sz="1200" b="1" i="0" u="none" strike="noStrike" baseline="0">
                <a:solidFill>
                  <a:schemeClr val="accent5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45.94%</a:t>
            </a:fld>
            <a:endParaRPr lang="en-IN" sz="1200" b="1" i="0" u="none" strike="noStrike" baseline="0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9</xdr:col>
      <xdr:colOff>457200</xdr:colOff>
      <xdr:row>4</xdr:row>
      <xdr:rowOff>165100</xdr:rowOff>
    </xdr:from>
    <xdr:to>
      <xdr:col>12</xdr:col>
      <xdr:colOff>209550</xdr:colOff>
      <xdr:row>7</xdr:row>
      <xdr:rowOff>152400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77DF16EE-89FF-4E2C-4B68-E370C490D3D9}"/>
            </a:ext>
          </a:extLst>
        </xdr:cNvPr>
        <xdr:cNvGrpSpPr/>
      </xdr:nvGrpSpPr>
      <xdr:grpSpPr>
        <a:xfrm>
          <a:off x="5946608" y="900363"/>
          <a:ext cx="1582153" cy="538748"/>
          <a:chOff x="571500" y="901700"/>
          <a:chExt cx="1581150" cy="539750"/>
        </a:xfrm>
      </xdr:grpSpPr>
      <xdr:sp macro="" textlink="">
        <xdr:nvSpPr>
          <xdr:cNvPr id="127" name="Rectangle: Rounded Corners 126">
            <a:extLst>
              <a:ext uri="{FF2B5EF4-FFF2-40B4-BE49-F238E27FC236}">
                <a16:creationId xmlns:a16="http://schemas.microsoft.com/office/drawing/2014/main" id="{5E983111-6B17-1436-8F74-BE905FC8DA95}"/>
              </a:ext>
            </a:extLst>
          </xdr:cNvPr>
          <xdr:cNvSpPr/>
        </xdr:nvSpPr>
        <xdr:spPr>
          <a:xfrm>
            <a:off x="596900" y="901700"/>
            <a:ext cx="1555750" cy="539750"/>
          </a:xfrm>
          <a:prstGeom prst="roundRect">
            <a:avLst>
              <a:gd name="adj" fmla="val 66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/>
              <a:t>$6,45,223.18</a:t>
            </a: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99BFA13F-1ADB-F3A5-7AFC-27C515EFC9F1}"/>
              </a:ext>
            </a:extLst>
          </xdr:cNvPr>
          <xdr:cNvSpPr txBox="1"/>
        </xdr:nvSpPr>
        <xdr:spPr>
          <a:xfrm>
            <a:off x="571500" y="908050"/>
            <a:ext cx="15494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Total Unit Sold</a:t>
            </a:r>
          </a:p>
        </xdr:txBody>
      </xdr:sp>
      <xdr:sp macro="" textlink="'Pivot Tables'!G4">
        <xdr:nvSpPr>
          <xdr:cNvPr id="129" name="TextBox 128">
            <a:extLst>
              <a:ext uri="{FF2B5EF4-FFF2-40B4-BE49-F238E27FC236}">
                <a16:creationId xmlns:a16="http://schemas.microsoft.com/office/drawing/2014/main" id="{D025F836-354E-25BF-A6E5-08ACC1963B25}"/>
              </a:ext>
            </a:extLst>
          </xdr:cNvPr>
          <xdr:cNvSpPr txBox="1"/>
        </xdr:nvSpPr>
        <xdr:spPr>
          <a:xfrm>
            <a:off x="609600" y="1111250"/>
            <a:ext cx="15367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C58B56B-5BFC-4507-B8B1-DF586506B1CE}" type="TxLink">
              <a:rPr lang="en-US" sz="1200" b="1" i="0" u="none" strike="noStrike" baseline="0">
                <a:solidFill>
                  <a:schemeClr val="accent5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6698</a:t>
            </a:fld>
            <a:endParaRPr lang="en-IN" sz="1200" b="1" i="0" u="none" strike="noStrike" baseline="0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12</xdr:col>
      <xdr:colOff>419100</xdr:colOff>
      <xdr:row>4</xdr:row>
      <xdr:rowOff>171450</xdr:rowOff>
    </xdr:from>
    <xdr:to>
      <xdr:col>15</xdr:col>
      <xdr:colOff>171450</xdr:colOff>
      <xdr:row>7</xdr:row>
      <xdr:rowOff>158750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75028112-3119-7FEE-CE95-21CF2A8DCB7D}"/>
            </a:ext>
          </a:extLst>
        </xdr:cNvPr>
        <xdr:cNvGrpSpPr/>
      </xdr:nvGrpSpPr>
      <xdr:grpSpPr>
        <a:xfrm>
          <a:off x="7738311" y="906713"/>
          <a:ext cx="1582152" cy="538748"/>
          <a:chOff x="571500" y="901700"/>
          <a:chExt cx="1581150" cy="539750"/>
        </a:xfrm>
      </xdr:grpSpPr>
      <xdr:sp macro="" textlink="">
        <xdr:nvSpPr>
          <xdr:cNvPr id="131" name="Rectangle: Rounded Corners 130">
            <a:extLst>
              <a:ext uri="{FF2B5EF4-FFF2-40B4-BE49-F238E27FC236}">
                <a16:creationId xmlns:a16="http://schemas.microsoft.com/office/drawing/2014/main" id="{E2F9E6B8-23E6-5F6B-DA77-5E6A7519DE39}"/>
              </a:ext>
            </a:extLst>
          </xdr:cNvPr>
          <xdr:cNvSpPr/>
        </xdr:nvSpPr>
        <xdr:spPr>
          <a:xfrm>
            <a:off x="596900" y="901700"/>
            <a:ext cx="1555750" cy="539750"/>
          </a:xfrm>
          <a:prstGeom prst="roundRect">
            <a:avLst>
              <a:gd name="adj" fmla="val 66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/>
              <a:t>$6,45,223.18</a:t>
            </a:r>
          </a:p>
        </xdr:txBody>
      </xdr:sp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637F0128-006F-1076-6C01-E78997A0011A}"/>
              </a:ext>
            </a:extLst>
          </xdr:cNvPr>
          <xdr:cNvSpPr txBox="1"/>
        </xdr:nvSpPr>
        <xdr:spPr>
          <a:xfrm>
            <a:off x="571500" y="908050"/>
            <a:ext cx="15494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Total Orders</a:t>
            </a:r>
          </a:p>
        </xdr:txBody>
      </xdr:sp>
      <xdr:sp macro="" textlink="'Pivot Tables'!I4">
        <xdr:nvSpPr>
          <xdr:cNvPr id="133" name="TextBox 132">
            <a:extLst>
              <a:ext uri="{FF2B5EF4-FFF2-40B4-BE49-F238E27FC236}">
                <a16:creationId xmlns:a16="http://schemas.microsoft.com/office/drawing/2014/main" id="{65C13AFE-0612-6FBD-CE2D-FF56296FC2C8}"/>
              </a:ext>
            </a:extLst>
          </xdr:cNvPr>
          <xdr:cNvSpPr txBox="1"/>
        </xdr:nvSpPr>
        <xdr:spPr>
          <a:xfrm>
            <a:off x="609600" y="1111250"/>
            <a:ext cx="15367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67B99C4-69B9-4F77-B880-FADE9D560041}" type="TxLink">
              <a:rPr lang="en-US" sz="1200" b="1" i="0" u="none" strike="noStrike" baseline="0">
                <a:solidFill>
                  <a:schemeClr val="accent5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2707</a:t>
            </a:fld>
            <a:endParaRPr lang="en-IN" sz="1200" b="1" i="0" u="none" strike="noStrike" baseline="0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15</xdr:col>
      <xdr:colOff>430482</xdr:colOff>
      <xdr:row>4</xdr:row>
      <xdr:rowOff>171450</xdr:rowOff>
    </xdr:from>
    <xdr:to>
      <xdr:col>18</xdr:col>
      <xdr:colOff>206169</xdr:colOff>
      <xdr:row>7</xdr:row>
      <xdr:rowOff>158750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2DF45094-C5F8-4F8D-4C0C-503012B4CE21}"/>
            </a:ext>
          </a:extLst>
        </xdr:cNvPr>
        <xdr:cNvGrpSpPr/>
      </xdr:nvGrpSpPr>
      <xdr:grpSpPr>
        <a:xfrm>
          <a:off x="9579495" y="906713"/>
          <a:ext cx="1605490" cy="538748"/>
          <a:chOff x="571500" y="901700"/>
          <a:chExt cx="1581150" cy="539750"/>
        </a:xfrm>
      </xdr:grpSpPr>
      <xdr:sp macro="" textlink="">
        <xdr:nvSpPr>
          <xdr:cNvPr id="135" name="Rectangle: Rounded Corners 134">
            <a:extLst>
              <a:ext uri="{FF2B5EF4-FFF2-40B4-BE49-F238E27FC236}">
                <a16:creationId xmlns:a16="http://schemas.microsoft.com/office/drawing/2014/main" id="{E0CFA46B-D9DD-AE31-7A6E-C13E26A8F2EE}"/>
              </a:ext>
            </a:extLst>
          </xdr:cNvPr>
          <xdr:cNvSpPr/>
        </xdr:nvSpPr>
        <xdr:spPr>
          <a:xfrm>
            <a:off x="596900" y="901700"/>
            <a:ext cx="1555750" cy="539750"/>
          </a:xfrm>
          <a:prstGeom prst="roundRect">
            <a:avLst>
              <a:gd name="adj" fmla="val 66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/>
              <a:t>$6,45,223.18</a:t>
            </a: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8171BB85-770D-B2A3-93D0-7C54049736FF}"/>
              </a:ext>
            </a:extLst>
          </xdr:cNvPr>
          <xdr:cNvSpPr txBox="1"/>
        </xdr:nvSpPr>
        <xdr:spPr>
          <a:xfrm>
            <a:off x="571500" y="908050"/>
            <a:ext cx="15494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Cost of good Sales</a:t>
            </a:r>
          </a:p>
        </xdr:txBody>
      </xdr:sp>
      <xdr:sp macro="" textlink="'Pivot Tables'!K4">
        <xdr:nvSpPr>
          <xdr:cNvPr id="137" name="TextBox 136">
            <a:extLst>
              <a:ext uri="{FF2B5EF4-FFF2-40B4-BE49-F238E27FC236}">
                <a16:creationId xmlns:a16="http://schemas.microsoft.com/office/drawing/2014/main" id="{35E89DB3-9285-AB42-3B66-DA2BFC41D72A}"/>
              </a:ext>
            </a:extLst>
          </xdr:cNvPr>
          <xdr:cNvSpPr txBox="1"/>
        </xdr:nvSpPr>
        <xdr:spPr>
          <a:xfrm>
            <a:off x="609600" y="1111250"/>
            <a:ext cx="15367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38162D5-6BDF-4F5A-AEB0-0904AE3A0335}" type="TxLink">
              <a:rPr lang="en-US" sz="1200" b="1" i="0" u="none" strike="noStrike" baseline="0">
                <a:solidFill>
                  <a:schemeClr val="accent5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$3,48,839</a:t>
            </a:fld>
            <a:endParaRPr lang="en-IN" sz="1200" b="1" i="0" u="none" strike="noStrike" baseline="0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0</xdr:col>
      <xdr:colOff>58487</xdr:colOff>
      <xdr:row>8</xdr:row>
      <xdr:rowOff>98743</xdr:rowOff>
    </xdr:from>
    <xdr:to>
      <xdr:col>17</xdr:col>
      <xdr:colOff>466046</xdr:colOff>
      <xdr:row>8</xdr:row>
      <xdr:rowOff>100143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51C615E8-9AB7-0FA4-A193-418770A04D3C}"/>
            </a:ext>
          </a:extLst>
        </xdr:cNvPr>
        <xdr:cNvCxnSpPr/>
      </xdr:nvCxnSpPr>
      <xdr:spPr>
        <a:xfrm flipV="1">
          <a:off x="58487" y="1569269"/>
          <a:ext cx="10776441" cy="1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346362</xdr:colOff>
      <xdr:row>1</xdr:row>
      <xdr:rowOff>74221</xdr:rowOff>
    </xdr:from>
    <xdr:to>
      <xdr:col>18</xdr:col>
      <xdr:colOff>98961</xdr:colOff>
      <xdr:row>3</xdr:row>
      <xdr:rowOff>24740</xdr:rowOff>
    </xdr:to>
    <xdr:sp macro="" textlink="">
      <xdr:nvSpPr>
        <xdr:cNvPr id="144" name="Rectangle: Rounded Corners 14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BD8ACE-B7CC-3423-6D9C-4AA5462209F9}"/>
            </a:ext>
          </a:extLst>
        </xdr:cNvPr>
        <xdr:cNvSpPr/>
      </xdr:nvSpPr>
      <xdr:spPr>
        <a:xfrm>
          <a:off x="10110518" y="255650"/>
          <a:ext cx="973118" cy="313376"/>
        </a:xfrm>
        <a:prstGeom prst="roundRect">
          <a:avLst>
            <a:gd name="adj" fmla="val 29825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Sales Data</a:t>
          </a:r>
        </a:p>
      </xdr:txBody>
    </xdr:sp>
    <xdr:clientData/>
  </xdr:twoCellAnchor>
  <xdr:twoCellAnchor>
    <xdr:from>
      <xdr:col>14</xdr:col>
      <xdr:colOff>148442</xdr:colOff>
      <xdr:row>1</xdr:row>
      <xdr:rowOff>78179</xdr:rowOff>
    </xdr:from>
    <xdr:to>
      <xdr:col>16</xdr:col>
      <xdr:colOff>201881</xdr:colOff>
      <xdr:row>3</xdr:row>
      <xdr:rowOff>32987</xdr:rowOff>
    </xdr:to>
    <xdr:sp macro="" textlink="">
      <xdr:nvSpPr>
        <xdr:cNvPr id="146" name="Rectangle: Rounded Corners 14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4CDADE-80AD-1AC0-8EDE-6F6201994CF5}"/>
            </a:ext>
          </a:extLst>
        </xdr:cNvPr>
        <xdr:cNvSpPr/>
      </xdr:nvSpPr>
      <xdr:spPr>
        <a:xfrm>
          <a:off x="8692078" y="259608"/>
          <a:ext cx="1273959" cy="317665"/>
        </a:xfrm>
        <a:prstGeom prst="roundRect">
          <a:avLst>
            <a:gd name="adj" fmla="val 29825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All</a:t>
          </a:r>
          <a:r>
            <a:rPr lang="en-IN" sz="1100" baseline="0"/>
            <a:t> Pivots tables</a:t>
          </a:r>
          <a:endParaRPr lang="en-IN" sz="1100"/>
        </a:p>
      </xdr:txBody>
    </xdr:sp>
    <xdr:clientData/>
  </xdr:twoCellAnchor>
  <xdr:twoCellAnchor>
    <xdr:from>
      <xdr:col>0</xdr:col>
      <xdr:colOff>544285</xdr:colOff>
      <xdr:row>8</xdr:row>
      <xdr:rowOff>131947</xdr:rowOff>
    </xdr:from>
    <xdr:to>
      <xdr:col>8</xdr:col>
      <xdr:colOff>569026</xdr:colOff>
      <xdr:row>23</xdr:row>
      <xdr:rowOff>41234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DEA7CBE-25F1-0A22-D4FF-A58706C653CA}"/>
            </a:ext>
          </a:extLst>
        </xdr:cNvPr>
        <xdr:cNvGrpSpPr/>
      </xdr:nvGrpSpPr>
      <xdr:grpSpPr>
        <a:xfrm>
          <a:off x="544285" y="1602473"/>
          <a:ext cx="4904215" cy="2666524"/>
          <a:chOff x="544285" y="1583376"/>
          <a:chExt cx="4906819" cy="2630715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E9F2E51A-99E5-6A7A-5536-09A1ACD813D5}"/>
              </a:ext>
            </a:extLst>
          </xdr:cNvPr>
          <xdr:cNvSpPr/>
        </xdr:nvSpPr>
        <xdr:spPr>
          <a:xfrm>
            <a:off x="544285" y="1583376"/>
            <a:ext cx="4906819" cy="2630715"/>
          </a:xfrm>
          <a:prstGeom prst="roundRect">
            <a:avLst>
              <a:gd name="adj" fmla="val 4068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1100"/>
              <a:t> </a:t>
            </a:r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6E7F082A-87AD-409C-B7DD-AC19F9BD9DC5}"/>
              </a:ext>
            </a:extLst>
          </xdr:cNvPr>
          <xdr:cNvGraphicFramePr>
            <a:graphicFrameLocks/>
          </xdr:cNvGraphicFramePr>
        </xdr:nvGraphicFramePr>
        <xdr:xfrm>
          <a:off x="626752" y="1906570"/>
          <a:ext cx="4722716" cy="22497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9</xdr:col>
      <xdr:colOff>375062</xdr:colOff>
      <xdr:row>8</xdr:row>
      <xdr:rowOff>135906</xdr:rowOff>
    </xdr:from>
    <xdr:to>
      <xdr:col>18</xdr:col>
      <xdr:colOff>206169</xdr:colOff>
      <xdr:row>23</xdr:row>
      <xdr:rowOff>45193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51AFDCD2-89F7-0F53-1A5B-9E7B4749E449}"/>
            </a:ext>
          </a:extLst>
        </xdr:cNvPr>
        <xdr:cNvSpPr/>
      </xdr:nvSpPr>
      <xdr:spPr>
        <a:xfrm>
          <a:off x="5867400" y="1587335"/>
          <a:ext cx="5323444" cy="2630715"/>
        </a:xfrm>
        <a:prstGeom prst="roundRect">
          <a:avLst>
            <a:gd name="adj" fmla="val 406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18</xdr:col>
      <xdr:colOff>250643</xdr:colOff>
      <xdr:row>22</xdr:row>
      <xdr:rowOff>80833</xdr:rowOff>
    </xdr:from>
    <xdr:to>
      <xdr:col>18</xdr:col>
      <xdr:colOff>267368</xdr:colOff>
      <xdr:row>42</xdr:row>
      <xdr:rowOff>100264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56FE9AF-080C-459C-BEBE-FE0381F70D28}"/>
            </a:ext>
          </a:extLst>
        </xdr:cNvPr>
        <xdr:cNvCxnSpPr/>
      </xdr:nvCxnSpPr>
      <xdr:spPr>
        <a:xfrm flipH="1" flipV="1">
          <a:off x="11229459" y="4124780"/>
          <a:ext cx="16725" cy="36957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503052</xdr:colOff>
      <xdr:row>9</xdr:row>
      <xdr:rowOff>175461</xdr:rowOff>
    </xdr:from>
    <xdr:to>
      <xdr:col>18</xdr:col>
      <xdr:colOff>57728</xdr:colOff>
      <xdr:row>23</xdr:row>
      <xdr:rowOff>488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2904A33-41DA-4F3C-B615-FD3B1EE95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100459</xdr:colOff>
      <xdr:row>26</xdr:row>
      <xdr:rowOff>83551</xdr:rowOff>
    </xdr:from>
    <xdr:to>
      <xdr:col>5</xdr:col>
      <xdr:colOff>501315</xdr:colOff>
      <xdr:row>38</xdr:row>
      <xdr:rowOff>158749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BAEA3DA-F64D-4F62-847C-5DE8FEAB3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43034</xdr:colOff>
      <xdr:row>24</xdr:row>
      <xdr:rowOff>108779</xdr:rowOff>
    </xdr:from>
    <xdr:to>
      <xdr:col>12</xdr:col>
      <xdr:colOff>127334</xdr:colOff>
      <xdr:row>39</xdr:row>
      <xdr:rowOff>18066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CE57FCB-A5FE-8924-7583-8A711A22AECB}"/>
            </a:ext>
          </a:extLst>
        </xdr:cNvPr>
        <xdr:cNvSpPr/>
      </xdr:nvSpPr>
      <xdr:spPr>
        <a:xfrm>
          <a:off x="4312573" y="4520358"/>
          <a:ext cx="3133972" cy="2666524"/>
        </a:xfrm>
        <a:prstGeom prst="roundRect">
          <a:avLst>
            <a:gd name="adj" fmla="val 406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7</xdr:col>
      <xdr:colOff>83552</xdr:colOff>
      <xdr:row>26</xdr:row>
      <xdr:rowOff>33421</xdr:rowOff>
    </xdr:from>
    <xdr:to>
      <xdr:col>12</xdr:col>
      <xdr:colOff>75197</xdr:colOff>
      <xdr:row>38</xdr:row>
      <xdr:rowOff>183815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682950F-F0C4-42C7-B0C2-78C7063E7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136945</xdr:colOff>
      <xdr:row>24</xdr:row>
      <xdr:rowOff>119139</xdr:rowOff>
    </xdr:from>
    <xdr:to>
      <xdr:col>18</xdr:col>
      <xdr:colOff>221246</xdr:colOff>
      <xdr:row>39</xdr:row>
      <xdr:rowOff>28426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AD5011AC-4DE2-506B-8894-A3C72C748822}"/>
            </a:ext>
          </a:extLst>
        </xdr:cNvPr>
        <xdr:cNvSpPr/>
      </xdr:nvSpPr>
      <xdr:spPr>
        <a:xfrm>
          <a:off x="8066090" y="4530718"/>
          <a:ext cx="3133972" cy="2666524"/>
        </a:xfrm>
        <a:prstGeom prst="roundRect">
          <a:avLst>
            <a:gd name="adj" fmla="val 406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13</xdr:col>
      <xdr:colOff>158749</xdr:colOff>
      <xdr:row>26</xdr:row>
      <xdr:rowOff>75197</xdr:rowOff>
    </xdr:from>
    <xdr:to>
      <xdr:col>18</xdr:col>
      <xdr:colOff>167105</xdr:colOff>
      <xdr:row>38</xdr:row>
      <xdr:rowOff>116974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29415708-4094-433F-90D4-068091A7C4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7894" y="4854408"/>
              <a:ext cx="3058027" cy="2247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601579</xdr:colOff>
      <xdr:row>9</xdr:row>
      <xdr:rowOff>16709</xdr:rowOff>
    </xdr:from>
    <xdr:to>
      <xdr:col>4</xdr:col>
      <xdr:colOff>384342</xdr:colOff>
      <xdr:row>10</xdr:row>
      <xdr:rowOff>116974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12147E2-2419-F99A-F76A-F80C887350F3}"/>
            </a:ext>
          </a:extLst>
        </xdr:cNvPr>
        <xdr:cNvSpPr txBox="1"/>
      </xdr:nvSpPr>
      <xdr:spPr>
        <a:xfrm>
          <a:off x="601579" y="1671051"/>
          <a:ext cx="2222500" cy="28408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Monthly Revenue</a:t>
          </a:r>
          <a:r>
            <a:rPr lang="en-IN" sz="1100" b="1" baseline="0">
              <a:solidFill>
                <a:schemeClr val="bg1"/>
              </a:solidFill>
            </a:rPr>
            <a:t> and Profit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444835</xdr:colOff>
      <xdr:row>9</xdr:row>
      <xdr:rowOff>27070</xdr:rowOff>
    </xdr:from>
    <xdr:to>
      <xdr:col>13</xdr:col>
      <xdr:colOff>227598</xdr:colOff>
      <xdr:row>10</xdr:row>
      <xdr:rowOff>127335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C7C6DA8-CE6C-882F-4BF2-FF00C6BD3730}"/>
            </a:ext>
          </a:extLst>
        </xdr:cNvPr>
        <xdr:cNvSpPr txBox="1"/>
      </xdr:nvSpPr>
      <xdr:spPr>
        <a:xfrm>
          <a:off x="5934243" y="1681412"/>
          <a:ext cx="2222500" cy="28408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Top</a:t>
          </a:r>
          <a:r>
            <a:rPr lang="en-IN" sz="1100" b="1" baseline="0">
              <a:solidFill>
                <a:schemeClr val="bg1"/>
              </a:solidFill>
            </a:rPr>
            <a:t> 5 Country by Revenue</a:t>
          </a:r>
        </a:p>
        <a:p>
          <a:pPr algn="ctr"/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187827</xdr:colOff>
      <xdr:row>25</xdr:row>
      <xdr:rowOff>29074</xdr:rowOff>
    </xdr:from>
    <xdr:to>
      <xdr:col>16</xdr:col>
      <xdr:colOff>580525</xdr:colOff>
      <xdr:row>26</xdr:row>
      <xdr:rowOff>129339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D4B2019-141E-341B-3754-D8FFC8A12D66}"/>
            </a:ext>
          </a:extLst>
        </xdr:cNvPr>
        <xdr:cNvSpPr txBox="1"/>
      </xdr:nvSpPr>
      <xdr:spPr>
        <a:xfrm>
          <a:off x="8116972" y="4624469"/>
          <a:ext cx="2222500" cy="28408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Country</a:t>
          </a:r>
          <a:r>
            <a:rPr lang="en-IN" sz="1100" b="1" baseline="0">
              <a:solidFill>
                <a:schemeClr val="bg1"/>
              </a:solidFill>
            </a:rPr>
            <a:t> wise Map Chart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89570</xdr:colOff>
      <xdr:row>25</xdr:row>
      <xdr:rowOff>14369</xdr:rowOff>
    </xdr:from>
    <xdr:to>
      <xdr:col>10</xdr:col>
      <xdr:colOff>482267</xdr:colOff>
      <xdr:row>26</xdr:row>
      <xdr:rowOff>114634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223BB6F-63E1-3F3A-FC1D-87B6C1DA1AB7}"/>
            </a:ext>
          </a:extLst>
        </xdr:cNvPr>
        <xdr:cNvSpPr txBox="1"/>
      </xdr:nvSpPr>
      <xdr:spPr>
        <a:xfrm>
          <a:off x="4359109" y="4609764"/>
          <a:ext cx="2222500" cy="28408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Region</a:t>
          </a:r>
          <a:r>
            <a:rPr lang="en-IN" sz="1100" b="1" baseline="0">
              <a:solidFill>
                <a:schemeClr val="bg1"/>
              </a:solidFill>
            </a:rPr>
            <a:t> wise Comparison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16377</xdr:colOff>
      <xdr:row>25</xdr:row>
      <xdr:rowOff>8020</xdr:rowOff>
    </xdr:from>
    <xdr:to>
      <xdr:col>4</xdr:col>
      <xdr:colOff>409074</xdr:colOff>
      <xdr:row>26</xdr:row>
      <xdr:rowOff>108285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09167E-BC86-790A-1330-620647471FF1}"/>
            </a:ext>
          </a:extLst>
        </xdr:cNvPr>
        <xdr:cNvSpPr txBox="1"/>
      </xdr:nvSpPr>
      <xdr:spPr>
        <a:xfrm>
          <a:off x="626311" y="4603415"/>
          <a:ext cx="2222500" cy="28408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Revenue</a:t>
          </a:r>
          <a:r>
            <a:rPr lang="en-IN" sz="1100" b="1" baseline="0">
              <a:solidFill>
                <a:schemeClr val="bg1"/>
              </a:solidFill>
            </a:rPr>
            <a:t> Share by Channel</a:t>
          </a:r>
        </a:p>
        <a:p>
          <a:pPr algn="ctr"/>
          <a:endParaRPr lang="en-IN" sz="11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SHU" refreshedDate="46308.861784953704" createdVersion="8" refreshedVersion="8" minRefreshableVersion="3" recordCount="2707" xr:uid="{2D014DDE-6F39-4D54-90EB-15D4F82E8190}">
  <cacheSource type="worksheet">
    <worksheetSource name="SalesDataTable"/>
  </cacheSource>
  <cacheFields count="20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/>
    </cacheField>
    <cacheField name="Year" numFmtId="0">
      <sharedItems containsSemiMixedTypes="0" containsString="0" containsNumber="1" containsInteger="1" minValue="2026" maxValue="2026"/>
    </cacheField>
    <cacheField name="Quarter" numFmtId="0">
      <sharedItems/>
    </cacheField>
    <cacheField name="Month No." numFmtId="0">
      <sharedItems containsSemiMixedTypes="0" containsString="0" containsNumber="1" containsInteger="1" minValue="1" maxValue="12"/>
    </cacheField>
    <cacheField name="Month 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 count="4">
        <s v="Southern Europe"/>
        <s v="Central Europe"/>
        <s v="Northern Europe"/>
        <s v="Western Europe"/>
      </sharedItems>
    </cacheField>
    <cacheField name="Country" numFmtId="0">
      <sharedItems count="17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</sharedItems>
    </cacheField>
    <cacheField name="Sales Channel" numFmtId="0">
      <sharedItems count="4">
        <s v="Online Store"/>
        <s v="Corporate"/>
        <s v="Retail Partners"/>
        <s v="Marketplace"/>
      </sharedItems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d v="2026-01-01T00:00:00"/>
    <n v="2026"/>
    <s v="Q1"/>
    <n v="1"/>
    <x v="0"/>
    <x v="0"/>
    <x v="0"/>
    <x v="0"/>
    <s v="Returning"/>
    <s v="Cycling"/>
    <s v="Commuter Helmet"/>
    <n v="2"/>
    <n v="82.06"/>
    <n v="0"/>
    <n v="42.94"/>
    <n v="164.12"/>
    <n v="85.88"/>
    <n v="78.240000000000009"/>
    <n v="0.476724348038021"/>
  </r>
  <r>
    <n v="4836"/>
    <d v="2026-01-02T00:00:00"/>
    <n v="2026"/>
    <s v="Q1"/>
    <n v="1"/>
    <x v="0"/>
    <x v="1"/>
    <x v="1"/>
    <x v="1"/>
    <s v="Returning"/>
    <s v="Hiking"/>
    <s v="Hiking Daypack 20L"/>
    <n v="4"/>
    <n v="94.18"/>
    <n v="0.15"/>
    <n v="45.03"/>
    <n v="320.21199999999999"/>
    <n v="180.12"/>
    <n v="140.09199999999998"/>
    <n v="0.43749765780170635"/>
  </r>
  <r>
    <n v="163"/>
    <d v="2026-01-03T00:00:00"/>
    <n v="2026"/>
    <s v="Q1"/>
    <n v="1"/>
    <x v="0"/>
    <x v="2"/>
    <x v="2"/>
    <x v="0"/>
    <s v="New"/>
    <s v="Travel"/>
    <s v="Insulated Bottle"/>
    <n v="2"/>
    <n v="36.72"/>
    <n v="0.05"/>
    <n v="13.76"/>
    <n v="69.768000000000001"/>
    <n v="27.52"/>
    <n v="42.248000000000005"/>
    <n v="0.60554982226808862"/>
  </r>
  <r>
    <n v="542"/>
    <d v="2026-01-03T00:00:00"/>
    <n v="2026"/>
    <s v="Q1"/>
    <n v="1"/>
    <x v="0"/>
    <x v="0"/>
    <x v="0"/>
    <x v="1"/>
    <s v="Business"/>
    <s v="Hiking"/>
    <s v="Trail Boots"/>
    <n v="4"/>
    <n v="143.66999999999999"/>
    <n v="0.1"/>
    <n v="81.22"/>
    <n v="517.21199999999999"/>
    <n v="324.88"/>
    <n v="192.33199999999999"/>
    <n v="0.37186298848441257"/>
  </r>
  <r>
    <n v="2002"/>
    <d v="2026-01-03T00:00:00"/>
    <n v="2026"/>
    <s v="Q1"/>
    <n v="1"/>
    <x v="0"/>
    <x v="0"/>
    <x v="0"/>
    <x v="1"/>
    <s v="Business"/>
    <s v="Travel"/>
    <s v="Insulated Bottle"/>
    <n v="3"/>
    <n v="36.53"/>
    <n v="0.15"/>
    <n v="13.67"/>
    <n v="93.151499999999999"/>
    <n v="41.01"/>
    <n v="52.141500000000001"/>
    <n v="0.55974944042769037"/>
  </r>
  <r>
    <n v="2005"/>
    <d v="2026-01-03T00:00:00"/>
    <n v="2026"/>
    <s v="Q1"/>
    <n v="1"/>
    <x v="0"/>
    <x v="2"/>
    <x v="3"/>
    <x v="2"/>
    <s v="New"/>
    <s v="Travel"/>
    <s v="Insulated Bottle"/>
    <n v="1"/>
    <n v="35.340000000000003"/>
    <n v="0"/>
    <n v="13.37"/>
    <n v="35.340000000000003"/>
    <n v="13.37"/>
    <n v="21.970000000000006"/>
    <n v="0.62167515563101317"/>
  </r>
  <r>
    <n v="2937"/>
    <d v="2026-01-03T00:00:00"/>
    <n v="2026"/>
    <s v="Q1"/>
    <n v="1"/>
    <x v="0"/>
    <x v="3"/>
    <x v="4"/>
    <x v="1"/>
    <s v="Returning"/>
    <s v="Cycling"/>
    <s v="Trail Bike Light"/>
    <n v="8"/>
    <n v="49.6"/>
    <n v="0.1"/>
    <n v="23.05"/>
    <n v="357.12"/>
    <n v="184.4"/>
    <n v="172.72"/>
    <n v="0.4836469534050179"/>
  </r>
  <r>
    <n v="3326"/>
    <d v="2026-01-03T00:00:00"/>
    <n v="2026"/>
    <s v="Q1"/>
    <n v="1"/>
    <x v="0"/>
    <x v="0"/>
    <x v="0"/>
    <x v="2"/>
    <s v="New"/>
    <s v="Camping"/>
    <s v="Alpine Tent 4P"/>
    <n v="2"/>
    <n v="347.51"/>
    <n v="0"/>
    <n v="190.16"/>
    <n v="695.02"/>
    <n v="380.32"/>
    <n v="314.7"/>
    <n v="0.4527927253891974"/>
  </r>
  <r>
    <n v="3863"/>
    <d v="2026-01-03T00:00:00"/>
    <n v="2026"/>
    <s v="Q1"/>
    <n v="1"/>
    <x v="0"/>
    <x v="2"/>
    <x v="5"/>
    <x v="1"/>
    <s v="Returning"/>
    <s v="Cycling"/>
    <s v="Compact Repair Kit"/>
    <n v="12"/>
    <n v="41.22"/>
    <n v="0.1"/>
    <n v="16.64"/>
    <n v="445.17599999999999"/>
    <n v="199.68"/>
    <n v="245.49599999999998"/>
    <n v="0.55145829963879456"/>
  </r>
  <r>
    <n v="4910"/>
    <d v="2026-01-03T00:00:00"/>
    <n v="2026"/>
    <s v="Q1"/>
    <n v="1"/>
    <x v="0"/>
    <x v="2"/>
    <x v="3"/>
    <x v="2"/>
    <s v="Business"/>
    <s v="Camping"/>
    <s v="Alpine Tent 4P"/>
    <n v="1"/>
    <n v="332.18"/>
    <n v="0"/>
    <n v="195.33"/>
    <n v="332.18"/>
    <n v="195.33"/>
    <n v="136.85"/>
    <n v="0.41197543500511768"/>
  </r>
  <r>
    <n v="5188"/>
    <d v="2026-01-03T00:00:00"/>
    <n v="2026"/>
    <s v="Q1"/>
    <n v="1"/>
    <x v="0"/>
    <x v="1"/>
    <x v="6"/>
    <x v="3"/>
    <s v="Returning"/>
    <s v="Cycling"/>
    <s v="Trail Bike Light"/>
    <n v="1"/>
    <n v="49.71"/>
    <n v="0"/>
    <n v="23.15"/>
    <n v="49.71"/>
    <n v="23.15"/>
    <n v="26.560000000000002"/>
    <n v="0.53429893381613358"/>
  </r>
  <r>
    <n v="845"/>
    <d v="2026-01-04T00:00:00"/>
    <n v="2026"/>
    <s v="Q1"/>
    <n v="1"/>
    <x v="0"/>
    <x v="2"/>
    <x v="3"/>
    <x v="0"/>
    <s v="New"/>
    <s v="Camping"/>
    <s v="Trail Tent 2P"/>
    <n v="2"/>
    <n v="194.35"/>
    <n v="0"/>
    <n v="104.22"/>
    <n v="388.7"/>
    <n v="208.44"/>
    <n v="180.26"/>
    <n v="0.46375096475430921"/>
  </r>
  <r>
    <n v="1077"/>
    <d v="2026-01-04T00:00:00"/>
    <n v="2026"/>
    <s v="Q1"/>
    <n v="1"/>
    <x v="0"/>
    <x v="1"/>
    <x v="6"/>
    <x v="0"/>
    <s v="New"/>
    <s v="Cycling"/>
    <s v="Cycling Pack 12L"/>
    <n v="3"/>
    <n v="102.12"/>
    <n v="0.1"/>
    <n v="51.28"/>
    <n v="275.72400000000005"/>
    <n v="153.84"/>
    <n v="121.88400000000004"/>
    <n v="0.44205074639857256"/>
  </r>
  <r>
    <n v="1237"/>
    <d v="2026-01-04T00:00:00"/>
    <n v="2026"/>
    <s v="Q1"/>
    <n v="1"/>
    <x v="0"/>
    <x v="3"/>
    <x v="7"/>
    <x v="2"/>
    <s v="Business"/>
    <s v="Travel"/>
    <s v="Packing Cube Set"/>
    <n v="1"/>
    <n v="46.99"/>
    <n v="0.05"/>
    <n v="18.11"/>
    <n v="44.640500000000003"/>
    <n v="18.11"/>
    <n v="26.530500000000004"/>
    <n v="0.59431457980981395"/>
  </r>
  <r>
    <n v="1908"/>
    <d v="2026-01-04T00:00:00"/>
    <n v="2026"/>
    <s v="Q1"/>
    <n v="1"/>
    <x v="0"/>
    <x v="3"/>
    <x v="8"/>
    <x v="0"/>
    <s v="New"/>
    <s v="Fitness"/>
    <s v="Resistance Band Set"/>
    <n v="1"/>
    <n v="40"/>
    <n v="0"/>
    <n v="15.04"/>
    <n v="40"/>
    <n v="15.04"/>
    <n v="24.96"/>
    <n v="0.624"/>
  </r>
  <r>
    <n v="2245"/>
    <d v="2026-01-04T00:00:00"/>
    <n v="2026"/>
    <s v="Q1"/>
    <n v="1"/>
    <x v="0"/>
    <x v="0"/>
    <x v="9"/>
    <x v="0"/>
    <s v="New"/>
    <s v="Hiking"/>
    <s v="Summit Backpack 45L"/>
    <n v="1"/>
    <n v="153.38999999999999"/>
    <n v="0"/>
    <n v="78.59"/>
    <n v="153.38999999999999"/>
    <n v="78.59"/>
    <n v="74.799999999999983"/>
    <n v="0.48764587000456344"/>
  </r>
  <r>
    <n v="2928"/>
    <d v="2026-01-04T00:00:00"/>
    <n v="2026"/>
    <s v="Q1"/>
    <n v="1"/>
    <x v="0"/>
    <x v="1"/>
    <x v="6"/>
    <x v="0"/>
    <s v="Returning"/>
    <s v="Fitness"/>
    <s v="Weighted Vest"/>
    <n v="2"/>
    <n v="124.97"/>
    <n v="0.1"/>
    <n v="67.36"/>
    <n v="224.946"/>
    <n v="134.72"/>
    <n v="90.225999999999999"/>
    <n v="0.40110070861451191"/>
  </r>
  <r>
    <n v="4249"/>
    <d v="2026-01-04T00:00:00"/>
    <n v="2026"/>
    <s v="Q1"/>
    <n v="1"/>
    <x v="0"/>
    <x v="3"/>
    <x v="4"/>
    <x v="3"/>
    <s v="New"/>
    <s v="Cycling"/>
    <s v="Cycling Pack 12L"/>
    <n v="2"/>
    <n v="100.12"/>
    <n v="0.1"/>
    <n v="49.67"/>
    <n v="180.21600000000001"/>
    <n v="99.34"/>
    <n v="80.876000000000005"/>
    <n v="0.44877258401029874"/>
  </r>
  <r>
    <n v="1734"/>
    <d v="2026-01-05T00:00:00"/>
    <n v="2026"/>
    <s v="Q1"/>
    <n v="1"/>
    <x v="0"/>
    <x v="3"/>
    <x v="8"/>
    <x v="3"/>
    <s v="Returning"/>
    <s v="Fitness"/>
    <s v="Resistance Band Set"/>
    <n v="1"/>
    <n v="40.6"/>
    <n v="0.15"/>
    <n v="14.61"/>
    <n v="34.51"/>
    <n v="14.61"/>
    <n v="19.899999999999999"/>
    <n v="0.57664445088380178"/>
  </r>
  <r>
    <n v="2331"/>
    <d v="2026-01-05T00:00:00"/>
    <n v="2026"/>
    <s v="Q1"/>
    <n v="1"/>
    <x v="0"/>
    <x v="3"/>
    <x v="8"/>
    <x v="0"/>
    <s v="New"/>
    <s v="Cycling"/>
    <s v="Cycling Pack 12L"/>
    <n v="1"/>
    <n v="104.23"/>
    <n v="0.1"/>
    <n v="51.6"/>
    <n v="93.807000000000002"/>
    <n v="51.6"/>
    <n v="42.207000000000001"/>
    <n v="0.44993443986056475"/>
  </r>
  <r>
    <n v="2475"/>
    <d v="2026-01-05T00:00:00"/>
    <n v="2026"/>
    <s v="Q1"/>
    <n v="1"/>
    <x v="0"/>
    <x v="1"/>
    <x v="1"/>
    <x v="2"/>
    <s v="Returning"/>
    <s v="Fitness"/>
    <s v="Weighted Vest"/>
    <n v="5"/>
    <n v="122.87"/>
    <n v="0.05"/>
    <n v="69.67"/>
    <n v="583.63250000000005"/>
    <n v="348.35"/>
    <n v="235.28250000000003"/>
    <n v="0.40313467807224584"/>
  </r>
  <r>
    <n v="1433"/>
    <d v="2026-01-06T00:00:00"/>
    <n v="2026"/>
    <s v="Q1"/>
    <n v="1"/>
    <x v="0"/>
    <x v="2"/>
    <x v="10"/>
    <x v="0"/>
    <s v="New"/>
    <s v="Travel"/>
    <s v="Insulated Bottle"/>
    <n v="2"/>
    <n v="36.619999999999997"/>
    <n v="0.05"/>
    <n v="13.87"/>
    <n v="69.577999999999989"/>
    <n v="27.74"/>
    <n v="41.837999999999994"/>
    <n v="0.60131075914800658"/>
  </r>
  <r>
    <n v="3624"/>
    <d v="2026-01-06T00:00:00"/>
    <n v="2026"/>
    <s v="Q1"/>
    <n v="1"/>
    <x v="0"/>
    <x v="3"/>
    <x v="7"/>
    <x v="0"/>
    <s v="New"/>
    <s v="Hiking"/>
    <s v="Hiking Daypack 20L"/>
    <n v="1"/>
    <n v="93.4"/>
    <n v="0"/>
    <n v="46.11"/>
    <n v="93.4"/>
    <n v="46.11"/>
    <n v="47.290000000000006"/>
    <n v="0.50631691648822275"/>
  </r>
  <r>
    <n v="4680"/>
    <d v="2026-01-06T00:00:00"/>
    <n v="2026"/>
    <s v="Q1"/>
    <n v="1"/>
    <x v="0"/>
    <x v="1"/>
    <x v="1"/>
    <x v="3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</r>
  <r>
    <n v="4803"/>
    <d v="2026-01-06T00:00:00"/>
    <n v="2026"/>
    <s v="Q1"/>
    <n v="1"/>
    <x v="0"/>
    <x v="1"/>
    <x v="11"/>
    <x v="3"/>
    <s v="New"/>
    <s v="Fitness"/>
    <s v="Recovery Roller"/>
    <n v="2"/>
    <n v="35.78"/>
    <n v="0"/>
    <n v="13.84"/>
    <n v="71.56"/>
    <n v="27.68"/>
    <n v="43.88"/>
    <n v="0.61319172722191173"/>
  </r>
  <r>
    <n v="248"/>
    <d v="2026-01-07T00:00:00"/>
    <n v="2026"/>
    <s v="Q1"/>
    <n v="1"/>
    <x v="0"/>
    <x v="1"/>
    <x v="12"/>
    <x v="3"/>
    <s v="New"/>
    <s v="Cycling"/>
    <s v="Commuter Helmet"/>
    <n v="3"/>
    <n v="81.64"/>
    <n v="0"/>
    <n v="43.84"/>
    <n v="244.92000000000002"/>
    <n v="131.52000000000001"/>
    <n v="113.4"/>
    <n v="0.46300832925036745"/>
  </r>
  <r>
    <n v="1118"/>
    <d v="2026-01-07T00:00:00"/>
    <n v="2026"/>
    <s v="Q1"/>
    <n v="1"/>
    <x v="0"/>
    <x v="1"/>
    <x v="12"/>
    <x v="0"/>
    <s v="Returning"/>
    <s v="Travel"/>
    <s v="Carry-On Duffel"/>
    <n v="2"/>
    <n v="131.63999999999999"/>
    <n v="0.05"/>
    <n v="69.02"/>
    <n v="250.11599999999996"/>
    <n v="138.04"/>
    <n v="112.07599999999996"/>
    <n v="0.44809608341729429"/>
  </r>
  <r>
    <n v="3023"/>
    <d v="2026-01-07T00:00:00"/>
    <n v="2026"/>
    <s v="Q1"/>
    <n v="1"/>
    <x v="0"/>
    <x v="2"/>
    <x v="3"/>
    <x v="3"/>
    <s v="New"/>
    <s v="Hiking"/>
    <s v="Summit Backpack 45L"/>
    <n v="2"/>
    <n v="155.35"/>
    <n v="0"/>
    <n v="80.790000000000006"/>
    <n v="310.7"/>
    <n v="161.58000000000001"/>
    <n v="149.11999999999998"/>
    <n v="0.47994850337946565"/>
  </r>
  <r>
    <n v="3903"/>
    <d v="2026-01-07T00:00:00"/>
    <n v="2026"/>
    <s v="Q1"/>
    <n v="1"/>
    <x v="0"/>
    <x v="3"/>
    <x v="8"/>
    <x v="0"/>
    <s v="Returning"/>
    <s v="Fitness"/>
    <s v="Training Mat"/>
    <n v="2"/>
    <n v="51.56"/>
    <n v="0.05"/>
    <n v="22.26"/>
    <n v="97.963999999999999"/>
    <n v="44.52"/>
    <n v="53.443999999999996"/>
    <n v="0.54554734392225712"/>
  </r>
  <r>
    <n v="62"/>
    <d v="2026-01-08T00:00:00"/>
    <n v="2026"/>
    <s v="Q1"/>
    <n v="1"/>
    <x v="0"/>
    <x v="1"/>
    <x v="12"/>
    <x v="0"/>
    <s v="New"/>
    <s v="Cycling"/>
    <s v="Trail Bike Light"/>
    <n v="2"/>
    <n v="51.63"/>
    <n v="0"/>
    <n v="22.54"/>
    <n v="103.26"/>
    <n v="45.08"/>
    <n v="58.180000000000007"/>
    <n v="0.5634321131125315"/>
  </r>
  <r>
    <n v="142"/>
    <d v="2026-01-08T00:00:00"/>
    <n v="2026"/>
    <s v="Q1"/>
    <n v="1"/>
    <x v="0"/>
    <x v="0"/>
    <x v="9"/>
    <x v="1"/>
    <s v="Business"/>
    <s v="Camping"/>
    <s v="Alpine Tent 4P"/>
    <n v="5"/>
    <n v="344.88"/>
    <n v="0.15"/>
    <n v="190.66"/>
    <n v="1465.74"/>
    <n v="953.3"/>
    <n v="512.44000000000005"/>
    <n v="0.34961180018284282"/>
  </r>
  <r>
    <n v="450"/>
    <d v="2026-01-08T00:00:00"/>
    <n v="2026"/>
    <s v="Q1"/>
    <n v="1"/>
    <x v="0"/>
    <x v="2"/>
    <x v="3"/>
    <x v="2"/>
    <s v="New"/>
    <s v="Hiking"/>
    <s v="Hiking Daypack 20L"/>
    <n v="2"/>
    <n v="94.06"/>
    <n v="0.15"/>
    <n v="46.33"/>
    <n v="159.90199999999999"/>
    <n v="92.66"/>
    <n v="67.24199999999999"/>
    <n v="0.42052006854198193"/>
  </r>
  <r>
    <n v="4397"/>
    <d v="2026-01-08T00:00:00"/>
    <n v="2026"/>
    <s v="Q1"/>
    <n v="1"/>
    <x v="0"/>
    <x v="0"/>
    <x v="0"/>
    <x v="0"/>
    <s v="Business"/>
    <s v="Hiking"/>
    <s v="Trekking Poles"/>
    <n v="1"/>
    <n v="72.38"/>
    <n v="0"/>
    <n v="31.65"/>
    <n v="72.38"/>
    <n v="31.65"/>
    <n v="40.729999999999997"/>
    <n v="0.56272450953302011"/>
  </r>
  <r>
    <n v="4798"/>
    <d v="2026-01-08T00:00:00"/>
    <n v="2026"/>
    <s v="Q1"/>
    <n v="1"/>
    <x v="0"/>
    <x v="1"/>
    <x v="6"/>
    <x v="0"/>
    <s v="New"/>
    <s v="Hiking"/>
    <s v="Summit Backpack 45L"/>
    <n v="1"/>
    <n v="153.69"/>
    <n v="0"/>
    <n v="77.47"/>
    <n v="153.69"/>
    <n v="77.47"/>
    <n v="76.22"/>
    <n v="0.49593337237295854"/>
  </r>
  <r>
    <n v="136"/>
    <d v="2026-01-09T00:00:00"/>
    <n v="2026"/>
    <s v="Q1"/>
    <n v="1"/>
    <x v="0"/>
    <x v="3"/>
    <x v="13"/>
    <x v="1"/>
    <s v="Business"/>
    <s v="Travel"/>
    <s v="Travel Backpack 35L"/>
    <n v="15"/>
    <n v="168.62"/>
    <n v="0.05"/>
    <n v="86.09"/>
    <n v="2402.835"/>
    <n v="1291.3500000000001"/>
    <n v="1111.4849999999999"/>
    <n v="0.46257233642759488"/>
  </r>
  <r>
    <n v="2782"/>
    <d v="2026-01-09T00:00:00"/>
    <n v="2026"/>
    <s v="Q1"/>
    <n v="1"/>
    <x v="0"/>
    <x v="3"/>
    <x v="4"/>
    <x v="0"/>
    <s v="New"/>
    <s v="Hiking"/>
    <s v="Summit Backpack 45L"/>
    <n v="1"/>
    <n v="152.75"/>
    <n v="0.05"/>
    <n v="79.88"/>
    <n v="145.11249999999998"/>
    <n v="79.88"/>
    <n v="65.232499999999987"/>
    <n v="0.44953053665259707"/>
  </r>
  <r>
    <n v="4704"/>
    <d v="2026-01-09T00:00:00"/>
    <n v="2026"/>
    <s v="Q1"/>
    <n v="1"/>
    <x v="0"/>
    <x v="1"/>
    <x v="14"/>
    <x v="3"/>
    <s v="New"/>
    <s v="Fitness"/>
    <s v="Recovery Roller"/>
    <n v="2"/>
    <n v="36.72"/>
    <n v="0.05"/>
    <n v="14.15"/>
    <n v="69.768000000000001"/>
    <n v="28.3"/>
    <n v="41.468000000000004"/>
    <n v="0.59436991170737308"/>
  </r>
  <r>
    <n v="69"/>
    <d v="2026-01-10T00:00:00"/>
    <n v="2026"/>
    <s v="Q1"/>
    <n v="1"/>
    <x v="0"/>
    <x v="0"/>
    <x v="15"/>
    <x v="0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</r>
  <r>
    <n v="490"/>
    <d v="2026-01-10T00:00:00"/>
    <n v="2026"/>
    <s v="Q1"/>
    <n v="1"/>
    <x v="0"/>
    <x v="2"/>
    <x v="10"/>
    <x v="0"/>
    <s v="Business"/>
    <s v="Camping"/>
    <s v="Compact Sleeping Bag"/>
    <n v="2"/>
    <n v="121.23"/>
    <n v="0"/>
    <n v="59.66"/>
    <n v="242.46"/>
    <n v="119.32"/>
    <n v="123.14000000000001"/>
    <n v="0.50787758805576178"/>
  </r>
  <r>
    <n v="3685"/>
    <d v="2026-01-10T00:00:00"/>
    <n v="2026"/>
    <s v="Q1"/>
    <n v="1"/>
    <x v="0"/>
    <x v="3"/>
    <x v="8"/>
    <x v="0"/>
    <s v="New"/>
    <s v="Travel"/>
    <s v="Travel Backpack 35L"/>
    <n v="3"/>
    <n v="161.58000000000001"/>
    <n v="0"/>
    <n v="85.58"/>
    <n v="484.74"/>
    <n v="256.74"/>
    <n v="228"/>
    <n v="0.47035524198539425"/>
  </r>
  <r>
    <n v="3796"/>
    <d v="2026-01-10T00:00:00"/>
    <n v="2026"/>
    <s v="Q1"/>
    <n v="1"/>
    <x v="0"/>
    <x v="3"/>
    <x v="8"/>
    <x v="2"/>
    <s v="Returning"/>
    <s v="Travel"/>
    <s v="Travel Backpack 35L"/>
    <n v="2"/>
    <n v="166.84"/>
    <n v="0"/>
    <n v="88.67"/>
    <n v="333.68"/>
    <n v="177.34"/>
    <n v="156.34"/>
    <n v="0.4685327259649964"/>
  </r>
  <r>
    <n v="387"/>
    <d v="2026-01-11T00:00:00"/>
    <n v="2026"/>
    <s v="Q1"/>
    <n v="1"/>
    <x v="0"/>
    <x v="2"/>
    <x v="5"/>
    <x v="0"/>
    <s v="Returning"/>
    <s v="Hiking"/>
    <s v="Summit Backpack 45L"/>
    <n v="1"/>
    <n v="150.96"/>
    <n v="0"/>
    <n v="77.5"/>
    <n v="150.96"/>
    <n v="77.5"/>
    <n v="73.460000000000008"/>
    <n v="0.48661897191308956"/>
  </r>
  <r>
    <n v="2796"/>
    <d v="2026-01-11T00:00:00"/>
    <n v="2026"/>
    <s v="Q1"/>
    <n v="1"/>
    <x v="0"/>
    <x v="3"/>
    <x v="7"/>
    <x v="2"/>
    <s v="Returning"/>
    <s v="Travel"/>
    <s v="Insulated Bottle"/>
    <n v="3"/>
    <n v="36.33"/>
    <n v="0.05"/>
    <n v="13.27"/>
    <n v="103.54049999999999"/>
    <n v="39.81"/>
    <n v="63.730499999999992"/>
    <n v="0.61551277036521934"/>
  </r>
  <r>
    <n v="3703"/>
    <d v="2026-01-11T00:00:00"/>
    <n v="2026"/>
    <s v="Q1"/>
    <n v="1"/>
    <x v="0"/>
    <x v="3"/>
    <x v="8"/>
    <x v="0"/>
    <s v="Returning"/>
    <s v="Travel"/>
    <s v="Insulated Bottle"/>
    <n v="1"/>
    <n v="35.340000000000003"/>
    <n v="0.1"/>
    <n v="13.36"/>
    <n v="31.806000000000004"/>
    <n v="13.36"/>
    <n v="18.446000000000005"/>
    <n v="0.5799534678991386"/>
  </r>
  <r>
    <n v="4674"/>
    <d v="2026-01-11T00:00:00"/>
    <n v="2026"/>
    <s v="Q1"/>
    <n v="1"/>
    <x v="0"/>
    <x v="3"/>
    <x v="8"/>
    <x v="0"/>
    <s v="Returning"/>
    <s v="Travel"/>
    <s v="Packing Cube Set"/>
    <n v="2"/>
    <n v="46.27"/>
    <n v="0"/>
    <n v="18.23"/>
    <n v="92.54"/>
    <n v="36.46"/>
    <n v="56.080000000000005"/>
    <n v="0.60600821266479366"/>
  </r>
  <r>
    <n v="4789"/>
    <d v="2026-01-11T00:00:00"/>
    <n v="2026"/>
    <s v="Q1"/>
    <n v="1"/>
    <x v="0"/>
    <x v="3"/>
    <x v="7"/>
    <x v="0"/>
    <s v="Returning"/>
    <s v="Cycling"/>
    <s v="Commuter Helmet"/>
    <n v="1"/>
    <n v="79.930000000000007"/>
    <n v="0.05"/>
    <n v="43.73"/>
    <n v="75.933500000000009"/>
    <n v="43.73"/>
    <n v="32.203500000000012"/>
    <n v="0.42410135184075554"/>
  </r>
  <r>
    <n v="804"/>
    <d v="2026-01-12T00:00:00"/>
    <n v="2026"/>
    <s v="Q1"/>
    <n v="1"/>
    <x v="0"/>
    <x v="1"/>
    <x v="12"/>
    <x v="2"/>
    <s v="New"/>
    <s v="Hiking"/>
    <s v="Trail Boots"/>
    <n v="1"/>
    <n v="141.25"/>
    <n v="0"/>
    <n v="78.72"/>
    <n v="141.25"/>
    <n v="78.72"/>
    <n v="62.53"/>
    <n v="0.44269026548672569"/>
  </r>
  <r>
    <n v="1780"/>
    <d v="2026-01-12T00:00:00"/>
    <n v="2026"/>
    <s v="Q1"/>
    <n v="1"/>
    <x v="0"/>
    <x v="3"/>
    <x v="8"/>
    <x v="0"/>
    <s v="Returning"/>
    <s v="Cycling"/>
    <s v="Cycling Pack 12L"/>
    <n v="2"/>
    <n v="103.64"/>
    <n v="0.1"/>
    <n v="50.96"/>
    <n v="186.55199999999999"/>
    <n v="101.92"/>
    <n v="84.631999999999991"/>
    <n v="0.45366439384193147"/>
  </r>
  <r>
    <n v="2844"/>
    <d v="2026-01-12T00:00:00"/>
    <n v="2026"/>
    <s v="Q1"/>
    <n v="1"/>
    <x v="0"/>
    <x v="0"/>
    <x v="0"/>
    <x v="0"/>
    <s v="New"/>
    <s v="Travel"/>
    <s v="Carry-On Duffel"/>
    <n v="1"/>
    <n v="136.18"/>
    <n v="0"/>
    <n v="68.34"/>
    <n v="136.18"/>
    <n v="68.34"/>
    <n v="67.84"/>
    <n v="0.498164194448524"/>
  </r>
  <r>
    <n v="3068"/>
    <d v="2026-01-12T00:00:00"/>
    <n v="2026"/>
    <s v="Q1"/>
    <n v="1"/>
    <x v="0"/>
    <x v="2"/>
    <x v="2"/>
    <x v="3"/>
    <s v="New"/>
    <s v="Fitness"/>
    <s v="Recovery Roller"/>
    <n v="1"/>
    <n v="36.43"/>
    <n v="0"/>
    <n v="14.33"/>
    <n v="36.43"/>
    <n v="14.33"/>
    <n v="22.1"/>
    <n v="0.60664287674993145"/>
  </r>
  <r>
    <n v="3096"/>
    <d v="2026-01-12T00:00:00"/>
    <n v="2026"/>
    <s v="Q1"/>
    <n v="1"/>
    <x v="0"/>
    <x v="3"/>
    <x v="7"/>
    <x v="0"/>
    <s v="New"/>
    <s v="Fitness"/>
    <s v="Training Mat"/>
    <n v="2"/>
    <n v="50.51"/>
    <n v="0.1"/>
    <n v="21.84"/>
    <n v="90.917999999999992"/>
    <n v="43.68"/>
    <n v="47.237999999999992"/>
    <n v="0.5195670824259222"/>
  </r>
  <r>
    <n v="3129"/>
    <d v="2026-01-12T00:00:00"/>
    <n v="2026"/>
    <s v="Q1"/>
    <n v="1"/>
    <x v="0"/>
    <x v="3"/>
    <x v="13"/>
    <x v="2"/>
    <s v="Returning"/>
    <s v="Fitness"/>
    <s v="Weighted Vest"/>
    <n v="1"/>
    <n v="123"/>
    <n v="0"/>
    <n v="67.3"/>
    <n v="123"/>
    <n v="67.3"/>
    <n v="55.7"/>
    <n v="0.45284552845528458"/>
  </r>
  <r>
    <n v="3948"/>
    <d v="2026-01-12T00:00:00"/>
    <n v="2026"/>
    <s v="Q1"/>
    <n v="1"/>
    <x v="0"/>
    <x v="1"/>
    <x v="14"/>
    <x v="0"/>
    <s v="New"/>
    <s v="Hiking"/>
    <s v="Trekking Poles"/>
    <n v="2"/>
    <n v="72.239999999999995"/>
    <n v="0"/>
    <n v="32.94"/>
    <n v="144.47999999999999"/>
    <n v="65.88"/>
    <n v="78.599999999999994"/>
    <n v="0.54401993355481726"/>
  </r>
  <r>
    <n v="5036"/>
    <d v="2026-01-12T00:00:00"/>
    <n v="2026"/>
    <s v="Q1"/>
    <n v="1"/>
    <x v="0"/>
    <x v="2"/>
    <x v="3"/>
    <x v="2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</r>
  <r>
    <n v="2681"/>
    <d v="2026-01-13T00:00:00"/>
    <n v="2026"/>
    <s v="Q1"/>
    <n v="1"/>
    <x v="0"/>
    <x v="3"/>
    <x v="4"/>
    <x v="0"/>
    <s v="New"/>
    <s v="Hiking"/>
    <s v="Hiking Daypack 20L"/>
    <n v="1"/>
    <n v="94.32"/>
    <n v="0"/>
    <n v="45.93"/>
    <n v="94.32"/>
    <n v="45.93"/>
    <n v="48.389999999999993"/>
    <n v="0.51304071246819338"/>
  </r>
  <r>
    <n v="5101"/>
    <d v="2026-01-13T00:00:00"/>
    <n v="2026"/>
    <s v="Q1"/>
    <n v="1"/>
    <x v="0"/>
    <x v="1"/>
    <x v="12"/>
    <x v="0"/>
    <s v="Returning"/>
    <s v="Cycling"/>
    <s v="Trail Bike Light"/>
    <n v="3"/>
    <n v="51.52"/>
    <n v="0"/>
    <n v="21.92"/>
    <n v="154.56"/>
    <n v="65.760000000000005"/>
    <n v="88.8"/>
    <n v="0.57453416149068315"/>
  </r>
  <r>
    <n v="3871"/>
    <d v="2026-01-14T00:00:00"/>
    <n v="2026"/>
    <s v="Q1"/>
    <n v="1"/>
    <x v="0"/>
    <x v="0"/>
    <x v="15"/>
    <x v="0"/>
    <s v="New"/>
    <s v="Hiking"/>
    <s v="Trail Boots"/>
    <n v="2"/>
    <n v="146.4"/>
    <n v="0.05"/>
    <n v="81.72"/>
    <n v="278.16000000000003"/>
    <n v="163.44"/>
    <n v="114.72000000000003"/>
    <n v="0.4124245038826575"/>
  </r>
  <r>
    <n v="4643"/>
    <d v="2026-01-14T00:00:00"/>
    <n v="2026"/>
    <s v="Q1"/>
    <n v="1"/>
    <x v="0"/>
    <x v="0"/>
    <x v="0"/>
    <x v="1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</r>
  <r>
    <n v="4703"/>
    <d v="2026-01-14T00:00:00"/>
    <n v="2026"/>
    <s v="Q1"/>
    <n v="1"/>
    <x v="0"/>
    <x v="3"/>
    <x v="13"/>
    <x v="2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</r>
  <r>
    <n v="5068"/>
    <d v="2026-01-14T00:00:00"/>
    <n v="2026"/>
    <s v="Q1"/>
    <n v="1"/>
    <x v="0"/>
    <x v="0"/>
    <x v="0"/>
    <x v="0"/>
    <s v="Returning"/>
    <s v="Travel"/>
    <s v="Packing Cube Set"/>
    <n v="2"/>
    <n v="47.05"/>
    <n v="0.1"/>
    <n v="18.8"/>
    <n v="84.69"/>
    <n v="37.6"/>
    <n v="47.089999999999996"/>
    <n v="0.55602786633604906"/>
  </r>
  <r>
    <n v="1539"/>
    <d v="2026-01-15T00:00:00"/>
    <n v="2026"/>
    <s v="Q1"/>
    <n v="1"/>
    <x v="0"/>
    <x v="3"/>
    <x v="8"/>
    <x v="2"/>
    <s v="Business"/>
    <s v="Fitness"/>
    <s v="Weighted Vest"/>
    <n v="3"/>
    <n v="123.14"/>
    <n v="0.05"/>
    <n v="70.67"/>
    <n v="350.94900000000001"/>
    <n v="212.01"/>
    <n v="138.93900000000002"/>
    <n v="0.39589513006163296"/>
  </r>
  <r>
    <n v="1709"/>
    <d v="2026-01-15T00:00:00"/>
    <n v="2026"/>
    <s v="Q1"/>
    <n v="1"/>
    <x v="0"/>
    <x v="3"/>
    <x v="13"/>
    <x v="0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</r>
  <r>
    <n v="2702"/>
    <d v="2026-01-15T00:00:00"/>
    <n v="2026"/>
    <s v="Q1"/>
    <n v="1"/>
    <x v="0"/>
    <x v="1"/>
    <x v="14"/>
    <x v="0"/>
    <s v="Returning"/>
    <s v="Hiking"/>
    <s v="Trail Boots"/>
    <n v="5"/>
    <n v="144.01"/>
    <n v="0.05"/>
    <n v="79.64"/>
    <n v="684.0474999999999"/>
    <n v="398.2"/>
    <n v="285.84749999999991"/>
    <n v="0.41787668254032062"/>
  </r>
  <r>
    <n v="3176"/>
    <d v="2026-01-15T00:00:00"/>
    <n v="2026"/>
    <s v="Q1"/>
    <n v="1"/>
    <x v="0"/>
    <x v="3"/>
    <x v="8"/>
    <x v="0"/>
    <s v="Returning"/>
    <s v="Hiking"/>
    <s v="Hiking Daypack 20L"/>
    <n v="3"/>
    <n v="91.19"/>
    <n v="0"/>
    <n v="44.47"/>
    <n v="273.57"/>
    <n v="133.41"/>
    <n v="140.16"/>
    <n v="0.5123368790437548"/>
  </r>
  <r>
    <n v="3705"/>
    <d v="2026-01-15T00:00:00"/>
    <n v="2026"/>
    <s v="Q1"/>
    <n v="1"/>
    <x v="0"/>
    <x v="3"/>
    <x v="7"/>
    <x v="2"/>
    <s v="New"/>
    <s v="Travel"/>
    <s v="Packing Cube Set"/>
    <n v="2"/>
    <n v="45.45"/>
    <n v="0"/>
    <n v="18.190000000000001"/>
    <n v="90.9"/>
    <n v="36.380000000000003"/>
    <n v="54.52"/>
    <n v="0.59977997799779981"/>
  </r>
  <r>
    <n v="3736"/>
    <d v="2026-01-15T00:00:00"/>
    <n v="2026"/>
    <s v="Q1"/>
    <n v="1"/>
    <x v="0"/>
    <x v="1"/>
    <x v="1"/>
    <x v="3"/>
    <s v="New"/>
    <s v="Fitness"/>
    <s v="Resistance Band Set"/>
    <n v="1"/>
    <n v="40.72"/>
    <n v="0"/>
    <n v="14.94"/>
    <n v="40.72"/>
    <n v="14.94"/>
    <n v="25.78"/>
    <n v="0.6331041257367388"/>
  </r>
  <r>
    <n v="3967"/>
    <d v="2026-01-15T00:00:00"/>
    <n v="2026"/>
    <s v="Q1"/>
    <n v="1"/>
    <x v="0"/>
    <x v="1"/>
    <x v="12"/>
    <x v="0"/>
    <s v="Business"/>
    <s v="Travel"/>
    <s v="Insulated Bottle"/>
    <n v="2"/>
    <n v="37.090000000000003"/>
    <n v="0"/>
    <n v="13.29"/>
    <n v="74.180000000000007"/>
    <n v="26.58"/>
    <n v="47.600000000000009"/>
    <n v="0.64168239417632789"/>
  </r>
  <r>
    <n v="170"/>
    <d v="2026-01-16T00:00:00"/>
    <n v="2026"/>
    <s v="Q1"/>
    <n v="1"/>
    <x v="0"/>
    <x v="2"/>
    <x v="10"/>
    <x v="0"/>
    <s v="New"/>
    <s v="Camping"/>
    <s v="Compact Sleeping Bag"/>
    <n v="1"/>
    <n v="124.45"/>
    <n v="0.15"/>
    <n v="59.77"/>
    <n v="105.7825"/>
    <n v="59.77"/>
    <n v="46.012499999999996"/>
    <n v="0.43497270342447941"/>
  </r>
  <r>
    <n v="1040"/>
    <d v="2026-01-16T00:00:00"/>
    <n v="2026"/>
    <s v="Q1"/>
    <n v="1"/>
    <x v="0"/>
    <x v="0"/>
    <x v="0"/>
    <x v="2"/>
    <s v="New"/>
    <s v="Travel"/>
    <s v="Insulated Bottle"/>
    <n v="1"/>
    <n v="35.93"/>
    <n v="0.05"/>
    <n v="13.33"/>
    <n v="34.133499999999998"/>
    <n v="13.33"/>
    <n v="20.8035"/>
    <n v="0.60947456311248482"/>
  </r>
  <r>
    <n v="2380"/>
    <d v="2026-01-16T00:00:00"/>
    <n v="2026"/>
    <s v="Q1"/>
    <n v="1"/>
    <x v="0"/>
    <x v="3"/>
    <x v="13"/>
    <x v="0"/>
    <s v="Returning"/>
    <s v="Camping"/>
    <s v="Compact Sleeping Bag"/>
    <n v="4"/>
    <n v="121.8"/>
    <n v="0.05"/>
    <n v="59.57"/>
    <n v="462.84"/>
    <n v="238.28"/>
    <n v="224.55999999999997"/>
    <n v="0.48517846339987897"/>
  </r>
  <r>
    <n v="3219"/>
    <d v="2026-01-16T00:00:00"/>
    <n v="2026"/>
    <s v="Q1"/>
    <n v="1"/>
    <x v="0"/>
    <x v="1"/>
    <x v="11"/>
    <x v="2"/>
    <s v="Returning"/>
    <s v="Hiking"/>
    <s v="Hiking Daypack 20L"/>
    <n v="1"/>
    <n v="92.6"/>
    <n v="0.05"/>
    <n v="44.15"/>
    <n v="87.969999999999985"/>
    <n v="44.15"/>
    <n v="43.819999999999986"/>
    <n v="0.4981243605774695"/>
  </r>
  <r>
    <n v="4425"/>
    <d v="2026-01-16T00:00:00"/>
    <n v="2026"/>
    <s v="Q1"/>
    <n v="1"/>
    <x v="0"/>
    <x v="1"/>
    <x v="12"/>
    <x v="1"/>
    <s v="Business"/>
    <s v="Cycling"/>
    <s v="Cycling Pack 12L"/>
    <n v="10"/>
    <n v="102.68"/>
    <n v="0.15"/>
    <n v="51.07"/>
    <n v="872.78000000000009"/>
    <n v="510.7"/>
    <n v="362.0800000000001"/>
    <n v="0.41485826897958256"/>
  </r>
  <r>
    <n v="4508"/>
    <d v="2026-01-16T00:00:00"/>
    <n v="2026"/>
    <s v="Q1"/>
    <n v="1"/>
    <x v="0"/>
    <x v="3"/>
    <x v="13"/>
    <x v="3"/>
    <s v="New"/>
    <s v="Cycling"/>
    <s v="Compact Repair Kit"/>
    <n v="3"/>
    <n v="40.92"/>
    <n v="0.15"/>
    <n v="16.71"/>
    <n v="104.346"/>
    <n v="50.13"/>
    <n v="54.216000000000001"/>
    <n v="0.51957909263412105"/>
  </r>
  <r>
    <n v="4806"/>
    <d v="2026-01-16T00:00:00"/>
    <n v="2026"/>
    <s v="Q1"/>
    <n v="1"/>
    <x v="0"/>
    <x v="2"/>
    <x v="16"/>
    <x v="2"/>
    <s v="New"/>
    <s v="Cycling"/>
    <s v="Cycling Pack 12L"/>
    <n v="4"/>
    <n v="102.68"/>
    <n v="0"/>
    <n v="50.83"/>
    <n v="410.72"/>
    <n v="203.32"/>
    <n v="207.40000000000003"/>
    <n v="0.50496688741721862"/>
  </r>
  <r>
    <n v="755"/>
    <d v="2026-01-17T00:00:00"/>
    <n v="2026"/>
    <s v="Q1"/>
    <n v="1"/>
    <x v="0"/>
    <x v="0"/>
    <x v="9"/>
    <x v="3"/>
    <s v="New"/>
    <s v="Travel"/>
    <s v="Travel Backpack 35L"/>
    <n v="2"/>
    <n v="164.38"/>
    <n v="0.05"/>
    <n v="85.93"/>
    <n v="312.322"/>
    <n v="171.86"/>
    <n v="140.46199999999999"/>
    <n v="0.44973456881039436"/>
  </r>
  <r>
    <n v="3171"/>
    <d v="2026-01-17T00:00:00"/>
    <n v="2026"/>
    <s v="Q1"/>
    <n v="1"/>
    <x v="0"/>
    <x v="0"/>
    <x v="15"/>
    <x v="2"/>
    <s v="Returning"/>
    <s v="Cycling"/>
    <s v="Trail Bike Light"/>
    <n v="1"/>
    <n v="51.78"/>
    <n v="0"/>
    <n v="22.64"/>
    <n v="51.78"/>
    <n v="22.64"/>
    <n v="29.14"/>
    <n v="0.56276554654306687"/>
  </r>
  <r>
    <n v="4277"/>
    <d v="2026-01-17T00:00:00"/>
    <n v="2026"/>
    <s v="Q1"/>
    <n v="1"/>
    <x v="0"/>
    <x v="1"/>
    <x v="11"/>
    <x v="2"/>
    <s v="Returning"/>
    <s v="Fitness"/>
    <s v="Training Mat"/>
    <n v="1"/>
    <n v="50.52"/>
    <n v="0.05"/>
    <n v="22.37"/>
    <n v="47.994"/>
    <n v="22.37"/>
    <n v="25.623999999999999"/>
    <n v="0.5339000708421886"/>
  </r>
  <r>
    <n v="4648"/>
    <d v="2026-01-17T00:00:00"/>
    <n v="2026"/>
    <s v="Q1"/>
    <n v="1"/>
    <x v="0"/>
    <x v="1"/>
    <x v="14"/>
    <x v="3"/>
    <s v="New"/>
    <s v="Camping"/>
    <s v="Trail Tent 2P"/>
    <n v="1"/>
    <n v="199.02"/>
    <n v="0"/>
    <n v="106.49"/>
    <n v="199.02"/>
    <n v="106.49"/>
    <n v="92.530000000000015"/>
    <n v="0.46492814792483173"/>
  </r>
  <r>
    <n v="157"/>
    <d v="2026-01-18T00:00:00"/>
    <n v="2026"/>
    <s v="Q1"/>
    <n v="1"/>
    <x v="0"/>
    <x v="3"/>
    <x v="8"/>
    <x v="2"/>
    <s v="Returning"/>
    <s v="Camping"/>
    <s v="Portable Camp Stove"/>
    <n v="3"/>
    <n v="80.27"/>
    <n v="0.1"/>
    <n v="39.26"/>
    <n v="216.72900000000001"/>
    <n v="117.78"/>
    <n v="98.949000000000012"/>
    <n v="0.45655634455933447"/>
  </r>
  <r>
    <n v="2271"/>
    <d v="2026-01-18T00:00:00"/>
    <n v="2026"/>
    <s v="Q1"/>
    <n v="1"/>
    <x v="0"/>
    <x v="1"/>
    <x v="1"/>
    <x v="2"/>
    <s v="New"/>
    <s v="Camping"/>
    <s v="Alpine Tent 4P"/>
    <n v="4"/>
    <n v="333.28"/>
    <n v="0"/>
    <n v="195.76"/>
    <n v="1333.12"/>
    <n v="783.04"/>
    <n v="550.07999999999993"/>
    <n v="0.41262602016322608"/>
  </r>
  <r>
    <n v="3330"/>
    <d v="2026-01-18T00:00:00"/>
    <n v="2026"/>
    <s v="Q1"/>
    <n v="1"/>
    <x v="0"/>
    <x v="3"/>
    <x v="13"/>
    <x v="3"/>
    <s v="New"/>
    <s v="Cycling"/>
    <s v="Cycling Pack 12L"/>
    <n v="1"/>
    <n v="104.36"/>
    <n v="0"/>
    <n v="51.63"/>
    <n v="104.36"/>
    <n v="51.63"/>
    <n v="52.73"/>
    <n v="0.50527021847451126"/>
  </r>
  <r>
    <n v="4547"/>
    <d v="2026-01-18T00:00:00"/>
    <n v="2026"/>
    <s v="Q1"/>
    <n v="1"/>
    <x v="0"/>
    <x v="2"/>
    <x v="5"/>
    <x v="3"/>
    <s v="New"/>
    <s v="Cycling"/>
    <s v="Commuter Helmet"/>
    <n v="1"/>
    <n v="83.52"/>
    <n v="0.05"/>
    <n v="42.97"/>
    <n v="79.343999999999994"/>
    <n v="42.97"/>
    <n v="36.373999999999995"/>
    <n v="0.45843416011292598"/>
  </r>
  <r>
    <n v="1840"/>
    <d v="2026-01-19T00:00:00"/>
    <n v="2026"/>
    <s v="Q1"/>
    <n v="1"/>
    <x v="0"/>
    <x v="2"/>
    <x v="10"/>
    <x v="0"/>
    <s v="New"/>
    <s v="Fitness"/>
    <s v="Weighted Vest"/>
    <n v="2"/>
    <n v="125.93"/>
    <n v="0"/>
    <n v="69.150000000000006"/>
    <n v="251.86"/>
    <n v="138.30000000000001"/>
    <n v="113.56"/>
    <n v="0.45088541253077102"/>
  </r>
  <r>
    <n v="1850"/>
    <d v="2026-01-19T00:00:00"/>
    <n v="2026"/>
    <s v="Q1"/>
    <n v="1"/>
    <x v="0"/>
    <x v="1"/>
    <x v="6"/>
    <x v="0"/>
    <s v="Business"/>
    <s v="Cycling"/>
    <s v="Trail Bike Light"/>
    <n v="1"/>
    <n v="49.85"/>
    <n v="0"/>
    <n v="23.07"/>
    <n v="49.85"/>
    <n v="23.07"/>
    <n v="26.78"/>
    <n v="0.53721163490471413"/>
  </r>
  <r>
    <n v="1858"/>
    <d v="2026-01-19T00:00:00"/>
    <n v="2026"/>
    <s v="Q1"/>
    <n v="1"/>
    <x v="0"/>
    <x v="1"/>
    <x v="1"/>
    <x v="0"/>
    <s v="Returning"/>
    <s v="Travel"/>
    <s v="Insulated Bottle"/>
    <n v="1"/>
    <n v="36.130000000000003"/>
    <n v="0"/>
    <n v="13.39"/>
    <n v="36.130000000000003"/>
    <n v="13.39"/>
    <n v="22.740000000000002"/>
    <n v="0.62939385552172711"/>
  </r>
  <r>
    <n v="2910"/>
    <d v="2026-01-19T00:00:00"/>
    <n v="2026"/>
    <s v="Q1"/>
    <n v="1"/>
    <x v="0"/>
    <x v="3"/>
    <x v="13"/>
    <x v="2"/>
    <s v="Returning"/>
    <s v="Cycling"/>
    <s v="Cycling Pack 12L"/>
    <n v="1"/>
    <n v="104.83"/>
    <n v="0.05"/>
    <n v="51.06"/>
    <n v="99.588499999999996"/>
    <n v="51.06"/>
    <n v="48.528499999999994"/>
    <n v="0.48729019916958277"/>
  </r>
  <r>
    <n v="3694"/>
    <d v="2026-01-19T00:00:00"/>
    <n v="2026"/>
    <s v="Q1"/>
    <n v="1"/>
    <x v="0"/>
    <x v="0"/>
    <x v="0"/>
    <x v="2"/>
    <s v="Returning"/>
    <s v="Travel"/>
    <s v="Insulated Bottle"/>
    <n v="1"/>
    <n v="35.46"/>
    <n v="0.05"/>
    <n v="13.81"/>
    <n v="33.686999999999998"/>
    <n v="13.81"/>
    <n v="19.876999999999995"/>
    <n v="0.59004957401965141"/>
  </r>
  <r>
    <n v="631"/>
    <d v="2026-01-20T00:00:00"/>
    <n v="2026"/>
    <s v="Q1"/>
    <n v="1"/>
    <x v="0"/>
    <x v="3"/>
    <x v="8"/>
    <x v="3"/>
    <s v="Returning"/>
    <s v="Travel"/>
    <s v="Travel Backpack 35L"/>
    <n v="1"/>
    <n v="165.42"/>
    <n v="0"/>
    <n v="85.69"/>
    <n v="165.42"/>
    <n v="85.69"/>
    <n v="79.72999999999999"/>
    <n v="0.48198524966751299"/>
  </r>
  <r>
    <n v="1113"/>
    <d v="2026-01-20T00:00:00"/>
    <n v="2026"/>
    <s v="Q1"/>
    <n v="1"/>
    <x v="0"/>
    <x v="2"/>
    <x v="5"/>
    <x v="0"/>
    <s v="Returning"/>
    <s v="Camping"/>
    <s v="Compact Sleeping Bag"/>
    <n v="1"/>
    <n v="122.86"/>
    <n v="0.05"/>
    <n v="60.36"/>
    <n v="116.717"/>
    <n v="60.36"/>
    <n v="56.356999999999999"/>
    <n v="0.48285168398776529"/>
  </r>
  <r>
    <n v="1525"/>
    <d v="2026-01-20T00:00:00"/>
    <n v="2026"/>
    <s v="Q1"/>
    <n v="1"/>
    <x v="0"/>
    <x v="0"/>
    <x v="0"/>
    <x v="2"/>
    <s v="Returning"/>
    <s v="Fitness"/>
    <s v="Recovery Roller"/>
    <n v="2"/>
    <n v="35.82"/>
    <n v="0"/>
    <n v="14.09"/>
    <n v="71.64"/>
    <n v="28.18"/>
    <n v="43.46"/>
    <n v="0.60664433277498608"/>
  </r>
  <r>
    <n v="3233"/>
    <d v="2026-01-20T00:00:00"/>
    <n v="2026"/>
    <s v="Q1"/>
    <n v="1"/>
    <x v="0"/>
    <x v="0"/>
    <x v="0"/>
    <x v="0"/>
    <s v="New"/>
    <s v="Camping"/>
    <s v="Compact Sleeping Bag"/>
    <n v="3"/>
    <n v="120.29"/>
    <n v="0.1"/>
    <n v="62.41"/>
    <n v="324.78300000000002"/>
    <n v="187.23"/>
    <n v="137.55300000000003"/>
    <n v="0.42352278290427769"/>
  </r>
  <r>
    <n v="4455"/>
    <d v="2026-01-20T00:00:00"/>
    <n v="2026"/>
    <s v="Q1"/>
    <n v="1"/>
    <x v="0"/>
    <x v="1"/>
    <x v="11"/>
    <x v="3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</r>
  <r>
    <n v="1769"/>
    <d v="2026-01-21T00:00:00"/>
    <n v="2026"/>
    <s v="Q1"/>
    <n v="1"/>
    <x v="0"/>
    <x v="0"/>
    <x v="15"/>
    <x v="2"/>
    <s v="New"/>
    <s v="Fitness"/>
    <s v="Recovery Roller"/>
    <n v="2"/>
    <n v="35.97"/>
    <n v="0"/>
    <n v="13.55"/>
    <n v="71.94"/>
    <n v="27.1"/>
    <n v="44.839999999999996"/>
    <n v="0.62329719210453149"/>
  </r>
  <r>
    <n v="3467"/>
    <d v="2026-01-21T00:00:00"/>
    <n v="2026"/>
    <s v="Q1"/>
    <n v="1"/>
    <x v="0"/>
    <x v="1"/>
    <x v="11"/>
    <x v="0"/>
    <s v="New"/>
    <s v="Hiking"/>
    <s v="Trekking Poles"/>
    <n v="1"/>
    <n v="72.239999999999995"/>
    <n v="0"/>
    <n v="33.26"/>
    <n v="72.239999999999995"/>
    <n v="33.26"/>
    <n v="38.979999999999997"/>
    <n v="0.53959025470653377"/>
  </r>
  <r>
    <n v="3911"/>
    <d v="2026-01-21T00:00:00"/>
    <n v="2026"/>
    <s v="Q1"/>
    <n v="1"/>
    <x v="0"/>
    <x v="0"/>
    <x v="15"/>
    <x v="0"/>
    <s v="Returning"/>
    <s v="Hiking"/>
    <s v="Summit Backpack 45L"/>
    <n v="5"/>
    <n v="152.81"/>
    <n v="0"/>
    <n v="78.989999999999995"/>
    <n v="764.05"/>
    <n v="394.95"/>
    <n v="369.09999999999997"/>
    <n v="0.48308356782933054"/>
  </r>
  <r>
    <n v="4401"/>
    <d v="2026-01-21T00:00:00"/>
    <n v="2026"/>
    <s v="Q1"/>
    <n v="1"/>
    <x v="0"/>
    <x v="0"/>
    <x v="15"/>
    <x v="0"/>
    <s v="New"/>
    <s v="Cycling"/>
    <s v="Commuter Helmet"/>
    <n v="3"/>
    <n v="83.34"/>
    <n v="0"/>
    <n v="41.44"/>
    <n v="250.02"/>
    <n v="124.32"/>
    <n v="125.70000000000002"/>
    <n v="0.50275977921766268"/>
  </r>
  <r>
    <n v="4864"/>
    <d v="2026-01-21T00:00:00"/>
    <n v="2026"/>
    <s v="Q1"/>
    <n v="1"/>
    <x v="0"/>
    <x v="3"/>
    <x v="13"/>
    <x v="0"/>
    <s v="Returning"/>
    <s v="Fitness"/>
    <s v="Recovery Roller"/>
    <n v="1"/>
    <n v="35.869999999999997"/>
    <n v="0"/>
    <n v="13.64"/>
    <n v="35.869999999999997"/>
    <n v="13.64"/>
    <n v="22.229999999999997"/>
    <n v="0.61973794257039305"/>
  </r>
  <r>
    <n v="347"/>
    <d v="2026-01-22T00:00:00"/>
    <n v="2026"/>
    <s v="Q1"/>
    <n v="1"/>
    <x v="0"/>
    <x v="3"/>
    <x v="4"/>
    <x v="3"/>
    <s v="New"/>
    <s v="Camping"/>
    <s v="Trail Tent 2P"/>
    <n v="1"/>
    <n v="199.42"/>
    <n v="0.05"/>
    <n v="101.82"/>
    <n v="189.44899999999998"/>
    <n v="101.82"/>
    <n v="87.628999999999991"/>
    <n v="0.46254664843836601"/>
  </r>
  <r>
    <n v="2051"/>
    <d v="2026-01-22T00:00:00"/>
    <n v="2026"/>
    <s v="Q1"/>
    <n v="1"/>
    <x v="0"/>
    <x v="2"/>
    <x v="5"/>
    <x v="0"/>
    <s v="New"/>
    <s v="Camping"/>
    <s v="Alpine Tent 4P"/>
    <n v="3"/>
    <n v="347.41"/>
    <n v="0.1"/>
    <n v="192.13"/>
    <n v="938.00700000000006"/>
    <n v="576.39"/>
    <n v="361.61700000000008"/>
    <n v="0.38551631277804971"/>
  </r>
  <r>
    <n v="2314"/>
    <d v="2026-01-22T00:00:00"/>
    <n v="2026"/>
    <s v="Q1"/>
    <n v="1"/>
    <x v="0"/>
    <x v="0"/>
    <x v="9"/>
    <x v="0"/>
    <s v="New"/>
    <s v="Cycling"/>
    <s v="Compact Repair Kit"/>
    <n v="1"/>
    <n v="40.28"/>
    <n v="0"/>
    <n v="16.79"/>
    <n v="40.28"/>
    <n v="16.79"/>
    <n v="23.490000000000002"/>
    <n v="0.58316782522343602"/>
  </r>
  <r>
    <n v="3861"/>
    <d v="2026-01-22T00:00:00"/>
    <n v="2026"/>
    <s v="Q1"/>
    <n v="1"/>
    <x v="0"/>
    <x v="3"/>
    <x v="13"/>
    <x v="0"/>
    <s v="Returning"/>
    <s v="Camping"/>
    <s v="Trail Tent 2P"/>
    <n v="3"/>
    <n v="195.49"/>
    <n v="0.05"/>
    <n v="106.38"/>
    <n v="557.14649999999995"/>
    <n v="319.14"/>
    <n v="238.00649999999996"/>
    <n v="0.42718836069148775"/>
  </r>
  <r>
    <n v="843"/>
    <d v="2026-01-23T00:00:00"/>
    <n v="2026"/>
    <s v="Q1"/>
    <n v="1"/>
    <x v="0"/>
    <x v="1"/>
    <x v="11"/>
    <x v="0"/>
    <s v="Returning"/>
    <s v="Fitness"/>
    <s v="Recovery Roller"/>
    <n v="2"/>
    <n v="35.75"/>
    <n v="0"/>
    <n v="13.94"/>
    <n v="71.5"/>
    <n v="27.88"/>
    <n v="43.620000000000005"/>
    <n v="0.61006993006993016"/>
  </r>
  <r>
    <n v="868"/>
    <d v="2026-01-23T00:00:00"/>
    <n v="2026"/>
    <s v="Q1"/>
    <n v="1"/>
    <x v="0"/>
    <x v="0"/>
    <x v="15"/>
    <x v="0"/>
    <s v="Returning"/>
    <s v="Cycling"/>
    <s v="Cycling Pack 12L"/>
    <n v="1"/>
    <n v="103.39"/>
    <n v="0"/>
    <n v="51.32"/>
    <n v="103.39"/>
    <n v="51.32"/>
    <n v="52.07"/>
    <n v="0.50362704323435536"/>
  </r>
  <r>
    <n v="890"/>
    <d v="2026-01-23T00:00:00"/>
    <n v="2026"/>
    <s v="Q1"/>
    <n v="1"/>
    <x v="0"/>
    <x v="0"/>
    <x v="15"/>
    <x v="0"/>
    <s v="New"/>
    <s v="Camping"/>
    <s v="Portable Camp Stove"/>
    <n v="3"/>
    <n v="81.98"/>
    <n v="0.1"/>
    <n v="40.229999999999997"/>
    <n v="221.346"/>
    <n v="120.69"/>
    <n v="100.65600000000001"/>
    <n v="0.45474505977067581"/>
  </r>
  <r>
    <n v="2185"/>
    <d v="2026-01-23T00:00:00"/>
    <n v="2026"/>
    <s v="Q1"/>
    <n v="1"/>
    <x v="0"/>
    <x v="2"/>
    <x v="2"/>
    <x v="1"/>
    <s v="Business"/>
    <s v="Camping"/>
    <s v="Alpine Tent 4P"/>
    <n v="10"/>
    <n v="337.69"/>
    <n v="0.1"/>
    <n v="200.27"/>
    <n v="3039.21"/>
    <n v="2002.7"/>
    <n v="1036.51"/>
    <n v="0.34104586389226149"/>
  </r>
  <r>
    <n v="2335"/>
    <d v="2026-01-23T00:00:00"/>
    <n v="2026"/>
    <s v="Q1"/>
    <n v="1"/>
    <x v="0"/>
    <x v="3"/>
    <x v="8"/>
    <x v="0"/>
    <s v="New"/>
    <s v="Camping"/>
    <s v="Alpine Tent 4P"/>
    <n v="2"/>
    <n v="333.29"/>
    <n v="0"/>
    <n v="197.18"/>
    <n v="666.58"/>
    <n v="394.36"/>
    <n v="272.22000000000003"/>
    <n v="0.40838308980167426"/>
  </r>
  <r>
    <n v="2784"/>
    <d v="2026-01-23T00:00:00"/>
    <n v="2026"/>
    <s v="Q1"/>
    <n v="1"/>
    <x v="0"/>
    <x v="0"/>
    <x v="15"/>
    <x v="2"/>
    <s v="New"/>
    <s v="Cycling"/>
    <s v="Commuter Helmet"/>
    <n v="1"/>
    <n v="80.11"/>
    <n v="0.05"/>
    <n v="43.54"/>
    <n v="76.104500000000002"/>
    <n v="43.54"/>
    <n v="32.564500000000002"/>
    <n v="0.42789191177919839"/>
  </r>
  <r>
    <n v="3820"/>
    <d v="2026-01-23T00:00:00"/>
    <n v="2026"/>
    <s v="Q1"/>
    <n v="1"/>
    <x v="0"/>
    <x v="3"/>
    <x v="13"/>
    <x v="2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</r>
  <r>
    <n v="994"/>
    <d v="2026-01-24T00:00:00"/>
    <n v="2026"/>
    <s v="Q1"/>
    <n v="1"/>
    <x v="0"/>
    <x v="0"/>
    <x v="15"/>
    <x v="0"/>
    <s v="Returning"/>
    <s v="Hiking"/>
    <s v="Hiking Daypack 20L"/>
    <n v="1"/>
    <n v="94.07"/>
    <n v="0"/>
    <n v="46.28"/>
    <n v="94.07"/>
    <n v="46.28"/>
    <n v="47.789999999999992"/>
    <n v="0.50802593813117891"/>
  </r>
  <r>
    <n v="1643"/>
    <d v="2026-01-24T00:00:00"/>
    <n v="2026"/>
    <s v="Q1"/>
    <n v="1"/>
    <x v="0"/>
    <x v="0"/>
    <x v="15"/>
    <x v="0"/>
    <s v="Returning"/>
    <s v="Travel"/>
    <s v="Travel Backpack 35L"/>
    <n v="1"/>
    <n v="163.71"/>
    <n v="0"/>
    <n v="90.06"/>
    <n v="163.71"/>
    <n v="90.06"/>
    <n v="73.650000000000006"/>
    <n v="0.44988088693421296"/>
  </r>
  <r>
    <n v="1971"/>
    <d v="2026-01-24T00:00:00"/>
    <n v="2026"/>
    <s v="Q1"/>
    <n v="1"/>
    <x v="0"/>
    <x v="3"/>
    <x v="8"/>
    <x v="2"/>
    <s v="Returning"/>
    <s v="Camping"/>
    <s v="Trail Tent 2P"/>
    <n v="4"/>
    <n v="191.43"/>
    <n v="0"/>
    <n v="106.82"/>
    <n v="765.72"/>
    <n v="427.28"/>
    <n v="338.44000000000005"/>
    <n v="0.441989238886277"/>
  </r>
  <r>
    <n v="2828"/>
    <d v="2026-01-24T00:00:00"/>
    <n v="2026"/>
    <s v="Q1"/>
    <n v="1"/>
    <x v="0"/>
    <x v="1"/>
    <x v="11"/>
    <x v="1"/>
    <s v="Business"/>
    <s v="Travel"/>
    <s v="Packing Cube Set"/>
    <n v="3"/>
    <n v="46.94"/>
    <n v="0.05"/>
    <n v="18.18"/>
    <n v="133.779"/>
    <n v="54.54"/>
    <n v="79.239000000000004"/>
    <n v="0.59231269481757232"/>
  </r>
  <r>
    <n v="5175"/>
    <d v="2026-01-24T00:00:00"/>
    <n v="2026"/>
    <s v="Q1"/>
    <n v="1"/>
    <x v="0"/>
    <x v="3"/>
    <x v="7"/>
    <x v="0"/>
    <s v="Returning"/>
    <s v="Hiking"/>
    <s v="Trail Boots"/>
    <n v="1"/>
    <n v="147.21"/>
    <n v="0"/>
    <n v="79.510000000000005"/>
    <n v="147.21"/>
    <n v="79.510000000000005"/>
    <n v="67.7"/>
    <n v="0.45988723592147274"/>
  </r>
  <r>
    <n v="1874"/>
    <d v="2026-01-25T00:00:00"/>
    <n v="2026"/>
    <s v="Q1"/>
    <n v="1"/>
    <x v="0"/>
    <x v="0"/>
    <x v="0"/>
    <x v="0"/>
    <s v="Business"/>
    <s v="Travel"/>
    <s v="Insulated Bottle"/>
    <n v="1"/>
    <n v="35.729999999999997"/>
    <n v="0"/>
    <n v="13.57"/>
    <n v="35.729999999999997"/>
    <n v="13.57"/>
    <n v="22.159999999999997"/>
    <n v="0.62020710887209629"/>
  </r>
  <r>
    <n v="2490"/>
    <d v="2026-01-25T00:00:00"/>
    <n v="2026"/>
    <s v="Q1"/>
    <n v="1"/>
    <x v="0"/>
    <x v="1"/>
    <x v="14"/>
    <x v="0"/>
    <s v="New"/>
    <s v="Cycling"/>
    <s v="Cycling Pack 12L"/>
    <n v="2"/>
    <n v="103.99"/>
    <n v="0.15"/>
    <n v="51.94"/>
    <n v="176.78299999999999"/>
    <n v="103.88"/>
    <n v="72.902999999999992"/>
    <n v="0.41238693765803269"/>
  </r>
  <r>
    <n v="5078"/>
    <d v="2026-01-25T00:00:00"/>
    <n v="2026"/>
    <s v="Q1"/>
    <n v="1"/>
    <x v="0"/>
    <x v="1"/>
    <x v="12"/>
    <x v="0"/>
    <s v="Returning"/>
    <s v="Hiking"/>
    <s v="Trekking Poles"/>
    <n v="2"/>
    <n v="72.739999999999995"/>
    <n v="0"/>
    <n v="31.96"/>
    <n v="145.47999999999999"/>
    <n v="63.92"/>
    <n v="81.559999999999988"/>
    <n v="0.56062689029419843"/>
  </r>
  <r>
    <n v="230"/>
    <d v="2026-01-26T00:00:00"/>
    <n v="2026"/>
    <s v="Q1"/>
    <n v="1"/>
    <x v="0"/>
    <x v="2"/>
    <x v="10"/>
    <x v="2"/>
    <s v="Returning"/>
    <s v="Cycling"/>
    <s v="Cycling Pack 12L"/>
    <n v="1"/>
    <n v="100.01"/>
    <n v="0.05"/>
    <n v="49.41"/>
    <n v="95.009500000000003"/>
    <n v="49.41"/>
    <n v="45.599500000000006"/>
    <n v="0.47994674216788852"/>
  </r>
  <r>
    <n v="1757"/>
    <d v="2026-01-26T00:00:00"/>
    <n v="2026"/>
    <s v="Q1"/>
    <n v="1"/>
    <x v="0"/>
    <x v="3"/>
    <x v="7"/>
    <x v="0"/>
    <s v="Business"/>
    <s v="Travel"/>
    <s v="Packing Cube Set"/>
    <n v="2"/>
    <n v="45.73"/>
    <n v="0"/>
    <n v="18.11"/>
    <n v="91.46"/>
    <n v="36.22"/>
    <n v="55.239999999999995"/>
    <n v="0.60397988191559149"/>
  </r>
  <r>
    <n v="1944"/>
    <d v="2026-01-26T00:00:00"/>
    <n v="2026"/>
    <s v="Q1"/>
    <n v="1"/>
    <x v="0"/>
    <x v="2"/>
    <x v="16"/>
    <x v="0"/>
    <s v="Returning"/>
    <s v="Hiking"/>
    <s v="Trail Boots"/>
    <n v="2"/>
    <n v="143.66"/>
    <n v="0.15"/>
    <n v="78.14"/>
    <n v="244.22199999999998"/>
    <n v="156.28"/>
    <n v="87.941999999999979"/>
    <n v="0.36009040954541355"/>
  </r>
  <r>
    <n v="3485"/>
    <d v="2026-01-26T00:00:00"/>
    <n v="2026"/>
    <s v="Q1"/>
    <n v="1"/>
    <x v="0"/>
    <x v="2"/>
    <x v="10"/>
    <x v="0"/>
    <s v="Business"/>
    <s v="Camping"/>
    <s v="Compact Sleeping Bag"/>
    <n v="2"/>
    <n v="121.88"/>
    <n v="0.05"/>
    <n v="62.17"/>
    <n v="231.57199999999997"/>
    <n v="124.34"/>
    <n v="107.23199999999997"/>
    <n v="0.46306116456220953"/>
  </r>
  <r>
    <n v="4002"/>
    <d v="2026-01-26T00:00:00"/>
    <n v="2026"/>
    <s v="Q1"/>
    <n v="1"/>
    <x v="0"/>
    <x v="0"/>
    <x v="15"/>
    <x v="0"/>
    <s v="Returning"/>
    <s v="Fitness"/>
    <s v="Training Mat"/>
    <n v="3"/>
    <n v="50.92"/>
    <n v="0.05"/>
    <n v="21.87"/>
    <n v="145.12199999999999"/>
    <n v="65.61"/>
    <n v="79.511999999999986"/>
    <n v="0.54789763095877941"/>
  </r>
  <r>
    <n v="818"/>
    <d v="2026-01-27T00:00:00"/>
    <n v="2026"/>
    <s v="Q1"/>
    <n v="1"/>
    <x v="0"/>
    <x v="0"/>
    <x v="0"/>
    <x v="0"/>
    <s v="Returning"/>
    <s v="Cycling"/>
    <s v="Cycling Pack 12L"/>
    <n v="1"/>
    <n v="103.78"/>
    <n v="0"/>
    <n v="49.36"/>
    <n v="103.78"/>
    <n v="49.36"/>
    <n v="54.42"/>
    <n v="0.52437849296588934"/>
  </r>
  <r>
    <n v="1439"/>
    <d v="2026-01-27T00:00:00"/>
    <n v="2026"/>
    <s v="Q1"/>
    <n v="1"/>
    <x v="0"/>
    <x v="1"/>
    <x v="6"/>
    <x v="3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</r>
  <r>
    <n v="1616"/>
    <d v="2026-01-27T00:00:00"/>
    <n v="2026"/>
    <s v="Q1"/>
    <n v="1"/>
    <x v="0"/>
    <x v="1"/>
    <x v="12"/>
    <x v="0"/>
    <s v="Business"/>
    <s v="Travel"/>
    <s v="Carry-On Duffel"/>
    <n v="2"/>
    <n v="132.91999999999999"/>
    <n v="0"/>
    <n v="69.02"/>
    <n v="265.83999999999997"/>
    <n v="138.04"/>
    <n v="127.79999999999998"/>
    <n v="0.48074029491423409"/>
  </r>
  <r>
    <n v="1798"/>
    <d v="2026-01-27T00:00:00"/>
    <n v="2026"/>
    <s v="Q1"/>
    <n v="1"/>
    <x v="0"/>
    <x v="3"/>
    <x v="8"/>
    <x v="2"/>
    <s v="Returning"/>
    <s v="Hiking"/>
    <s v="Trekking Poles"/>
    <n v="1"/>
    <n v="71.41"/>
    <n v="0.05"/>
    <n v="32.28"/>
    <n v="67.839499999999987"/>
    <n v="32.28"/>
    <n v="35.559499999999986"/>
    <n v="0.52417102130764515"/>
  </r>
  <r>
    <n v="4449"/>
    <d v="2026-01-27T00:00:00"/>
    <n v="2026"/>
    <s v="Q1"/>
    <n v="1"/>
    <x v="0"/>
    <x v="3"/>
    <x v="8"/>
    <x v="0"/>
    <s v="New"/>
    <s v="Camping"/>
    <s v="Trail Tent 2P"/>
    <n v="1"/>
    <n v="199.67"/>
    <n v="0"/>
    <n v="103.81"/>
    <n v="199.67"/>
    <n v="103.81"/>
    <n v="95.859999999999985"/>
    <n v="0.4800921520508839"/>
  </r>
  <r>
    <n v="4473"/>
    <d v="2026-01-27T00:00:00"/>
    <n v="2026"/>
    <s v="Q1"/>
    <n v="1"/>
    <x v="0"/>
    <x v="0"/>
    <x v="0"/>
    <x v="2"/>
    <s v="Returning"/>
    <s v="Camping"/>
    <s v="Trail Tent 2P"/>
    <n v="1"/>
    <n v="196.88"/>
    <n v="0"/>
    <n v="102.76"/>
    <n v="196.88"/>
    <n v="102.76"/>
    <n v="94.11999999999999"/>
    <n v="0.47805770012190163"/>
  </r>
  <r>
    <n v="203"/>
    <d v="2026-01-28T00:00:00"/>
    <n v="2026"/>
    <s v="Q1"/>
    <n v="1"/>
    <x v="0"/>
    <x v="3"/>
    <x v="7"/>
    <x v="0"/>
    <s v="Returning"/>
    <s v="Cycling"/>
    <s v="Trail Bike Light"/>
    <n v="3"/>
    <n v="49.95"/>
    <n v="0"/>
    <n v="22.55"/>
    <n v="149.85000000000002"/>
    <n v="67.650000000000006"/>
    <n v="82.200000000000017"/>
    <n v="0.54854854854854862"/>
  </r>
  <r>
    <n v="1654"/>
    <d v="2026-01-28T00:00:00"/>
    <n v="2026"/>
    <s v="Q1"/>
    <n v="1"/>
    <x v="0"/>
    <x v="1"/>
    <x v="6"/>
    <x v="3"/>
    <s v="Business"/>
    <s v="Hiking"/>
    <s v="Trekking Poles"/>
    <n v="1"/>
    <n v="70.41"/>
    <n v="0"/>
    <n v="32.74"/>
    <n v="70.41"/>
    <n v="32.74"/>
    <n v="37.669999999999995"/>
    <n v="0.53500923164323244"/>
  </r>
  <r>
    <n v="2203"/>
    <d v="2026-01-28T00:00:00"/>
    <n v="2026"/>
    <s v="Q1"/>
    <n v="1"/>
    <x v="0"/>
    <x v="2"/>
    <x v="16"/>
    <x v="3"/>
    <s v="Returning"/>
    <s v="Hiking"/>
    <s v="Trekking Poles"/>
    <n v="2"/>
    <n v="70.290000000000006"/>
    <n v="0.15"/>
    <n v="31.84"/>
    <n v="119.49300000000001"/>
    <n v="63.68"/>
    <n v="55.813000000000009"/>
    <n v="0.46708175374289712"/>
  </r>
  <r>
    <n v="3352"/>
    <d v="2026-01-28T00:00:00"/>
    <n v="2026"/>
    <s v="Q1"/>
    <n v="1"/>
    <x v="0"/>
    <x v="2"/>
    <x v="16"/>
    <x v="0"/>
    <s v="Business"/>
    <s v="Hiking"/>
    <s v="Hiking Daypack 20L"/>
    <n v="4"/>
    <n v="91.46"/>
    <n v="0"/>
    <n v="44.04"/>
    <n v="365.84"/>
    <n v="176.16"/>
    <n v="189.67999999999998"/>
    <n v="0.51847802317953207"/>
  </r>
  <r>
    <n v="183"/>
    <d v="2026-01-29T00:00:00"/>
    <n v="2026"/>
    <s v="Q1"/>
    <n v="1"/>
    <x v="0"/>
    <x v="1"/>
    <x v="12"/>
    <x v="0"/>
    <s v="New"/>
    <s v="Camping"/>
    <s v="Compact Sleeping Bag"/>
    <n v="2"/>
    <n v="123.27"/>
    <n v="0"/>
    <n v="60.26"/>
    <n v="246.54"/>
    <n v="120.52"/>
    <n v="126.02"/>
    <n v="0.51115437657175311"/>
  </r>
  <r>
    <n v="3525"/>
    <d v="2026-01-29T00:00:00"/>
    <n v="2026"/>
    <s v="Q1"/>
    <n v="1"/>
    <x v="0"/>
    <x v="2"/>
    <x v="5"/>
    <x v="1"/>
    <s v="Business"/>
    <s v="Fitness"/>
    <s v="Training Mat"/>
    <n v="3"/>
    <n v="49.63"/>
    <n v="0.1"/>
    <n v="22.06"/>
    <n v="134.001"/>
    <n v="66.179999999999993"/>
    <n v="67.821000000000012"/>
    <n v="0.50612308863366695"/>
  </r>
  <r>
    <n v="4299"/>
    <d v="2026-01-29T00:00:00"/>
    <n v="2026"/>
    <s v="Q1"/>
    <n v="1"/>
    <x v="0"/>
    <x v="0"/>
    <x v="9"/>
    <x v="1"/>
    <s v="Business"/>
    <s v="Travel"/>
    <s v="Carry-On Duffel"/>
    <n v="12"/>
    <n v="132.21"/>
    <n v="0.1"/>
    <n v="68.95"/>
    <n v="1427.8679999999999"/>
    <n v="827.40000000000009"/>
    <n v="600.46799999999985"/>
    <n v="0.42053467127213429"/>
  </r>
  <r>
    <n v="748"/>
    <d v="2026-01-30T00:00:00"/>
    <n v="2026"/>
    <s v="Q1"/>
    <n v="1"/>
    <x v="0"/>
    <x v="1"/>
    <x v="1"/>
    <x v="2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</r>
  <r>
    <n v="3117"/>
    <d v="2026-01-30T00:00:00"/>
    <n v="2026"/>
    <s v="Q1"/>
    <n v="1"/>
    <x v="0"/>
    <x v="1"/>
    <x v="12"/>
    <x v="0"/>
    <s v="New"/>
    <s v="Camping"/>
    <s v="Portable Camp Stove"/>
    <n v="3"/>
    <n v="80.08"/>
    <n v="0"/>
    <n v="39.450000000000003"/>
    <n v="240.24"/>
    <n v="118.35000000000001"/>
    <n v="121.89"/>
    <n v="0.50736763236763238"/>
  </r>
  <r>
    <n v="3328"/>
    <d v="2026-01-30T00:00:00"/>
    <n v="2026"/>
    <s v="Q1"/>
    <n v="1"/>
    <x v="0"/>
    <x v="2"/>
    <x v="5"/>
    <x v="2"/>
    <s v="Returning"/>
    <s v="Fitness"/>
    <s v="Weighted Vest"/>
    <n v="1"/>
    <n v="120.48"/>
    <n v="0"/>
    <n v="69.55"/>
    <n v="120.48"/>
    <n v="69.55"/>
    <n v="50.930000000000007"/>
    <n v="0.42272576361221786"/>
  </r>
  <r>
    <n v="3822"/>
    <d v="2026-01-30T00:00:00"/>
    <n v="2026"/>
    <s v="Q1"/>
    <n v="1"/>
    <x v="0"/>
    <x v="3"/>
    <x v="7"/>
    <x v="0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</r>
  <r>
    <n v="4125"/>
    <d v="2026-01-30T00:00:00"/>
    <n v="2026"/>
    <s v="Q1"/>
    <n v="1"/>
    <x v="0"/>
    <x v="1"/>
    <x v="12"/>
    <x v="1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</r>
  <r>
    <n v="4592"/>
    <d v="2026-01-30T00:00:00"/>
    <n v="2026"/>
    <s v="Q1"/>
    <n v="1"/>
    <x v="0"/>
    <x v="1"/>
    <x v="12"/>
    <x v="3"/>
    <s v="Returning"/>
    <s v="Fitness"/>
    <s v="Weighted Vest"/>
    <n v="5"/>
    <n v="120.4"/>
    <n v="0"/>
    <n v="69.510000000000005"/>
    <n v="602"/>
    <n v="347.55"/>
    <n v="254.45"/>
    <n v="0.42267441860465116"/>
  </r>
  <r>
    <n v="373"/>
    <d v="2026-01-31T00:00:00"/>
    <n v="2026"/>
    <s v="Q1"/>
    <n v="1"/>
    <x v="0"/>
    <x v="2"/>
    <x v="10"/>
    <x v="1"/>
    <s v="Business"/>
    <s v="Travel"/>
    <s v="Packing Cube Set"/>
    <n v="10"/>
    <n v="47.71"/>
    <n v="0.1"/>
    <n v="18.649999999999999"/>
    <n v="429.39000000000004"/>
    <n v="186.5"/>
    <n v="242.89000000000004"/>
    <n v="0.56566291716155481"/>
  </r>
  <r>
    <n v="672"/>
    <d v="2026-01-31T00:00:00"/>
    <n v="2026"/>
    <s v="Q1"/>
    <n v="1"/>
    <x v="0"/>
    <x v="0"/>
    <x v="9"/>
    <x v="0"/>
    <s v="Business"/>
    <s v="Cycling"/>
    <s v="Cycling Pack 12L"/>
    <n v="1"/>
    <n v="102.92"/>
    <n v="0.05"/>
    <n v="50.92"/>
    <n v="97.774000000000001"/>
    <n v="50.92"/>
    <n v="46.853999999999999"/>
    <n v="0.4792071511853867"/>
  </r>
  <r>
    <n v="1125"/>
    <d v="2026-01-31T00:00:00"/>
    <n v="2026"/>
    <s v="Q1"/>
    <n v="1"/>
    <x v="0"/>
    <x v="1"/>
    <x v="1"/>
    <x v="0"/>
    <s v="Returning"/>
    <s v="Hiking"/>
    <s v="Trekking Poles"/>
    <n v="1"/>
    <n v="72.69"/>
    <n v="0.1"/>
    <n v="32.67"/>
    <n v="65.421000000000006"/>
    <n v="32.67"/>
    <n v="32.751000000000005"/>
    <n v="0.50061906727197691"/>
  </r>
  <r>
    <n v="1164"/>
    <d v="2026-01-31T00:00:00"/>
    <n v="2026"/>
    <s v="Q1"/>
    <n v="1"/>
    <x v="0"/>
    <x v="0"/>
    <x v="0"/>
    <x v="0"/>
    <s v="New"/>
    <s v="Cycling"/>
    <s v="Commuter Helmet"/>
    <n v="1"/>
    <n v="79.989999999999995"/>
    <n v="0.05"/>
    <n v="43.02"/>
    <n v="75.990499999999997"/>
    <n v="43.02"/>
    <n v="32.970499999999994"/>
    <n v="0.43387660299642711"/>
  </r>
  <r>
    <n v="1613"/>
    <d v="2026-01-31T00:00:00"/>
    <n v="2026"/>
    <s v="Q1"/>
    <n v="1"/>
    <x v="0"/>
    <x v="1"/>
    <x v="6"/>
    <x v="1"/>
    <s v="Business"/>
    <s v="Fitness"/>
    <s v="Training Mat"/>
    <n v="4"/>
    <n v="51.11"/>
    <n v="0.15"/>
    <n v="22.25"/>
    <n v="173.774"/>
    <n v="89"/>
    <n v="84.774000000000001"/>
    <n v="0.48784052850253778"/>
  </r>
  <r>
    <n v="2149"/>
    <d v="2026-01-31T00:00:00"/>
    <n v="2026"/>
    <s v="Q1"/>
    <n v="1"/>
    <x v="0"/>
    <x v="0"/>
    <x v="15"/>
    <x v="0"/>
    <s v="Returning"/>
    <s v="Fitness"/>
    <s v="Weighted Vest"/>
    <n v="2"/>
    <n v="124.83"/>
    <n v="0"/>
    <n v="70.91"/>
    <n v="249.66"/>
    <n v="141.82"/>
    <n v="107.84"/>
    <n v="0.43194744853000083"/>
  </r>
  <r>
    <n v="2593"/>
    <d v="2026-01-31T00:00:00"/>
    <n v="2026"/>
    <s v="Q1"/>
    <n v="1"/>
    <x v="0"/>
    <x v="1"/>
    <x v="11"/>
    <x v="2"/>
    <s v="New"/>
    <s v="Cycling"/>
    <s v="Compact Repair Kit"/>
    <n v="6"/>
    <n v="41.07"/>
    <n v="0.1"/>
    <n v="16.29"/>
    <n v="221.77800000000002"/>
    <n v="97.74"/>
    <n v="124.03800000000003"/>
    <n v="0.55928901874847825"/>
  </r>
  <r>
    <n v="2659"/>
    <d v="2026-01-31T00:00:00"/>
    <n v="2026"/>
    <s v="Q1"/>
    <n v="1"/>
    <x v="0"/>
    <x v="0"/>
    <x v="15"/>
    <x v="0"/>
    <s v="New"/>
    <s v="Travel"/>
    <s v="Insulated Bottle"/>
    <n v="1"/>
    <n v="36.020000000000003"/>
    <n v="0"/>
    <n v="13.34"/>
    <n v="36.020000000000003"/>
    <n v="13.34"/>
    <n v="22.680000000000003"/>
    <n v="0.62965019433647973"/>
  </r>
  <r>
    <n v="3496"/>
    <d v="2026-01-31T00:00:00"/>
    <n v="2026"/>
    <s v="Q1"/>
    <n v="1"/>
    <x v="0"/>
    <x v="0"/>
    <x v="0"/>
    <x v="2"/>
    <s v="Returning"/>
    <s v="Fitness"/>
    <s v="Recovery Roller"/>
    <n v="1"/>
    <n v="35.82"/>
    <n v="0.05"/>
    <n v="14.32"/>
    <n v="34.028999999999996"/>
    <n v="14.32"/>
    <n v="19.708999999999996"/>
    <n v="0.57918246201769075"/>
  </r>
  <r>
    <n v="3889"/>
    <d v="2026-01-31T00:00:00"/>
    <n v="2026"/>
    <s v="Q1"/>
    <n v="1"/>
    <x v="0"/>
    <x v="2"/>
    <x v="3"/>
    <x v="2"/>
    <s v="Returning"/>
    <s v="Cycling"/>
    <s v="Cycling Pack 12L"/>
    <n v="3"/>
    <n v="103.94"/>
    <n v="0.1"/>
    <n v="50.67"/>
    <n v="280.63799999999998"/>
    <n v="152.01"/>
    <n v="128.62799999999999"/>
    <n v="0.45834135077929572"/>
  </r>
  <r>
    <n v="1432"/>
    <d v="2026-02-01T00:00:00"/>
    <n v="2026"/>
    <s v="Q1"/>
    <n v="2"/>
    <x v="1"/>
    <x v="0"/>
    <x v="0"/>
    <x v="0"/>
    <s v="Returning"/>
    <s v="Hiking"/>
    <s v="Trail Boots"/>
    <n v="1"/>
    <n v="140.53"/>
    <n v="0"/>
    <n v="77.36"/>
    <n v="140.53"/>
    <n v="77.36"/>
    <n v="63.17"/>
    <n v="0.44951255959581587"/>
  </r>
  <r>
    <n v="1778"/>
    <d v="2026-02-01T00:00:00"/>
    <n v="2026"/>
    <s v="Q1"/>
    <n v="2"/>
    <x v="1"/>
    <x v="3"/>
    <x v="7"/>
    <x v="2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</r>
  <r>
    <n v="2047"/>
    <d v="2026-02-01T00:00:00"/>
    <n v="2026"/>
    <s v="Q1"/>
    <n v="2"/>
    <x v="1"/>
    <x v="2"/>
    <x v="5"/>
    <x v="1"/>
    <s v="Business"/>
    <s v="Camping"/>
    <s v="Compact Sleeping Bag"/>
    <n v="12"/>
    <n v="124.84"/>
    <n v="0.1"/>
    <n v="59.47"/>
    <n v="1348.2719999999999"/>
    <n v="713.64"/>
    <n v="634.63199999999995"/>
    <n v="0.47070027412866244"/>
  </r>
  <r>
    <n v="2668"/>
    <d v="2026-02-01T00:00:00"/>
    <n v="2026"/>
    <s v="Q1"/>
    <n v="2"/>
    <x v="1"/>
    <x v="1"/>
    <x v="12"/>
    <x v="0"/>
    <s v="Returning"/>
    <s v="Fitness"/>
    <s v="Recovery Roller"/>
    <n v="3"/>
    <n v="35.36"/>
    <n v="0"/>
    <n v="13.7"/>
    <n v="106.08"/>
    <n v="41.099999999999994"/>
    <n v="64.98"/>
    <n v="0.61255656108597289"/>
  </r>
  <r>
    <n v="2706"/>
    <d v="2026-02-01T00:00:00"/>
    <n v="2026"/>
    <s v="Q1"/>
    <n v="2"/>
    <x v="1"/>
    <x v="3"/>
    <x v="13"/>
    <x v="3"/>
    <s v="Returning"/>
    <s v="Fitness"/>
    <s v="Weighted Vest"/>
    <n v="2"/>
    <n v="122.43"/>
    <n v="0"/>
    <n v="69.08"/>
    <n v="244.86"/>
    <n v="138.16"/>
    <n v="106.70000000000002"/>
    <n v="0.43575920934411505"/>
  </r>
  <r>
    <n v="2940"/>
    <d v="2026-02-01T00:00:00"/>
    <n v="2026"/>
    <s v="Q1"/>
    <n v="2"/>
    <x v="1"/>
    <x v="0"/>
    <x v="15"/>
    <x v="3"/>
    <s v="New"/>
    <s v="Hiking"/>
    <s v="Trail Boots"/>
    <n v="2"/>
    <n v="140.47"/>
    <n v="0.05"/>
    <n v="78.39"/>
    <n v="266.89299999999997"/>
    <n v="156.78"/>
    <n v="110.11299999999997"/>
    <n v="0.41257357817552348"/>
  </r>
  <r>
    <n v="1263"/>
    <d v="2026-02-02T00:00:00"/>
    <n v="2026"/>
    <s v="Q1"/>
    <n v="2"/>
    <x v="1"/>
    <x v="1"/>
    <x v="14"/>
    <x v="0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</r>
  <r>
    <n v="1641"/>
    <d v="2026-02-02T00:00:00"/>
    <n v="2026"/>
    <s v="Q1"/>
    <n v="2"/>
    <x v="1"/>
    <x v="3"/>
    <x v="13"/>
    <x v="1"/>
    <s v="Business"/>
    <s v="Cycling"/>
    <s v="Cycling Pack 12L"/>
    <n v="8"/>
    <n v="102.78"/>
    <n v="0.15"/>
    <n v="50.39"/>
    <n v="698.904"/>
    <n v="403.12"/>
    <n v="295.78399999999999"/>
    <n v="0.42321119924911005"/>
  </r>
  <r>
    <n v="2014"/>
    <d v="2026-02-02T00:00:00"/>
    <n v="2026"/>
    <s v="Q1"/>
    <n v="2"/>
    <x v="1"/>
    <x v="1"/>
    <x v="11"/>
    <x v="3"/>
    <s v="New"/>
    <s v="Camping"/>
    <s v="Compact Sleeping Bag"/>
    <n v="1"/>
    <n v="123.95"/>
    <n v="0"/>
    <n v="61.32"/>
    <n v="123.95"/>
    <n v="61.32"/>
    <n v="62.63"/>
    <n v="0.50528438886647842"/>
  </r>
  <r>
    <n v="2642"/>
    <d v="2026-02-02T00:00:00"/>
    <n v="2026"/>
    <s v="Q1"/>
    <n v="2"/>
    <x v="1"/>
    <x v="1"/>
    <x v="11"/>
    <x v="3"/>
    <s v="Returning"/>
    <s v="Camping"/>
    <s v="Trail Tent 2P"/>
    <n v="3"/>
    <n v="199.9"/>
    <n v="0"/>
    <n v="104.18"/>
    <n v="599.70000000000005"/>
    <n v="312.54000000000002"/>
    <n v="287.16000000000003"/>
    <n v="0.47883941970985494"/>
  </r>
  <r>
    <n v="2929"/>
    <d v="2026-02-02T00:00:00"/>
    <n v="2026"/>
    <s v="Q1"/>
    <n v="2"/>
    <x v="1"/>
    <x v="1"/>
    <x v="12"/>
    <x v="3"/>
    <s v="Returning"/>
    <s v="Hiking"/>
    <s v="Hiking Daypack 20L"/>
    <n v="1"/>
    <n v="93.78"/>
    <n v="0"/>
    <n v="44.21"/>
    <n v="93.78"/>
    <n v="44.21"/>
    <n v="49.57"/>
    <n v="0.52857752185967155"/>
  </r>
  <r>
    <n v="3855"/>
    <d v="2026-02-02T00:00:00"/>
    <n v="2026"/>
    <s v="Q1"/>
    <n v="2"/>
    <x v="1"/>
    <x v="0"/>
    <x v="0"/>
    <x v="0"/>
    <s v="Business"/>
    <s v="Fitness"/>
    <s v="Resistance Band Set"/>
    <n v="1"/>
    <n v="39.39"/>
    <n v="0.1"/>
    <n v="15.09"/>
    <n v="35.451000000000001"/>
    <n v="15.09"/>
    <n v="20.361000000000001"/>
    <n v="0.57434204958957435"/>
  </r>
  <r>
    <n v="4031"/>
    <d v="2026-02-02T00:00:00"/>
    <n v="2026"/>
    <s v="Q1"/>
    <n v="2"/>
    <x v="1"/>
    <x v="0"/>
    <x v="0"/>
    <x v="0"/>
    <s v="New"/>
    <s v="Cycling"/>
    <s v="Cycling Pack 12L"/>
    <n v="6"/>
    <n v="101.64"/>
    <n v="0"/>
    <n v="51.06"/>
    <n v="609.84"/>
    <n v="306.36"/>
    <n v="303.48"/>
    <n v="0.49763872491145217"/>
  </r>
  <r>
    <n v="2"/>
    <d v="2026-02-03T00:00:00"/>
    <n v="2026"/>
    <s v="Q1"/>
    <n v="2"/>
    <x v="1"/>
    <x v="0"/>
    <x v="0"/>
    <x v="1"/>
    <s v="Business"/>
    <s v="Fitness"/>
    <s v="Recovery Roller"/>
    <n v="12"/>
    <n v="36.74"/>
    <n v="0.2"/>
    <n v="13.53"/>
    <n v="352.70400000000001"/>
    <n v="162.35999999999999"/>
    <n v="190.34400000000002"/>
    <n v="0.53967065868263475"/>
  </r>
  <r>
    <n v="4228"/>
    <d v="2026-02-03T00:00:00"/>
    <n v="2026"/>
    <s v="Q1"/>
    <n v="2"/>
    <x v="1"/>
    <x v="3"/>
    <x v="8"/>
    <x v="2"/>
    <s v="New"/>
    <s v="Hiking"/>
    <s v="Summit Backpack 45L"/>
    <n v="2"/>
    <n v="154.62"/>
    <n v="0"/>
    <n v="78.209999999999994"/>
    <n v="309.24"/>
    <n v="156.41999999999999"/>
    <n v="152.82000000000002"/>
    <n v="0.49417927823050062"/>
  </r>
  <r>
    <n v="928"/>
    <d v="2026-02-04T00:00:00"/>
    <n v="2026"/>
    <s v="Q1"/>
    <n v="2"/>
    <x v="1"/>
    <x v="0"/>
    <x v="0"/>
    <x v="3"/>
    <s v="New"/>
    <s v="Camping"/>
    <s v="Compact Sleeping Bag"/>
    <n v="1"/>
    <n v="125.63"/>
    <n v="0.1"/>
    <n v="60.38"/>
    <n v="113.06699999999999"/>
    <n v="60.38"/>
    <n v="52.686999999999991"/>
    <n v="0.46598034793529497"/>
  </r>
  <r>
    <n v="933"/>
    <d v="2026-02-04T00:00:00"/>
    <n v="2026"/>
    <s v="Q1"/>
    <n v="2"/>
    <x v="1"/>
    <x v="1"/>
    <x v="11"/>
    <x v="0"/>
    <s v="New"/>
    <s v="Camping"/>
    <s v="Portable Camp Stove"/>
    <n v="2"/>
    <n v="81.59"/>
    <n v="0.1"/>
    <n v="38.64"/>
    <n v="146.86200000000002"/>
    <n v="77.28"/>
    <n v="69.582000000000022"/>
    <n v="0.47379172284185161"/>
  </r>
  <r>
    <n v="1646"/>
    <d v="2026-02-04T00:00:00"/>
    <n v="2026"/>
    <s v="Q1"/>
    <n v="2"/>
    <x v="1"/>
    <x v="2"/>
    <x v="5"/>
    <x v="0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</r>
  <r>
    <n v="380"/>
    <d v="2026-02-05T00:00:00"/>
    <n v="2026"/>
    <s v="Q1"/>
    <n v="2"/>
    <x v="1"/>
    <x v="1"/>
    <x v="12"/>
    <x v="0"/>
    <s v="Returning"/>
    <s v="Fitness"/>
    <s v="Weighted Vest"/>
    <n v="3"/>
    <n v="125.63"/>
    <n v="0"/>
    <n v="71.05"/>
    <n v="376.89"/>
    <n v="213.14999999999998"/>
    <n v="163.74"/>
    <n v="0.43445037013452203"/>
  </r>
  <r>
    <n v="1723"/>
    <d v="2026-02-05T00:00:00"/>
    <n v="2026"/>
    <s v="Q1"/>
    <n v="2"/>
    <x v="1"/>
    <x v="3"/>
    <x v="8"/>
    <x v="0"/>
    <s v="Returning"/>
    <s v="Cycling"/>
    <s v="Cycling Pack 12L"/>
    <n v="2"/>
    <n v="101.01"/>
    <n v="0"/>
    <n v="50.26"/>
    <n v="202.02"/>
    <n v="100.52"/>
    <n v="101.50000000000001"/>
    <n v="0.50242550242550243"/>
  </r>
  <r>
    <n v="2529"/>
    <d v="2026-02-05T00:00:00"/>
    <n v="2026"/>
    <s v="Q1"/>
    <n v="2"/>
    <x v="1"/>
    <x v="3"/>
    <x v="13"/>
    <x v="0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</r>
  <r>
    <n v="2685"/>
    <d v="2026-02-05T00:00:00"/>
    <n v="2026"/>
    <s v="Q1"/>
    <n v="2"/>
    <x v="1"/>
    <x v="1"/>
    <x v="14"/>
    <x v="0"/>
    <s v="New"/>
    <s v="Hiking"/>
    <s v="Trekking Poles"/>
    <n v="1"/>
    <n v="72.78"/>
    <n v="0.05"/>
    <n v="33.26"/>
    <n v="69.140999999999991"/>
    <n v="33.26"/>
    <n v="35.880999999999993"/>
    <n v="0.51895402149231273"/>
  </r>
  <r>
    <n v="2793"/>
    <d v="2026-02-05T00:00:00"/>
    <n v="2026"/>
    <s v="Q1"/>
    <n v="2"/>
    <x v="1"/>
    <x v="1"/>
    <x v="14"/>
    <x v="1"/>
    <s v="Business"/>
    <s v="Camping"/>
    <s v="Compact Sleeping Bag"/>
    <n v="3"/>
    <n v="122.69"/>
    <n v="0.05"/>
    <n v="62.08"/>
    <n v="349.66649999999998"/>
    <n v="186.24"/>
    <n v="163.42649999999998"/>
    <n v="0.46737820180085876"/>
  </r>
  <r>
    <n v="346"/>
    <d v="2026-02-06T00:00:00"/>
    <n v="2026"/>
    <s v="Q1"/>
    <n v="2"/>
    <x v="1"/>
    <x v="1"/>
    <x v="1"/>
    <x v="0"/>
    <s v="Business"/>
    <s v="Cycling"/>
    <s v="Cycling Pack 12L"/>
    <n v="3"/>
    <n v="103.22"/>
    <n v="0"/>
    <n v="50.74"/>
    <n v="309.65999999999997"/>
    <n v="152.22"/>
    <n v="157.43999999999997"/>
    <n v="0.50842859910869986"/>
  </r>
  <r>
    <n v="539"/>
    <d v="2026-02-06T00:00:00"/>
    <n v="2026"/>
    <s v="Q1"/>
    <n v="2"/>
    <x v="1"/>
    <x v="0"/>
    <x v="15"/>
    <x v="3"/>
    <s v="New"/>
    <s v="Hiking"/>
    <s v="Hiking Daypack 20L"/>
    <n v="3"/>
    <n v="92.96"/>
    <n v="0.15"/>
    <n v="44.56"/>
    <n v="237.048"/>
    <n v="133.68"/>
    <n v="103.36799999999999"/>
    <n v="0.43606358205932971"/>
  </r>
  <r>
    <n v="1368"/>
    <d v="2026-02-06T00:00:00"/>
    <n v="2026"/>
    <s v="Q1"/>
    <n v="2"/>
    <x v="1"/>
    <x v="1"/>
    <x v="12"/>
    <x v="2"/>
    <s v="New"/>
    <s v="Travel"/>
    <s v="Insulated Bottle"/>
    <n v="1"/>
    <n v="36.520000000000003"/>
    <n v="0"/>
    <n v="13.94"/>
    <n v="36.520000000000003"/>
    <n v="13.94"/>
    <n v="22.580000000000005"/>
    <n v="0.61829134720700996"/>
  </r>
  <r>
    <n v="3506"/>
    <d v="2026-02-06T00:00:00"/>
    <n v="2026"/>
    <s v="Q1"/>
    <n v="2"/>
    <x v="1"/>
    <x v="0"/>
    <x v="0"/>
    <x v="2"/>
    <s v="Returning"/>
    <s v="Fitness"/>
    <s v="Training Mat"/>
    <n v="3"/>
    <n v="50.65"/>
    <n v="0"/>
    <n v="21.49"/>
    <n v="151.94999999999999"/>
    <n v="64.47"/>
    <n v="87.47999999999999"/>
    <n v="0.57571569595261596"/>
  </r>
  <r>
    <n v="1314"/>
    <d v="2026-02-07T00:00:00"/>
    <n v="2026"/>
    <s v="Q1"/>
    <n v="2"/>
    <x v="1"/>
    <x v="3"/>
    <x v="4"/>
    <x v="0"/>
    <s v="Returning"/>
    <s v="Travel"/>
    <s v="Insulated Bottle"/>
    <n v="2"/>
    <n v="37.03"/>
    <n v="0.15"/>
    <n v="13.87"/>
    <n v="62.951000000000001"/>
    <n v="27.74"/>
    <n v="35.210999999999999"/>
    <n v="0.55933980397451988"/>
  </r>
  <r>
    <n v="2092"/>
    <d v="2026-02-07T00:00:00"/>
    <n v="2026"/>
    <s v="Q1"/>
    <n v="2"/>
    <x v="1"/>
    <x v="2"/>
    <x v="2"/>
    <x v="0"/>
    <s v="New"/>
    <s v="Fitness"/>
    <s v="Recovery Roller"/>
    <n v="1"/>
    <n v="36.619999999999997"/>
    <n v="0"/>
    <n v="13.55"/>
    <n v="36.619999999999997"/>
    <n v="13.55"/>
    <n v="23.069999999999997"/>
    <n v="0.62998361551064985"/>
  </r>
  <r>
    <n v="5083"/>
    <d v="2026-02-07T00:00:00"/>
    <n v="2026"/>
    <s v="Q1"/>
    <n v="2"/>
    <x v="1"/>
    <x v="2"/>
    <x v="16"/>
    <x v="2"/>
    <s v="Returning"/>
    <s v="Camping"/>
    <s v="Portable Camp Stove"/>
    <n v="1"/>
    <n v="81.47"/>
    <n v="0"/>
    <n v="39.18"/>
    <n v="81.47"/>
    <n v="39.18"/>
    <n v="42.29"/>
    <n v="0.51908678040996681"/>
  </r>
  <r>
    <n v="582"/>
    <d v="2026-02-08T00:00:00"/>
    <n v="2026"/>
    <s v="Q1"/>
    <n v="2"/>
    <x v="1"/>
    <x v="1"/>
    <x v="1"/>
    <x v="1"/>
    <s v="Returning"/>
    <s v="Camping"/>
    <s v="Compact Sleeping Bag"/>
    <n v="12"/>
    <n v="122.75"/>
    <n v="0.15"/>
    <n v="62.51"/>
    <n v="1252.05"/>
    <n v="750.12"/>
    <n v="501.92999999999995"/>
    <n v="0.40088654606445429"/>
  </r>
  <r>
    <n v="902"/>
    <d v="2026-02-08T00:00:00"/>
    <n v="2026"/>
    <s v="Q1"/>
    <n v="2"/>
    <x v="1"/>
    <x v="0"/>
    <x v="9"/>
    <x v="0"/>
    <s v="Business"/>
    <s v="Fitness"/>
    <s v="Training Mat"/>
    <n v="1"/>
    <n v="50.38"/>
    <n v="0.05"/>
    <n v="21.95"/>
    <n v="47.860999999999997"/>
    <n v="21.95"/>
    <n v="25.910999999999998"/>
    <n v="0.54138024696516995"/>
  </r>
  <r>
    <n v="2396"/>
    <d v="2026-02-08T00:00:00"/>
    <n v="2026"/>
    <s v="Q1"/>
    <n v="2"/>
    <x v="1"/>
    <x v="3"/>
    <x v="7"/>
    <x v="0"/>
    <s v="Business"/>
    <s v="Fitness"/>
    <s v="Training Mat"/>
    <n v="2"/>
    <n v="50.4"/>
    <n v="0"/>
    <n v="21.43"/>
    <n v="100.8"/>
    <n v="42.86"/>
    <n v="57.94"/>
    <n v="0.57480158730158726"/>
  </r>
  <r>
    <n v="2494"/>
    <d v="2026-02-08T00:00:00"/>
    <n v="2026"/>
    <s v="Q1"/>
    <n v="2"/>
    <x v="1"/>
    <x v="2"/>
    <x v="5"/>
    <x v="0"/>
    <s v="New"/>
    <s v="Hiking"/>
    <s v="Trekking Poles"/>
    <n v="1"/>
    <n v="69.98"/>
    <n v="0"/>
    <n v="33.21"/>
    <n v="69.98"/>
    <n v="33.21"/>
    <n v="36.770000000000003"/>
    <n v="0.52543583881108891"/>
  </r>
  <r>
    <n v="2925"/>
    <d v="2026-02-08T00:00:00"/>
    <n v="2026"/>
    <s v="Q1"/>
    <n v="2"/>
    <x v="1"/>
    <x v="0"/>
    <x v="0"/>
    <x v="2"/>
    <s v="New"/>
    <s v="Hiking"/>
    <s v="Hiking Daypack 20L"/>
    <n v="3"/>
    <n v="90.04"/>
    <n v="0.05"/>
    <n v="45.25"/>
    <n v="256.61399999999998"/>
    <n v="135.75"/>
    <n v="120.86399999999998"/>
    <n v="0.47099534709719654"/>
  </r>
  <r>
    <n v="3614"/>
    <d v="2026-02-08T00:00:00"/>
    <n v="2026"/>
    <s v="Q1"/>
    <n v="2"/>
    <x v="1"/>
    <x v="1"/>
    <x v="14"/>
    <x v="0"/>
    <s v="New"/>
    <s v="Fitness"/>
    <s v="Training Mat"/>
    <n v="3"/>
    <n v="51.18"/>
    <n v="0"/>
    <n v="21.95"/>
    <n v="153.54"/>
    <n v="65.849999999999994"/>
    <n v="87.69"/>
    <n v="0.57112153184837833"/>
  </r>
  <r>
    <n v="4360"/>
    <d v="2026-02-08T00:00:00"/>
    <n v="2026"/>
    <s v="Q1"/>
    <n v="2"/>
    <x v="1"/>
    <x v="0"/>
    <x v="15"/>
    <x v="0"/>
    <s v="New"/>
    <s v="Travel"/>
    <s v="Insulated Bottle"/>
    <n v="1"/>
    <n v="35.69"/>
    <n v="0"/>
    <n v="13.38"/>
    <n v="35.69"/>
    <n v="13.38"/>
    <n v="22.309999999999995"/>
    <n v="0.62510507144858496"/>
  </r>
  <r>
    <n v="4582"/>
    <d v="2026-02-08T00:00:00"/>
    <n v="2026"/>
    <s v="Q1"/>
    <n v="2"/>
    <x v="1"/>
    <x v="3"/>
    <x v="7"/>
    <x v="0"/>
    <s v="New"/>
    <s v="Cycling"/>
    <s v="Trail Bike Light"/>
    <n v="3"/>
    <n v="50.29"/>
    <n v="0.05"/>
    <n v="22.87"/>
    <n v="143.32650000000001"/>
    <n v="68.61"/>
    <n v="74.716500000000011"/>
    <n v="0.52130275978273388"/>
  </r>
  <r>
    <n v="4381"/>
    <d v="2026-02-09T00:00:00"/>
    <n v="2026"/>
    <s v="Q1"/>
    <n v="2"/>
    <x v="1"/>
    <x v="1"/>
    <x v="12"/>
    <x v="3"/>
    <s v="Returning"/>
    <s v="Camping"/>
    <s v="Trail Tent 2P"/>
    <n v="1"/>
    <n v="194.32"/>
    <n v="0.05"/>
    <n v="102.52"/>
    <n v="184.60399999999998"/>
    <n v="102.52"/>
    <n v="82.083999999999989"/>
    <n v="0.44464908669367942"/>
  </r>
  <r>
    <n v="4964"/>
    <d v="2026-02-09T00:00:00"/>
    <n v="2026"/>
    <s v="Q1"/>
    <n v="2"/>
    <x v="1"/>
    <x v="3"/>
    <x v="13"/>
    <x v="2"/>
    <s v="New"/>
    <s v="Fitness"/>
    <s v="Resistance Band Set"/>
    <n v="4"/>
    <n v="40.44"/>
    <n v="0"/>
    <n v="14.75"/>
    <n v="161.76"/>
    <n v="59"/>
    <n v="102.75999999999999"/>
    <n v="0.63526211671612265"/>
  </r>
  <r>
    <n v="255"/>
    <d v="2026-02-10T00:00:00"/>
    <n v="2026"/>
    <s v="Q1"/>
    <n v="2"/>
    <x v="1"/>
    <x v="3"/>
    <x v="7"/>
    <x v="0"/>
    <s v="New"/>
    <s v="Travel"/>
    <s v="Carry-On Duffel"/>
    <n v="3"/>
    <n v="134.53"/>
    <n v="0.1"/>
    <n v="69.12"/>
    <n v="363.23100000000005"/>
    <n v="207.36"/>
    <n v="155.87100000000004"/>
    <n v="0.42912361555043488"/>
  </r>
  <r>
    <n v="2178"/>
    <d v="2026-02-10T00:00:00"/>
    <n v="2026"/>
    <s v="Q1"/>
    <n v="2"/>
    <x v="1"/>
    <x v="2"/>
    <x v="2"/>
    <x v="3"/>
    <s v="New"/>
    <s v="Hiking"/>
    <s v="Summit Backpack 45L"/>
    <n v="6"/>
    <n v="154.05000000000001"/>
    <n v="0"/>
    <n v="79.25"/>
    <n v="924.30000000000007"/>
    <n v="475.5"/>
    <n v="448.80000000000007"/>
    <n v="0.4855566374553717"/>
  </r>
  <r>
    <n v="3416"/>
    <d v="2026-02-10T00:00:00"/>
    <n v="2026"/>
    <s v="Q1"/>
    <n v="2"/>
    <x v="1"/>
    <x v="2"/>
    <x v="2"/>
    <x v="0"/>
    <s v="New"/>
    <s v="Travel"/>
    <s v="Carry-On Duffel"/>
    <n v="1"/>
    <n v="135.4"/>
    <n v="0"/>
    <n v="67.56"/>
    <n v="135.4"/>
    <n v="67.56"/>
    <n v="67.84"/>
    <n v="0.50103397341211231"/>
  </r>
  <r>
    <n v="3854"/>
    <d v="2026-02-10T00:00:00"/>
    <n v="2026"/>
    <s v="Q1"/>
    <n v="2"/>
    <x v="1"/>
    <x v="0"/>
    <x v="0"/>
    <x v="0"/>
    <s v="New"/>
    <s v="Cycling"/>
    <s v="Compact Repair Kit"/>
    <n v="2"/>
    <n v="41.03"/>
    <n v="0"/>
    <n v="16.260000000000002"/>
    <n v="82.06"/>
    <n v="32.520000000000003"/>
    <n v="49.54"/>
    <n v="0.60370460638557155"/>
  </r>
  <r>
    <n v="3952"/>
    <d v="2026-02-10T00:00:00"/>
    <n v="2026"/>
    <s v="Q1"/>
    <n v="2"/>
    <x v="1"/>
    <x v="3"/>
    <x v="8"/>
    <x v="3"/>
    <s v="New"/>
    <s v="Cycling"/>
    <s v="Commuter Helmet"/>
    <n v="1"/>
    <n v="81.44"/>
    <n v="0.05"/>
    <n v="43.9"/>
    <n v="77.367999999999995"/>
    <n v="43.9"/>
    <n v="33.467999999999996"/>
    <n v="0.43258194602419603"/>
  </r>
  <r>
    <n v="4076"/>
    <d v="2026-02-10T00:00:00"/>
    <n v="2026"/>
    <s v="Q1"/>
    <n v="2"/>
    <x v="1"/>
    <x v="0"/>
    <x v="0"/>
    <x v="1"/>
    <s v="Business"/>
    <s v="Camping"/>
    <s v="Compact Sleeping Bag"/>
    <n v="8"/>
    <n v="122.19"/>
    <n v="0.1"/>
    <n v="60"/>
    <n v="879.76800000000003"/>
    <n v="480"/>
    <n v="399.76800000000003"/>
    <n v="0.45440161497121973"/>
  </r>
  <r>
    <n v="4156"/>
    <d v="2026-02-10T00:00:00"/>
    <n v="2026"/>
    <s v="Q1"/>
    <n v="2"/>
    <x v="1"/>
    <x v="2"/>
    <x v="16"/>
    <x v="2"/>
    <s v="Returning"/>
    <s v="Hiking"/>
    <s v="Trail Boots"/>
    <n v="2"/>
    <n v="146.33000000000001"/>
    <n v="0.1"/>
    <n v="81.34"/>
    <n v="263.39400000000001"/>
    <n v="162.68"/>
    <n v="100.714"/>
    <n v="0.38237013751262366"/>
  </r>
  <r>
    <n v="4260"/>
    <d v="2026-02-10T00:00:00"/>
    <n v="2026"/>
    <s v="Q1"/>
    <n v="2"/>
    <x v="1"/>
    <x v="2"/>
    <x v="16"/>
    <x v="3"/>
    <s v="Returning"/>
    <s v="Travel"/>
    <s v="Carry-On Duffel"/>
    <n v="1"/>
    <n v="131.24"/>
    <n v="0.05"/>
    <n v="66.14"/>
    <n v="124.678"/>
    <n v="66.14"/>
    <n v="58.537999999999997"/>
    <n v="0.46951346669019395"/>
  </r>
  <r>
    <n v="4294"/>
    <d v="2026-02-10T00:00:00"/>
    <n v="2026"/>
    <s v="Q1"/>
    <n v="2"/>
    <x v="1"/>
    <x v="1"/>
    <x v="1"/>
    <x v="1"/>
    <s v="New"/>
    <s v="Fitness"/>
    <s v="Training Mat"/>
    <n v="5"/>
    <n v="51.37"/>
    <n v="0.05"/>
    <n v="21.81"/>
    <n v="244.00749999999996"/>
    <n v="109.05"/>
    <n v="134.95749999999998"/>
    <n v="0.55308750755612024"/>
  </r>
  <r>
    <n v="1019"/>
    <d v="2026-02-11T00:00:00"/>
    <n v="2026"/>
    <s v="Q1"/>
    <n v="2"/>
    <x v="1"/>
    <x v="1"/>
    <x v="12"/>
    <x v="2"/>
    <s v="New"/>
    <s v="Camping"/>
    <s v="Compact Sleeping Bag"/>
    <n v="5"/>
    <n v="121.94"/>
    <n v="0"/>
    <n v="62.3"/>
    <n v="609.70000000000005"/>
    <n v="311.5"/>
    <n v="298.20000000000005"/>
    <n v="0.48909299655568317"/>
  </r>
  <r>
    <n v="1471"/>
    <d v="2026-02-11T00:00:00"/>
    <n v="2026"/>
    <s v="Q1"/>
    <n v="2"/>
    <x v="1"/>
    <x v="0"/>
    <x v="0"/>
    <x v="0"/>
    <s v="Returning"/>
    <s v="Camping"/>
    <s v="Compact Sleeping Bag"/>
    <n v="4"/>
    <n v="124.55"/>
    <n v="0"/>
    <n v="60.41"/>
    <n v="498.2"/>
    <n v="241.64"/>
    <n v="256.56"/>
    <n v="0.51497390606182258"/>
  </r>
  <r>
    <n v="2520"/>
    <d v="2026-02-11T00:00:00"/>
    <n v="2026"/>
    <s v="Q1"/>
    <n v="2"/>
    <x v="1"/>
    <x v="1"/>
    <x v="14"/>
    <x v="1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</r>
  <r>
    <n v="4649"/>
    <d v="2026-02-11T00:00:00"/>
    <n v="2026"/>
    <s v="Q1"/>
    <n v="2"/>
    <x v="1"/>
    <x v="1"/>
    <x v="1"/>
    <x v="3"/>
    <s v="Returning"/>
    <s v="Cycling"/>
    <s v="Commuter Helmet"/>
    <n v="1"/>
    <n v="81.819999999999993"/>
    <n v="0.05"/>
    <n v="43.83"/>
    <n v="77.728999999999985"/>
    <n v="43.83"/>
    <n v="33.898999999999987"/>
    <n v="0.43611779387358635"/>
  </r>
  <r>
    <n v="4545"/>
    <d v="2026-02-12T00:00:00"/>
    <n v="2026"/>
    <s v="Q1"/>
    <n v="2"/>
    <x v="1"/>
    <x v="0"/>
    <x v="9"/>
    <x v="2"/>
    <s v="New"/>
    <s v="Travel"/>
    <s v="Insulated Bottle"/>
    <n v="1"/>
    <n v="36.58"/>
    <n v="0.1"/>
    <n v="13.76"/>
    <n v="32.921999999999997"/>
    <n v="13.76"/>
    <n v="19.161999999999999"/>
    <n v="0.58204240325618128"/>
  </r>
  <r>
    <n v="285"/>
    <d v="2026-02-13T00:00:00"/>
    <n v="2026"/>
    <s v="Q1"/>
    <n v="2"/>
    <x v="1"/>
    <x v="3"/>
    <x v="8"/>
    <x v="2"/>
    <s v="New"/>
    <s v="Hiking"/>
    <s v="Hiking Daypack 20L"/>
    <n v="4"/>
    <n v="92.87"/>
    <n v="0"/>
    <n v="44.95"/>
    <n v="371.48"/>
    <n v="179.8"/>
    <n v="191.68"/>
    <n v="0.51599009367933668"/>
  </r>
  <r>
    <n v="1499"/>
    <d v="2026-02-13T00:00:00"/>
    <n v="2026"/>
    <s v="Q1"/>
    <n v="2"/>
    <x v="1"/>
    <x v="3"/>
    <x v="8"/>
    <x v="0"/>
    <s v="New"/>
    <s v="Cycling"/>
    <s v="Compact Repair Kit"/>
    <n v="2"/>
    <n v="41.21"/>
    <n v="0"/>
    <n v="16.64"/>
    <n v="82.42"/>
    <n v="33.28"/>
    <n v="49.14"/>
    <n v="0.59621451104100942"/>
  </r>
  <r>
    <n v="2615"/>
    <d v="2026-02-13T00:00:00"/>
    <n v="2026"/>
    <s v="Q1"/>
    <n v="2"/>
    <x v="1"/>
    <x v="0"/>
    <x v="15"/>
    <x v="0"/>
    <s v="Returning"/>
    <s v="Hiking"/>
    <s v="Summit Backpack 45L"/>
    <n v="6"/>
    <n v="155.79"/>
    <n v="0"/>
    <n v="77.48"/>
    <n v="934.74"/>
    <n v="464.88"/>
    <n v="469.86"/>
    <n v="0.50266384235188399"/>
  </r>
  <r>
    <n v="479"/>
    <d v="2026-02-14T00:00:00"/>
    <n v="2026"/>
    <s v="Q1"/>
    <n v="2"/>
    <x v="1"/>
    <x v="0"/>
    <x v="0"/>
    <x v="0"/>
    <s v="Returning"/>
    <s v="Fitness"/>
    <s v="Training Mat"/>
    <n v="2"/>
    <n v="50.16"/>
    <n v="0.1"/>
    <n v="21.48"/>
    <n v="90.287999999999997"/>
    <n v="42.96"/>
    <n v="47.327999999999996"/>
    <n v="0.52418926103136632"/>
  </r>
  <r>
    <n v="4069"/>
    <d v="2026-02-14T00:00:00"/>
    <n v="2026"/>
    <s v="Q1"/>
    <n v="2"/>
    <x v="1"/>
    <x v="3"/>
    <x v="8"/>
    <x v="0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</r>
  <r>
    <n v="4588"/>
    <d v="2026-02-14T00:00:00"/>
    <n v="2026"/>
    <s v="Q1"/>
    <n v="2"/>
    <x v="1"/>
    <x v="0"/>
    <x v="0"/>
    <x v="3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</r>
  <r>
    <n v="14"/>
    <d v="2026-02-15T00:00:00"/>
    <n v="2026"/>
    <s v="Q1"/>
    <n v="2"/>
    <x v="1"/>
    <x v="0"/>
    <x v="0"/>
    <x v="1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</r>
  <r>
    <n v="303"/>
    <d v="2026-02-15T00:00:00"/>
    <n v="2026"/>
    <s v="Q1"/>
    <n v="2"/>
    <x v="1"/>
    <x v="1"/>
    <x v="6"/>
    <x v="3"/>
    <s v="Returning"/>
    <s v="Cycling"/>
    <s v="Cycling Pack 12L"/>
    <n v="2"/>
    <n v="102.12"/>
    <n v="0.15"/>
    <n v="51.03"/>
    <n v="173.60400000000001"/>
    <n v="102.06"/>
    <n v="71.544000000000011"/>
    <n v="0.41211032003870884"/>
  </r>
  <r>
    <n v="1197"/>
    <d v="2026-02-16T00:00:00"/>
    <n v="2026"/>
    <s v="Q1"/>
    <n v="2"/>
    <x v="1"/>
    <x v="2"/>
    <x v="3"/>
    <x v="0"/>
    <s v="New"/>
    <s v="Cycling"/>
    <s v="Cycling Pack 12L"/>
    <n v="2"/>
    <n v="101.77"/>
    <n v="0"/>
    <n v="51.34"/>
    <n v="203.54"/>
    <n v="102.68"/>
    <n v="100.85999999999999"/>
    <n v="0.49552913432249185"/>
  </r>
  <r>
    <n v="2714"/>
    <d v="2026-02-16T00:00:00"/>
    <n v="2026"/>
    <s v="Q1"/>
    <n v="2"/>
    <x v="1"/>
    <x v="0"/>
    <x v="15"/>
    <x v="0"/>
    <s v="Business"/>
    <s v="Hiking"/>
    <s v="Summit Backpack 45L"/>
    <n v="3"/>
    <n v="153.24"/>
    <n v="0.15"/>
    <n v="77.61"/>
    <n v="390.762"/>
    <n v="232.82999999999998"/>
    <n v="157.93200000000002"/>
    <n v="0.40416417154175693"/>
  </r>
  <r>
    <n v="2753"/>
    <d v="2026-02-16T00:00:00"/>
    <n v="2026"/>
    <s v="Q1"/>
    <n v="2"/>
    <x v="1"/>
    <x v="3"/>
    <x v="4"/>
    <x v="3"/>
    <s v="Returning"/>
    <s v="Hiking"/>
    <s v="Trail Boots"/>
    <n v="1"/>
    <n v="140.47"/>
    <n v="0"/>
    <n v="79.66"/>
    <n v="140.47"/>
    <n v="79.66"/>
    <n v="60.81"/>
    <n v="0.43290382288033036"/>
  </r>
  <r>
    <n v="3901"/>
    <d v="2026-02-16T00:00:00"/>
    <n v="2026"/>
    <s v="Q1"/>
    <n v="2"/>
    <x v="1"/>
    <x v="3"/>
    <x v="7"/>
    <x v="2"/>
    <s v="New"/>
    <s v="Hiking"/>
    <s v="Trekking Poles"/>
    <n v="4"/>
    <n v="70.67"/>
    <n v="0.05"/>
    <n v="32.96"/>
    <n v="268.54599999999999"/>
    <n v="131.84"/>
    <n v="136.70599999999999"/>
    <n v="0.50905990035226734"/>
  </r>
  <r>
    <n v="594"/>
    <d v="2026-02-17T00:00:00"/>
    <n v="2026"/>
    <s v="Q1"/>
    <n v="2"/>
    <x v="1"/>
    <x v="0"/>
    <x v="15"/>
    <x v="2"/>
    <s v="Business"/>
    <s v="Travel"/>
    <s v="Carry-On Duffel"/>
    <n v="3"/>
    <n v="134.91"/>
    <n v="0"/>
    <n v="67.69"/>
    <n v="404.73"/>
    <n v="203.07"/>
    <n v="201.66000000000003"/>
    <n v="0.49825809799125348"/>
  </r>
  <r>
    <n v="624"/>
    <d v="2026-02-17T00:00:00"/>
    <n v="2026"/>
    <s v="Q1"/>
    <n v="2"/>
    <x v="1"/>
    <x v="2"/>
    <x v="2"/>
    <x v="0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</r>
  <r>
    <n v="1013"/>
    <d v="2026-02-17T00:00:00"/>
    <n v="2026"/>
    <s v="Q1"/>
    <n v="2"/>
    <x v="1"/>
    <x v="1"/>
    <x v="12"/>
    <x v="2"/>
    <s v="New"/>
    <s v="Cycling"/>
    <s v="Cycling Pack 12L"/>
    <n v="1"/>
    <n v="104.35"/>
    <n v="0"/>
    <n v="51.49"/>
    <n v="104.35"/>
    <n v="51.49"/>
    <n v="52.859999999999992"/>
    <n v="0.50656444657402966"/>
  </r>
  <r>
    <n v="1100"/>
    <d v="2026-02-17T00:00:00"/>
    <n v="2026"/>
    <s v="Q1"/>
    <n v="2"/>
    <x v="1"/>
    <x v="3"/>
    <x v="8"/>
    <x v="0"/>
    <s v="Returning"/>
    <s v="Fitness"/>
    <s v="Weighted Vest"/>
    <n v="2"/>
    <n v="120.48"/>
    <n v="0"/>
    <n v="70.680000000000007"/>
    <n v="240.96"/>
    <n v="141.36000000000001"/>
    <n v="99.6"/>
    <n v="0.4133466135458167"/>
  </r>
  <r>
    <n v="2353"/>
    <d v="2026-02-17T00:00:00"/>
    <n v="2026"/>
    <s v="Q1"/>
    <n v="2"/>
    <x v="1"/>
    <x v="1"/>
    <x v="12"/>
    <x v="0"/>
    <s v="Returning"/>
    <s v="Camping"/>
    <s v="Alpine Tent 4P"/>
    <n v="1"/>
    <n v="339.52"/>
    <n v="0.1"/>
    <n v="191.19"/>
    <n v="305.56799999999998"/>
    <n v="191.19"/>
    <n v="114.37799999999999"/>
    <n v="0.3743127552623311"/>
  </r>
  <r>
    <n v="3020"/>
    <d v="2026-02-17T00:00:00"/>
    <n v="2026"/>
    <s v="Q1"/>
    <n v="2"/>
    <x v="1"/>
    <x v="1"/>
    <x v="14"/>
    <x v="1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</r>
  <r>
    <n v="3227"/>
    <d v="2026-02-17T00:00:00"/>
    <n v="2026"/>
    <s v="Q1"/>
    <n v="2"/>
    <x v="1"/>
    <x v="2"/>
    <x v="5"/>
    <x v="2"/>
    <s v="Business"/>
    <s v="Hiking"/>
    <s v="Hiking Daypack 20L"/>
    <n v="4"/>
    <n v="93.98"/>
    <n v="0.05"/>
    <n v="44.6"/>
    <n v="357.12400000000002"/>
    <n v="178.4"/>
    <n v="178.72400000000002"/>
    <n v="0.50045362395134463"/>
  </r>
  <r>
    <n v="3530"/>
    <d v="2026-02-17T00:00:00"/>
    <n v="2026"/>
    <s v="Q1"/>
    <n v="2"/>
    <x v="1"/>
    <x v="0"/>
    <x v="0"/>
    <x v="0"/>
    <s v="New"/>
    <s v="Camping"/>
    <s v="Alpine Tent 4P"/>
    <n v="2"/>
    <n v="336.83"/>
    <n v="0"/>
    <n v="194.42"/>
    <n v="673.66"/>
    <n v="388.84"/>
    <n v="284.82"/>
    <n v="0.42279488169106078"/>
  </r>
  <r>
    <n v="6"/>
    <d v="2026-02-18T00:00:00"/>
    <n v="2026"/>
    <s v="Q1"/>
    <n v="2"/>
    <x v="1"/>
    <x v="3"/>
    <x v="8"/>
    <x v="2"/>
    <s v="Returning"/>
    <s v="Camping"/>
    <s v="Alpine Tent 4P"/>
    <n v="1"/>
    <n v="338.93"/>
    <n v="0"/>
    <n v="197.92"/>
    <n v="338.93"/>
    <n v="197.92"/>
    <n v="141.01000000000002"/>
    <n v="0.41604461098161866"/>
  </r>
  <r>
    <n v="2038"/>
    <d v="2026-02-18T00:00:00"/>
    <n v="2026"/>
    <s v="Q1"/>
    <n v="2"/>
    <x v="1"/>
    <x v="0"/>
    <x v="9"/>
    <x v="0"/>
    <s v="New"/>
    <s v="Camping"/>
    <s v="Compact Sleeping Bag"/>
    <n v="5"/>
    <n v="122.72"/>
    <n v="0"/>
    <n v="62.41"/>
    <n v="613.6"/>
    <n v="312.04999999999995"/>
    <n v="301.55000000000007"/>
    <n v="0.49144393741851378"/>
  </r>
  <r>
    <n v="4104"/>
    <d v="2026-02-18T00:00:00"/>
    <n v="2026"/>
    <s v="Q1"/>
    <n v="2"/>
    <x v="1"/>
    <x v="3"/>
    <x v="4"/>
    <x v="0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</r>
  <r>
    <n v="1072"/>
    <d v="2026-02-19T00:00:00"/>
    <n v="2026"/>
    <s v="Q1"/>
    <n v="2"/>
    <x v="1"/>
    <x v="2"/>
    <x v="16"/>
    <x v="0"/>
    <s v="Returning"/>
    <s v="Camping"/>
    <s v="Portable Camp Stove"/>
    <n v="2"/>
    <n v="81.34"/>
    <n v="0.05"/>
    <n v="40.64"/>
    <n v="154.54599999999999"/>
    <n v="81.28"/>
    <n v="73.265999999999991"/>
    <n v="0.47407244445019603"/>
  </r>
  <r>
    <n v="2435"/>
    <d v="2026-02-19T00:00:00"/>
    <n v="2026"/>
    <s v="Q1"/>
    <n v="2"/>
    <x v="1"/>
    <x v="2"/>
    <x v="3"/>
    <x v="0"/>
    <s v="New"/>
    <s v="Cycling"/>
    <s v="Compact Repair Kit"/>
    <n v="1"/>
    <n v="41.01"/>
    <n v="0.05"/>
    <n v="16.489999999999998"/>
    <n v="38.959499999999998"/>
    <n v="16.489999999999998"/>
    <n v="22.4695"/>
    <n v="0.57673994789460847"/>
  </r>
  <r>
    <n v="4476"/>
    <d v="2026-02-19T00:00:00"/>
    <n v="2026"/>
    <s v="Q1"/>
    <n v="2"/>
    <x v="1"/>
    <x v="1"/>
    <x v="11"/>
    <x v="3"/>
    <s v="Business"/>
    <s v="Hiking"/>
    <s v="Summit Backpack 45L"/>
    <n v="2"/>
    <n v="153.03"/>
    <n v="0"/>
    <n v="81.02"/>
    <n v="306.06"/>
    <n v="162.04"/>
    <n v="144.02000000000001"/>
    <n v="0.47056132784421356"/>
  </r>
  <r>
    <n v="174"/>
    <d v="2026-02-20T00:00:00"/>
    <n v="2026"/>
    <s v="Q1"/>
    <n v="2"/>
    <x v="1"/>
    <x v="1"/>
    <x v="11"/>
    <x v="0"/>
    <s v="New"/>
    <s v="Fitness"/>
    <s v="Weighted Vest"/>
    <n v="2"/>
    <n v="124.92"/>
    <n v="0"/>
    <n v="69.98"/>
    <n v="249.84"/>
    <n v="139.96"/>
    <n v="109.88"/>
    <n v="0.43980147294268329"/>
  </r>
  <r>
    <n v="304"/>
    <d v="2026-02-20T00:00:00"/>
    <n v="2026"/>
    <s v="Q1"/>
    <n v="2"/>
    <x v="1"/>
    <x v="1"/>
    <x v="12"/>
    <x v="0"/>
    <s v="Business"/>
    <s v="Travel"/>
    <s v="Carry-On Duffel"/>
    <n v="2"/>
    <n v="136.55000000000001"/>
    <n v="0"/>
    <n v="68.84"/>
    <n v="273.10000000000002"/>
    <n v="137.68"/>
    <n v="135.42000000000002"/>
    <n v="0.49586232149395826"/>
  </r>
  <r>
    <n v="404"/>
    <d v="2026-02-20T00:00:00"/>
    <n v="2026"/>
    <s v="Q1"/>
    <n v="2"/>
    <x v="1"/>
    <x v="2"/>
    <x v="5"/>
    <x v="1"/>
    <s v="Business"/>
    <s v="Camping"/>
    <s v="Compact Sleeping Bag"/>
    <n v="15"/>
    <n v="121.98"/>
    <n v="0.1"/>
    <n v="59.86"/>
    <n v="1646.73"/>
    <n v="897.9"/>
    <n v="748.83"/>
    <n v="0.45473757082217486"/>
  </r>
  <r>
    <n v="675"/>
    <d v="2026-02-20T00:00:00"/>
    <n v="2026"/>
    <s v="Q1"/>
    <n v="2"/>
    <x v="1"/>
    <x v="1"/>
    <x v="12"/>
    <x v="0"/>
    <s v="New"/>
    <s v="Travel"/>
    <s v="Packing Cube Set"/>
    <n v="1"/>
    <n v="45.54"/>
    <n v="0"/>
    <n v="18.29"/>
    <n v="45.54"/>
    <n v="18.29"/>
    <n v="27.25"/>
    <n v="0.59837505489679399"/>
  </r>
  <r>
    <n v="940"/>
    <d v="2026-02-20T00:00:00"/>
    <n v="2026"/>
    <s v="Q1"/>
    <n v="2"/>
    <x v="1"/>
    <x v="2"/>
    <x v="3"/>
    <x v="3"/>
    <s v="Returning"/>
    <s v="Fitness"/>
    <s v="Training Mat"/>
    <n v="1"/>
    <n v="51.73"/>
    <n v="0"/>
    <n v="21.83"/>
    <n v="51.73"/>
    <n v="21.83"/>
    <n v="29.9"/>
    <n v="0.57800115986854828"/>
  </r>
  <r>
    <n v="2375"/>
    <d v="2026-02-20T00:00:00"/>
    <n v="2026"/>
    <s v="Q1"/>
    <n v="2"/>
    <x v="1"/>
    <x v="1"/>
    <x v="12"/>
    <x v="3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</r>
  <r>
    <n v="4184"/>
    <d v="2026-02-20T00:00:00"/>
    <n v="2026"/>
    <s v="Q1"/>
    <n v="2"/>
    <x v="1"/>
    <x v="3"/>
    <x v="7"/>
    <x v="0"/>
    <s v="New"/>
    <s v="Fitness"/>
    <s v="Recovery Roller"/>
    <n v="1"/>
    <n v="36.31"/>
    <n v="0"/>
    <n v="14"/>
    <n v="36.31"/>
    <n v="14"/>
    <n v="22.310000000000002"/>
    <n v="0.61443128614706699"/>
  </r>
  <r>
    <n v="4390"/>
    <d v="2026-02-20T00:00:00"/>
    <n v="2026"/>
    <s v="Q1"/>
    <n v="2"/>
    <x v="1"/>
    <x v="2"/>
    <x v="16"/>
    <x v="0"/>
    <s v="Returning"/>
    <s v="Cycling"/>
    <s v="Commuter Helmet"/>
    <n v="1"/>
    <n v="82.86"/>
    <n v="0.05"/>
    <n v="42.3"/>
    <n v="78.716999999999999"/>
    <n v="42.3"/>
    <n v="36.417000000000002"/>
    <n v="0.46263196005945351"/>
  </r>
  <r>
    <n v="1475"/>
    <d v="2026-02-21T00:00:00"/>
    <n v="2026"/>
    <s v="Q1"/>
    <n v="2"/>
    <x v="1"/>
    <x v="0"/>
    <x v="0"/>
    <x v="2"/>
    <s v="New"/>
    <s v="Cycling"/>
    <s v="Cycling Pack 12L"/>
    <n v="2"/>
    <n v="103.03"/>
    <n v="0.05"/>
    <n v="50.73"/>
    <n v="195.75700000000001"/>
    <n v="101.46"/>
    <n v="94.297000000000011"/>
    <n v="0.48170435795399402"/>
  </r>
  <r>
    <n v="3504"/>
    <d v="2026-02-21T00:00:00"/>
    <n v="2026"/>
    <s v="Q1"/>
    <n v="2"/>
    <x v="1"/>
    <x v="1"/>
    <x v="14"/>
    <x v="0"/>
    <s v="Business"/>
    <s v="Travel"/>
    <s v="Insulated Bottle"/>
    <n v="1"/>
    <n v="36.39"/>
    <n v="0"/>
    <n v="13.49"/>
    <n v="36.39"/>
    <n v="13.49"/>
    <n v="22.9"/>
    <n v="0.62929376202253362"/>
  </r>
  <r>
    <n v="1649"/>
    <d v="2026-02-22T00:00:00"/>
    <n v="2026"/>
    <s v="Q1"/>
    <n v="2"/>
    <x v="1"/>
    <x v="2"/>
    <x v="5"/>
    <x v="0"/>
    <s v="Returning"/>
    <s v="Camping"/>
    <s v="Compact Sleeping Bag"/>
    <n v="1"/>
    <n v="124.93"/>
    <n v="0.1"/>
    <n v="59.74"/>
    <n v="112.43700000000001"/>
    <n v="59.74"/>
    <n v="52.69700000000001"/>
    <n v="0.46868023871145625"/>
  </r>
  <r>
    <n v="2170"/>
    <d v="2026-02-22T00:00:00"/>
    <n v="2026"/>
    <s v="Q1"/>
    <n v="2"/>
    <x v="1"/>
    <x v="1"/>
    <x v="11"/>
    <x v="3"/>
    <s v="Returning"/>
    <s v="Cycling"/>
    <s v="Cycling Pack 12L"/>
    <n v="1"/>
    <n v="101.19"/>
    <n v="0.05"/>
    <n v="49.14"/>
    <n v="96.130499999999998"/>
    <n v="49.14"/>
    <n v="46.990499999999997"/>
    <n v="0.48881988546819166"/>
  </r>
  <r>
    <n v="3402"/>
    <d v="2026-02-22T00:00:00"/>
    <n v="2026"/>
    <s v="Q1"/>
    <n v="2"/>
    <x v="1"/>
    <x v="3"/>
    <x v="8"/>
    <x v="0"/>
    <s v="Returning"/>
    <s v="Fitness"/>
    <s v="Training Mat"/>
    <n v="2"/>
    <n v="51.2"/>
    <n v="0"/>
    <n v="21.38"/>
    <n v="102.4"/>
    <n v="42.76"/>
    <n v="59.640000000000008"/>
    <n v="0.58242187500000009"/>
  </r>
  <r>
    <n v="3773"/>
    <d v="2026-02-22T00:00:00"/>
    <n v="2026"/>
    <s v="Q1"/>
    <n v="2"/>
    <x v="1"/>
    <x v="3"/>
    <x v="4"/>
    <x v="0"/>
    <s v="Returning"/>
    <s v="Camping"/>
    <s v="Portable Camp Stove"/>
    <n v="1"/>
    <n v="81.81"/>
    <n v="0"/>
    <n v="40.32"/>
    <n v="81.81"/>
    <n v="40.32"/>
    <n v="41.49"/>
    <n v="0.50715071507150711"/>
  </r>
  <r>
    <n v="4670"/>
    <d v="2026-02-22T00:00:00"/>
    <n v="2026"/>
    <s v="Q1"/>
    <n v="2"/>
    <x v="1"/>
    <x v="0"/>
    <x v="15"/>
    <x v="2"/>
    <s v="Business"/>
    <s v="Hiking"/>
    <s v="Summit Backpack 45L"/>
    <n v="1"/>
    <n v="152.96"/>
    <n v="0"/>
    <n v="79.510000000000005"/>
    <n v="152.96"/>
    <n v="79.510000000000005"/>
    <n v="73.45"/>
    <n v="0.48019089958158995"/>
  </r>
  <r>
    <n v="587"/>
    <d v="2026-02-23T00:00:00"/>
    <n v="2026"/>
    <s v="Q1"/>
    <n v="2"/>
    <x v="1"/>
    <x v="3"/>
    <x v="7"/>
    <x v="3"/>
    <s v="Business"/>
    <s v="Travel"/>
    <s v="Travel Backpack 35L"/>
    <n v="1"/>
    <n v="166.13"/>
    <n v="0.05"/>
    <n v="85.7"/>
    <n v="157.8235"/>
    <n v="85.7"/>
    <n v="72.123499999999993"/>
    <n v="0.45698834457479398"/>
  </r>
  <r>
    <n v="1085"/>
    <d v="2026-02-23T00:00:00"/>
    <n v="2026"/>
    <s v="Q1"/>
    <n v="2"/>
    <x v="1"/>
    <x v="0"/>
    <x v="15"/>
    <x v="0"/>
    <s v="New"/>
    <s v="Camping"/>
    <s v="Trail Tent 2P"/>
    <n v="3"/>
    <n v="193.18"/>
    <n v="0.05"/>
    <n v="106.19"/>
    <n v="550.56299999999999"/>
    <n v="318.57"/>
    <n v="231.99299999999999"/>
    <n v="0.42137412067283853"/>
  </r>
  <r>
    <n v="1635"/>
    <d v="2026-02-23T00:00:00"/>
    <n v="2026"/>
    <s v="Q1"/>
    <n v="2"/>
    <x v="1"/>
    <x v="2"/>
    <x v="10"/>
    <x v="0"/>
    <s v="Returning"/>
    <s v="Cycling"/>
    <s v="Commuter Helmet"/>
    <n v="1"/>
    <n v="80.42"/>
    <n v="0"/>
    <n v="41.72"/>
    <n v="80.42"/>
    <n v="41.72"/>
    <n v="38.700000000000003"/>
    <n v="0.4812235762248197"/>
  </r>
  <r>
    <n v="4067"/>
    <d v="2026-02-23T00:00:00"/>
    <n v="2026"/>
    <s v="Q1"/>
    <n v="2"/>
    <x v="1"/>
    <x v="3"/>
    <x v="13"/>
    <x v="0"/>
    <s v="Returning"/>
    <s v="Camping"/>
    <s v="Compact Sleeping Bag"/>
    <n v="2"/>
    <n v="122.17"/>
    <n v="0"/>
    <n v="60.62"/>
    <n v="244.34"/>
    <n v="121.24"/>
    <n v="123.10000000000001"/>
    <n v="0.50380617172792019"/>
  </r>
  <r>
    <n v="287"/>
    <d v="2026-02-24T00:00:00"/>
    <n v="2026"/>
    <s v="Q1"/>
    <n v="2"/>
    <x v="1"/>
    <x v="1"/>
    <x v="6"/>
    <x v="3"/>
    <s v="New"/>
    <s v="Travel"/>
    <s v="Travel Backpack 35L"/>
    <n v="1"/>
    <n v="164.6"/>
    <n v="0"/>
    <n v="85.07"/>
    <n v="164.6"/>
    <n v="85.07"/>
    <n v="79.53"/>
    <n v="0.48317132442284327"/>
  </r>
  <r>
    <n v="794"/>
    <d v="2026-02-24T00:00:00"/>
    <n v="2026"/>
    <s v="Q1"/>
    <n v="2"/>
    <x v="1"/>
    <x v="1"/>
    <x v="14"/>
    <x v="0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</r>
  <r>
    <n v="1609"/>
    <d v="2026-02-24T00:00:00"/>
    <n v="2026"/>
    <s v="Q1"/>
    <n v="2"/>
    <x v="1"/>
    <x v="3"/>
    <x v="4"/>
    <x v="0"/>
    <s v="Returning"/>
    <s v="Cycling"/>
    <s v="Compact Repair Kit"/>
    <n v="2"/>
    <n v="40.700000000000003"/>
    <n v="0"/>
    <n v="16.63"/>
    <n v="81.400000000000006"/>
    <n v="33.26"/>
    <n v="48.140000000000008"/>
    <n v="0.59140049140049145"/>
  </r>
  <r>
    <n v="4921"/>
    <d v="2026-02-24T00:00:00"/>
    <n v="2026"/>
    <s v="Q1"/>
    <n v="2"/>
    <x v="1"/>
    <x v="1"/>
    <x v="12"/>
    <x v="0"/>
    <s v="Returning"/>
    <s v="Travel"/>
    <s v="Insulated Bottle"/>
    <n v="1"/>
    <n v="35.39"/>
    <n v="0"/>
    <n v="13.93"/>
    <n v="35.39"/>
    <n v="13.93"/>
    <n v="21.46"/>
    <n v="0.60638598474145244"/>
  </r>
  <r>
    <n v="2209"/>
    <d v="2026-02-25T00:00:00"/>
    <n v="2026"/>
    <s v="Q1"/>
    <n v="2"/>
    <x v="1"/>
    <x v="0"/>
    <x v="0"/>
    <x v="0"/>
    <s v="Business"/>
    <s v="Cycling"/>
    <s v="Trail Bike Light"/>
    <n v="5"/>
    <n v="50.58"/>
    <n v="0.1"/>
    <n v="22.42"/>
    <n v="227.60999999999999"/>
    <n v="112.10000000000001"/>
    <n v="115.50999999999998"/>
    <n v="0.50749088352884308"/>
  </r>
  <r>
    <n v="4757"/>
    <d v="2026-02-25T00:00:00"/>
    <n v="2026"/>
    <s v="Q1"/>
    <n v="2"/>
    <x v="1"/>
    <x v="1"/>
    <x v="11"/>
    <x v="3"/>
    <s v="Business"/>
    <s v="Fitness"/>
    <s v="Training Mat"/>
    <n v="2"/>
    <n v="49.48"/>
    <n v="0"/>
    <n v="21.37"/>
    <n v="98.96"/>
    <n v="42.74"/>
    <n v="56.219999999999992"/>
    <n v="0.5681083265966046"/>
  </r>
  <r>
    <n v="5155"/>
    <d v="2026-02-25T00:00:00"/>
    <n v="2026"/>
    <s v="Q1"/>
    <n v="2"/>
    <x v="1"/>
    <x v="3"/>
    <x v="13"/>
    <x v="2"/>
    <s v="New"/>
    <s v="Fitness"/>
    <s v="Training Mat"/>
    <n v="1"/>
    <n v="50.51"/>
    <n v="0"/>
    <n v="21.4"/>
    <n v="50.51"/>
    <n v="21.4"/>
    <n v="29.11"/>
    <n v="0.57632152049099195"/>
  </r>
  <r>
    <n v="1737"/>
    <d v="2026-02-26T00:00:00"/>
    <n v="2026"/>
    <s v="Q1"/>
    <n v="2"/>
    <x v="1"/>
    <x v="0"/>
    <x v="15"/>
    <x v="0"/>
    <s v="New"/>
    <s v="Camping"/>
    <s v="Compact Sleeping Bag"/>
    <n v="2"/>
    <n v="122.16"/>
    <n v="0"/>
    <n v="61.31"/>
    <n v="244.32"/>
    <n v="122.62"/>
    <n v="121.69999999999999"/>
    <n v="0.49811722331368691"/>
  </r>
  <r>
    <n v="1905"/>
    <d v="2026-02-26T00:00:00"/>
    <n v="2026"/>
    <s v="Q1"/>
    <n v="2"/>
    <x v="1"/>
    <x v="3"/>
    <x v="7"/>
    <x v="2"/>
    <s v="Returning"/>
    <s v="Cycling"/>
    <s v="Trail Bike Light"/>
    <n v="3"/>
    <n v="51.32"/>
    <n v="0.1"/>
    <n v="22.62"/>
    <n v="138.56400000000002"/>
    <n v="67.86"/>
    <n v="70.704000000000022"/>
    <n v="0.51026240581969351"/>
  </r>
  <r>
    <n v="2359"/>
    <d v="2026-02-26T00:00:00"/>
    <n v="2026"/>
    <s v="Q1"/>
    <n v="2"/>
    <x v="1"/>
    <x v="2"/>
    <x v="10"/>
    <x v="0"/>
    <s v="Returning"/>
    <s v="Camping"/>
    <s v="Trail Tent 2P"/>
    <n v="2"/>
    <n v="195.92"/>
    <n v="0.05"/>
    <n v="104.13"/>
    <n v="372.24799999999993"/>
    <n v="208.26"/>
    <n v="163.98799999999994"/>
    <n v="0.4405342674775955"/>
  </r>
  <r>
    <n v="3666"/>
    <d v="2026-02-26T00:00:00"/>
    <n v="2026"/>
    <s v="Q1"/>
    <n v="2"/>
    <x v="1"/>
    <x v="0"/>
    <x v="15"/>
    <x v="0"/>
    <s v="Returning"/>
    <s v="Travel"/>
    <s v="Insulated Bottle"/>
    <n v="1"/>
    <n v="36.19"/>
    <n v="0.1"/>
    <n v="13.62"/>
    <n v="32.570999999999998"/>
    <n v="13.62"/>
    <n v="18.951000000000001"/>
    <n v="0.58183660311319896"/>
  </r>
  <r>
    <n v="518"/>
    <d v="2026-02-27T00:00:00"/>
    <n v="2026"/>
    <s v="Q1"/>
    <n v="2"/>
    <x v="1"/>
    <x v="2"/>
    <x v="2"/>
    <x v="0"/>
    <s v="New"/>
    <s v="Hiking"/>
    <s v="Trekking Poles"/>
    <n v="1"/>
    <n v="72.97"/>
    <n v="0"/>
    <n v="32.43"/>
    <n v="72.97"/>
    <n v="32.43"/>
    <n v="40.54"/>
    <n v="0.55557078251336167"/>
  </r>
  <r>
    <n v="892"/>
    <d v="2026-02-27T00:00:00"/>
    <n v="2026"/>
    <s v="Q1"/>
    <n v="2"/>
    <x v="1"/>
    <x v="3"/>
    <x v="7"/>
    <x v="1"/>
    <s v="Business"/>
    <s v="Travel"/>
    <s v="Packing Cube Set"/>
    <n v="12"/>
    <n v="47.15"/>
    <n v="0.1"/>
    <n v="17.829999999999998"/>
    <n v="509.21999999999997"/>
    <n v="213.95999999999998"/>
    <n v="295.26"/>
    <n v="0.57982797219276538"/>
  </r>
  <r>
    <n v="1115"/>
    <d v="2026-02-27T00:00:00"/>
    <n v="2026"/>
    <s v="Q1"/>
    <n v="2"/>
    <x v="1"/>
    <x v="0"/>
    <x v="0"/>
    <x v="2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</r>
  <r>
    <n v="1186"/>
    <d v="2026-02-27T00:00:00"/>
    <n v="2026"/>
    <s v="Q1"/>
    <n v="2"/>
    <x v="1"/>
    <x v="0"/>
    <x v="9"/>
    <x v="2"/>
    <s v="Business"/>
    <s v="Cycling"/>
    <s v="Trail Bike Light"/>
    <n v="1"/>
    <n v="49.73"/>
    <n v="0"/>
    <n v="22"/>
    <n v="49.73"/>
    <n v="22"/>
    <n v="27.729999999999997"/>
    <n v="0.55761109993967417"/>
  </r>
  <r>
    <n v="2093"/>
    <d v="2026-02-27T00:00:00"/>
    <n v="2026"/>
    <s v="Q1"/>
    <n v="2"/>
    <x v="1"/>
    <x v="2"/>
    <x v="16"/>
    <x v="0"/>
    <s v="Returning"/>
    <s v="Camping"/>
    <s v="Compact Sleeping Bag"/>
    <n v="2"/>
    <n v="126.19"/>
    <n v="0"/>
    <n v="58.99"/>
    <n v="252.38"/>
    <n v="117.98"/>
    <n v="134.39999999999998"/>
    <n v="0.5325303114351374"/>
  </r>
  <r>
    <n v="2136"/>
    <d v="2026-02-27T00:00:00"/>
    <n v="2026"/>
    <s v="Q1"/>
    <n v="2"/>
    <x v="1"/>
    <x v="1"/>
    <x v="12"/>
    <x v="0"/>
    <s v="Returning"/>
    <s v="Travel"/>
    <s v="Carry-On Duffel"/>
    <n v="2"/>
    <n v="135.38999999999999"/>
    <n v="0.05"/>
    <n v="65.69"/>
    <n v="257.24099999999999"/>
    <n v="131.38"/>
    <n v="125.86099999999999"/>
    <n v="0.48927270536189799"/>
  </r>
  <r>
    <n v="3538"/>
    <d v="2026-02-27T00:00:00"/>
    <n v="2026"/>
    <s v="Q1"/>
    <n v="2"/>
    <x v="1"/>
    <x v="1"/>
    <x v="14"/>
    <x v="1"/>
    <s v="Business"/>
    <s v="Fitness"/>
    <s v="Resistance Band Set"/>
    <n v="12"/>
    <n v="41.27"/>
    <n v="0.1"/>
    <n v="14.71"/>
    <n v="445.71600000000001"/>
    <n v="176.52"/>
    <n v="269.19600000000003"/>
    <n v="0.60396306168053204"/>
  </r>
  <r>
    <n v="3891"/>
    <d v="2026-02-27T00:00:00"/>
    <n v="2026"/>
    <s v="Q1"/>
    <n v="2"/>
    <x v="1"/>
    <x v="0"/>
    <x v="0"/>
    <x v="2"/>
    <s v="Returning"/>
    <s v="Cycling"/>
    <s v="Commuter Helmet"/>
    <n v="1"/>
    <n v="82.04"/>
    <n v="0.1"/>
    <n v="41.46"/>
    <n v="73.836000000000013"/>
    <n v="41.46"/>
    <n v="32.376000000000012"/>
    <n v="0.43848529172761264"/>
  </r>
  <r>
    <n v="3917"/>
    <d v="2026-02-27T00:00:00"/>
    <n v="2026"/>
    <s v="Q1"/>
    <n v="2"/>
    <x v="1"/>
    <x v="3"/>
    <x v="4"/>
    <x v="0"/>
    <s v="Returning"/>
    <s v="Travel"/>
    <s v="Insulated Bottle"/>
    <n v="3"/>
    <n v="36.630000000000003"/>
    <n v="0"/>
    <n v="13.26"/>
    <n v="109.89000000000001"/>
    <n v="39.78"/>
    <n v="70.110000000000014"/>
    <n v="0.63800163800163801"/>
  </r>
  <r>
    <n v="4594"/>
    <d v="2026-02-27T00:00:00"/>
    <n v="2026"/>
    <s v="Q1"/>
    <n v="2"/>
    <x v="1"/>
    <x v="3"/>
    <x v="7"/>
    <x v="2"/>
    <s v="Returning"/>
    <s v="Hiking"/>
    <s v="Hiking Daypack 20L"/>
    <n v="5"/>
    <n v="92.94"/>
    <n v="0.05"/>
    <n v="46.47"/>
    <n v="441.46499999999997"/>
    <n v="232.35"/>
    <n v="209.11499999999998"/>
    <n v="0.47368421052631576"/>
  </r>
  <r>
    <n v="4750"/>
    <d v="2026-02-27T00:00:00"/>
    <n v="2026"/>
    <s v="Q1"/>
    <n v="2"/>
    <x v="1"/>
    <x v="1"/>
    <x v="12"/>
    <x v="2"/>
    <s v="Returning"/>
    <s v="Fitness"/>
    <s v="Weighted Vest"/>
    <n v="2"/>
    <n v="120.44"/>
    <n v="0.05"/>
    <n v="68.98"/>
    <n v="228.83599999999998"/>
    <n v="137.96"/>
    <n v="90.875999999999976"/>
    <n v="0.3971228303239"/>
  </r>
  <r>
    <n v="4960"/>
    <d v="2026-02-27T00:00:00"/>
    <n v="2026"/>
    <s v="Q1"/>
    <n v="2"/>
    <x v="1"/>
    <x v="1"/>
    <x v="6"/>
    <x v="3"/>
    <s v="New"/>
    <s v="Travel"/>
    <s v="Insulated Bottle"/>
    <n v="2"/>
    <n v="36.130000000000003"/>
    <n v="0"/>
    <n v="13.72"/>
    <n v="72.260000000000005"/>
    <n v="27.44"/>
    <n v="44.820000000000007"/>
    <n v="0.62026017160254643"/>
  </r>
  <r>
    <n v="4245"/>
    <d v="2026-02-28T00:00:00"/>
    <n v="2026"/>
    <s v="Q1"/>
    <n v="2"/>
    <x v="1"/>
    <x v="1"/>
    <x v="1"/>
    <x v="2"/>
    <s v="Returning"/>
    <s v="Fitness"/>
    <s v="Weighted Vest"/>
    <n v="1"/>
    <n v="124.97"/>
    <n v="0.1"/>
    <n v="69.790000000000006"/>
    <n v="112.473"/>
    <n v="69.790000000000006"/>
    <n v="42.682999999999993"/>
    <n v="0.37949552337005321"/>
  </r>
  <r>
    <n v="4664"/>
    <d v="2026-02-28T00:00:00"/>
    <n v="2026"/>
    <s v="Q1"/>
    <n v="2"/>
    <x v="1"/>
    <x v="3"/>
    <x v="13"/>
    <x v="0"/>
    <s v="Returning"/>
    <s v="Travel"/>
    <s v="Travel Backpack 35L"/>
    <n v="1"/>
    <n v="163.31"/>
    <n v="0.05"/>
    <n v="87.22"/>
    <n v="155.14449999999999"/>
    <n v="87.22"/>
    <n v="67.924499999999995"/>
    <n v="0.43781442461705056"/>
  </r>
  <r>
    <n v="383"/>
    <d v="2026-03-01T00:00:00"/>
    <n v="2026"/>
    <s v="Q1"/>
    <n v="3"/>
    <x v="2"/>
    <x v="2"/>
    <x v="2"/>
    <x v="2"/>
    <s v="Returning"/>
    <s v="Hiking"/>
    <s v="Hiking Daypack 20L"/>
    <n v="3"/>
    <n v="92.76"/>
    <n v="0"/>
    <n v="45.84"/>
    <n v="278.28000000000003"/>
    <n v="137.52000000000001"/>
    <n v="140.76000000000002"/>
    <n v="0.50582147477360928"/>
  </r>
  <r>
    <n v="730"/>
    <d v="2026-03-01T00:00:00"/>
    <n v="2026"/>
    <s v="Q1"/>
    <n v="3"/>
    <x v="2"/>
    <x v="0"/>
    <x v="15"/>
    <x v="1"/>
    <s v="Business"/>
    <s v="Fitness"/>
    <s v="Resistance Band Set"/>
    <n v="5"/>
    <n v="41.31"/>
    <n v="0.1"/>
    <n v="15.14"/>
    <n v="185.89500000000001"/>
    <n v="75.7"/>
    <n v="110.19500000000001"/>
    <n v="0.59278087092175691"/>
  </r>
  <r>
    <n v="985"/>
    <d v="2026-03-01T00:00:00"/>
    <n v="2026"/>
    <s v="Q1"/>
    <n v="3"/>
    <x v="2"/>
    <x v="1"/>
    <x v="14"/>
    <x v="3"/>
    <s v="New"/>
    <s v="Fitness"/>
    <s v="Resistance Band Set"/>
    <n v="2"/>
    <n v="41.23"/>
    <n v="0"/>
    <n v="14.28"/>
    <n v="82.46"/>
    <n v="28.56"/>
    <n v="53.899999999999991"/>
    <n v="0.65365025466893034"/>
  </r>
  <r>
    <n v="1457"/>
    <d v="2026-03-01T00:00:00"/>
    <n v="2026"/>
    <s v="Q1"/>
    <n v="3"/>
    <x v="2"/>
    <x v="1"/>
    <x v="1"/>
    <x v="0"/>
    <s v="New"/>
    <s v="Travel"/>
    <s v="Insulated Bottle"/>
    <n v="1"/>
    <n v="36.47"/>
    <n v="0.05"/>
    <n v="13.21"/>
    <n v="34.646499999999996"/>
    <n v="13.21"/>
    <n v="21.436499999999995"/>
    <n v="0.61872050567878423"/>
  </r>
  <r>
    <n v="2558"/>
    <d v="2026-03-01T00:00:00"/>
    <n v="2026"/>
    <s v="Q1"/>
    <n v="3"/>
    <x v="2"/>
    <x v="0"/>
    <x v="15"/>
    <x v="3"/>
    <s v="New"/>
    <s v="Fitness"/>
    <s v="Recovery Roller"/>
    <n v="1"/>
    <n v="36.67"/>
    <n v="0"/>
    <n v="13.97"/>
    <n v="36.67"/>
    <n v="13.97"/>
    <n v="22.700000000000003"/>
    <n v="0.61903463321516228"/>
  </r>
  <r>
    <n v="3024"/>
    <d v="2026-03-01T00:00:00"/>
    <n v="2026"/>
    <s v="Q1"/>
    <n v="3"/>
    <x v="2"/>
    <x v="1"/>
    <x v="11"/>
    <x v="0"/>
    <s v="Business"/>
    <s v="Cycling"/>
    <s v="Trail Bike Light"/>
    <n v="2"/>
    <n v="51.87"/>
    <n v="0.1"/>
    <n v="22.95"/>
    <n v="93.366"/>
    <n v="45.9"/>
    <n v="47.466000000000001"/>
    <n v="0.50838635049161363"/>
  </r>
  <r>
    <n v="3225"/>
    <d v="2026-03-01T00:00:00"/>
    <n v="2026"/>
    <s v="Q1"/>
    <n v="3"/>
    <x v="2"/>
    <x v="2"/>
    <x v="2"/>
    <x v="2"/>
    <s v="Business"/>
    <s v="Camping"/>
    <s v="Trail Tent 2P"/>
    <n v="1"/>
    <n v="195.06"/>
    <n v="0.1"/>
    <n v="106.68"/>
    <n v="175.554"/>
    <n v="106.68"/>
    <n v="68.873999999999995"/>
    <n v="0.39232372945076727"/>
  </r>
  <r>
    <n v="3551"/>
    <d v="2026-03-01T00:00:00"/>
    <n v="2026"/>
    <s v="Q1"/>
    <n v="3"/>
    <x v="2"/>
    <x v="1"/>
    <x v="11"/>
    <x v="3"/>
    <s v="Returning"/>
    <s v="Cycling"/>
    <s v="Cycling Pack 12L"/>
    <n v="2"/>
    <n v="100.79"/>
    <n v="0.05"/>
    <n v="49"/>
    <n v="191.501"/>
    <n v="98"/>
    <n v="93.501000000000005"/>
    <n v="0.48825332504791097"/>
  </r>
  <r>
    <n v="4157"/>
    <d v="2026-03-01T00:00:00"/>
    <n v="2026"/>
    <s v="Q1"/>
    <n v="3"/>
    <x v="2"/>
    <x v="3"/>
    <x v="8"/>
    <x v="0"/>
    <s v="New"/>
    <s v="Cycling"/>
    <s v="Trail Bike Light"/>
    <n v="5"/>
    <n v="51.92"/>
    <n v="0.15"/>
    <n v="22.24"/>
    <n v="220.66000000000003"/>
    <n v="111.19999999999999"/>
    <n v="109.46000000000004"/>
    <n v="0.49605728269736254"/>
  </r>
  <r>
    <n v="4398"/>
    <d v="2026-03-01T00:00:00"/>
    <n v="2026"/>
    <s v="Q1"/>
    <n v="3"/>
    <x v="2"/>
    <x v="3"/>
    <x v="7"/>
    <x v="0"/>
    <s v="New"/>
    <s v="Camping"/>
    <s v="Compact Sleeping Bag"/>
    <n v="1"/>
    <n v="123.99"/>
    <n v="0.05"/>
    <n v="61.67"/>
    <n v="117.79049999999999"/>
    <n v="61.67"/>
    <n v="56.120499999999993"/>
    <n v="0.47644334644984099"/>
  </r>
  <r>
    <n v="4951"/>
    <d v="2026-03-01T00:00:00"/>
    <n v="2026"/>
    <s v="Q1"/>
    <n v="3"/>
    <x v="2"/>
    <x v="1"/>
    <x v="14"/>
    <x v="0"/>
    <s v="New"/>
    <s v="Camping"/>
    <s v="Alpine Tent 4P"/>
    <n v="1"/>
    <n v="344.8"/>
    <n v="0.05"/>
    <n v="196.14"/>
    <n v="327.56"/>
    <n v="196.14"/>
    <n v="131.42000000000002"/>
    <n v="0.40120893882036884"/>
  </r>
  <r>
    <n v="1354"/>
    <d v="2026-03-02T00:00:00"/>
    <n v="2026"/>
    <s v="Q1"/>
    <n v="3"/>
    <x v="2"/>
    <x v="3"/>
    <x v="8"/>
    <x v="3"/>
    <s v="Returning"/>
    <s v="Travel"/>
    <s v="Carry-On Duffel"/>
    <n v="3"/>
    <n v="131.91999999999999"/>
    <n v="0.05"/>
    <n v="67.47"/>
    <n v="375.97199999999998"/>
    <n v="202.41"/>
    <n v="173.56199999999998"/>
    <n v="0.46163544093709102"/>
  </r>
  <r>
    <n v="2042"/>
    <d v="2026-03-02T00:00:00"/>
    <n v="2026"/>
    <s v="Q1"/>
    <n v="3"/>
    <x v="2"/>
    <x v="2"/>
    <x v="16"/>
    <x v="0"/>
    <s v="Business"/>
    <s v="Hiking"/>
    <s v="Trail Boots"/>
    <n v="3"/>
    <n v="146.99"/>
    <n v="0"/>
    <n v="80.069999999999993"/>
    <n v="440.97"/>
    <n v="240.20999999999998"/>
    <n v="200.76000000000005"/>
    <n v="0.45526906592285199"/>
  </r>
  <r>
    <n v="3895"/>
    <d v="2026-03-02T00:00:00"/>
    <n v="2026"/>
    <s v="Q1"/>
    <n v="3"/>
    <x v="2"/>
    <x v="3"/>
    <x v="7"/>
    <x v="0"/>
    <s v="Business"/>
    <s v="Travel"/>
    <s v="Travel Backpack 35L"/>
    <n v="2"/>
    <n v="164.74"/>
    <n v="0.05"/>
    <n v="89.9"/>
    <n v="313.00600000000003"/>
    <n v="179.8"/>
    <n v="133.20600000000002"/>
    <n v="0.42557011686676932"/>
  </r>
  <r>
    <n v="5074"/>
    <d v="2026-03-02T00:00:00"/>
    <n v="2026"/>
    <s v="Q1"/>
    <n v="3"/>
    <x v="2"/>
    <x v="3"/>
    <x v="7"/>
    <x v="0"/>
    <s v="Returning"/>
    <s v="Hiking"/>
    <s v="Hiking Daypack 20L"/>
    <n v="2"/>
    <n v="89.81"/>
    <n v="0"/>
    <n v="46.44"/>
    <n v="179.62"/>
    <n v="92.88"/>
    <n v="86.740000000000009"/>
    <n v="0.482908362097762"/>
  </r>
  <r>
    <n v="179"/>
    <d v="2026-03-03T00:00:00"/>
    <n v="2026"/>
    <s v="Q1"/>
    <n v="3"/>
    <x v="2"/>
    <x v="2"/>
    <x v="16"/>
    <x v="2"/>
    <s v="Returning"/>
    <s v="Fitness"/>
    <s v="Recovery Roller"/>
    <n v="1"/>
    <n v="35.369999999999997"/>
    <n v="0"/>
    <n v="13.88"/>
    <n v="35.369999999999997"/>
    <n v="13.88"/>
    <n v="21.489999999999995"/>
    <n v="0.60757704269154644"/>
  </r>
  <r>
    <n v="459"/>
    <d v="2026-03-03T00:00:00"/>
    <n v="2026"/>
    <s v="Q1"/>
    <n v="3"/>
    <x v="2"/>
    <x v="1"/>
    <x v="12"/>
    <x v="3"/>
    <s v="New"/>
    <s v="Cycling"/>
    <s v="Trail Bike Light"/>
    <n v="4"/>
    <n v="50.64"/>
    <n v="0"/>
    <n v="23.09"/>
    <n v="202.56"/>
    <n v="92.36"/>
    <n v="110.2"/>
    <n v="0.54403633491311221"/>
  </r>
  <r>
    <n v="525"/>
    <d v="2026-03-03T00:00:00"/>
    <n v="2026"/>
    <s v="Q1"/>
    <n v="3"/>
    <x v="2"/>
    <x v="3"/>
    <x v="7"/>
    <x v="2"/>
    <s v="Returning"/>
    <s v="Hiking"/>
    <s v="Trail Boots"/>
    <n v="1"/>
    <n v="146.37"/>
    <n v="0"/>
    <n v="78.3"/>
    <n v="146.37"/>
    <n v="78.3"/>
    <n v="68.070000000000007"/>
    <n v="0.46505431440869033"/>
  </r>
  <r>
    <n v="3374"/>
    <d v="2026-03-03T00:00:00"/>
    <n v="2026"/>
    <s v="Q1"/>
    <n v="3"/>
    <x v="2"/>
    <x v="2"/>
    <x v="2"/>
    <x v="0"/>
    <s v="Returning"/>
    <s v="Hiking"/>
    <s v="Trail Boots"/>
    <n v="3"/>
    <n v="143.74"/>
    <n v="0"/>
    <n v="81.58"/>
    <n v="431.22"/>
    <n v="244.74"/>
    <n v="186.48000000000002"/>
    <n v="0.43244747460692917"/>
  </r>
  <r>
    <n v="3850"/>
    <d v="2026-03-03T00:00:00"/>
    <n v="2026"/>
    <s v="Q1"/>
    <n v="3"/>
    <x v="2"/>
    <x v="3"/>
    <x v="7"/>
    <x v="3"/>
    <s v="New"/>
    <s v="Camping"/>
    <s v="Portable Camp Stove"/>
    <n v="2"/>
    <n v="81.94"/>
    <n v="0.1"/>
    <n v="39.9"/>
    <n v="147.49199999999999"/>
    <n v="79.8"/>
    <n v="67.691999999999993"/>
    <n v="0.45895370596371327"/>
  </r>
  <r>
    <n v="4004"/>
    <d v="2026-03-03T00:00:00"/>
    <n v="2026"/>
    <s v="Q1"/>
    <n v="3"/>
    <x v="2"/>
    <x v="2"/>
    <x v="5"/>
    <x v="0"/>
    <s v="New"/>
    <s v="Travel"/>
    <s v="Packing Cube Set"/>
    <n v="1"/>
    <n v="46.46"/>
    <n v="0.1"/>
    <n v="17.989999999999998"/>
    <n v="41.814"/>
    <n v="17.989999999999998"/>
    <n v="23.824000000000002"/>
    <n v="0.56976132395848289"/>
  </r>
  <r>
    <n v="788"/>
    <d v="2026-03-04T00:00:00"/>
    <n v="2026"/>
    <s v="Q1"/>
    <n v="3"/>
    <x v="2"/>
    <x v="1"/>
    <x v="11"/>
    <x v="0"/>
    <s v="New"/>
    <s v="Cycling"/>
    <s v="Compact Repair Kit"/>
    <n v="3"/>
    <n v="39.49"/>
    <n v="0"/>
    <n v="16.420000000000002"/>
    <n v="118.47"/>
    <n v="49.260000000000005"/>
    <n v="69.209999999999994"/>
    <n v="0.58419853127374011"/>
  </r>
  <r>
    <n v="1717"/>
    <d v="2026-03-04T00:00:00"/>
    <n v="2026"/>
    <s v="Q1"/>
    <n v="3"/>
    <x v="2"/>
    <x v="3"/>
    <x v="13"/>
    <x v="0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</r>
  <r>
    <n v="1819"/>
    <d v="2026-03-04T00:00:00"/>
    <n v="2026"/>
    <s v="Q1"/>
    <n v="3"/>
    <x v="2"/>
    <x v="3"/>
    <x v="8"/>
    <x v="3"/>
    <s v="New"/>
    <s v="Cycling"/>
    <s v="Trail Bike Light"/>
    <n v="1"/>
    <n v="49.94"/>
    <n v="0.1"/>
    <n v="21.84"/>
    <n v="44.945999999999998"/>
    <n v="21.84"/>
    <n v="23.105999999999998"/>
    <n v="0.51408356694700308"/>
  </r>
  <r>
    <n v="1992"/>
    <d v="2026-03-04T00:00:00"/>
    <n v="2026"/>
    <s v="Q1"/>
    <n v="3"/>
    <x v="2"/>
    <x v="2"/>
    <x v="5"/>
    <x v="0"/>
    <s v="Business"/>
    <s v="Travel"/>
    <s v="Insulated Bottle"/>
    <n v="1"/>
    <n v="35.520000000000003"/>
    <n v="0"/>
    <n v="13.21"/>
    <n v="35.520000000000003"/>
    <n v="13.21"/>
    <n v="22.310000000000002"/>
    <n v="0.62809684684684686"/>
  </r>
  <r>
    <n v="2499"/>
    <d v="2026-03-04T00:00:00"/>
    <n v="2026"/>
    <s v="Q1"/>
    <n v="3"/>
    <x v="2"/>
    <x v="3"/>
    <x v="7"/>
    <x v="2"/>
    <s v="New"/>
    <s v="Camping"/>
    <s v="Alpine Tent 4P"/>
    <n v="2"/>
    <n v="341.1"/>
    <n v="0"/>
    <n v="200.19"/>
    <n v="682.2"/>
    <n v="400.38"/>
    <n v="281.82000000000005"/>
    <n v="0.41310466138962187"/>
  </r>
  <r>
    <n v="2698"/>
    <d v="2026-03-04T00:00:00"/>
    <n v="2026"/>
    <s v="Q1"/>
    <n v="3"/>
    <x v="2"/>
    <x v="2"/>
    <x v="16"/>
    <x v="3"/>
    <s v="New"/>
    <s v="Fitness"/>
    <s v="Recovery Roller"/>
    <n v="4"/>
    <n v="36.08"/>
    <n v="0"/>
    <n v="13.89"/>
    <n v="144.32"/>
    <n v="55.56"/>
    <n v="88.759999999999991"/>
    <n v="0.61502217294900219"/>
  </r>
  <r>
    <n v="4416"/>
    <d v="2026-03-04T00:00:00"/>
    <n v="2026"/>
    <s v="Q1"/>
    <n v="3"/>
    <x v="2"/>
    <x v="3"/>
    <x v="4"/>
    <x v="0"/>
    <s v="Business"/>
    <s v="Hiking"/>
    <s v="Summit Backpack 45L"/>
    <n v="2"/>
    <n v="151.69999999999999"/>
    <n v="0"/>
    <n v="80.44"/>
    <n v="303.39999999999998"/>
    <n v="160.88"/>
    <n v="142.51999999999998"/>
    <n v="0.46974291364535264"/>
  </r>
  <r>
    <n v="4434"/>
    <d v="2026-03-04T00:00:00"/>
    <n v="2026"/>
    <s v="Q1"/>
    <n v="3"/>
    <x v="2"/>
    <x v="1"/>
    <x v="6"/>
    <x v="3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</r>
  <r>
    <n v="4992"/>
    <d v="2026-03-04T00:00:00"/>
    <n v="2026"/>
    <s v="Q1"/>
    <n v="3"/>
    <x v="2"/>
    <x v="2"/>
    <x v="2"/>
    <x v="1"/>
    <s v="Business"/>
    <s v="Cycling"/>
    <s v="Commuter Helmet"/>
    <n v="5"/>
    <n v="82.44"/>
    <n v="0.1"/>
    <n v="41.57"/>
    <n v="370.98"/>
    <n v="207.85"/>
    <n v="163.13000000000002"/>
    <n v="0.43972720901396306"/>
  </r>
  <r>
    <n v="388"/>
    <d v="2026-03-05T00:00:00"/>
    <n v="2026"/>
    <s v="Q1"/>
    <n v="3"/>
    <x v="2"/>
    <x v="3"/>
    <x v="8"/>
    <x v="0"/>
    <s v="Returning"/>
    <s v="Fitness"/>
    <s v="Recovery Roller"/>
    <n v="1"/>
    <n v="35.61"/>
    <n v="0.05"/>
    <n v="13.8"/>
    <n v="33.829499999999996"/>
    <n v="13.8"/>
    <n v="20.029499999999995"/>
    <n v="0.59207200815855976"/>
  </r>
  <r>
    <n v="977"/>
    <d v="2026-03-05T00:00:00"/>
    <n v="2026"/>
    <s v="Q1"/>
    <n v="3"/>
    <x v="2"/>
    <x v="0"/>
    <x v="0"/>
    <x v="3"/>
    <s v="New"/>
    <s v="Hiking"/>
    <s v="Summit Backpack 45L"/>
    <n v="5"/>
    <n v="156.13"/>
    <n v="0"/>
    <n v="77.03"/>
    <n v="780.65"/>
    <n v="385.15"/>
    <n v="395.5"/>
    <n v="0.50662909114199706"/>
  </r>
  <r>
    <n v="996"/>
    <d v="2026-03-05T00:00:00"/>
    <n v="2026"/>
    <s v="Q1"/>
    <n v="3"/>
    <x v="2"/>
    <x v="0"/>
    <x v="15"/>
    <x v="0"/>
    <s v="Returning"/>
    <s v="Camping"/>
    <s v="Compact Sleeping Bag"/>
    <n v="1"/>
    <n v="124.31"/>
    <n v="0"/>
    <n v="61.16"/>
    <n v="124.31"/>
    <n v="61.16"/>
    <n v="63.150000000000006"/>
    <n v="0.50800418309066053"/>
  </r>
  <r>
    <n v="1923"/>
    <d v="2026-03-05T00:00:00"/>
    <n v="2026"/>
    <s v="Q1"/>
    <n v="3"/>
    <x v="2"/>
    <x v="1"/>
    <x v="14"/>
    <x v="2"/>
    <s v="Business"/>
    <s v="Camping"/>
    <s v="Portable Camp Stove"/>
    <n v="3"/>
    <n v="82.9"/>
    <n v="0.1"/>
    <n v="38.31"/>
    <n v="223.83"/>
    <n v="114.93"/>
    <n v="108.9"/>
    <n v="0.48652995577000402"/>
  </r>
  <r>
    <n v="4904"/>
    <d v="2026-03-05T00:00:00"/>
    <n v="2026"/>
    <s v="Q1"/>
    <n v="3"/>
    <x v="2"/>
    <x v="1"/>
    <x v="11"/>
    <x v="2"/>
    <s v="Business"/>
    <s v="Cycling"/>
    <s v="Compact Repair Kit"/>
    <n v="1"/>
    <n v="41.1"/>
    <n v="0"/>
    <n v="16.34"/>
    <n v="41.1"/>
    <n v="16.34"/>
    <n v="24.76"/>
    <n v="0.60243309002433088"/>
  </r>
  <r>
    <n v="1036"/>
    <d v="2026-03-06T00:00:00"/>
    <n v="2026"/>
    <s v="Q1"/>
    <n v="3"/>
    <x v="2"/>
    <x v="0"/>
    <x v="0"/>
    <x v="0"/>
    <s v="Business"/>
    <s v="Cycling"/>
    <s v="Compact Repair Kit"/>
    <n v="1"/>
    <n v="40.380000000000003"/>
    <n v="0"/>
    <n v="16.41"/>
    <n v="40.380000000000003"/>
    <n v="16.41"/>
    <n v="23.970000000000002"/>
    <n v="0.59361069836552749"/>
  </r>
  <r>
    <n v="1470"/>
    <d v="2026-03-06T00:00:00"/>
    <n v="2026"/>
    <s v="Q1"/>
    <n v="3"/>
    <x v="2"/>
    <x v="2"/>
    <x v="2"/>
    <x v="0"/>
    <s v="Returning"/>
    <s v="Cycling"/>
    <s v="Commuter Helmet"/>
    <n v="1"/>
    <n v="80.349999999999994"/>
    <n v="0.1"/>
    <n v="42.43"/>
    <n v="72.314999999999998"/>
    <n v="42.43"/>
    <n v="29.884999999999998"/>
    <n v="0.41326142570697638"/>
  </r>
  <r>
    <n v="2907"/>
    <d v="2026-03-06T00:00:00"/>
    <n v="2026"/>
    <s v="Q1"/>
    <n v="3"/>
    <x v="2"/>
    <x v="3"/>
    <x v="13"/>
    <x v="0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</r>
  <r>
    <n v="2997"/>
    <d v="2026-03-06T00:00:00"/>
    <n v="2026"/>
    <s v="Q1"/>
    <n v="3"/>
    <x v="2"/>
    <x v="2"/>
    <x v="16"/>
    <x v="0"/>
    <s v="Returning"/>
    <s v="Travel"/>
    <s v="Insulated Bottle"/>
    <n v="3"/>
    <n v="35.89"/>
    <n v="0"/>
    <n v="13.25"/>
    <n v="107.67"/>
    <n v="39.75"/>
    <n v="67.92"/>
    <n v="0.63081638339370294"/>
  </r>
  <r>
    <n v="3056"/>
    <d v="2026-03-06T00:00:00"/>
    <n v="2026"/>
    <s v="Q1"/>
    <n v="3"/>
    <x v="2"/>
    <x v="1"/>
    <x v="12"/>
    <x v="3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</r>
  <r>
    <n v="471"/>
    <d v="2026-03-07T00:00:00"/>
    <n v="2026"/>
    <s v="Q1"/>
    <n v="3"/>
    <x v="2"/>
    <x v="1"/>
    <x v="1"/>
    <x v="2"/>
    <s v="Returning"/>
    <s v="Fitness"/>
    <s v="Resistance Band Set"/>
    <n v="2"/>
    <n v="40.020000000000003"/>
    <n v="0"/>
    <n v="14.38"/>
    <n v="80.040000000000006"/>
    <n v="28.76"/>
    <n v="51.28"/>
    <n v="0.64067966016991496"/>
  </r>
  <r>
    <n v="842"/>
    <d v="2026-03-07T00:00:00"/>
    <n v="2026"/>
    <s v="Q1"/>
    <n v="3"/>
    <x v="2"/>
    <x v="0"/>
    <x v="15"/>
    <x v="0"/>
    <s v="New"/>
    <s v="Fitness"/>
    <s v="Resistance Band Set"/>
    <n v="1"/>
    <n v="40.01"/>
    <n v="0.05"/>
    <n v="14.35"/>
    <n v="38.009499999999996"/>
    <n v="14.35"/>
    <n v="23.659499999999994"/>
    <n v="0.62246280535129372"/>
  </r>
  <r>
    <n v="3386"/>
    <d v="2026-03-07T00:00:00"/>
    <n v="2026"/>
    <s v="Q1"/>
    <n v="3"/>
    <x v="2"/>
    <x v="1"/>
    <x v="12"/>
    <x v="0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</r>
  <r>
    <n v="4505"/>
    <d v="2026-03-07T00:00:00"/>
    <n v="2026"/>
    <s v="Q1"/>
    <n v="3"/>
    <x v="2"/>
    <x v="1"/>
    <x v="14"/>
    <x v="3"/>
    <s v="New"/>
    <s v="Fitness"/>
    <s v="Resistance Band Set"/>
    <n v="1"/>
    <n v="39.96"/>
    <n v="0"/>
    <n v="14.5"/>
    <n v="39.96"/>
    <n v="14.5"/>
    <n v="25.46"/>
    <n v="0.63713713713713716"/>
  </r>
  <r>
    <n v="1286"/>
    <d v="2026-03-08T00:00:00"/>
    <n v="2026"/>
    <s v="Q1"/>
    <n v="3"/>
    <x v="2"/>
    <x v="1"/>
    <x v="1"/>
    <x v="0"/>
    <s v="New"/>
    <s v="Hiking"/>
    <s v="Trail Boots"/>
    <n v="1"/>
    <n v="146.6"/>
    <n v="0"/>
    <n v="78.92"/>
    <n v="146.6"/>
    <n v="78.92"/>
    <n v="67.679999999999993"/>
    <n v="0.46166439290586625"/>
  </r>
  <r>
    <n v="2653"/>
    <d v="2026-03-08T00:00:00"/>
    <n v="2026"/>
    <s v="Q1"/>
    <n v="3"/>
    <x v="2"/>
    <x v="1"/>
    <x v="14"/>
    <x v="2"/>
    <s v="Returning"/>
    <s v="Hiking"/>
    <s v="Hiking Daypack 20L"/>
    <n v="1"/>
    <n v="94.38"/>
    <n v="0"/>
    <n v="44.78"/>
    <n v="94.38"/>
    <n v="44.78"/>
    <n v="49.599999999999994"/>
    <n v="0.52553507098961638"/>
  </r>
  <r>
    <n v="4465"/>
    <d v="2026-03-08T00:00:00"/>
    <n v="2026"/>
    <s v="Q1"/>
    <n v="3"/>
    <x v="2"/>
    <x v="1"/>
    <x v="12"/>
    <x v="2"/>
    <s v="Returning"/>
    <s v="Fitness"/>
    <s v="Weighted Vest"/>
    <n v="1"/>
    <n v="121.77"/>
    <n v="0"/>
    <n v="67.52"/>
    <n v="121.77"/>
    <n v="67.52"/>
    <n v="54.25"/>
    <n v="0.44551203087788455"/>
  </r>
  <r>
    <n v="4576"/>
    <d v="2026-03-08T00:00:00"/>
    <n v="2026"/>
    <s v="Q1"/>
    <n v="3"/>
    <x v="2"/>
    <x v="3"/>
    <x v="8"/>
    <x v="3"/>
    <s v="Returning"/>
    <s v="Camping"/>
    <s v="Compact Sleeping Bag"/>
    <n v="5"/>
    <n v="123.29"/>
    <n v="0"/>
    <n v="61.34"/>
    <n v="616.45000000000005"/>
    <n v="306.70000000000005"/>
    <n v="309.75"/>
    <n v="0.50247384216075919"/>
  </r>
  <r>
    <n v="718"/>
    <d v="2026-03-09T00:00:00"/>
    <n v="2026"/>
    <s v="Q1"/>
    <n v="3"/>
    <x v="2"/>
    <x v="1"/>
    <x v="12"/>
    <x v="0"/>
    <s v="New"/>
    <s v="Fitness"/>
    <s v="Resistance Band Set"/>
    <n v="1"/>
    <n v="41.15"/>
    <n v="0.05"/>
    <n v="14.4"/>
    <n v="39.092499999999994"/>
    <n v="14.4"/>
    <n v="24.692499999999995"/>
    <n v="0.63164289825414077"/>
  </r>
  <r>
    <n v="1527"/>
    <d v="2026-03-09T00:00:00"/>
    <n v="2026"/>
    <s v="Q1"/>
    <n v="3"/>
    <x v="2"/>
    <x v="3"/>
    <x v="4"/>
    <x v="3"/>
    <s v="New"/>
    <s v="Travel"/>
    <s v="Insulated Bottle"/>
    <n v="4"/>
    <n v="35.42"/>
    <n v="0"/>
    <n v="13.31"/>
    <n v="141.68"/>
    <n v="53.24"/>
    <n v="88.44"/>
    <n v="0.62422360248447195"/>
  </r>
  <r>
    <n v="1797"/>
    <d v="2026-03-09T00:00:00"/>
    <n v="2026"/>
    <s v="Q1"/>
    <n v="3"/>
    <x v="2"/>
    <x v="1"/>
    <x v="12"/>
    <x v="0"/>
    <s v="Business"/>
    <s v="Cycling"/>
    <s v="Cycling Pack 12L"/>
    <n v="1"/>
    <n v="103.74"/>
    <n v="0.1"/>
    <n v="51.32"/>
    <n v="93.366"/>
    <n v="51.32"/>
    <n v="42.045999999999999"/>
    <n v="0.45033523980892404"/>
  </r>
  <r>
    <n v="2917"/>
    <d v="2026-03-09T00:00:00"/>
    <n v="2026"/>
    <s v="Q1"/>
    <n v="3"/>
    <x v="2"/>
    <x v="2"/>
    <x v="16"/>
    <x v="3"/>
    <s v="Business"/>
    <s v="Travel"/>
    <s v="Travel Backpack 35L"/>
    <n v="2"/>
    <n v="165.49"/>
    <n v="0.05"/>
    <n v="89.82"/>
    <n v="314.43099999999998"/>
    <n v="179.64"/>
    <n v="134.791"/>
    <n v="0.4286822864157796"/>
  </r>
  <r>
    <n v="4095"/>
    <d v="2026-03-09T00:00:00"/>
    <n v="2026"/>
    <s v="Q1"/>
    <n v="3"/>
    <x v="2"/>
    <x v="1"/>
    <x v="6"/>
    <x v="3"/>
    <s v="New"/>
    <s v="Hiking"/>
    <s v="Trekking Poles"/>
    <n v="1"/>
    <n v="72.87"/>
    <n v="0.05"/>
    <n v="32"/>
    <n v="69.226500000000001"/>
    <n v="32"/>
    <n v="37.226500000000001"/>
    <n v="0.53774927231623726"/>
  </r>
  <r>
    <n v="5050"/>
    <d v="2026-03-09T00:00:00"/>
    <n v="2026"/>
    <s v="Q1"/>
    <n v="3"/>
    <x v="2"/>
    <x v="3"/>
    <x v="13"/>
    <x v="2"/>
    <s v="Returning"/>
    <s v="Travel"/>
    <s v="Travel Backpack 35L"/>
    <n v="1"/>
    <n v="161.04"/>
    <n v="0"/>
    <n v="85.83"/>
    <n v="161.04"/>
    <n v="85.83"/>
    <n v="75.209999999999994"/>
    <n v="0.46702682563338299"/>
  </r>
  <r>
    <n v="709"/>
    <d v="2026-03-10T00:00:00"/>
    <n v="2026"/>
    <s v="Q1"/>
    <n v="3"/>
    <x v="2"/>
    <x v="0"/>
    <x v="0"/>
    <x v="0"/>
    <s v="New"/>
    <s v="Travel"/>
    <s v="Carry-On Duffel"/>
    <n v="3"/>
    <n v="130.6"/>
    <n v="0.05"/>
    <n v="65.62"/>
    <n v="372.20999999999992"/>
    <n v="196.86"/>
    <n v="175.34999999999991"/>
    <n v="0.47110502135891014"/>
  </r>
  <r>
    <n v="1073"/>
    <d v="2026-03-10T00:00:00"/>
    <n v="2026"/>
    <s v="Q1"/>
    <n v="3"/>
    <x v="2"/>
    <x v="2"/>
    <x v="10"/>
    <x v="3"/>
    <s v="Returning"/>
    <s v="Cycling"/>
    <s v="Commuter Helmet"/>
    <n v="2"/>
    <n v="81.290000000000006"/>
    <n v="0"/>
    <n v="43.9"/>
    <n v="162.58000000000001"/>
    <n v="87.8"/>
    <n v="74.780000000000015"/>
    <n v="0.45995817443720022"/>
  </r>
  <r>
    <n v="2623"/>
    <d v="2026-03-10T00:00:00"/>
    <n v="2026"/>
    <s v="Q1"/>
    <n v="3"/>
    <x v="2"/>
    <x v="1"/>
    <x v="12"/>
    <x v="3"/>
    <s v="New"/>
    <s v="Cycling"/>
    <s v="Cycling Pack 12L"/>
    <n v="2"/>
    <n v="103.33"/>
    <n v="0.05"/>
    <n v="51.58"/>
    <n v="196.327"/>
    <n v="103.16"/>
    <n v="93.167000000000002"/>
    <n v="0.47455011282197557"/>
  </r>
  <r>
    <n v="2625"/>
    <d v="2026-03-10T00:00:00"/>
    <n v="2026"/>
    <s v="Q1"/>
    <n v="3"/>
    <x v="2"/>
    <x v="3"/>
    <x v="7"/>
    <x v="2"/>
    <s v="Business"/>
    <s v="Fitness"/>
    <s v="Training Mat"/>
    <n v="2"/>
    <n v="51.14"/>
    <n v="0"/>
    <n v="21.58"/>
    <n v="102.28"/>
    <n v="43.16"/>
    <n v="59.120000000000005"/>
    <n v="0.57802111849824012"/>
  </r>
  <r>
    <n v="3304"/>
    <d v="2026-03-10T00:00:00"/>
    <n v="2026"/>
    <s v="Q1"/>
    <n v="3"/>
    <x v="2"/>
    <x v="1"/>
    <x v="12"/>
    <x v="3"/>
    <s v="Returning"/>
    <s v="Cycling"/>
    <s v="Trail Bike Light"/>
    <n v="2"/>
    <n v="49.7"/>
    <n v="0"/>
    <n v="23.14"/>
    <n v="99.4"/>
    <n v="46.28"/>
    <n v="53.120000000000005"/>
    <n v="0.53440643863179071"/>
  </r>
  <r>
    <n v="4876"/>
    <d v="2026-03-10T00:00:00"/>
    <n v="2026"/>
    <s v="Q1"/>
    <n v="3"/>
    <x v="2"/>
    <x v="3"/>
    <x v="4"/>
    <x v="0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</r>
  <r>
    <n v="83"/>
    <d v="2026-03-11T00:00:00"/>
    <n v="2026"/>
    <s v="Q1"/>
    <n v="3"/>
    <x v="2"/>
    <x v="1"/>
    <x v="12"/>
    <x v="1"/>
    <s v="Business"/>
    <s v="Fitness"/>
    <s v="Training Mat"/>
    <n v="4"/>
    <n v="50.65"/>
    <n v="0.15"/>
    <n v="22"/>
    <n v="172.20999999999998"/>
    <n v="88"/>
    <n v="84.20999999999998"/>
    <n v="0.48899599326403803"/>
  </r>
  <r>
    <n v="863"/>
    <d v="2026-03-11T00:00:00"/>
    <n v="2026"/>
    <s v="Q1"/>
    <n v="3"/>
    <x v="2"/>
    <x v="2"/>
    <x v="2"/>
    <x v="3"/>
    <s v="Returning"/>
    <s v="Fitness"/>
    <s v="Training Mat"/>
    <n v="2"/>
    <n v="50.72"/>
    <n v="0"/>
    <n v="21.88"/>
    <n v="101.44"/>
    <n v="43.76"/>
    <n v="57.68"/>
    <n v="0.56861198738170349"/>
  </r>
  <r>
    <n v="2323"/>
    <d v="2026-03-11T00:00:00"/>
    <n v="2026"/>
    <s v="Q1"/>
    <n v="3"/>
    <x v="2"/>
    <x v="1"/>
    <x v="12"/>
    <x v="2"/>
    <s v="New"/>
    <s v="Travel"/>
    <s v="Insulated Bottle"/>
    <n v="2"/>
    <n v="36.08"/>
    <n v="0.05"/>
    <n v="13.19"/>
    <n v="68.551999999999992"/>
    <n v="26.38"/>
    <n v="42.171999999999997"/>
    <n v="0.61518263507993931"/>
  </r>
  <r>
    <n v="3064"/>
    <d v="2026-03-11T00:00:00"/>
    <n v="2026"/>
    <s v="Q1"/>
    <n v="3"/>
    <x v="2"/>
    <x v="3"/>
    <x v="8"/>
    <x v="0"/>
    <s v="Returning"/>
    <s v="Camping"/>
    <s v="Compact Sleeping Bag"/>
    <n v="6"/>
    <n v="124.04"/>
    <n v="0.05"/>
    <n v="61.17"/>
    <n v="707.02800000000002"/>
    <n v="367.02"/>
    <n v="340.00800000000004"/>
    <n v="0.48089750335205966"/>
  </r>
  <r>
    <n v="4995"/>
    <d v="2026-03-11T00:00:00"/>
    <n v="2026"/>
    <s v="Q1"/>
    <n v="3"/>
    <x v="2"/>
    <x v="1"/>
    <x v="12"/>
    <x v="3"/>
    <s v="New"/>
    <s v="Hiking"/>
    <s v="Hiking Daypack 20L"/>
    <n v="3"/>
    <n v="90.31"/>
    <n v="0"/>
    <n v="44.58"/>
    <n v="270.93"/>
    <n v="133.74"/>
    <n v="137.19"/>
    <n v="0.50636695825489975"/>
  </r>
  <r>
    <n v="46"/>
    <d v="2026-03-12T00:00:00"/>
    <n v="2026"/>
    <s v="Q1"/>
    <n v="3"/>
    <x v="2"/>
    <x v="3"/>
    <x v="7"/>
    <x v="0"/>
    <s v="Returning"/>
    <s v="Hiking"/>
    <s v="Trekking Poles"/>
    <n v="4"/>
    <n v="72.63"/>
    <n v="0.1"/>
    <n v="31.45"/>
    <n v="261.46800000000002"/>
    <n v="125.8"/>
    <n v="135.66800000000001"/>
    <n v="0.51887037801948999"/>
  </r>
  <r>
    <n v="443"/>
    <d v="2026-03-12T00:00:00"/>
    <n v="2026"/>
    <s v="Q1"/>
    <n v="3"/>
    <x v="2"/>
    <x v="1"/>
    <x v="14"/>
    <x v="0"/>
    <s v="Returning"/>
    <s v="Fitness"/>
    <s v="Resistance Band Set"/>
    <n v="3"/>
    <n v="39.9"/>
    <n v="0"/>
    <n v="14.49"/>
    <n v="119.69999999999999"/>
    <n v="43.47"/>
    <n v="76.22999999999999"/>
    <n v="0.63684210526315788"/>
  </r>
  <r>
    <n v="759"/>
    <d v="2026-03-12T00:00:00"/>
    <n v="2026"/>
    <s v="Q1"/>
    <n v="3"/>
    <x v="2"/>
    <x v="1"/>
    <x v="12"/>
    <x v="0"/>
    <s v="New"/>
    <s v="Fitness"/>
    <s v="Training Mat"/>
    <n v="1"/>
    <n v="49.79"/>
    <n v="0.1"/>
    <n v="22.29"/>
    <n v="44.811"/>
    <n v="22.29"/>
    <n v="22.521000000000001"/>
    <n v="0.5025774921336279"/>
  </r>
  <r>
    <n v="1097"/>
    <d v="2026-03-12T00:00:00"/>
    <n v="2026"/>
    <s v="Q1"/>
    <n v="3"/>
    <x v="2"/>
    <x v="2"/>
    <x v="2"/>
    <x v="3"/>
    <s v="New"/>
    <s v="Cycling"/>
    <s v="Compact Repair Kit"/>
    <n v="1"/>
    <n v="41.24"/>
    <n v="0.05"/>
    <n v="16.64"/>
    <n v="39.177999999999997"/>
    <n v="16.64"/>
    <n v="22.537999999999997"/>
    <n v="0.57527183623462141"/>
  </r>
  <r>
    <n v="2152"/>
    <d v="2026-03-12T00:00:00"/>
    <n v="2026"/>
    <s v="Q1"/>
    <n v="3"/>
    <x v="2"/>
    <x v="0"/>
    <x v="9"/>
    <x v="0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</r>
  <r>
    <n v="2512"/>
    <d v="2026-03-12T00:00:00"/>
    <n v="2026"/>
    <s v="Q1"/>
    <n v="3"/>
    <x v="2"/>
    <x v="1"/>
    <x v="1"/>
    <x v="0"/>
    <s v="New"/>
    <s v="Camping"/>
    <s v="Trail Tent 2P"/>
    <n v="2"/>
    <n v="192.76"/>
    <n v="0"/>
    <n v="103.08"/>
    <n v="385.52"/>
    <n v="206.16"/>
    <n v="179.35999999999999"/>
    <n v="0.46524175140070551"/>
  </r>
  <r>
    <n v="2578"/>
    <d v="2026-03-12T00:00:00"/>
    <n v="2026"/>
    <s v="Q1"/>
    <n v="3"/>
    <x v="2"/>
    <x v="2"/>
    <x v="5"/>
    <x v="0"/>
    <s v="New"/>
    <s v="Travel"/>
    <s v="Travel Backpack 35L"/>
    <n v="1"/>
    <n v="165.72"/>
    <n v="0"/>
    <n v="89.31"/>
    <n v="165.72"/>
    <n v="89.31"/>
    <n v="76.41"/>
    <n v="0.46107892831281677"/>
  </r>
  <r>
    <n v="3302"/>
    <d v="2026-03-12T00:00:00"/>
    <n v="2026"/>
    <s v="Q1"/>
    <n v="3"/>
    <x v="2"/>
    <x v="3"/>
    <x v="7"/>
    <x v="2"/>
    <s v="Business"/>
    <s v="Travel"/>
    <s v="Travel Backpack 35L"/>
    <n v="2"/>
    <n v="164.33"/>
    <n v="0"/>
    <n v="86.07"/>
    <n v="328.66"/>
    <n v="172.14"/>
    <n v="156.52000000000004"/>
    <n v="0.47623684050386428"/>
  </r>
  <r>
    <n v="3752"/>
    <d v="2026-03-12T00:00:00"/>
    <n v="2026"/>
    <s v="Q1"/>
    <n v="3"/>
    <x v="2"/>
    <x v="3"/>
    <x v="8"/>
    <x v="1"/>
    <s v="Business"/>
    <s v="Travel"/>
    <s v="Packing Cube Set"/>
    <n v="3"/>
    <n v="45.8"/>
    <n v="0.15"/>
    <n v="18.47"/>
    <n v="116.78999999999998"/>
    <n v="55.41"/>
    <n v="61.379999999999981"/>
    <n v="0.52555869509375797"/>
  </r>
  <r>
    <n v="4839"/>
    <d v="2026-03-12T00:00:00"/>
    <n v="2026"/>
    <s v="Q1"/>
    <n v="3"/>
    <x v="2"/>
    <x v="1"/>
    <x v="1"/>
    <x v="0"/>
    <s v="New"/>
    <s v="Cycling"/>
    <s v="Cycling Pack 12L"/>
    <n v="2"/>
    <n v="103.08"/>
    <n v="0.05"/>
    <n v="49.27"/>
    <n v="195.85199999999998"/>
    <n v="98.54"/>
    <n v="97.311999999999969"/>
    <n v="0.49686497967853266"/>
  </r>
  <r>
    <n v="264"/>
    <d v="2026-03-13T00:00:00"/>
    <n v="2026"/>
    <s v="Q1"/>
    <n v="3"/>
    <x v="2"/>
    <x v="0"/>
    <x v="0"/>
    <x v="0"/>
    <s v="Business"/>
    <s v="Travel"/>
    <s v="Packing Cube Set"/>
    <n v="4"/>
    <n v="47.33"/>
    <n v="0"/>
    <n v="18.739999999999998"/>
    <n v="189.32"/>
    <n v="74.959999999999994"/>
    <n v="114.36"/>
    <n v="0.60405662370589475"/>
  </r>
  <r>
    <n v="2498"/>
    <d v="2026-03-13T00:00:00"/>
    <n v="2026"/>
    <s v="Q1"/>
    <n v="3"/>
    <x v="2"/>
    <x v="2"/>
    <x v="3"/>
    <x v="2"/>
    <s v="New"/>
    <s v="Cycling"/>
    <s v="Trail Bike Light"/>
    <n v="1"/>
    <n v="50.04"/>
    <n v="0"/>
    <n v="22.64"/>
    <n v="50.04"/>
    <n v="22.64"/>
    <n v="27.4"/>
    <n v="0.54756195043964828"/>
  </r>
  <r>
    <n v="3929"/>
    <d v="2026-03-13T00:00:00"/>
    <n v="2026"/>
    <s v="Q1"/>
    <n v="3"/>
    <x v="2"/>
    <x v="3"/>
    <x v="13"/>
    <x v="0"/>
    <s v="New"/>
    <s v="Fitness"/>
    <s v="Weighted Vest"/>
    <n v="1"/>
    <n v="125.69"/>
    <n v="0"/>
    <n v="67.150000000000006"/>
    <n v="125.69"/>
    <n v="67.150000000000006"/>
    <n v="58.539999999999992"/>
    <n v="0.465749065160315"/>
  </r>
  <r>
    <n v="4195"/>
    <d v="2026-03-13T00:00:00"/>
    <n v="2026"/>
    <s v="Q1"/>
    <n v="3"/>
    <x v="2"/>
    <x v="3"/>
    <x v="13"/>
    <x v="3"/>
    <s v="New"/>
    <s v="Hiking"/>
    <s v="Trail Boots"/>
    <n v="2"/>
    <n v="142.72999999999999"/>
    <n v="0.1"/>
    <n v="77.28"/>
    <n v="256.91399999999999"/>
    <n v="154.56"/>
    <n v="102.35399999999998"/>
    <n v="0.39839790747098247"/>
  </r>
  <r>
    <n v="4684"/>
    <d v="2026-03-13T00:00:00"/>
    <n v="2026"/>
    <s v="Q1"/>
    <n v="3"/>
    <x v="2"/>
    <x v="1"/>
    <x v="12"/>
    <x v="0"/>
    <s v="Returning"/>
    <s v="Fitness"/>
    <s v="Weighted Vest"/>
    <n v="4"/>
    <n v="124.36"/>
    <n v="0"/>
    <n v="68.790000000000006"/>
    <n v="497.44"/>
    <n v="275.16000000000003"/>
    <n v="222.27999999999997"/>
    <n v="0.44684786104856861"/>
  </r>
  <r>
    <n v="313"/>
    <d v="2026-03-14T00:00:00"/>
    <n v="2026"/>
    <s v="Q1"/>
    <n v="3"/>
    <x v="2"/>
    <x v="3"/>
    <x v="8"/>
    <x v="0"/>
    <s v="New"/>
    <s v="Cycling"/>
    <s v="Compact Repair Kit"/>
    <n v="4"/>
    <n v="40.42"/>
    <n v="0.1"/>
    <n v="16.25"/>
    <n v="145.512"/>
    <n v="65"/>
    <n v="80.512"/>
    <n v="0.5533014459288581"/>
  </r>
  <r>
    <n v="1056"/>
    <d v="2026-03-14T00:00:00"/>
    <n v="2026"/>
    <s v="Q1"/>
    <n v="3"/>
    <x v="2"/>
    <x v="0"/>
    <x v="15"/>
    <x v="0"/>
    <s v="Returning"/>
    <s v="Camping"/>
    <s v="Trail Tent 2P"/>
    <n v="1"/>
    <n v="192.86"/>
    <n v="0"/>
    <n v="101.13"/>
    <n v="192.86"/>
    <n v="101.13"/>
    <n v="91.730000000000018"/>
    <n v="0.475629990666805"/>
  </r>
  <r>
    <n v="2189"/>
    <d v="2026-03-14T00:00:00"/>
    <n v="2026"/>
    <s v="Q1"/>
    <n v="3"/>
    <x v="2"/>
    <x v="3"/>
    <x v="4"/>
    <x v="3"/>
    <s v="New"/>
    <s v="Hiking"/>
    <s v="Trekking Poles"/>
    <n v="2"/>
    <n v="72.34"/>
    <n v="0"/>
    <n v="33.29"/>
    <n v="144.68"/>
    <n v="66.58"/>
    <n v="78.100000000000009"/>
    <n v="0.53981199889411113"/>
  </r>
  <r>
    <n v="2617"/>
    <d v="2026-03-14T00:00:00"/>
    <n v="2026"/>
    <s v="Q1"/>
    <n v="3"/>
    <x v="2"/>
    <x v="3"/>
    <x v="13"/>
    <x v="0"/>
    <s v="New"/>
    <s v="Travel"/>
    <s v="Insulated Bottle"/>
    <n v="2"/>
    <n v="35.409999999999997"/>
    <n v="0"/>
    <n v="13.89"/>
    <n v="70.819999999999993"/>
    <n v="27.78"/>
    <n v="43.039999999999992"/>
    <n v="0.60773792713922614"/>
  </r>
  <r>
    <n v="2901"/>
    <d v="2026-03-14T00:00:00"/>
    <n v="2026"/>
    <s v="Q1"/>
    <n v="3"/>
    <x v="2"/>
    <x v="3"/>
    <x v="8"/>
    <x v="1"/>
    <s v="Business"/>
    <s v="Cycling"/>
    <s v="Cycling Pack 12L"/>
    <n v="12"/>
    <n v="102.25"/>
    <n v="0.1"/>
    <n v="51.07"/>
    <n v="1104.3"/>
    <n v="612.84"/>
    <n v="491.45999999999992"/>
    <n v="0.44504210812279266"/>
  </r>
  <r>
    <n v="2952"/>
    <d v="2026-03-14T00:00:00"/>
    <n v="2026"/>
    <s v="Q1"/>
    <n v="3"/>
    <x v="2"/>
    <x v="1"/>
    <x v="1"/>
    <x v="0"/>
    <s v="New"/>
    <s v="Cycling"/>
    <s v="Trail Bike Light"/>
    <n v="1"/>
    <n v="51.86"/>
    <n v="0.1"/>
    <n v="22.34"/>
    <n v="46.673999999999999"/>
    <n v="22.34"/>
    <n v="24.334"/>
    <n v="0.52136092899687192"/>
  </r>
  <r>
    <n v="3421"/>
    <d v="2026-03-14T00:00:00"/>
    <n v="2026"/>
    <s v="Q1"/>
    <n v="3"/>
    <x v="2"/>
    <x v="3"/>
    <x v="8"/>
    <x v="0"/>
    <s v="Returning"/>
    <s v="Travel"/>
    <s v="Insulated Bottle"/>
    <n v="1"/>
    <n v="36.520000000000003"/>
    <n v="0.05"/>
    <n v="13.23"/>
    <n v="34.694000000000003"/>
    <n v="13.23"/>
    <n v="21.464000000000002"/>
    <n v="0.61866605176687617"/>
  </r>
  <r>
    <n v="3536"/>
    <d v="2026-03-14T00:00:00"/>
    <n v="2026"/>
    <s v="Q1"/>
    <n v="3"/>
    <x v="2"/>
    <x v="2"/>
    <x v="10"/>
    <x v="0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</r>
  <r>
    <n v="3878"/>
    <d v="2026-03-14T00:00:00"/>
    <n v="2026"/>
    <s v="Q1"/>
    <n v="3"/>
    <x v="2"/>
    <x v="1"/>
    <x v="14"/>
    <x v="3"/>
    <s v="Returning"/>
    <s v="Fitness"/>
    <s v="Resistance Band Set"/>
    <n v="1"/>
    <n v="41.05"/>
    <n v="0.1"/>
    <n v="14.94"/>
    <n v="36.945"/>
    <n v="14.94"/>
    <n v="22.005000000000003"/>
    <n v="0.59561510353227776"/>
  </r>
  <r>
    <n v="2027"/>
    <d v="2026-03-15T00:00:00"/>
    <n v="2026"/>
    <s v="Q1"/>
    <n v="3"/>
    <x v="2"/>
    <x v="2"/>
    <x v="2"/>
    <x v="0"/>
    <s v="Returning"/>
    <s v="Travel"/>
    <s v="Carry-On Duffel"/>
    <n v="4"/>
    <n v="136.21"/>
    <n v="0.05"/>
    <n v="68.55"/>
    <n v="517.59799999999996"/>
    <n v="274.2"/>
    <n v="243.39799999999997"/>
    <n v="0.4702452482428448"/>
  </r>
  <r>
    <n v="3280"/>
    <d v="2026-03-15T00:00:00"/>
    <n v="2026"/>
    <s v="Q1"/>
    <n v="3"/>
    <x v="2"/>
    <x v="3"/>
    <x v="4"/>
    <x v="0"/>
    <s v="Returning"/>
    <s v="Travel"/>
    <s v="Packing Cube Set"/>
    <n v="3"/>
    <n v="46.68"/>
    <n v="0"/>
    <n v="18.760000000000002"/>
    <n v="140.04"/>
    <n v="56.28"/>
    <n v="83.759999999999991"/>
    <n v="0.59811482433590402"/>
  </r>
  <r>
    <n v="5149"/>
    <d v="2026-03-15T00:00:00"/>
    <n v="2026"/>
    <s v="Q1"/>
    <n v="3"/>
    <x v="2"/>
    <x v="1"/>
    <x v="12"/>
    <x v="2"/>
    <s v="New"/>
    <s v="Travel"/>
    <s v="Insulated Bottle"/>
    <n v="1"/>
    <n v="35.340000000000003"/>
    <n v="0.05"/>
    <n v="13.37"/>
    <n v="33.573"/>
    <n v="13.37"/>
    <n v="20.203000000000003"/>
    <n v="0.60176332171685587"/>
  </r>
  <r>
    <n v="412"/>
    <d v="2026-03-16T00:00:00"/>
    <n v="2026"/>
    <s v="Q1"/>
    <n v="3"/>
    <x v="2"/>
    <x v="3"/>
    <x v="7"/>
    <x v="2"/>
    <s v="Returning"/>
    <s v="Fitness"/>
    <s v="Resistance Band Set"/>
    <n v="2"/>
    <n v="40.19"/>
    <n v="0"/>
    <n v="14.92"/>
    <n v="80.38"/>
    <n v="29.84"/>
    <n v="50.539999999999992"/>
    <n v="0.62876337397362525"/>
  </r>
  <r>
    <n v="1161"/>
    <d v="2026-03-16T00:00:00"/>
    <n v="2026"/>
    <s v="Q1"/>
    <n v="3"/>
    <x v="2"/>
    <x v="1"/>
    <x v="12"/>
    <x v="0"/>
    <s v="New"/>
    <s v="Cycling"/>
    <s v="Cycling Pack 12L"/>
    <n v="2"/>
    <n v="101.73"/>
    <n v="0.05"/>
    <n v="51.56"/>
    <n v="193.28700000000001"/>
    <n v="103.12"/>
    <n v="90.167000000000002"/>
    <n v="0.46649283190281809"/>
  </r>
  <r>
    <n v="1320"/>
    <d v="2026-03-16T00:00:00"/>
    <n v="2026"/>
    <s v="Q1"/>
    <n v="3"/>
    <x v="2"/>
    <x v="2"/>
    <x v="3"/>
    <x v="2"/>
    <s v="Business"/>
    <s v="Camping"/>
    <s v="Trail Tent 2P"/>
    <n v="1"/>
    <n v="200.05"/>
    <n v="0"/>
    <n v="102.69"/>
    <n v="200.05"/>
    <n v="102.69"/>
    <n v="97.360000000000014"/>
    <n v="0.48667833041739567"/>
  </r>
  <r>
    <n v="2528"/>
    <d v="2026-03-16T00:00:00"/>
    <n v="2026"/>
    <s v="Q1"/>
    <n v="3"/>
    <x v="2"/>
    <x v="3"/>
    <x v="7"/>
    <x v="0"/>
    <s v="New"/>
    <s v="Hiking"/>
    <s v="Hiking Daypack 20L"/>
    <n v="1"/>
    <n v="90.06"/>
    <n v="0"/>
    <n v="44.49"/>
    <n v="90.06"/>
    <n v="44.49"/>
    <n v="45.57"/>
    <n v="0.50599600266489009"/>
  </r>
  <r>
    <n v="2956"/>
    <d v="2026-03-16T00:00:00"/>
    <n v="2026"/>
    <s v="Q1"/>
    <n v="3"/>
    <x v="2"/>
    <x v="1"/>
    <x v="11"/>
    <x v="0"/>
    <s v="New"/>
    <s v="Travel"/>
    <s v="Insulated Bottle"/>
    <n v="1"/>
    <n v="37.119999999999997"/>
    <n v="0.1"/>
    <n v="13.39"/>
    <n v="33.408000000000001"/>
    <n v="13.39"/>
    <n v="20.018000000000001"/>
    <n v="0.59919779693486586"/>
  </r>
  <r>
    <n v="2973"/>
    <d v="2026-03-16T00:00:00"/>
    <n v="2026"/>
    <s v="Q1"/>
    <n v="3"/>
    <x v="2"/>
    <x v="0"/>
    <x v="0"/>
    <x v="2"/>
    <s v="Returning"/>
    <s v="Hiking"/>
    <s v="Summit Backpack 45L"/>
    <n v="2"/>
    <n v="156.09"/>
    <n v="0.1"/>
    <n v="79.72"/>
    <n v="280.96199999999999"/>
    <n v="159.44"/>
    <n v="121.52199999999999"/>
    <n v="0.43252112385304775"/>
  </r>
  <r>
    <n v="3358"/>
    <d v="2026-03-16T00:00:00"/>
    <n v="2026"/>
    <s v="Q1"/>
    <n v="3"/>
    <x v="2"/>
    <x v="0"/>
    <x v="0"/>
    <x v="1"/>
    <s v="Business"/>
    <s v="Fitness"/>
    <s v="Recovery Roller"/>
    <n v="12"/>
    <n v="36.44"/>
    <n v="0.05"/>
    <n v="13.65"/>
    <n v="415.41599999999994"/>
    <n v="163.80000000000001"/>
    <n v="251.61599999999993"/>
    <n v="0.60569645848980291"/>
  </r>
  <r>
    <n v="164"/>
    <d v="2026-03-17T00:00:00"/>
    <n v="2026"/>
    <s v="Q1"/>
    <n v="3"/>
    <x v="2"/>
    <x v="0"/>
    <x v="15"/>
    <x v="3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</r>
  <r>
    <n v="995"/>
    <d v="2026-03-17T00:00:00"/>
    <n v="2026"/>
    <s v="Q1"/>
    <n v="3"/>
    <x v="2"/>
    <x v="2"/>
    <x v="16"/>
    <x v="3"/>
    <s v="Business"/>
    <s v="Camping"/>
    <s v="Trail Tent 2P"/>
    <n v="1"/>
    <n v="192.84"/>
    <n v="0.15"/>
    <n v="101.42"/>
    <n v="163.91399999999999"/>
    <n v="101.42"/>
    <n v="62.493999999999986"/>
    <n v="0.38126090510877647"/>
  </r>
  <r>
    <n v="4912"/>
    <d v="2026-03-17T00:00:00"/>
    <n v="2026"/>
    <s v="Q1"/>
    <n v="3"/>
    <x v="2"/>
    <x v="1"/>
    <x v="11"/>
    <x v="0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</r>
  <r>
    <n v="29"/>
    <d v="2026-03-18T00:00:00"/>
    <n v="2026"/>
    <s v="Q1"/>
    <n v="3"/>
    <x v="2"/>
    <x v="3"/>
    <x v="4"/>
    <x v="0"/>
    <s v="Business"/>
    <s v="Travel"/>
    <s v="Carry-On Duffel"/>
    <n v="2"/>
    <n v="130.4"/>
    <n v="0"/>
    <n v="67.599999999999994"/>
    <n v="260.8"/>
    <n v="135.19999999999999"/>
    <n v="125.60000000000002"/>
    <n v="0.48159509202453993"/>
  </r>
  <r>
    <n v="891"/>
    <d v="2026-03-18T00:00:00"/>
    <n v="2026"/>
    <s v="Q1"/>
    <n v="3"/>
    <x v="2"/>
    <x v="2"/>
    <x v="3"/>
    <x v="0"/>
    <s v="New"/>
    <s v="Hiking"/>
    <s v="Hiking Daypack 20L"/>
    <n v="2"/>
    <n v="94.25"/>
    <n v="0.1"/>
    <n v="44.99"/>
    <n v="169.65"/>
    <n v="89.98"/>
    <n v="79.67"/>
    <n v="0.46961391099322131"/>
  </r>
  <r>
    <n v="1143"/>
    <d v="2026-03-18T00:00:00"/>
    <n v="2026"/>
    <s v="Q1"/>
    <n v="3"/>
    <x v="2"/>
    <x v="1"/>
    <x v="12"/>
    <x v="0"/>
    <s v="Business"/>
    <s v="Camping"/>
    <s v="Compact Sleeping Bag"/>
    <n v="5"/>
    <n v="125.91"/>
    <n v="0"/>
    <n v="59.36"/>
    <n v="629.54999999999995"/>
    <n v="296.8"/>
    <n v="332.74999999999994"/>
    <n v="0.52855214041775866"/>
  </r>
  <r>
    <n v="2478"/>
    <d v="2026-03-18T00:00:00"/>
    <n v="2026"/>
    <s v="Q1"/>
    <n v="3"/>
    <x v="2"/>
    <x v="3"/>
    <x v="7"/>
    <x v="2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</r>
  <r>
    <n v="3961"/>
    <d v="2026-03-18T00:00:00"/>
    <n v="2026"/>
    <s v="Q1"/>
    <n v="3"/>
    <x v="2"/>
    <x v="0"/>
    <x v="9"/>
    <x v="0"/>
    <s v="Business"/>
    <s v="Fitness"/>
    <s v="Recovery Roller"/>
    <n v="3"/>
    <n v="36.32"/>
    <n v="0"/>
    <n v="14.18"/>
    <n v="108.96000000000001"/>
    <n v="42.54"/>
    <n v="66.420000000000016"/>
    <n v="0.60958149779735693"/>
  </r>
  <r>
    <n v="4724"/>
    <d v="2026-03-18T00:00:00"/>
    <n v="2026"/>
    <s v="Q1"/>
    <n v="3"/>
    <x v="2"/>
    <x v="0"/>
    <x v="15"/>
    <x v="2"/>
    <s v="New"/>
    <s v="Fitness"/>
    <s v="Training Mat"/>
    <n v="1"/>
    <n v="51.16"/>
    <n v="0"/>
    <n v="22.39"/>
    <n v="51.16"/>
    <n v="22.39"/>
    <n v="28.769999999999996"/>
    <n v="0.56235340109460508"/>
  </r>
  <r>
    <n v="2171"/>
    <d v="2026-03-19T00:00:00"/>
    <n v="2026"/>
    <s v="Q1"/>
    <n v="3"/>
    <x v="2"/>
    <x v="3"/>
    <x v="13"/>
    <x v="1"/>
    <s v="Business"/>
    <s v="Fitness"/>
    <s v="Recovery Roller"/>
    <n v="5"/>
    <n v="35.65"/>
    <n v="0.1"/>
    <n v="13.64"/>
    <n v="160.42500000000001"/>
    <n v="68.2"/>
    <n v="92.225000000000009"/>
    <n v="0.5748792270531401"/>
  </r>
  <r>
    <n v="2311"/>
    <d v="2026-03-19T00:00:00"/>
    <n v="2026"/>
    <s v="Q1"/>
    <n v="3"/>
    <x v="2"/>
    <x v="3"/>
    <x v="8"/>
    <x v="0"/>
    <s v="New"/>
    <s v="Hiking"/>
    <s v="Trail Boots"/>
    <n v="1"/>
    <n v="145.19"/>
    <n v="0"/>
    <n v="80.67"/>
    <n v="145.19"/>
    <n v="80.67"/>
    <n v="64.52"/>
    <n v="0.44438322198498514"/>
  </r>
  <r>
    <n v="3563"/>
    <d v="2026-03-19T00:00:00"/>
    <n v="2026"/>
    <s v="Q1"/>
    <n v="3"/>
    <x v="2"/>
    <x v="3"/>
    <x v="8"/>
    <x v="0"/>
    <s v="Returning"/>
    <s v="Cycling"/>
    <s v="Compact Repair Kit"/>
    <n v="2"/>
    <n v="40.090000000000003"/>
    <n v="0"/>
    <n v="17.2"/>
    <n v="80.180000000000007"/>
    <n v="34.4"/>
    <n v="45.780000000000008"/>
    <n v="0.57096532801197308"/>
  </r>
  <r>
    <n v="3587"/>
    <d v="2026-03-19T00:00:00"/>
    <n v="2026"/>
    <s v="Q1"/>
    <n v="3"/>
    <x v="2"/>
    <x v="3"/>
    <x v="7"/>
    <x v="0"/>
    <s v="Returning"/>
    <s v="Fitness"/>
    <s v="Resistance Band Set"/>
    <n v="1"/>
    <n v="39.47"/>
    <n v="0"/>
    <n v="15.02"/>
    <n v="39.47"/>
    <n v="15.02"/>
    <n v="24.45"/>
    <n v="0.61945781606283257"/>
  </r>
  <r>
    <n v="3706"/>
    <d v="2026-03-19T00:00:00"/>
    <n v="2026"/>
    <s v="Q1"/>
    <n v="3"/>
    <x v="2"/>
    <x v="0"/>
    <x v="0"/>
    <x v="0"/>
    <s v="Returning"/>
    <s v="Cycling"/>
    <s v="Cycling Pack 12L"/>
    <n v="2"/>
    <n v="103.42"/>
    <n v="0"/>
    <n v="49.51"/>
    <n v="206.84"/>
    <n v="99.02"/>
    <n v="107.82000000000001"/>
    <n v="0.52127248114484626"/>
  </r>
  <r>
    <n v="4121"/>
    <d v="2026-03-19T00:00:00"/>
    <n v="2026"/>
    <s v="Q1"/>
    <n v="3"/>
    <x v="2"/>
    <x v="0"/>
    <x v="0"/>
    <x v="0"/>
    <s v="Returning"/>
    <s v="Travel"/>
    <s v="Travel Backpack 35L"/>
    <n v="4"/>
    <n v="161.93"/>
    <n v="0.15"/>
    <n v="88"/>
    <n v="550.56200000000001"/>
    <n v="352"/>
    <n v="198.56200000000001"/>
    <n v="0.36065329608654428"/>
  </r>
  <r>
    <n v="1047"/>
    <d v="2026-03-20T00:00:00"/>
    <n v="2026"/>
    <s v="Q1"/>
    <n v="3"/>
    <x v="2"/>
    <x v="0"/>
    <x v="0"/>
    <x v="0"/>
    <s v="Returning"/>
    <s v="Travel"/>
    <s v="Packing Cube Set"/>
    <n v="2"/>
    <n v="46.21"/>
    <n v="0.05"/>
    <n v="18.37"/>
    <n v="87.798999999999992"/>
    <n v="36.74"/>
    <n v="51.05899999999999"/>
    <n v="0.58154420893176451"/>
  </r>
  <r>
    <n v="1142"/>
    <d v="2026-03-20T00:00:00"/>
    <n v="2026"/>
    <s v="Q1"/>
    <n v="3"/>
    <x v="2"/>
    <x v="1"/>
    <x v="11"/>
    <x v="0"/>
    <s v="New"/>
    <s v="Camping"/>
    <s v="Compact Sleeping Bag"/>
    <n v="3"/>
    <n v="125.85"/>
    <n v="0"/>
    <n v="59.19"/>
    <n v="377.54999999999995"/>
    <n v="177.57"/>
    <n v="199.97999999999996"/>
    <n v="0.52967818831942781"/>
  </r>
  <r>
    <n v="2232"/>
    <d v="2026-03-20T00:00:00"/>
    <n v="2026"/>
    <s v="Q1"/>
    <n v="3"/>
    <x v="2"/>
    <x v="3"/>
    <x v="13"/>
    <x v="2"/>
    <s v="New"/>
    <s v="Travel"/>
    <s v="Insulated Bottle"/>
    <n v="2"/>
    <n v="36.340000000000003"/>
    <n v="0"/>
    <n v="13.8"/>
    <n v="72.680000000000007"/>
    <n v="27.6"/>
    <n v="45.080000000000005"/>
    <n v="0.620253164556962"/>
  </r>
  <r>
    <n v="2339"/>
    <d v="2026-03-20T00:00:00"/>
    <n v="2026"/>
    <s v="Q1"/>
    <n v="3"/>
    <x v="2"/>
    <x v="1"/>
    <x v="12"/>
    <x v="3"/>
    <s v="New"/>
    <s v="Cycling"/>
    <s v="Trail Bike Light"/>
    <n v="2"/>
    <n v="51.29"/>
    <n v="0"/>
    <n v="23.15"/>
    <n v="102.58"/>
    <n v="46.3"/>
    <n v="56.28"/>
    <n v="0.54864496003119523"/>
  </r>
  <r>
    <n v="3611"/>
    <d v="2026-03-20T00:00:00"/>
    <n v="2026"/>
    <s v="Q1"/>
    <n v="3"/>
    <x v="2"/>
    <x v="1"/>
    <x v="1"/>
    <x v="1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</r>
  <r>
    <n v="3953"/>
    <d v="2026-03-20T00:00:00"/>
    <n v="2026"/>
    <s v="Q1"/>
    <n v="3"/>
    <x v="2"/>
    <x v="1"/>
    <x v="14"/>
    <x v="0"/>
    <s v="New"/>
    <s v="Fitness"/>
    <s v="Weighted Vest"/>
    <n v="1"/>
    <n v="120.63"/>
    <n v="0"/>
    <n v="70.28"/>
    <n v="120.63"/>
    <n v="70.28"/>
    <n v="50.349999999999994"/>
    <n v="0.41739202520102792"/>
  </r>
  <r>
    <n v="4253"/>
    <d v="2026-03-20T00:00:00"/>
    <n v="2026"/>
    <s v="Q1"/>
    <n v="3"/>
    <x v="2"/>
    <x v="3"/>
    <x v="13"/>
    <x v="1"/>
    <s v="New"/>
    <s v="Cycling"/>
    <s v="Commuter Helmet"/>
    <n v="5"/>
    <n v="82.64"/>
    <n v="0.1"/>
    <n v="43.52"/>
    <n v="371.88"/>
    <n v="217.60000000000002"/>
    <n v="154.27999999999997"/>
    <n v="0.41486501021834993"/>
  </r>
  <r>
    <n v="4952"/>
    <d v="2026-03-20T00:00:00"/>
    <n v="2026"/>
    <s v="Q1"/>
    <n v="3"/>
    <x v="2"/>
    <x v="1"/>
    <x v="6"/>
    <x v="0"/>
    <s v="Business"/>
    <s v="Hiking"/>
    <s v="Trekking Poles"/>
    <n v="2"/>
    <n v="72.459999999999994"/>
    <n v="0"/>
    <n v="33.31"/>
    <n v="144.91999999999999"/>
    <n v="66.62"/>
    <n v="78.299999999999983"/>
    <n v="0.54029809550096597"/>
  </r>
  <r>
    <n v="5016"/>
    <d v="2026-03-20T00:00:00"/>
    <n v="2026"/>
    <s v="Q1"/>
    <n v="3"/>
    <x v="2"/>
    <x v="1"/>
    <x v="12"/>
    <x v="3"/>
    <s v="New"/>
    <s v="Fitness"/>
    <s v="Resistance Band Set"/>
    <n v="2"/>
    <n v="40.659999999999997"/>
    <n v="0.1"/>
    <n v="14.63"/>
    <n v="73.188000000000002"/>
    <n v="29.26"/>
    <n v="43.927999999999997"/>
    <n v="0.60020768431983385"/>
  </r>
  <r>
    <n v="839"/>
    <d v="2026-03-21T00:00:00"/>
    <n v="2026"/>
    <s v="Q1"/>
    <n v="3"/>
    <x v="2"/>
    <x v="1"/>
    <x v="12"/>
    <x v="3"/>
    <s v="New"/>
    <s v="Cycling"/>
    <s v="Compact Repair Kit"/>
    <n v="1"/>
    <n v="40.5"/>
    <n v="0.05"/>
    <n v="17.16"/>
    <n v="38.475000000000001"/>
    <n v="17.16"/>
    <n v="21.315000000000001"/>
    <n v="0.55399610136452238"/>
  </r>
  <r>
    <n v="1382"/>
    <d v="2026-03-21T00:00:00"/>
    <n v="2026"/>
    <s v="Q1"/>
    <n v="3"/>
    <x v="2"/>
    <x v="2"/>
    <x v="2"/>
    <x v="0"/>
    <s v="Business"/>
    <s v="Hiking"/>
    <s v="Trekking Poles"/>
    <n v="1"/>
    <n v="72.16"/>
    <n v="0"/>
    <n v="33.11"/>
    <n v="72.16"/>
    <n v="33.11"/>
    <n v="39.049999999999997"/>
    <n v="0.54115853658536583"/>
  </r>
  <r>
    <n v="1452"/>
    <d v="2026-03-21T00:00:00"/>
    <n v="2026"/>
    <s v="Q1"/>
    <n v="3"/>
    <x v="2"/>
    <x v="2"/>
    <x v="5"/>
    <x v="3"/>
    <s v="Business"/>
    <s v="Travel"/>
    <s v="Travel Backpack 35L"/>
    <n v="1"/>
    <n v="161.93"/>
    <n v="0.15"/>
    <n v="87.5"/>
    <n v="137.6405"/>
    <n v="87.5"/>
    <n v="50.140500000000003"/>
    <n v="0.36428594781332529"/>
  </r>
  <r>
    <n v="1845"/>
    <d v="2026-03-21T00:00:00"/>
    <n v="2026"/>
    <s v="Q1"/>
    <n v="3"/>
    <x v="2"/>
    <x v="0"/>
    <x v="9"/>
    <x v="0"/>
    <s v="Returning"/>
    <s v="Camping"/>
    <s v="Alpine Tent 4P"/>
    <n v="3"/>
    <n v="348.54"/>
    <n v="0.1"/>
    <n v="200.3"/>
    <n v="941.05800000000011"/>
    <n v="600.90000000000009"/>
    <n v="340.15800000000002"/>
    <n v="0.36146337420222768"/>
  </r>
  <r>
    <n v="3560"/>
    <d v="2026-03-21T00:00:00"/>
    <n v="2026"/>
    <s v="Q1"/>
    <n v="3"/>
    <x v="2"/>
    <x v="2"/>
    <x v="16"/>
    <x v="0"/>
    <s v="Returning"/>
    <s v="Fitness"/>
    <s v="Training Mat"/>
    <n v="3"/>
    <n v="50.46"/>
    <n v="0.1"/>
    <n v="21.9"/>
    <n v="136.24199999999999"/>
    <n v="65.699999999999989"/>
    <n v="70.542000000000002"/>
    <n v="0.51776985070683057"/>
  </r>
  <r>
    <n v="4059"/>
    <d v="2026-03-21T00:00:00"/>
    <n v="2026"/>
    <s v="Q1"/>
    <n v="3"/>
    <x v="2"/>
    <x v="3"/>
    <x v="13"/>
    <x v="3"/>
    <s v="New"/>
    <s v="Camping"/>
    <s v="Portable Camp Stove"/>
    <n v="1"/>
    <n v="83.62"/>
    <n v="0"/>
    <n v="39.15"/>
    <n v="83.62"/>
    <n v="39.15"/>
    <n v="44.470000000000006"/>
    <n v="0.53181057163358048"/>
  </r>
  <r>
    <n v="4731"/>
    <d v="2026-03-21T00:00:00"/>
    <n v="2026"/>
    <s v="Q1"/>
    <n v="3"/>
    <x v="2"/>
    <x v="1"/>
    <x v="12"/>
    <x v="1"/>
    <s v="Business"/>
    <s v="Cycling"/>
    <s v="Trail Bike Light"/>
    <n v="6"/>
    <n v="51.07"/>
    <n v="0.1"/>
    <n v="22.68"/>
    <n v="275.77800000000002"/>
    <n v="136.07999999999998"/>
    <n v="139.69800000000004"/>
    <n v="0.50655962404542798"/>
  </r>
  <r>
    <n v="693"/>
    <d v="2026-03-22T00:00:00"/>
    <n v="2026"/>
    <s v="Q1"/>
    <n v="3"/>
    <x v="2"/>
    <x v="1"/>
    <x v="11"/>
    <x v="0"/>
    <s v="New"/>
    <s v="Travel"/>
    <s v="Packing Cube Set"/>
    <n v="3"/>
    <n v="47.02"/>
    <n v="0.1"/>
    <n v="17.989999999999998"/>
    <n v="126.95400000000001"/>
    <n v="53.97"/>
    <n v="72.984000000000009"/>
    <n v="0.57488539155914742"/>
  </r>
  <r>
    <n v="1672"/>
    <d v="2026-03-22T00:00:00"/>
    <n v="2026"/>
    <s v="Q1"/>
    <n v="3"/>
    <x v="2"/>
    <x v="2"/>
    <x v="5"/>
    <x v="3"/>
    <s v="Returning"/>
    <s v="Travel"/>
    <s v="Packing Cube Set"/>
    <n v="1"/>
    <n v="47.1"/>
    <n v="0.05"/>
    <n v="18.48"/>
    <n v="44.744999999999997"/>
    <n v="18.48"/>
    <n v="26.264999999999997"/>
    <n v="0.58699296010727453"/>
  </r>
  <r>
    <n v="2347"/>
    <d v="2026-03-22T00:00:00"/>
    <n v="2026"/>
    <s v="Q1"/>
    <n v="3"/>
    <x v="2"/>
    <x v="3"/>
    <x v="13"/>
    <x v="0"/>
    <s v="Returning"/>
    <s v="Travel"/>
    <s v="Carry-On Duffel"/>
    <n v="2"/>
    <n v="131.38999999999999"/>
    <n v="0"/>
    <n v="66.91"/>
    <n v="262.77999999999997"/>
    <n v="133.82"/>
    <n v="128.95999999999998"/>
    <n v="0.49075272090722277"/>
  </r>
  <r>
    <n v="2582"/>
    <d v="2026-03-22T00:00:00"/>
    <n v="2026"/>
    <s v="Q1"/>
    <n v="3"/>
    <x v="2"/>
    <x v="1"/>
    <x v="1"/>
    <x v="3"/>
    <s v="New"/>
    <s v="Fitness"/>
    <s v="Weighted Vest"/>
    <n v="1"/>
    <n v="120.16"/>
    <n v="0.15"/>
    <n v="68.33"/>
    <n v="102.136"/>
    <n v="68.33"/>
    <n v="33.805999999999997"/>
    <n v="0.33099005247904756"/>
  </r>
  <r>
    <n v="2762"/>
    <d v="2026-03-22T00:00:00"/>
    <n v="2026"/>
    <s v="Q1"/>
    <n v="3"/>
    <x v="2"/>
    <x v="3"/>
    <x v="8"/>
    <x v="2"/>
    <s v="Returning"/>
    <s v="Camping"/>
    <s v="Trail Tent 2P"/>
    <n v="1"/>
    <n v="196.48"/>
    <n v="0"/>
    <n v="101.29"/>
    <n v="196.48"/>
    <n v="101.29"/>
    <n v="95.189999999999984"/>
    <n v="0.48447679153094458"/>
  </r>
  <r>
    <n v="4090"/>
    <d v="2026-03-22T00:00:00"/>
    <n v="2026"/>
    <s v="Q1"/>
    <n v="3"/>
    <x v="2"/>
    <x v="1"/>
    <x v="11"/>
    <x v="3"/>
    <s v="Business"/>
    <s v="Travel"/>
    <s v="Insulated Bottle"/>
    <n v="1"/>
    <n v="36.520000000000003"/>
    <n v="0"/>
    <n v="13.96"/>
    <n v="36.520000000000003"/>
    <n v="13.96"/>
    <n v="22.560000000000002"/>
    <n v="0.61774370208105145"/>
  </r>
  <r>
    <n v="4491"/>
    <d v="2026-03-22T00:00:00"/>
    <n v="2026"/>
    <s v="Q1"/>
    <n v="3"/>
    <x v="2"/>
    <x v="1"/>
    <x v="12"/>
    <x v="2"/>
    <s v="Business"/>
    <s v="Fitness"/>
    <s v="Training Mat"/>
    <n v="4"/>
    <n v="49.71"/>
    <n v="0.1"/>
    <n v="22.46"/>
    <n v="178.95600000000002"/>
    <n v="89.84"/>
    <n v="89.116000000000014"/>
    <n v="0.49797715639598561"/>
  </r>
  <r>
    <n v="4678"/>
    <d v="2026-03-22T00:00:00"/>
    <n v="2026"/>
    <s v="Q1"/>
    <n v="3"/>
    <x v="2"/>
    <x v="0"/>
    <x v="0"/>
    <x v="0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</r>
  <r>
    <n v="1189"/>
    <d v="2026-03-23T00:00:00"/>
    <n v="2026"/>
    <s v="Q1"/>
    <n v="3"/>
    <x v="2"/>
    <x v="3"/>
    <x v="13"/>
    <x v="0"/>
    <s v="New"/>
    <s v="Cycling"/>
    <s v="Cycling Pack 12L"/>
    <n v="2"/>
    <n v="103.22"/>
    <n v="0"/>
    <n v="51.33"/>
    <n v="206.44"/>
    <n v="102.66"/>
    <n v="103.78"/>
    <n v="0.50271265258670805"/>
  </r>
  <r>
    <n v="1590"/>
    <d v="2026-03-23T00:00:00"/>
    <n v="2026"/>
    <s v="Q1"/>
    <n v="3"/>
    <x v="2"/>
    <x v="0"/>
    <x v="15"/>
    <x v="3"/>
    <s v="New"/>
    <s v="Hiking"/>
    <s v="Summit Backpack 45L"/>
    <n v="1"/>
    <n v="153.47"/>
    <n v="0"/>
    <n v="78.19"/>
    <n v="153.47"/>
    <n v="78.19"/>
    <n v="75.28"/>
    <n v="0.49051931973675639"/>
  </r>
  <r>
    <n v="2309"/>
    <d v="2026-03-23T00:00:00"/>
    <n v="2026"/>
    <s v="Q1"/>
    <n v="3"/>
    <x v="2"/>
    <x v="3"/>
    <x v="7"/>
    <x v="0"/>
    <s v="Returning"/>
    <s v="Camping"/>
    <s v="Trail Tent 2P"/>
    <n v="6"/>
    <n v="199.75"/>
    <n v="0"/>
    <n v="105.84"/>
    <n v="1198.5"/>
    <n v="635.04"/>
    <n v="563.46"/>
    <n v="0.47013767209011265"/>
  </r>
  <r>
    <n v="3628"/>
    <d v="2026-03-23T00:00:00"/>
    <n v="2026"/>
    <s v="Q1"/>
    <n v="3"/>
    <x v="2"/>
    <x v="1"/>
    <x v="12"/>
    <x v="3"/>
    <s v="New"/>
    <s v="Travel"/>
    <s v="Packing Cube Set"/>
    <n v="1"/>
    <n v="45.84"/>
    <n v="0"/>
    <n v="18.079999999999998"/>
    <n v="45.84"/>
    <n v="18.079999999999998"/>
    <n v="27.760000000000005"/>
    <n v="0.605584642233857"/>
  </r>
  <r>
    <n v="3718"/>
    <d v="2026-03-23T00:00:00"/>
    <n v="2026"/>
    <s v="Q1"/>
    <n v="3"/>
    <x v="2"/>
    <x v="1"/>
    <x v="12"/>
    <x v="3"/>
    <s v="New"/>
    <s v="Camping"/>
    <s v="Compact Sleeping Bag"/>
    <n v="2"/>
    <n v="122.07"/>
    <n v="0.05"/>
    <n v="59.16"/>
    <n v="231.93299999999996"/>
    <n v="118.32"/>
    <n v="113.61299999999997"/>
    <n v="0.48985267297021118"/>
  </r>
  <r>
    <n v="4198"/>
    <d v="2026-03-23T00:00:00"/>
    <n v="2026"/>
    <s v="Q1"/>
    <n v="3"/>
    <x v="2"/>
    <x v="1"/>
    <x v="14"/>
    <x v="3"/>
    <s v="New"/>
    <s v="Fitness"/>
    <s v="Weighted Vest"/>
    <n v="3"/>
    <n v="122.4"/>
    <n v="0.15"/>
    <n v="71.150000000000006"/>
    <n v="312.12"/>
    <n v="213.45000000000002"/>
    <n v="98.669999999999987"/>
    <n v="0.31612841214917337"/>
  </r>
  <r>
    <n v="4784"/>
    <d v="2026-03-23T00:00:00"/>
    <n v="2026"/>
    <s v="Q1"/>
    <n v="3"/>
    <x v="2"/>
    <x v="0"/>
    <x v="15"/>
    <x v="0"/>
    <s v="New"/>
    <s v="Cycling"/>
    <s v="Cycling Pack 12L"/>
    <n v="1"/>
    <n v="101.43"/>
    <n v="0"/>
    <n v="51.78"/>
    <n v="101.43"/>
    <n v="51.78"/>
    <n v="49.650000000000006"/>
    <n v="0.4895001478852411"/>
  </r>
  <r>
    <n v="86"/>
    <d v="2026-03-24T00:00:00"/>
    <n v="2026"/>
    <s v="Q1"/>
    <n v="3"/>
    <x v="2"/>
    <x v="1"/>
    <x v="12"/>
    <x v="1"/>
    <s v="Business"/>
    <s v="Cycling"/>
    <s v="Cycling Pack 12L"/>
    <n v="8"/>
    <n v="104.7"/>
    <n v="0.05"/>
    <n v="49.91"/>
    <n v="795.72"/>
    <n v="399.28"/>
    <n v="396.44000000000005"/>
    <n v="0.49821545267179412"/>
  </r>
  <r>
    <n v="1813"/>
    <d v="2026-03-24T00:00:00"/>
    <n v="2026"/>
    <s v="Q1"/>
    <n v="3"/>
    <x v="2"/>
    <x v="0"/>
    <x v="0"/>
    <x v="2"/>
    <s v="Returning"/>
    <s v="Hiking"/>
    <s v="Trail Boots"/>
    <n v="4"/>
    <n v="146.34"/>
    <n v="0"/>
    <n v="79.37"/>
    <n v="585.36"/>
    <n v="317.48"/>
    <n v="267.88"/>
    <n v="0.45763290966242992"/>
  </r>
  <r>
    <n v="2212"/>
    <d v="2026-03-24T00:00:00"/>
    <n v="2026"/>
    <s v="Q1"/>
    <n v="3"/>
    <x v="2"/>
    <x v="1"/>
    <x v="6"/>
    <x v="0"/>
    <s v="Returning"/>
    <s v="Fitness"/>
    <s v="Weighted Vest"/>
    <n v="2"/>
    <n v="122.92"/>
    <n v="0.05"/>
    <n v="70.31"/>
    <n v="233.548"/>
    <n v="140.62"/>
    <n v="92.927999999999997"/>
    <n v="0.39789679209413054"/>
  </r>
  <r>
    <n v="4466"/>
    <d v="2026-03-24T00:00:00"/>
    <n v="2026"/>
    <s v="Q1"/>
    <n v="3"/>
    <x v="2"/>
    <x v="2"/>
    <x v="2"/>
    <x v="0"/>
    <s v="New"/>
    <s v="Hiking"/>
    <s v="Hiking Daypack 20L"/>
    <n v="1"/>
    <n v="91.35"/>
    <n v="0.05"/>
    <n v="45.24"/>
    <n v="86.782499999999985"/>
    <n v="45.24"/>
    <n v="41.542499999999983"/>
    <n v="0.47869674185463645"/>
  </r>
  <r>
    <n v="4483"/>
    <d v="2026-03-24T00:00:00"/>
    <n v="2026"/>
    <s v="Q1"/>
    <n v="3"/>
    <x v="2"/>
    <x v="1"/>
    <x v="12"/>
    <x v="0"/>
    <s v="New"/>
    <s v="Cycling"/>
    <s v="Trail Bike Light"/>
    <n v="3"/>
    <n v="51.01"/>
    <n v="0.15"/>
    <n v="22.84"/>
    <n v="130.07550000000001"/>
    <n v="68.52"/>
    <n v="61.555500000000009"/>
    <n v="0.47322900930613382"/>
  </r>
  <r>
    <n v="273"/>
    <d v="2026-03-25T00:00:00"/>
    <n v="2026"/>
    <s v="Q1"/>
    <n v="3"/>
    <x v="2"/>
    <x v="3"/>
    <x v="8"/>
    <x v="0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</r>
  <r>
    <n v="578"/>
    <d v="2026-03-25T00:00:00"/>
    <n v="2026"/>
    <s v="Q1"/>
    <n v="3"/>
    <x v="2"/>
    <x v="2"/>
    <x v="5"/>
    <x v="3"/>
    <s v="Returning"/>
    <s v="Cycling"/>
    <s v="Trail Bike Light"/>
    <n v="2"/>
    <n v="50.22"/>
    <n v="0.05"/>
    <n v="23.16"/>
    <n v="95.417999999999992"/>
    <n v="46.32"/>
    <n v="49.097999999999992"/>
    <n v="0.51455700182355524"/>
  </r>
  <r>
    <n v="1290"/>
    <d v="2026-03-25T00:00:00"/>
    <n v="2026"/>
    <s v="Q1"/>
    <n v="3"/>
    <x v="2"/>
    <x v="1"/>
    <x v="1"/>
    <x v="0"/>
    <s v="Business"/>
    <s v="Fitness"/>
    <s v="Recovery Roller"/>
    <n v="5"/>
    <n v="36.369999999999997"/>
    <n v="0.05"/>
    <n v="13.81"/>
    <n v="172.75749999999999"/>
    <n v="69.05"/>
    <n v="103.7075"/>
    <n v="0.60030678841729013"/>
  </r>
  <r>
    <n v="1501"/>
    <d v="2026-03-25T00:00:00"/>
    <n v="2026"/>
    <s v="Q1"/>
    <n v="3"/>
    <x v="2"/>
    <x v="3"/>
    <x v="7"/>
    <x v="1"/>
    <s v="New"/>
    <s v="Travel"/>
    <s v="Insulated Bottle"/>
    <n v="3"/>
    <n v="36.43"/>
    <n v="0.1"/>
    <n v="13.23"/>
    <n v="98.36099999999999"/>
    <n v="39.69"/>
    <n v="58.670999999999992"/>
    <n v="0.59648641229755694"/>
  </r>
  <r>
    <n v="1540"/>
    <d v="2026-03-25T00:00:00"/>
    <n v="2026"/>
    <s v="Q1"/>
    <n v="3"/>
    <x v="2"/>
    <x v="1"/>
    <x v="12"/>
    <x v="1"/>
    <s v="Business"/>
    <s v="Cycling"/>
    <s v="Trail Bike Light"/>
    <n v="10"/>
    <n v="49.7"/>
    <n v="0.1"/>
    <n v="21.96"/>
    <n v="447.3"/>
    <n v="219.60000000000002"/>
    <n v="227.7"/>
    <n v="0.50905432595573441"/>
  </r>
  <r>
    <n v="2541"/>
    <d v="2026-03-25T00:00:00"/>
    <n v="2026"/>
    <s v="Q1"/>
    <n v="3"/>
    <x v="2"/>
    <x v="1"/>
    <x v="12"/>
    <x v="0"/>
    <s v="Returning"/>
    <s v="Travel"/>
    <s v="Packing Cube Set"/>
    <n v="2"/>
    <n v="46.61"/>
    <n v="0"/>
    <n v="17.97"/>
    <n v="93.22"/>
    <n v="35.94"/>
    <n v="57.28"/>
    <n v="0.61446041621969538"/>
  </r>
  <r>
    <n v="4264"/>
    <d v="2026-03-25T00:00:00"/>
    <n v="2026"/>
    <s v="Q1"/>
    <n v="3"/>
    <x v="2"/>
    <x v="2"/>
    <x v="5"/>
    <x v="0"/>
    <s v="New"/>
    <s v="Travel"/>
    <s v="Packing Cube Set"/>
    <n v="1"/>
    <n v="47.61"/>
    <n v="0"/>
    <n v="18.89"/>
    <n v="47.61"/>
    <n v="18.89"/>
    <n v="28.72"/>
    <n v="0.60323461457676952"/>
  </r>
  <r>
    <n v="4311"/>
    <d v="2026-03-25T00:00:00"/>
    <n v="2026"/>
    <s v="Q1"/>
    <n v="3"/>
    <x v="2"/>
    <x v="2"/>
    <x v="2"/>
    <x v="0"/>
    <s v="New"/>
    <s v="Cycling"/>
    <s v="Compact Repair Kit"/>
    <n v="2"/>
    <n v="40.880000000000003"/>
    <n v="0.05"/>
    <n v="16.39"/>
    <n v="77.671999999999997"/>
    <n v="32.78"/>
    <n v="44.891999999999996"/>
    <n v="0.57796889483983926"/>
  </r>
  <r>
    <n v="4796"/>
    <d v="2026-03-25T00:00:00"/>
    <n v="2026"/>
    <s v="Q1"/>
    <n v="3"/>
    <x v="2"/>
    <x v="1"/>
    <x v="12"/>
    <x v="0"/>
    <s v="New"/>
    <s v="Fitness"/>
    <s v="Resistance Band Set"/>
    <n v="2"/>
    <n v="39.409999999999997"/>
    <n v="0.15"/>
    <n v="14.91"/>
    <n v="66.996999999999986"/>
    <n v="29.82"/>
    <n v="37.176999999999985"/>
    <n v="0.55490544352732207"/>
  </r>
  <r>
    <n v="89"/>
    <d v="2026-03-26T00:00:00"/>
    <n v="2026"/>
    <s v="Q1"/>
    <n v="3"/>
    <x v="2"/>
    <x v="2"/>
    <x v="10"/>
    <x v="0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</r>
  <r>
    <n v="487"/>
    <d v="2026-03-26T00:00:00"/>
    <n v="2026"/>
    <s v="Q1"/>
    <n v="3"/>
    <x v="2"/>
    <x v="3"/>
    <x v="8"/>
    <x v="2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</r>
  <r>
    <n v="1476"/>
    <d v="2026-03-26T00:00:00"/>
    <n v="2026"/>
    <s v="Q1"/>
    <n v="3"/>
    <x v="2"/>
    <x v="1"/>
    <x v="12"/>
    <x v="3"/>
    <s v="New"/>
    <s v="Travel"/>
    <s v="Insulated Bottle"/>
    <n v="1"/>
    <n v="35.700000000000003"/>
    <n v="0.05"/>
    <n v="13.91"/>
    <n v="33.914999999999999"/>
    <n v="13.91"/>
    <n v="20.004999999999999"/>
    <n v="0.58985699542975079"/>
  </r>
  <r>
    <n v="2145"/>
    <d v="2026-03-26T00:00:00"/>
    <n v="2026"/>
    <s v="Q1"/>
    <n v="3"/>
    <x v="2"/>
    <x v="3"/>
    <x v="8"/>
    <x v="2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</r>
  <r>
    <n v="2999"/>
    <d v="2026-03-26T00:00:00"/>
    <n v="2026"/>
    <s v="Q1"/>
    <n v="3"/>
    <x v="2"/>
    <x v="2"/>
    <x v="3"/>
    <x v="2"/>
    <s v="Returning"/>
    <s v="Travel"/>
    <s v="Insulated Bottle"/>
    <n v="2"/>
    <n v="35.75"/>
    <n v="0"/>
    <n v="13.28"/>
    <n v="71.5"/>
    <n v="26.56"/>
    <n v="44.94"/>
    <n v="0.62853146853146846"/>
  </r>
  <r>
    <n v="4464"/>
    <d v="2026-03-26T00:00:00"/>
    <n v="2026"/>
    <s v="Q1"/>
    <n v="3"/>
    <x v="2"/>
    <x v="2"/>
    <x v="2"/>
    <x v="0"/>
    <s v="Business"/>
    <s v="Fitness"/>
    <s v="Training Mat"/>
    <n v="2"/>
    <n v="50.17"/>
    <n v="0"/>
    <n v="22.37"/>
    <n v="100.34"/>
    <n v="44.74"/>
    <n v="55.6"/>
    <n v="0.55411600558102447"/>
  </r>
  <r>
    <n v="4978"/>
    <d v="2026-03-26T00:00:00"/>
    <n v="2026"/>
    <s v="Q1"/>
    <n v="3"/>
    <x v="2"/>
    <x v="0"/>
    <x v="9"/>
    <x v="0"/>
    <s v="New"/>
    <s v="Fitness"/>
    <s v="Resistance Band Set"/>
    <n v="5"/>
    <n v="41.32"/>
    <n v="0"/>
    <n v="15.09"/>
    <n v="206.6"/>
    <n v="75.45"/>
    <n v="131.14999999999998"/>
    <n v="0.63480154888673757"/>
  </r>
  <r>
    <n v="130"/>
    <d v="2026-03-27T00:00:00"/>
    <n v="2026"/>
    <s v="Q1"/>
    <n v="3"/>
    <x v="2"/>
    <x v="3"/>
    <x v="7"/>
    <x v="3"/>
    <s v="New"/>
    <s v="Hiking"/>
    <s v="Summit Backpack 45L"/>
    <n v="3"/>
    <n v="152.4"/>
    <n v="0.05"/>
    <n v="79.97"/>
    <n v="434.34000000000003"/>
    <n v="239.91"/>
    <n v="194.43000000000004"/>
    <n v="0.44764470230694853"/>
  </r>
  <r>
    <n v="848"/>
    <d v="2026-03-27T00:00:00"/>
    <n v="2026"/>
    <s v="Q1"/>
    <n v="3"/>
    <x v="2"/>
    <x v="0"/>
    <x v="0"/>
    <x v="0"/>
    <s v="New"/>
    <s v="Fitness"/>
    <s v="Recovery Roller"/>
    <n v="1"/>
    <n v="36.299999999999997"/>
    <n v="0"/>
    <n v="14.1"/>
    <n v="36.299999999999997"/>
    <n v="14.1"/>
    <n v="22.199999999999996"/>
    <n v="0.61157024793388426"/>
  </r>
  <r>
    <n v="1359"/>
    <d v="2026-03-27T00:00:00"/>
    <n v="2026"/>
    <s v="Q1"/>
    <n v="3"/>
    <x v="2"/>
    <x v="2"/>
    <x v="5"/>
    <x v="0"/>
    <s v="Returning"/>
    <s v="Travel"/>
    <s v="Packing Cube Set"/>
    <n v="3"/>
    <n v="46.24"/>
    <n v="0.1"/>
    <n v="18.2"/>
    <n v="124.848"/>
    <n v="54.599999999999994"/>
    <n v="70.248000000000005"/>
    <n v="0.56266820453671673"/>
  </r>
  <r>
    <n v="2379"/>
    <d v="2026-03-27T00:00:00"/>
    <n v="2026"/>
    <s v="Q1"/>
    <n v="3"/>
    <x v="2"/>
    <x v="0"/>
    <x v="0"/>
    <x v="2"/>
    <s v="Returning"/>
    <s v="Travel"/>
    <s v="Travel Backpack 35L"/>
    <n v="2"/>
    <n v="165.58"/>
    <n v="0"/>
    <n v="86.16"/>
    <n v="331.16"/>
    <n v="172.32"/>
    <n v="158.84000000000003"/>
    <n v="0.47964730039859893"/>
  </r>
  <r>
    <n v="2987"/>
    <d v="2026-03-27T00:00:00"/>
    <n v="2026"/>
    <s v="Q1"/>
    <n v="3"/>
    <x v="2"/>
    <x v="0"/>
    <x v="9"/>
    <x v="0"/>
    <s v="Returning"/>
    <s v="Camping"/>
    <s v="Compact Sleeping Bag"/>
    <n v="4"/>
    <n v="121.49"/>
    <n v="0"/>
    <n v="62.01"/>
    <n v="485.96"/>
    <n v="248.04"/>
    <n v="237.92"/>
    <n v="0.4895876203802782"/>
  </r>
  <r>
    <n v="3121"/>
    <d v="2026-03-27T00:00:00"/>
    <n v="2026"/>
    <s v="Q1"/>
    <n v="3"/>
    <x v="2"/>
    <x v="1"/>
    <x v="12"/>
    <x v="2"/>
    <s v="New"/>
    <s v="Cycling"/>
    <s v="Commuter Helmet"/>
    <n v="5"/>
    <n v="81.84"/>
    <n v="0.1"/>
    <n v="42.7"/>
    <n v="368.28000000000003"/>
    <n v="213.5"/>
    <n v="154.78000000000003"/>
    <n v="0.42027804931030743"/>
  </r>
  <r>
    <n v="4445"/>
    <d v="2026-03-27T00:00:00"/>
    <n v="2026"/>
    <s v="Q1"/>
    <n v="3"/>
    <x v="2"/>
    <x v="1"/>
    <x v="11"/>
    <x v="0"/>
    <s v="New"/>
    <s v="Hiking"/>
    <s v="Summit Backpack 45L"/>
    <n v="1"/>
    <n v="151.47999999999999"/>
    <n v="0"/>
    <n v="79.41"/>
    <n v="151.47999999999999"/>
    <n v="79.41"/>
    <n v="72.069999999999993"/>
    <n v="0.47577237919197252"/>
  </r>
  <r>
    <n v="441"/>
    <d v="2026-03-28T00:00:00"/>
    <n v="2026"/>
    <s v="Q1"/>
    <n v="3"/>
    <x v="2"/>
    <x v="0"/>
    <x v="15"/>
    <x v="2"/>
    <s v="New"/>
    <s v="Fitness"/>
    <s v="Training Mat"/>
    <n v="1"/>
    <n v="51.02"/>
    <n v="0.05"/>
    <n v="21.94"/>
    <n v="48.469000000000001"/>
    <n v="21.94"/>
    <n v="26.529"/>
    <n v="0.54733953661102974"/>
  </r>
  <r>
    <n v="4608"/>
    <d v="2026-03-28T00:00:00"/>
    <n v="2026"/>
    <s v="Q1"/>
    <n v="3"/>
    <x v="2"/>
    <x v="2"/>
    <x v="2"/>
    <x v="1"/>
    <s v="Business"/>
    <s v="Cycling"/>
    <s v="Compact Repair Kit"/>
    <n v="8"/>
    <n v="40.86"/>
    <n v="0.1"/>
    <n v="16.34"/>
    <n v="294.19200000000001"/>
    <n v="130.72"/>
    <n v="163.47200000000001"/>
    <n v="0.55566432805786703"/>
  </r>
  <r>
    <n v="4914"/>
    <d v="2026-03-28T00:00:00"/>
    <n v="2026"/>
    <s v="Q1"/>
    <n v="3"/>
    <x v="2"/>
    <x v="0"/>
    <x v="9"/>
    <x v="0"/>
    <s v="New"/>
    <s v="Travel"/>
    <s v="Travel Backpack 35L"/>
    <n v="5"/>
    <n v="163.33000000000001"/>
    <n v="0"/>
    <n v="87.05"/>
    <n v="816.65000000000009"/>
    <n v="435.25"/>
    <n v="381.40000000000009"/>
    <n v="0.46702993938651816"/>
  </r>
  <r>
    <n v="860"/>
    <d v="2026-03-29T00:00:00"/>
    <n v="2026"/>
    <s v="Q1"/>
    <n v="3"/>
    <x v="2"/>
    <x v="1"/>
    <x v="14"/>
    <x v="3"/>
    <s v="New"/>
    <s v="Hiking"/>
    <s v="Hiking Daypack 20L"/>
    <n v="1"/>
    <n v="90.27"/>
    <n v="0"/>
    <n v="46.38"/>
    <n v="90.27"/>
    <n v="46.38"/>
    <n v="43.889999999999993"/>
    <n v="0.48620804253904948"/>
  </r>
  <r>
    <n v="920"/>
    <d v="2026-03-29T00:00:00"/>
    <n v="2026"/>
    <s v="Q1"/>
    <n v="3"/>
    <x v="2"/>
    <x v="0"/>
    <x v="9"/>
    <x v="1"/>
    <s v="Business"/>
    <s v="Travel"/>
    <s v="Carry-On Duffel"/>
    <n v="12"/>
    <n v="131.31"/>
    <n v="0.05"/>
    <n v="68.459999999999994"/>
    <n v="1496.934"/>
    <n v="821.52"/>
    <n v="675.41399999999999"/>
    <n v="0.45119824922140855"/>
  </r>
  <r>
    <n v="1700"/>
    <d v="2026-03-29T00:00:00"/>
    <n v="2026"/>
    <s v="Q1"/>
    <n v="3"/>
    <x v="2"/>
    <x v="1"/>
    <x v="12"/>
    <x v="3"/>
    <s v="New"/>
    <s v="Travel"/>
    <s v="Travel Backpack 35L"/>
    <n v="1"/>
    <n v="167.27"/>
    <n v="0.05"/>
    <n v="88.19"/>
    <n v="158.90649999999999"/>
    <n v="88.19"/>
    <n v="70.716499999999996"/>
    <n v="0.44501955552478972"/>
  </r>
  <r>
    <n v="1768"/>
    <d v="2026-03-29T00:00:00"/>
    <n v="2026"/>
    <s v="Q1"/>
    <n v="3"/>
    <x v="2"/>
    <x v="1"/>
    <x v="12"/>
    <x v="3"/>
    <s v="Returning"/>
    <s v="Hiking"/>
    <s v="Trekking Poles"/>
    <n v="4"/>
    <n v="70.510000000000005"/>
    <n v="0"/>
    <n v="31.93"/>
    <n v="282.04000000000002"/>
    <n v="127.72"/>
    <n v="154.32000000000002"/>
    <n v="0.54715643171181394"/>
  </r>
  <r>
    <n v="1876"/>
    <d v="2026-03-29T00:00:00"/>
    <n v="2026"/>
    <s v="Q1"/>
    <n v="3"/>
    <x v="2"/>
    <x v="1"/>
    <x v="6"/>
    <x v="1"/>
    <s v="New"/>
    <s v="Cycling"/>
    <s v="Cycling Pack 12L"/>
    <n v="12"/>
    <n v="101.06"/>
    <n v="0.1"/>
    <n v="50.59"/>
    <n v="1091.4480000000001"/>
    <n v="607.08000000000004"/>
    <n v="484.36800000000005"/>
    <n v="0.4437847703234602"/>
  </r>
  <r>
    <n v="2453"/>
    <d v="2026-03-29T00:00:00"/>
    <n v="2026"/>
    <s v="Q1"/>
    <n v="3"/>
    <x v="2"/>
    <x v="3"/>
    <x v="8"/>
    <x v="0"/>
    <s v="Business"/>
    <s v="Cycling"/>
    <s v="Commuter Helmet"/>
    <n v="2"/>
    <n v="79.849999999999994"/>
    <n v="0.05"/>
    <n v="43.78"/>
    <n v="151.71499999999997"/>
    <n v="87.56"/>
    <n v="64.154999999999973"/>
    <n v="0.42286524074745402"/>
  </r>
  <r>
    <n v="2676"/>
    <d v="2026-03-29T00:00:00"/>
    <n v="2026"/>
    <s v="Q1"/>
    <n v="3"/>
    <x v="2"/>
    <x v="2"/>
    <x v="5"/>
    <x v="2"/>
    <s v="New"/>
    <s v="Camping"/>
    <s v="Trail Tent 2P"/>
    <n v="4"/>
    <n v="191.99"/>
    <n v="0"/>
    <n v="104.44"/>
    <n v="767.96"/>
    <n v="417.76"/>
    <n v="350.20000000000005"/>
    <n v="0.45601333402781397"/>
  </r>
  <r>
    <n v="2800"/>
    <d v="2026-03-29T00:00:00"/>
    <n v="2026"/>
    <s v="Q1"/>
    <n v="3"/>
    <x v="2"/>
    <x v="1"/>
    <x v="11"/>
    <x v="0"/>
    <s v="New"/>
    <s v="Cycling"/>
    <s v="Trail Bike Light"/>
    <n v="1"/>
    <n v="49.81"/>
    <n v="0.05"/>
    <n v="23.12"/>
    <n v="47.319499999999998"/>
    <n v="23.12"/>
    <n v="24.199499999999997"/>
    <n v="0.51140650260463438"/>
  </r>
  <r>
    <n v="2857"/>
    <d v="2026-03-29T00:00:00"/>
    <n v="2026"/>
    <s v="Q1"/>
    <n v="3"/>
    <x v="2"/>
    <x v="0"/>
    <x v="15"/>
    <x v="2"/>
    <s v="New"/>
    <s v="Fitness"/>
    <s v="Resistance Band Set"/>
    <n v="1"/>
    <n v="40.39"/>
    <n v="0.1"/>
    <n v="14.97"/>
    <n v="36.350999999999999"/>
    <n v="14.97"/>
    <n v="21.381"/>
    <n v="0.58818189320788972"/>
  </r>
  <r>
    <n v="3584"/>
    <d v="2026-03-29T00:00:00"/>
    <n v="2026"/>
    <s v="Q1"/>
    <n v="3"/>
    <x v="2"/>
    <x v="0"/>
    <x v="0"/>
    <x v="0"/>
    <s v="Returning"/>
    <s v="Travel"/>
    <s v="Insulated Bottle"/>
    <n v="1"/>
    <n v="35.700000000000003"/>
    <n v="0.05"/>
    <n v="13.85"/>
    <n v="33.914999999999999"/>
    <n v="13.85"/>
    <n v="20.064999999999998"/>
    <n v="0.59162612413386406"/>
  </r>
  <r>
    <n v="3669"/>
    <d v="2026-03-29T00:00:00"/>
    <n v="2026"/>
    <s v="Q1"/>
    <n v="3"/>
    <x v="2"/>
    <x v="2"/>
    <x v="10"/>
    <x v="3"/>
    <s v="Returning"/>
    <s v="Camping"/>
    <s v="Portable Camp Stove"/>
    <n v="1"/>
    <n v="80.09"/>
    <n v="0"/>
    <n v="40.61"/>
    <n v="80.09"/>
    <n v="40.61"/>
    <n v="39.480000000000004"/>
    <n v="0.49294543638406796"/>
  </r>
  <r>
    <n v="4787"/>
    <d v="2026-03-29T00:00:00"/>
    <n v="2026"/>
    <s v="Q1"/>
    <n v="3"/>
    <x v="2"/>
    <x v="3"/>
    <x v="13"/>
    <x v="3"/>
    <s v="New"/>
    <s v="Hiking"/>
    <s v="Trail Boots"/>
    <n v="1"/>
    <n v="142.87"/>
    <n v="0.1"/>
    <n v="77.33"/>
    <n v="128.583"/>
    <n v="77.33"/>
    <n v="51.253"/>
    <n v="0.39859857057309289"/>
  </r>
  <r>
    <n v="769"/>
    <d v="2026-03-30T00:00:00"/>
    <n v="2026"/>
    <s v="Q1"/>
    <n v="3"/>
    <x v="2"/>
    <x v="3"/>
    <x v="8"/>
    <x v="0"/>
    <s v="Returning"/>
    <s v="Fitness"/>
    <s v="Resistance Band Set"/>
    <n v="1"/>
    <n v="40.53"/>
    <n v="0"/>
    <n v="14.32"/>
    <n v="40.53"/>
    <n v="14.32"/>
    <n v="26.21"/>
    <n v="0.64668147051566738"/>
  </r>
  <r>
    <n v="1184"/>
    <d v="2026-03-30T00:00:00"/>
    <n v="2026"/>
    <s v="Q1"/>
    <n v="3"/>
    <x v="2"/>
    <x v="3"/>
    <x v="8"/>
    <x v="0"/>
    <s v="Returning"/>
    <s v="Cycling"/>
    <s v="Trail Bike Light"/>
    <n v="1"/>
    <n v="49.46"/>
    <n v="0"/>
    <n v="23.04"/>
    <n v="49.46"/>
    <n v="23.04"/>
    <n v="26.42"/>
    <n v="0.53416902547513145"/>
  </r>
  <r>
    <n v="1498"/>
    <d v="2026-03-30T00:00:00"/>
    <n v="2026"/>
    <s v="Q1"/>
    <n v="3"/>
    <x v="2"/>
    <x v="1"/>
    <x v="14"/>
    <x v="3"/>
    <s v="Business"/>
    <s v="Hiking"/>
    <s v="Trail Boots"/>
    <n v="3"/>
    <n v="142.46"/>
    <n v="0"/>
    <n v="79.650000000000006"/>
    <n v="427.38"/>
    <n v="238.95000000000002"/>
    <n v="188.42999999999998"/>
    <n v="0.44089569001825069"/>
  </r>
  <r>
    <n v="2054"/>
    <d v="2026-03-30T00:00:00"/>
    <n v="2026"/>
    <s v="Q1"/>
    <n v="3"/>
    <x v="2"/>
    <x v="3"/>
    <x v="13"/>
    <x v="1"/>
    <s v="Business"/>
    <s v="Hiking"/>
    <s v="Trail Boots"/>
    <n v="6"/>
    <n v="142.18"/>
    <n v="0.05"/>
    <n v="80.94"/>
    <n v="810.42600000000004"/>
    <n v="485.64"/>
    <n v="324.78600000000006"/>
    <n v="0.40075960050640036"/>
  </r>
  <r>
    <n v="2294"/>
    <d v="2026-03-30T00:00:00"/>
    <n v="2026"/>
    <s v="Q1"/>
    <n v="3"/>
    <x v="2"/>
    <x v="1"/>
    <x v="14"/>
    <x v="0"/>
    <s v="New"/>
    <s v="Fitness"/>
    <s v="Resistance Band Set"/>
    <n v="2"/>
    <n v="41.04"/>
    <n v="0"/>
    <n v="15.03"/>
    <n v="82.08"/>
    <n v="30.06"/>
    <n v="52.019999999999996"/>
    <n v="0.63377192982456132"/>
  </r>
  <r>
    <n v="2892"/>
    <d v="2026-03-30T00:00:00"/>
    <n v="2026"/>
    <s v="Q1"/>
    <n v="3"/>
    <x v="2"/>
    <x v="1"/>
    <x v="12"/>
    <x v="0"/>
    <s v="Returning"/>
    <s v="Hiking"/>
    <s v="Trail Boots"/>
    <n v="2"/>
    <n v="145.06"/>
    <n v="0.15"/>
    <n v="77.08"/>
    <n v="246.602"/>
    <n v="154.16"/>
    <n v="92.442000000000007"/>
    <n v="0.37486313979610875"/>
  </r>
  <r>
    <n v="3145"/>
    <d v="2026-03-30T00:00:00"/>
    <n v="2026"/>
    <s v="Q1"/>
    <n v="3"/>
    <x v="2"/>
    <x v="1"/>
    <x v="11"/>
    <x v="0"/>
    <s v="Returning"/>
    <s v="Travel"/>
    <s v="Carry-On Duffel"/>
    <n v="1"/>
    <n v="130.72999999999999"/>
    <n v="0"/>
    <n v="66.17"/>
    <n v="130.72999999999999"/>
    <n v="66.17"/>
    <n v="64.559999999999988"/>
    <n v="0.4938422703281572"/>
  </r>
  <r>
    <n v="3925"/>
    <d v="2026-03-30T00:00:00"/>
    <n v="2026"/>
    <s v="Q1"/>
    <n v="3"/>
    <x v="2"/>
    <x v="3"/>
    <x v="13"/>
    <x v="0"/>
    <s v="Business"/>
    <s v="Fitness"/>
    <s v="Recovery Roller"/>
    <n v="2"/>
    <n v="36.630000000000003"/>
    <n v="0"/>
    <n v="14.31"/>
    <n v="73.260000000000005"/>
    <n v="28.62"/>
    <n v="44.64"/>
    <n v="0.60933660933660927"/>
  </r>
  <r>
    <n v="2722"/>
    <d v="2026-03-31T00:00:00"/>
    <n v="2026"/>
    <s v="Q1"/>
    <n v="3"/>
    <x v="2"/>
    <x v="3"/>
    <x v="13"/>
    <x v="3"/>
    <s v="New"/>
    <s v="Cycling"/>
    <s v="Trail Bike Light"/>
    <n v="1"/>
    <n v="50.99"/>
    <n v="0.1"/>
    <n v="21.86"/>
    <n v="45.891000000000005"/>
    <n v="21.86"/>
    <n v="24.031000000000006"/>
    <n v="0.52365387548756848"/>
  </r>
  <r>
    <n v="2767"/>
    <d v="2026-03-31T00:00:00"/>
    <n v="2026"/>
    <s v="Q1"/>
    <n v="3"/>
    <x v="2"/>
    <x v="1"/>
    <x v="6"/>
    <x v="0"/>
    <s v="Returning"/>
    <s v="Travel"/>
    <s v="Carry-On Duffel"/>
    <n v="4"/>
    <n v="134.18"/>
    <n v="0"/>
    <n v="66.430000000000007"/>
    <n v="536.72"/>
    <n v="265.72000000000003"/>
    <n v="271"/>
    <n v="0.5049187658369354"/>
  </r>
  <r>
    <n v="3794"/>
    <d v="2026-03-31T00:00:00"/>
    <n v="2026"/>
    <s v="Q1"/>
    <n v="3"/>
    <x v="2"/>
    <x v="1"/>
    <x v="12"/>
    <x v="2"/>
    <s v="Business"/>
    <s v="Fitness"/>
    <s v="Training Mat"/>
    <n v="2"/>
    <n v="50.86"/>
    <n v="0.1"/>
    <n v="21.76"/>
    <n v="91.548000000000002"/>
    <n v="43.52"/>
    <n v="48.027999999999999"/>
    <n v="0.52462096386595003"/>
  </r>
  <r>
    <n v="3880"/>
    <d v="2026-03-31T00:00:00"/>
    <n v="2026"/>
    <s v="Q1"/>
    <n v="3"/>
    <x v="2"/>
    <x v="1"/>
    <x v="12"/>
    <x v="1"/>
    <s v="Business"/>
    <s v="Camping"/>
    <s v="Compact Sleeping Bag"/>
    <n v="12"/>
    <n v="124.86"/>
    <n v="0.1"/>
    <n v="60.82"/>
    <n v="1348.4880000000001"/>
    <n v="729.84"/>
    <n v="618.64800000000002"/>
    <n v="0.45877160197198641"/>
  </r>
  <r>
    <n v="422"/>
    <d v="2026-04-01T00:00:00"/>
    <n v="2026"/>
    <s v="Q2"/>
    <n v="4"/>
    <x v="3"/>
    <x v="3"/>
    <x v="4"/>
    <x v="0"/>
    <s v="Business"/>
    <s v="Cycling"/>
    <s v="Commuter Helmet"/>
    <n v="1"/>
    <n v="81.760000000000005"/>
    <n v="0.1"/>
    <n v="42.78"/>
    <n v="73.584000000000003"/>
    <n v="42.78"/>
    <n v="30.804000000000002"/>
    <n v="0.4186236138290933"/>
  </r>
  <r>
    <n v="495"/>
    <d v="2026-04-01T00:00:00"/>
    <n v="2026"/>
    <s v="Q2"/>
    <n v="4"/>
    <x v="3"/>
    <x v="1"/>
    <x v="14"/>
    <x v="2"/>
    <s v="Business"/>
    <s v="Travel"/>
    <s v="Carry-On Duffel"/>
    <n v="1"/>
    <n v="134.65"/>
    <n v="0"/>
    <n v="68.19"/>
    <n v="134.65"/>
    <n v="68.19"/>
    <n v="66.460000000000008"/>
    <n v="0.49357593761604163"/>
  </r>
  <r>
    <n v="1517"/>
    <d v="2026-04-01T00:00:00"/>
    <n v="2026"/>
    <s v="Q2"/>
    <n v="4"/>
    <x v="3"/>
    <x v="2"/>
    <x v="16"/>
    <x v="0"/>
    <s v="Business"/>
    <s v="Cycling"/>
    <s v="Compact Repair Kit"/>
    <n v="1"/>
    <n v="41.21"/>
    <n v="0"/>
    <n v="16.34"/>
    <n v="41.21"/>
    <n v="16.34"/>
    <n v="24.87"/>
    <n v="0.60349429750060668"/>
  </r>
  <r>
    <n v="2391"/>
    <d v="2026-04-01T00:00:00"/>
    <n v="2026"/>
    <s v="Q2"/>
    <n v="4"/>
    <x v="3"/>
    <x v="1"/>
    <x v="12"/>
    <x v="0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</r>
  <r>
    <n v="3809"/>
    <d v="2026-04-01T00:00:00"/>
    <n v="2026"/>
    <s v="Q2"/>
    <n v="4"/>
    <x v="3"/>
    <x v="0"/>
    <x v="15"/>
    <x v="0"/>
    <s v="New"/>
    <s v="Camping"/>
    <s v="Compact Sleeping Bag"/>
    <n v="3"/>
    <n v="124.08"/>
    <n v="0.05"/>
    <n v="62.41"/>
    <n v="353.62799999999999"/>
    <n v="187.23"/>
    <n v="166.398"/>
    <n v="0.47054531880959655"/>
  </r>
  <r>
    <n v="3958"/>
    <d v="2026-04-01T00:00:00"/>
    <n v="2026"/>
    <s v="Q2"/>
    <n v="4"/>
    <x v="3"/>
    <x v="1"/>
    <x v="1"/>
    <x v="0"/>
    <s v="Returning"/>
    <s v="Camping"/>
    <s v="Compact Sleeping Bag"/>
    <n v="2"/>
    <n v="125.35"/>
    <n v="0.15"/>
    <n v="60.73"/>
    <n v="213.095"/>
    <n v="121.46"/>
    <n v="91.635000000000005"/>
    <n v="0.43001947488209485"/>
  </r>
  <r>
    <n v="4418"/>
    <d v="2026-04-01T00:00:00"/>
    <n v="2026"/>
    <s v="Q2"/>
    <n v="4"/>
    <x v="3"/>
    <x v="1"/>
    <x v="14"/>
    <x v="3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</r>
  <r>
    <n v="4693"/>
    <d v="2026-04-01T00:00:00"/>
    <n v="2026"/>
    <s v="Q2"/>
    <n v="4"/>
    <x v="3"/>
    <x v="1"/>
    <x v="12"/>
    <x v="1"/>
    <s v="Business"/>
    <s v="Hiking"/>
    <s v="Hiking Daypack 20L"/>
    <n v="15"/>
    <n v="94.33"/>
    <n v="0.1"/>
    <n v="44.38"/>
    <n v="1273.4550000000002"/>
    <n v="665.7"/>
    <n v="607.75500000000011"/>
    <n v="0.47724890161018652"/>
  </r>
  <r>
    <n v="193"/>
    <d v="2026-04-02T00:00:00"/>
    <n v="2026"/>
    <s v="Q2"/>
    <n v="4"/>
    <x v="3"/>
    <x v="3"/>
    <x v="4"/>
    <x v="2"/>
    <s v="Returning"/>
    <s v="Travel"/>
    <s v="Insulated Bottle"/>
    <n v="1"/>
    <n v="35.6"/>
    <n v="0.1"/>
    <n v="13.39"/>
    <n v="32.04"/>
    <n v="13.39"/>
    <n v="18.649999999999999"/>
    <n v="0.58208489388264661"/>
  </r>
  <r>
    <n v="2246"/>
    <d v="2026-04-02T00:00:00"/>
    <n v="2026"/>
    <s v="Q2"/>
    <n v="4"/>
    <x v="3"/>
    <x v="1"/>
    <x v="12"/>
    <x v="3"/>
    <s v="Returning"/>
    <s v="Cycling"/>
    <s v="Trail Bike Light"/>
    <n v="1"/>
    <n v="50.17"/>
    <n v="0"/>
    <n v="21.95"/>
    <n v="50.17"/>
    <n v="21.95"/>
    <n v="28.220000000000002"/>
    <n v="0.56248754235598963"/>
  </r>
  <r>
    <n v="2556"/>
    <d v="2026-04-02T00:00:00"/>
    <n v="2026"/>
    <s v="Q2"/>
    <n v="4"/>
    <x v="3"/>
    <x v="3"/>
    <x v="8"/>
    <x v="0"/>
    <s v="Returning"/>
    <s v="Hiking"/>
    <s v="Trekking Poles"/>
    <n v="2"/>
    <n v="72.900000000000006"/>
    <n v="0"/>
    <n v="31.52"/>
    <n v="145.80000000000001"/>
    <n v="63.04"/>
    <n v="82.760000000000019"/>
    <n v="0.5676268861454048"/>
  </r>
  <r>
    <n v="169"/>
    <d v="2026-04-03T00:00:00"/>
    <n v="2026"/>
    <s v="Q2"/>
    <n v="4"/>
    <x v="3"/>
    <x v="2"/>
    <x v="16"/>
    <x v="0"/>
    <s v="New"/>
    <s v="Hiking"/>
    <s v="Hiking Daypack 20L"/>
    <n v="2"/>
    <n v="93.48"/>
    <n v="0"/>
    <n v="45.15"/>
    <n v="186.96"/>
    <n v="90.3"/>
    <n v="96.660000000000011"/>
    <n v="0.51700898587933253"/>
  </r>
  <r>
    <n v="877"/>
    <d v="2026-04-03T00:00:00"/>
    <n v="2026"/>
    <s v="Q2"/>
    <n v="4"/>
    <x v="3"/>
    <x v="1"/>
    <x v="12"/>
    <x v="0"/>
    <s v="New"/>
    <s v="Camping"/>
    <s v="Compact Sleeping Bag"/>
    <n v="1"/>
    <n v="123.63"/>
    <n v="0"/>
    <n v="58.88"/>
    <n v="123.63"/>
    <n v="58.88"/>
    <n v="64.75"/>
    <n v="0.52374019250990866"/>
  </r>
  <r>
    <n v="2023"/>
    <d v="2026-04-03T00:00:00"/>
    <n v="2026"/>
    <s v="Q2"/>
    <n v="4"/>
    <x v="3"/>
    <x v="1"/>
    <x v="12"/>
    <x v="0"/>
    <s v="New"/>
    <s v="Travel"/>
    <s v="Travel Backpack 35L"/>
    <n v="3"/>
    <n v="168.37"/>
    <n v="0"/>
    <n v="87.15"/>
    <n v="505.11"/>
    <n v="261.45000000000005"/>
    <n v="243.65999999999997"/>
    <n v="0.4823899744610084"/>
  </r>
  <r>
    <n v="2548"/>
    <d v="2026-04-03T00:00:00"/>
    <n v="2026"/>
    <s v="Q2"/>
    <n v="4"/>
    <x v="3"/>
    <x v="0"/>
    <x v="9"/>
    <x v="3"/>
    <s v="New"/>
    <s v="Cycling"/>
    <s v="Trail Bike Light"/>
    <n v="4"/>
    <n v="51.68"/>
    <n v="0.05"/>
    <n v="23.09"/>
    <n v="196.38399999999999"/>
    <n v="92.36"/>
    <n v="104.02399999999999"/>
    <n v="0.52969692031937421"/>
  </r>
  <r>
    <n v="2602"/>
    <d v="2026-04-03T00:00:00"/>
    <n v="2026"/>
    <s v="Q2"/>
    <n v="4"/>
    <x v="3"/>
    <x v="1"/>
    <x v="12"/>
    <x v="3"/>
    <s v="New"/>
    <s v="Cycling"/>
    <s v="Compact Repair Kit"/>
    <n v="1"/>
    <n v="40.159999999999997"/>
    <n v="0"/>
    <n v="16.77"/>
    <n v="40.159999999999997"/>
    <n v="16.77"/>
    <n v="23.389999999999997"/>
    <n v="0.58242031872509958"/>
  </r>
  <r>
    <n v="3229"/>
    <d v="2026-04-03T00:00:00"/>
    <n v="2026"/>
    <s v="Q2"/>
    <n v="4"/>
    <x v="3"/>
    <x v="3"/>
    <x v="13"/>
    <x v="2"/>
    <s v="Returning"/>
    <s v="Travel"/>
    <s v="Insulated Bottle"/>
    <n v="3"/>
    <n v="36.17"/>
    <n v="0.1"/>
    <n v="13.65"/>
    <n v="97.659000000000006"/>
    <n v="40.950000000000003"/>
    <n v="56.709000000000003"/>
    <n v="0.58068380794396834"/>
  </r>
  <r>
    <n v="3261"/>
    <d v="2026-04-03T00:00:00"/>
    <n v="2026"/>
    <s v="Q2"/>
    <n v="4"/>
    <x v="3"/>
    <x v="2"/>
    <x v="10"/>
    <x v="0"/>
    <s v="New"/>
    <s v="Travel"/>
    <s v="Carry-On Duffel"/>
    <n v="4"/>
    <n v="130.55000000000001"/>
    <n v="0"/>
    <n v="67.66"/>
    <n v="522.20000000000005"/>
    <n v="270.64"/>
    <n v="251.56000000000006"/>
    <n v="0.48173113749521262"/>
  </r>
  <r>
    <n v="3621"/>
    <d v="2026-04-03T00:00:00"/>
    <n v="2026"/>
    <s v="Q2"/>
    <n v="4"/>
    <x v="3"/>
    <x v="3"/>
    <x v="8"/>
    <x v="0"/>
    <s v="New"/>
    <s v="Cycling"/>
    <s v="Cycling Pack 12L"/>
    <n v="2"/>
    <n v="102.63"/>
    <n v="0"/>
    <n v="50.19"/>
    <n v="205.26"/>
    <n v="100.38"/>
    <n v="104.88"/>
    <n v="0.51096170710318622"/>
  </r>
  <r>
    <n v="4681"/>
    <d v="2026-04-03T00:00:00"/>
    <n v="2026"/>
    <s v="Q2"/>
    <n v="4"/>
    <x v="3"/>
    <x v="3"/>
    <x v="13"/>
    <x v="3"/>
    <s v="Returning"/>
    <s v="Cycling"/>
    <s v="Commuter Helmet"/>
    <n v="6"/>
    <n v="81.239999999999995"/>
    <n v="0"/>
    <n v="43.28"/>
    <n v="487.43999999999994"/>
    <n v="259.68"/>
    <n v="227.75999999999993"/>
    <n v="0.46725750861644505"/>
  </r>
  <r>
    <n v="4954"/>
    <d v="2026-04-03T00:00:00"/>
    <n v="2026"/>
    <s v="Q2"/>
    <n v="4"/>
    <x v="3"/>
    <x v="3"/>
    <x v="8"/>
    <x v="0"/>
    <s v="New"/>
    <s v="Hiking"/>
    <s v="Trekking Poles"/>
    <n v="3"/>
    <n v="72.11"/>
    <n v="0.05"/>
    <n v="31.63"/>
    <n v="205.51349999999996"/>
    <n v="94.89"/>
    <n v="110.62349999999996"/>
    <n v="0.5382785072513484"/>
  </r>
  <r>
    <n v="1153"/>
    <d v="2026-04-04T00:00:00"/>
    <n v="2026"/>
    <s v="Q2"/>
    <n v="4"/>
    <x v="3"/>
    <x v="2"/>
    <x v="16"/>
    <x v="2"/>
    <s v="New"/>
    <s v="Hiking"/>
    <s v="Hiking Daypack 20L"/>
    <n v="4"/>
    <n v="90.15"/>
    <n v="0"/>
    <n v="44.9"/>
    <n v="360.6"/>
    <n v="179.6"/>
    <n v="181.00000000000003"/>
    <n v="0.50194120909595119"/>
  </r>
  <r>
    <n v="1383"/>
    <d v="2026-04-04T00:00:00"/>
    <n v="2026"/>
    <s v="Q2"/>
    <n v="4"/>
    <x v="3"/>
    <x v="3"/>
    <x v="4"/>
    <x v="2"/>
    <s v="Returning"/>
    <s v="Cycling"/>
    <s v="Trail Bike Light"/>
    <n v="1"/>
    <n v="50.7"/>
    <n v="0.05"/>
    <n v="21.85"/>
    <n v="48.164999999999999"/>
    <n v="21.85"/>
    <n v="26.314999999999998"/>
    <n v="0.54635108481262329"/>
  </r>
  <r>
    <n v="2583"/>
    <d v="2026-04-04T00:00:00"/>
    <n v="2026"/>
    <s v="Q2"/>
    <n v="4"/>
    <x v="3"/>
    <x v="0"/>
    <x v="0"/>
    <x v="0"/>
    <s v="Returning"/>
    <s v="Fitness"/>
    <s v="Resistance Band Set"/>
    <n v="1"/>
    <n v="41.13"/>
    <n v="0"/>
    <n v="15.04"/>
    <n v="41.13"/>
    <n v="15.04"/>
    <n v="26.090000000000003"/>
    <n v="0.63433017262338931"/>
  </r>
  <r>
    <n v="4074"/>
    <d v="2026-04-04T00:00:00"/>
    <n v="2026"/>
    <s v="Q2"/>
    <n v="4"/>
    <x v="3"/>
    <x v="1"/>
    <x v="1"/>
    <x v="2"/>
    <s v="Returning"/>
    <s v="Camping"/>
    <s v="Compact Sleeping Bag"/>
    <n v="1"/>
    <n v="121.66"/>
    <n v="0"/>
    <n v="61.37"/>
    <n v="121.66"/>
    <n v="61.37"/>
    <n v="60.29"/>
    <n v="0.49556140062469178"/>
  </r>
  <r>
    <n v="4301"/>
    <d v="2026-04-04T00:00:00"/>
    <n v="2026"/>
    <s v="Q2"/>
    <n v="4"/>
    <x v="3"/>
    <x v="2"/>
    <x v="16"/>
    <x v="2"/>
    <s v="New"/>
    <s v="Fitness"/>
    <s v="Weighted Vest"/>
    <n v="1"/>
    <n v="122.77"/>
    <n v="0.1"/>
    <n v="70.59"/>
    <n v="110.49299999999999"/>
    <n v="70.59"/>
    <n v="39.902999999999992"/>
    <n v="0.36113599956558329"/>
  </r>
  <r>
    <n v="4692"/>
    <d v="2026-04-04T00:00:00"/>
    <n v="2026"/>
    <s v="Q2"/>
    <n v="4"/>
    <x v="3"/>
    <x v="3"/>
    <x v="13"/>
    <x v="0"/>
    <s v="Returning"/>
    <s v="Cycling"/>
    <s v="Trail Bike Light"/>
    <n v="1"/>
    <n v="49.96"/>
    <n v="0"/>
    <n v="22.13"/>
    <n v="49.96"/>
    <n v="22.13"/>
    <n v="27.830000000000002"/>
    <n v="0.55704563650920735"/>
  </r>
  <r>
    <n v="1951"/>
    <d v="2026-04-05T00:00:00"/>
    <n v="2026"/>
    <s v="Q2"/>
    <n v="4"/>
    <x v="3"/>
    <x v="3"/>
    <x v="8"/>
    <x v="3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</r>
  <r>
    <n v="2111"/>
    <d v="2026-04-05T00:00:00"/>
    <n v="2026"/>
    <s v="Q2"/>
    <n v="4"/>
    <x v="3"/>
    <x v="3"/>
    <x v="13"/>
    <x v="0"/>
    <s v="New"/>
    <s v="Hiking"/>
    <s v="Trekking Poles"/>
    <n v="3"/>
    <n v="69.83"/>
    <n v="0.05"/>
    <n v="31.53"/>
    <n v="199.0155"/>
    <n v="94.59"/>
    <n v="104.4255"/>
    <n v="0.52471038687941396"/>
  </r>
  <r>
    <n v="2933"/>
    <d v="2026-04-05T00:00:00"/>
    <n v="2026"/>
    <s v="Q2"/>
    <n v="4"/>
    <x v="3"/>
    <x v="1"/>
    <x v="6"/>
    <x v="2"/>
    <s v="Returning"/>
    <s v="Travel"/>
    <s v="Insulated Bottle"/>
    <n v="1"/>
    <n v="35.4"/>
    <n v="0"/>
    <n v="13.37"/>
    <n v="35.4"/>
    <n v="13.37"/>
    <n v="22.03"/>
    <n v="0.62231638418079105"/>
  </r>
  <r>
    <n v="3263"/>
    <d v="2026-04-05T00:00:00"/>
    <n v="2026"/>
    <s v="Q2"/>
    <n v="4"/>
    <x v="3"/>
    <x v="3"/>
    <x v="7"/>
    <x v="0"/>
    <s v="New"/>
    <s v="Fitness"/>
    <s v="Training Mat"/>
    <n v="1"/>
    <n v="51.75"/>
    <n v="0.1"/>
    <n v="22.1"/>
    <n v="46.575000000000003"/>
    <n v="22.1"/>
    <n v="24.475000000000001"/>
    <n v="0.52549651100375738"/>
  </r>
  <r>
    <n v="4764"/>
    <d v="2026-04-05T00:00:00"/>
    <n v="2026"/>
    <s v="Q2"/>
    <n v="4"/>
    <x v="3"/>
    <x v="3"/>
    <x v="13"/>
    <x v="3"/>
    <s v="New"/>
    <s v="Cycling"/>
    <s v="Compact Repair Kit"/>
    <n v="6"/>
    <n v="39.6"/>
    <n v="0.15"/>
    <n v="17.010000000000002"/>
    <n v="201.96"/>
    <n v="102.06"/>
    <n v="99.9"/>
    <n v="0.49465240641711233"/>
  </r>
  <r>
    <n v="28"/>
    <d v="2026-04-06T00:00:00"/>
    <n v="2026"/>
    <s v="Q2"/>
    <n v="4"/>
    <x v="3"/>
    <x v="1"/>
    <x v="6"/>
    <x v="2"/>
    <s v="New"/>
    <s v="Fitness"/>
    <s v="Weighted Vest"/>
    <n v="2"/>
    <n v="125.94"/>
    <n v="0.05"/>
    <n v="70.94"/>
    <n v="239.28599999999997"/>
    <n v="141.88"/>
    <n v="97.405999999999977"/>
    <n v="0.40706936469329585"/>
  </r>
  <r>
    <n v="581"/>
    <d v="2026-04-06T00:00:00"/>
    <n v="2026"/>
    <s v="Q2"/>
    <n v="4"/>
    <x v="3"/>
    <x v="1"/>
    <x v="1"/>
    <x v="0"/>
    <s v="Returning"/>
    <s v="Camping"/>
    <s v="Compact Sleeping Bag"/>
    <n v="3"/>
    <n v="124.67"/>
    <n v="0"/>
    <n v="61.46"/>
    <n v="374.01"/>
    <n v="184.38"/>
    <n v="189.63"/>
    <n v="0.50701852891633914"/>
  </r>
  <r>
    <n v="643"/>
    <d v="2026-04-06T00:00:00"/>
    <n v="2026"/>
    <s v="Q2"/>
    <n v="4"/>
    <x v="3"/>
    <x v="3"/>
    <x v="8"/>
    <x v="0"/>
    <s v="Returning"/>
    <s v="Hiking"/>
    <s v="Trekking Poles"/>
    <n v="2"/>
    <n v="72.260000000000005"/>
    <n v="0"/>
    <n v="33.21"/>
    <n v="144.52000000000001"/>
    <n v="66.42"/>
    <n v="78.100000000000009"/>
    <n v="0.54040963188486024"/>
  </r>
  <r>
    <n v="1907"/>
    <d v="2026-04-06T00:00:00"/>
    <n v="2026"/>
    <s v="Q2"/>
    <n v="4"/>
    <x v="3"/>
    <x v="1"/>
    <x v="12"/>
    <x v="1"/>
    <s v="Business"/>
    <s v="Cycling"/>
    <s v="Trail Bike Light"/>
    <n v="10"/>
    <n v="50.64"/>
    <n v="0.2"/>
    <n v="22.99"/>
    <n v="405.12"/>
    <n v="229.89999999999998"/>
    <n v="175.22000000000003"/>
    <n v="0.43251382306477099"/>
  </r>
  <r>
    <n v="1950"/>
    <d v="2026-04-06T00:00:00"/>
    <n v="2026"/>
    <s v="Q2"/>
    <n v="4"/>
    <x v="3"/>
    <x v="0"/>
    <x v="9"/>
    <x v="0"/>
    <s v="New"/>
    <s v="Hiking"/>
    <s v="Trekking Poles"/>
    <n v="1"/>
    <n v="73"/>
    <n v="0"/>
    <n v="32.4"/>
    <n v="73"/>
    <n v="32.4"/>
    <n v="40.6"/>
    <n v="0.55616438356164388"/>
  </r>
  <r>
    <n v="2443"/>
    <d v="2026-04-06T00:00:00"/>
    <n v="2026"/>
    <s v="Q2"/>
    <n v="4"/>
    <x v="3"/>
    <x v="0"/>
    <x v="15"/>
    <x v="0"/>
    <s v="Returning"/>
    <s v="Travel"/>
    <s v="Insulated Bottle"/>
    <n v="1"/>
    <n v="35.700000000000003"/>
    <n v="0"/>
    <n v="13.8"/>
    <n v="35.700000000000003"/>
    <n v="13.8"/>
    <n v="21.900000000000002"/>
    <n v="0.61344537815126055"/>
  </r>
  <r>
    <n v="2480"/>
    <d v="2026-04-06T00:00:00"/>
    <n v="2026"/>
    <s v="Q2"/>
    <n v="4"/>
    <x v="3"/>
    <x v="2"/>
    <x v="16"/>
    <x v="1"/>
    <s v="New"/>
    <s v="Hiking"/>
    <s v="Summit Backpack 45L"/>
    <n v="8"/>
    <n v="152.41999999999999"/>
    <n v="0.05"/>
    <n v="80.11"/>
    <n v="1158.3919999999998"/>
    <n v="640.88"/>
    <n v="517.51199999999983"/>
    <n v="0.44675032286134564"/>
  </r>
  <r>
    <n v="2515"/>
    <d v="2026-04-06T00:00:00"/>
    <n v="2026"/>
    <s v="Q2"/>
    <n v="4"/>
    <x v="3"/>
    <x v="3"/>
    <x v="8"/>
    <x v="0"/>
    <s v="Returning"/>
    <s v="Cycling"/>
    <s v="Commuter Helmet"/>
    <n v="1"/>
    <n v="81.78"/>
    <n v="0"/>
    <n v="42.82"/>
    <n v="81.78"/>
    <n v="42.82"/>
    <n v="38.96"/>
    <n v="0.47640009782342874"/>
  </r>
  <r>
    <n v="2829"/>
    <d v="2026-04-06T00:00:00"/>
    <n v="2026"/>
    <s v="Q2"/>
    <n v="4"/>
    <x v="3"/>
    <x v="1"/>
    <x v="6"/>
    <x v="0"/>
    <s v="Business"/>
    <s v="Cycling"/>
    <s v="Cycling Pack 12L"/>
    <n v="6"/>
    <n v="102.59"/>
    <n v="0.1"/>
    <n v="49.6"/>
    <n v="553.98599999999999"/>
    <n v="297.60000000000002"/>
    <n v="256.38599999999997"/>
    <n v="0.46280230908362302"/>
  </r>
  <r>
    <n v="4086"/>
    <d v="2026-04-06T00:00:00"/>
    <n v="2026"/>
    <s v="Q2"/>
    <n v="4"/>
    <x v="3"/>
    <x v="3"/>
    <x v="8"/>
    <x v="2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</r>
  <r>
    <n v="4512"/>
    <d v="2026-04-06T00:00:00"/>
    <n v="2026"/>
    <s v="Q2"/>
    <n v="4"/>
    <x v="3"/>
    <x v="1"/>
    <x v="1"/>
    <x v="0"/>
    <s v="New"/>
    <s v="Travel"/>
    <s v="Carry-On Duffel"/>
    <n v="6"/>
    <n v="136.29"/>
    <n v="0"/>
    <n v="68.209999999999994"/>
    <n v="817.74"/>
    <n v="409.26"/>
    <n v="408.48"/>
    <n v="0.49952307579426225"/>
  </r>
  <r>
    <n v="4837"/>
    <d v="2026-04-06T00:00:00"/>
    <n v="2026"/>
    <s v="Q2"/>
    <n v="4"/>
    <x v="3"/>
    <x v="0"/>
    <x v="9"/>
    <x v="1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</r>
  <r>
    <n v="1580"/>
    <d v="2026-04-07T00:00:00"/>
    <n v="2026"/>
    <s v="Q2"/>
    <n v="4"/>
    <x v="3"/>
    <x v="2"/>
    <x v="3"/>
    <x v="0"/>
    <s v="New"/>
    <s v="Camping"/>
    <s v="Compact Sleeping Bag"/>
    <n v="2"/>
    <n v="120.5"/>
    <n v="0"/>
    <n v="61.42"/>
    <n v="241"/>
    <n v="122.84"/>
    <n v="118.16"/>
    <n v="0.49029045643153524"/>
  </r>
  <r>
    <n v="1962"/>
    <d v="2026-04-07T00:00:00"/>
    <n v="2026"/>
    <s v="Q2"/>
    <n v="4"/>
    <x v="3"/>
    <x v="0"/>
    <x v="0"/>
    <x v="0"/>
    <s v="Returning"/>
    <s v="Hiking"/>
    <s v="Summit Backpack 45L"/>
    <n v="3"/>
    <n v="152.62"/>
    <n v="0.05"/>
    <n v="77.75"/>
    <n v="434.96699999999998"/>
    <n v="233.25"/>
    <n v="201.71699999999998"/>
    <n v="0.46375242259757637"/>
  </r>
  <r>
    <n v="2381"/>
    <d v="2026-04-07T00:00:00"/>
    <n v="2026"/>
    <s v="Q2"/>
    <n v="4"/>
    <x v="3"/>
    <x v="1"/>
    <x v="11"/>
    <x v="0"/>
    <s v="Returning"/>
    <s v="Travel"/>
    <s v="Carry-On Duffel"/>
    <n v="2"/>
    <n v="134.16"/>
    <n v="0.05"/>
    <n v="67.08"/>
    <n v="254.90399999999997"/>
    <n v="134.16"/>
    <n v="120.74399999999997"/>
    <n v="0.47368421052631576"/>
  </r>
  <r>
    <n v="2655"/>
    <d v="2026-04-07T00:00:00"/>
    <n v="2026"/>
    <s v="Q2"/>
    <n v="4"/>
    <x v="3"/>
    <x v="3"/>
    <x v="13"/>
    <x v="2"/>
    <s v="Business"/>
    <s v="Cycling"/>
    <s v="Cycling Pack 12L"/>
    <n v="1"/>
    <n v="101.13"/>
    <n v="0"/>
    <n v="50.8"/>
    <n v="101.13"/>
    <n v="50.8"/>
    <n v="50.33"/>
    <n v="0.49767625828141998"/>
  </r>
  <r>
    <n v="2944"/>
    <d v="2026-04-07T00:00:00"/>
    <n v="2026"/>
    <s v="Q2"/>
    <n v="4"/>
    <x v="3"/>
    <x v="1"/>
    <x v="14"/>
    <x v="2"/>
    <s v="New"/>
    <s v="Fitness"/>
    <s v="Training Mat"/>
    <n v="1"/>
    <n v="51.36"/>
    <n v="0"/>
    <n v="22.21"/>
    <n v="51.36"/>
    <n v="22.21"/>
    <n v="29.15"/>
    <n v="0.56756230529595009"/>
  </r>
  <r>
    <n v="4756"/>
    <d v="2026-04-07T00:00:00"/>
    <n v="2026"/>
    <s v="Q2"/>
    <n v="4"/>
    <x v="3"/>
    <x v="2"/>
    <x v="16"/>
    <x v="0"/>
    <s v="Business"/>
    <s v="Hiking"/>
    <s v="Summit Backpack 45L"/>
    <n v="5"/>
    <n v="151.88"/>
    <n v="0"/>
    <n v="80.56"/>
    <n v="759.4"/>
    <n v="402.8"/>
    <n v="356.59999999999997"/>
    <n v="0.46958124835396364"/>
  </r>
  <r>
    <n v="52"/>
    <d v="2026-04-08T00:00:00"/>
    <n v="2026"/>
    <s v="Q2"/>
    <n v="4"/>
    <x v="3"/>
    <x v="1"/>
    <x v="12"/>
    <x v="0"/>
    <s v="New"/>
    <s v="Travel"/>
    <s v="Carry-On Duffel"/>
    <n v="2"/>
    <n v="133.59"/>
    <n v="0"/>
    <n v="66.83"/>
    <n v="267.18"/>
    <n v="133.66"/>
    <n v="133.52000000000001"/>
    <n v="0.49973800434164234"/>
  </r>
  <r>
    <n v="556"/>
    <d v="2026-04-08T00:00:00"/>
    <n v="2026"/>
    <s v="Q2"/>
    <n v="4"/>
    <x v="3"/>
    <x v="3"/>
    <x v="8"/>
    <x v="0"/>
    <s v="New"/>
    <s v="Camping"/>
    <s v="Compact Sleeping Bag"/>
    <n v="2"/>
    <n v="124.39"/>
    <n v="0"/>
    <n v="61.27"/>
    <n v="248.78"/>
    <n v="122.54"/>
    <n v="126.24"/>
    <n v="0.50743628909076288"/>
  </r>
  <r>
    <n v="1233"/>
    <d v="2026-04-08T00:00:00"/>
    <n v="2026"/>
    <s v="Q2"/>
    <n v="4"/>
    <x v="3"/>
    <x v="0"/>
    <x v="15"/>
    <x v="0"/>
    <s v="New"/>
    <s v="Cycling"/>
    <s v="Trail Bike Light"/>
    <n v="5"/>
    <n v="50.22"/>
    <n v="0.1"/>
    <n v="22.31"/>
    <n v="225.99"/>
    <n v="111.55"/>
    <n v="114.44000000000001"/>
    <n v="0.50639408823399268"/>
  </r>
  <r>
    <n v="1492"/>
    <d v="2026-04-08T00:00:00"/>
    <n v="2026"/>
    <s v="Q2"/>
    <n v="4"/>
    <x v="3"/>
    <x v="1"/>
    <x v="14"/>
    <x v="0"/>
    <s v="Returning"/>
    <s v="Cycling"/>
    <s v="Compact Repair Kit"/>
    <n v="2"/>
    <n v="41.08"/>
    <n v="0"/>
    <n v="16.79"/>
    <n v="82.16"/>
    <n v="33.58"/>
    <n v="48.58"/>
    <n v="0.59128529698149956"/>
  </r>
  <r>
    <n v="1619"/>
    <d v="2026-04-08T00:00:00"/>
    <n v="2026"/>
    <s v="Q2"/>
    <n v="4"/>
    <x v="3"/>
    <x v="3"/>
    <x v="8"/>
    <x v="2"/>
    <s v="New"/>
    <s v="Travel"/>
    <s v="Packing Cube Set"/>
    <n v="5"/>
    <n v="46.11"/>
    <n v="0"/>
    <n v="18.88"/>
    <n v="230.55"/>
    <n v="94.399999999999991"/>
    <n v="136.15000000000003"/>
    <n v="0.5905443504662764"/>
  </r>
  <r>
    <n v="1631"/>
    <d v="2026-04-08T00:00:00"/>
    <n v="2026"/>
    <s v="Q2"/>
    <n v="4"/>
    <x v="3"/>
    <x v="3"/>
    <x v="8"/>
    <x v="0"/>
    <s v="Returning"/>
    <s v="Travel"/>
    <s v="Packing Cube Set"/>
    <n v="1"/>
    <n v="45.54"/>
    <n v="0"/>
    <n v="18.36"/>
    <n v="45.54"/>
    <n v="18.36"/>
    <n v="27.18"/>
    <n v="0.59683794466403162"/>
  </r>
  <r>
    <n v="1844"/>
    <d v="2026-04-08T00:00:00"/>
    <n v="2026"/>
    <s v="Q2"/>
    <n v="4"/>
    <x v="3"/>
    <x v="1"/>
    <x v="14"/>
    <x v="2"/>
    <s v="New"/>
    <s v="Fitness"/>
    <s v="Recovery Roller"/>
    <n v="2"/>
    <n v="37.1"/>
    <n v="0.1"/>
    <n v="14.17"/>
    <n v="66.78"/>
    <n v="28.34"/>
    <n v="38.44"/>
    <n v="0.57562144354597178"/>
  </r>
  <r>
    <n v="4246"/>
    <d v="2026-04-08T00:00:00"/>
    <n v="2026"/>
    <s v="Q2"/>
    <n v="4"/>
    <x v="3"/>
    <x v="3"/>
    <x v="8"/>
    <x v="1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</r>
  <r>
    <n v="5139"/>
    <d v="2026-04-08T00:00:00"/>
    <n v="2026"/>
    <s v="Q2"/>
    <n v="4"/>
    <x v="3"/>
    <x v="0"/>
    <x v="15"/>
    <x v="0"/>
    <s v="Returning"/>
    <s v="Fitness"/>
    <s v="Training Mat"/>
    <n v="2"/>
    <n v="51.4"/>
    <n v="0"/>
    <n v="21.99"/>
    <n v="102.8"/>
    <n v="43.98"/>
    <n v="58.82"/>
    <n v="0.57217898832684821"/>
  </r>
  <r>
    <n v="186"/>
    <d v="2026-04-09T00:00:00"/>
    <n v="2026"/>
    <s v="Q2"/>
    <n v="4"/>
    <x v="3"/>
    <x v="0"/>
    <x v="0"/>
    <x v="0"/>
    <s v="New"/>
    <s v="Travel"/>
    <s v="Packing Cube Set"/>
    <n v="2"/>
    <n v="46.42"/>
    <n v="0.1"/>
    <n v="18.73"/>
    <n v="83.556000000000012"/>
    <n v="37.46"/>
    <n v="46.096000000000011"/>
    <n v="0.55167791660682663"/>
  </r>
  <r>
    <n v="1742"/>
    <d v="2026-04-09T00:00:00"/>
    <n v="2026"/>
    <s v="Q2"/>
    <n v="4"/>
    <x v="3"/>
    <x v="3"/>
    <x v="4"/>
    <x v="3"/>
    <s v="Returning"/>
    <s v="Camping"/>
    <s v="Compact Sleeping Bag"/>
    <n v="2"/>
    <n v="120.75"/>
    <n v="0.05"/>
    <n v="60.31"/>
    <n v="229.42499999999998"/>
    <n v="120.62"/>
    <n v="108.80499999999998"/>
    <n v="0.47425084450256066"/>
  </r>
  <r>
    <n v="3189"/>
    <d v="2026-04-09T00:00:00"/>
    <n v="2026"/>
    <s v="Q2"/>
    <n v="4"/>
    <x v="3"/>
    <x v="1"/>
    <x v="11"/>
    <x v="1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</r>
  <r>
    <n v="3747"/>
    <d v="2026-04-09T00:00:00"/>
    <n v="2026"/>
    <s v="Q2"/>
    <n v="4"/>
    <x v="3"/>
    <x v="3"/>
    <x v="7"/>
    <x v="2"/>
    <s v="Returning"/>
    <s v="Camping"/>
    <s v="Compact Sleeping Bag"/>
    <n v="2"/>
    <n v="122.36"/>
    <n v="0.05"/>
    <n v="59.06"/>
    <n v="232.48399999999998"/>
    <n v="118.12"/>
    <n v="114.36399999999998"/>
    <n v="0.49192202474148755"/>
  </r>
  <r>
    <n v="3782"/>
    <d v="2026-04-09T00:00:00"/>
    <n v="2026"/>
    <s v="Q2"/>
    <n v="4"/>
    <x v="3"/>
    <x v="0"/>
    <x v="0"/>
    <x v="2"/>
    <s v="Returning"/>
    <s v="Fitness"/>
    <s v="Resistance Band Set"/>
    <n v="2"/>
    <n v="39.68"/>
    <n v="0.05"/>
    <n v="14.98"/>
    <n v="75.391999999999996"/>
    <n v="29.96"/>
    <n v="45.431999999999995"/>
    <n v="0.60261035653650252"/>
  </r>
  <r>
    <n v="4344"/>
    <d v="2026-04-09T00:00:00"/>
    <n v="2026"/>
    <s v="Q2"/>
    <n v="4"/>
    <x v="3"/>
    <x v="2"/>
    <x v="5"/>
    <x v="2"/>
    <s v="Business"/>
    <s v="Camping"/>
    <s v="Compact Sleeping Bag"/>
    <n v="3"/>
    <n v="121.56"/>
    <n v="0.15"/>
    <n v="61.31"/>
    <n v="309.97800000000001"/>
    <n v="183.93"/>
    <n v="126.048"/>
    <n v="0.40663530960261696"/>
  </r>
  <r>
    <n v="4901"/>
    <d v="2026-04-09T00:00:00"/>
    <n v="2026"/>
    <s v="Q2"/>
    <n v="4"/>
    <x v="3"/>
    <x v="0"/>
    <x v="0"/>
    <x v="3"/>
    <s v="New"/>
    <s v="Cycling"/>
    <s v="Commuter Helmet"/>
    <n v="1"/>
    <n v="80.19"/>
    <n v="0.1"/>
    <n v="42.15"/>
    <n v="72.171000000000006"/>
    <n v="42.15"/>
    <n v="30.021000000000008"/>
    <n v="0.4159704036247247"/>
  </r>
  <r>
    <n v="4969"/>
    <d v="2026-04-09T00:00:00"/>
    <n v="2026"/>
    <s v="Q2"/>
    <n v="4"/>
    <x v="3"/>
    <x v="3"/>
    <x v="7"/>
    <x v="3"/>
    <s v="Business"/>
    <s v="Cycling"/>
    <s v="Commuter Helmet"/>
    <n v="2"/>
    <n v="81.14"/>
    <n v="0"/>
    <n v="43.43"/>
    <n v="162.28"/>
    <n v="86.86"/>
    <n v="75.42"/>
    <n v="0.46475228000985952"/>
  </r>
  <r>
    <n v="673"/>
    <d v="2026-04-10T00:00:00"/>
    <n v="2026"/>
    <s v="Q2"/>
    <n v="4"/>
    <x v="3"/>
    <x v="3"/>
    <x v="8"/>
    <x v="2"/>
    <s v="New"/>
    <s v="Camping"/>
    <s v="Trail Tent 2P"/>
    <n v="2"/>
    <n v="191.11"/>
    <n v="0"/>
    <n v="103.58"/>
    <n v="382.22"/>
    <n v="207.16"/>
    <n v="175.06000000000003"/>
    <n v="0.45800847679346979"/>
  </r>
  <r>
    <n v="888"/>
    <d v="2026-04-10T00:00:00"/>
    <n v="2026"/>
    <s v="Q2"/>
    <n v="4"/>
    <x v="3"/>
    <x v="3"/>
    <x v="7"/>
    <x v="2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</r>
  <r>
    <n v="1541"/>
    <d v="2026-04-10T00:00:00"/>
    <n v="2026"/>
    <s v="Q2"/>
    <n v="4"/>
    <x v="3"/>
    <x v="0"/>
    <x v="15"/>
    <x v="3"/>
    <s v="Returning"/>
    <s v="Camping"/>
    <s v="Portable Camp Stove"/>
    <n v="1"/>
    <n v="83.44"/>
    <n v="0"/>
    <n v="40.299999999999997"/>
    <n v="83.44"/>
    <n v="40.299999999999997"/>
    <n v="43.14"/>
    <n v="0.51701821668264625"/>
  </r>
  <r>
    <n v="1881"/>
    <d v="2026-04-10T00:00:00"/>
    <n v="2026"/>
    <s v="Q2"/>
    <n v="4"/>
    <x v="3"/>
    <x v="3"/>
    <x v="7"/>
    <x v="3"/>
    <s v="New"/>
    <s v="Fitness"/>
    <s v="Training Mat"/>
    <n v="1"/>
    <n v="49.61"/>
    <n v="0"/>
    <n v="21.92"/>
    <n v="49.61"/>
    <n v="21.92"/>
    <n v="27.689999999999998"/>
    <n v="0.55815359806490628"/>
  </r>
  <r>
    <n v="2007"/>
    <d v="2026-04-10T00:00:00"/>
    <n v="2026"/>
    <s v="Q2"/>
    <n v="4"/>
    <x v="3"/>
    <x v="3"/>
    <x v="8"/>
    <x v="0"/>
    <s v="Returning"/>
    <s v="Fitness"/>
    <s v="Weighted Vest"/>
    <n v="2"/>
    <n v="123.31"/>
    <n v="0"/>
    <n v="69.239999999999995"/>
    <n v="246.62"/>
    <n v="138.47999999999999"/>
    <n v="108.14000000000001"/>
    <n v="0.43848836266320662"/>
  </r>
  <r>
    <n v="2312"/>
    <d v="2026-04-10T00:00:00"/>
    <n v="2026"/>
    <s v="Q2"/>
    <n v="4"/>
    <x v="3"/>
    <x v="0"/>
    <x v="15"/>
    <x v="2"/>
    <s v="New"/>
    <s v="Hiking"/>
    <s v="Hiking Daypack 20L"/>
    <n v="1"/>
    <n v="93.35"/>
    <n v="0.1"/>
    <n v="45.54"/>
    <n v="84.015000000000001"/>
    <n v="45.54"/>
    <n v="38.475000000000001"/>
    <n v="0.45795393679700053"/>
  </r>
  <r>
    <n v="4493"/>
    <d v="2026-04-10T00:00:00"/>
    <n v="2026"/>
    <s v="Q2"/>
    <n v="4"/>
    <x v="3"/>
    <x v="0"/>
    <x v="0"/>
    <x v="1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</r>
  <r>
    <n v="2072"/>
    <d v="2026-04-11T00:00:00"/>
    <n v="2026"/>
    <s v="Q2"/>
    <n v="4"/>
    <x v="3"/>
    <x v="0"/>
    <x v="9"/>
    <x v="0"/>
    <s v="New"/>
    <s v="Camping"/>
    <s v="Compact Sleeping Bag"/>
    <n v="4"/>
    <n v="124.87"/>
    <n v="0.1"/>
    <n v="62.03"/>
    <n v="449.53200000000004"/>
    <n v="248.12"/>
    <n v="201.41200000000003"/>
    <n v="0.44804819234225823"/>
  </r>
  <r>
    <n v="2142"/>
    <d v="2026-04-11T00:00:00"/>
    <n v="2026"/>
    <s v="Q2"/>
    <n v="4"/>
    <x v="3"/>
    <x v="3"/>
    <x v="4"/>
    <x v="3"/>
    <s v="New"/>
    <s v="Camping"/>
    <s v="Alpine Tent 4P"/>
    <n v="1"/>
    <n v="339.64"/>
    <n v="0.1"/>
    <n v="195.81"/>
    <n v="305.67599999999999"/>
    <n v="195.81"/>
    <n v="109.86599999999999"/>
    <n v="0.35941977780394924"/>
  </r>
  <r>
    <n v="2911"/>
    <d v="2026-04-11T00:00:00"/>
    <n v="2026"/>
    <s v="Q2"/>
    <n v="4"/>
    <x v="3"/>
    <x v="2"/>
    <x v="2"/>
    <x v="2"/>
    <s v="New"/>
    <s v="Cycling"/>
    <s v="Trail Bike Light"/>
    <n v="1"/>
    <n v="50.86"/>
    <n v="0.05"/>
    <n v="22.1"/>
    <n v="48.317"/>
    <n v="22.1"/>
    <n v="26.216999999999999"/>
    <n v="0.54260405240391574"/>
  </r>
  <r>
    <n v="4276"/>
    <d v="2026-04-11T00:00:00"/>
    <n v="2026"/>
    <s v="Q2"/>
    <n v="4"/>
    <x v="3"/>
    <x v="3"/>
    <x v="8"/>
    <x v="0"/>
    <s v="New"/>
    <s v="Travel"/>
    <s v="Travel Backpack 35L"/>
    <n v="2"/>
    <n v="167.01"/>
    <n v="0"/>
    <n v="89.8"/>
    <n v="334.02"/>
    <n v="179.6"/>
    <n v="154.41999999999999"/>
    <n v="0.46230764624872761"/>
  </r>
  <r>
    <n v="5077"/>
    <d v="2026-04-11T00:00:00"/>
    <n v="2026"/>
    <s v="Q2"/>
    <n v="4"/>
    <x v="3"/>
    <x v="3"/>
    <x v="8"/>
    <x v="3"/>
    <s v="Returning"/>
    <s v="Hiking"/>
    <s v="Hiking Daypack 20L"/>
    <n v="2"/>
    <n v="92.63"/>
    <n v="0.15"/>
    <n v="44.96"/>
    <n v="157.47099999999998"/>
    <n v="89.92"/>
    <n v="67.550999999999974"/>
    <n v="0.42897422382533917"/>
  </r>
  <r>
    <n v="1259"/>
    <d v="2026-04-12T00:00:00"/>
    <n v="2026"/>
    <s v="Q2"/>
    <n v="4"/>
    <x v="3"/>
    <x v="1"/>
    <x v="12"/>
    <x v="3"/>
    <s v="New"/>
    <s v="Hiking"/>
    <s v="Summit Backpack 45L"/>
    <n v="2"/>
    <n v="151.01"/>
    <n v="0"/>
    <n v="80.209999999999994"/>
    <n v="302.02"/>
    <n v="160.41999999999999"/>
    <n v="141.6"/>
    <n v="0.4688431229719886"/>
  </r>
  <r>
    <n v="1720"/>
    <d v="2026-04-12T00:00:00"/>
    <n v="2026"/>
    <s v="Q2"/>
    <n v="4"/>
    <x v="3"/>
    <x v="0"/>
    <x v="15"/>
    <x v="0"/>
    <s v="New"/>
    <s v="Hiking"/>
    <s v="Hiking Daypack 20L"/>
    <n v="2"/>
    <n v="92.07"/>
    <n v="0"/>
    <n v="44.1"/>
    <n v="184.14"/>
    <n v="88.2"/>
    <n v="95.939999999999984"/>
    <n v="0.52101661779081132"/>
  </r>
  <r>
    <n v="1975"/>
    <d v="2026-04-12T00:00:00"/>
    <n v="2026"/>
    <s v="Q2"/>
    <n v="4"/>
    <x v="3"/>
    <x v="0"/>
    <x v="15"/>
    <x v="0"/>
    <s v="Returning"/>
    <s v="Fitness"/>
    <s v="Recovery Roller"/>
    <n v="1"/>
    <n v="36.840000000000003"/>
    <n v="0.1"/>
    <n v="13.86"/>
    <n v="33.156000000000006"/>
    <n v="13.86"/>
    <n v="19.296000000000006"/>
    <n v="0.58197611292073836"/>
  </r>
  <r>
    <n v="2848"/>
    <d v="2026-04-12T00:00:00"/>
    <n v="2026"/>
    <s v="Q2"/>
    <n v="4"/>
    <x v="3"/>
    <x v="1"/>
    <x v="6"/>
    <x v="0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</r>
  <r>
    <n v="2979"/>
    <d v="2026-04-12T00:00:00"/>
    <n v="2026"/>
    <s v="Q2"/>
    <n v="4"/>
    <x v="3"/>
    <x v="1"/>
    <x v="14"/>
    <x v="0"/>
    <s v="New"/>
    <s v="Fitness"/>
    <s v="Weighted Vest"/>
    <n v="1"/>
    <n v="124.18"/>
    <n v="0"/>
    <n v="67.42"/>
    <n v="124.18"/>
    <n v="67.42"/>
    <n v="56.760000000000005"/>
    <n v="0.45707843453052022"/>
  </r>
  <r>
    <n v="2996"/>
    <d v="2026-04-12T00:00:00"/>
    <n v="2026"/>
    <s v="Q2"/>
    <n v="4"/>
    <x v="3"/>
    <x v="1"/>
    <x v="12"/>
    <x v="2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</r>
  <r>
    <n v="749"/>
    <d v="2026-04-13T00:00:00"/>
    <n v="2026"/>
    <s v="Q2"/>
    <n v="4"/>
    <x v="3"/>
    <x v="0"/>
    <x v="15"/>
    <x v="0"/>
    <s v="New"/>
    <s v="Camping"/>
    <s v="Compact Sleeping Bag"/>
    <n v="2"/>
    <n v="124"/>
    <n v="0"/>
    <n v="60.14"/>
    <n v="248"/>
    <n v="120.28"/>
    <n v="127.72"/>
    <n v="0.51500000000000001"/>
  </r>
  <r>
    <n v="1928"/>
    <d v="2026-04-13T00:00:00"/>
    <n v="2026"/>
    <s v="Q2"/>
    <n v="4"/>
    <x v="3"/>
    <x v="3"/>
    <x v="13"/>
    <x v="3"/>
    <s v="Returning"/>
    <s v="Fitness"/>
    <s v="Training Mat"/>
    <n v="2"/>
    <n v="50.2"/>
    <n v="0.1"/>
    <n v="21.48"/>
    <n v="90.360000000000014"/>
    <n v="42.96"/>
    <n v="47.400000000000013"/>
    <n v="0.5245683930942896"/>
  </r>
  <r>
    <n v="2486"/>
    <d v="2026-04-13T00:00:00"/>
    <n v="2026"/>
    <s v="Q2"/>
    <n v="4"/>
    <x v="3"/>
    <x v="1"/>
    <x v="11"/>
    <x v="0"/>
    <s v="Business"/>
    <s v="Hiking"/>
    <s v="Hiking Daypack 20L"/>
    <n v="1"/>
    <n v="93.65"/>
    <n v="0"/>
    <n v="44.15"/>
    <n v="93.65"/>
    <n v="44.15"/>
    <n v="49.500000000000007"/>
    <n v="0.5285638013881474"/>
  </r>
  <r>
    <n v="2688"/>
    <d v="2026-04-13T00:00:00"/>
    <n v="2026"/>
    <s v="Q2"/>
    <n v="4"/>
    <x v="3"/>
    <x v="2"/>
    <x v="16"/>
    <x v="3"/>
    <s v="New"/>
    <s v="Travel"/>
    <s v="Packing Cube Set"/>
    <n v="5"/>
    <n v="47.25"/>
    <n v="0.1"/>
    <n v="17.93"/>
    <n v="212.625"/>
    <n v="89.65"/>
    <n v="122.97499999999999"/>
    <n v="0.57836566725455607"/>
  </r>
  <r>
    <n v="2712"/>
    <d v="2026-04-13T00:00:00"/>
    <n v="2026"/>
    <s v="Q2"/>
    <n v="4"/>
    <x v="3"/>
    <x v="2"/>
    <x v="5"/>
    <x v="0"/>
    <s v="Returning"/>
    <s v="Fitness"/>
    <s v="Recovery Roller"/>
    <n v="1"/>
    <n v="35.69"/>
    <n v="0.05"/>
    <n v="13.53"/>
    <n v="33.905499999999996"/>
    <n v="13.53"/>
    <n v="20.375499999999995"/>
    <n v="0.60094969842650892"/>
  </r>
  <r>
    <n v="3853"/>
    <d v="2026-04-13T00:00:00"/>
    <n v="2026"/>
    <s v="Q2"/>
    <n v="4"/>
    <x v="3"/>
    <x v="3"/>
    <x v="13"/>
    <x v="0"/>
    <s v="Returning"/>
    <s v="Travel"/>
    <s v="Carry-On Duffel"/>
    <n v="3"/>
    <n v="136.12"/>
    <n v="0"/>
    <n v="66.58"/>
    <n v="408.36"/>
    <n v="199.74"/>
    <n v="208.62"/>
    <n v="0.51087275933000298"/>
  </r>
  <r>
    <n v="4043"/>
    <d v="2026-04-13T00:00:00"/>
    <n v="2026"/>
    <s v="Q2"/>
    <n v="4"/>
    <x v="3"/>
    <x v="3"/>
    <x v="7"/>
    <x v="3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</r>
  <r>
    <n v="290"/>
    <d v="2026-04-14T00:00:00"/>
    <n v="2026"/>
    <s v="Q2"/>
    <n v="4"/>
    <x v="3"/>
    <x v="0"/>
    <x v="15"/>
    <x v="0"/>
    <s v="Business"/>
    <s v="Travel"/>
    <s v="Carry-On Duffel"/>
    <n v="1"/>
    <n v="130.81"/>
    <n v="0"/>
    <n v="67.86"/>
    <n v="130.81"/>
    <n v="67.86"/>
    <n v="62.95"/>
    <n v="0.48123232168794439"/>
  </r>
  <r>
    <n v="2953"/>
    <d v="2026-04-14T00:00:00"/>
    <n v="2026"/>
    <s v="Q2"/>
    <n v="4"/>
    <x v="3"/>
    <x v="0"/>
    <x v="0"/>
    <x v="0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</r>
  <r>
    <n v="3179"/>
    <d v="2026-04-14T00:00:00"/>
    <n v="2026"/>
    <s v="Q2"/>
    <n v="4"/>
    <x v="3"/>
    <x v="1"/>
    <x v="14"/>
    <x v="0"/>
    <s v="New"/>
    <s v="Hiking"/>
    <s v="Trail Boots"/>
    <n v="2"/>
    <n v="140.65"/>
    <n v="0.05"/>
    <n v="78.900000000000006"/>
    <n v="267.23500000000001"/>
    <n v="157.80000000000001"/>
    <n v="109.435"/>
    <n v="0.40950848504125581"/>
  </r>
  <r>
    <n v="3301"/>
    <d v="2026-04-14T00:00:00"/>
    <n v="2026"/>
    <s v="Q2"/>
    <n v="4"/>
    <x v="3"/>
    <x v="3"/>
    <x v="4"/>
    <x v="2"/>
    <s v="New"/>
    <s v="Cycling"/>
    <s v="Commuter Helmet"/>
    <n v="1"/>
    <n v="82.75"/>
    <n v="0"/>
    <n v="43.18"/>
    <n v="82.75"/>
    <n v="43.18"/>
    <n v="39.57"/>
    <n v="0.47818731117824775"/>
  </r>
  <r>
    <n v="3349"/>
    <d v="2026-04-14T00:00:00"/>
    <n v="2026"/>
    <s v="Q2"/>
    <n v="4"/>
    <x v="3"/>
    <x v="3"/>
    <x v="8"/>
    <x v="0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</r>
  <r>
    <n v="4874"/>
    <d v="2026-04-14T00:00:00"/>
    <n v="2026"/>
    <s v="Q2"/>
    <n v="4"/>
    <x v="3"/>
    <x v="0"/>
    <x v="0"/>
    <x v="2"/>
    <s v="Returning"/>
    <s v="Travel"/>
    <s v="Packing Cube Set"/>
    <n v="1"/>
    <n v="46.62"/>
    <n v="0"/>
    <n v="18.86"/>
    <n v="46.62"/>
    <n v="18.86"/>
    <n v="27.759999999999998"/>
    <n v="0.59545259545259543"/>
  </r>
  <r>
    <n v="1045"/>
    <d v="2026-04-15T00:00:00"/>
    <n v="2026"/>
    <s v="Q2"/>
    <n v="4"/>
    <x v="3"/>
    <x v="0"/>
    <x v="15"/>
    <x v="0"/>
    <s v="Returning"/>
    <s v="Camping"/>
    <s v="Trail Tent 2P"/>
    <n v="2"/>
    <n v="196.57"/>
    <n v="0.05"/>
    <n v="106.2"/>
    <n v="373.48299999999995"/>
    <n v="212.4"/>
    <n v="161.08299999999994"/>
    <n v="0.43129941657317727"/>
  </r>
  <r>
    <n v="1703"/>
    <d v="2026-04-15T00:00:00"/>
    <n v="2026"/>
    <s v="Q2"/>
    <n v="4"/>
    <x v="3"/>
    <x v="1"/>
    <x v="1"/>
    <x v="0"/>
    <s v="Returning"/>
    <s v="Hiking"/>
    <s v="Hiking Daypack 20L"/>
    <n v="1"/>
    <n v="90.52"/>
    <n v="0"/>
    <n v="46.5"/>
    <n v="90.52"/>
    <n v="46.5"/>
    <n v="44.019999999999996"/>
    <n v="0.4863013698630137"/>
  </r>
  <r>
    <n v="2107"/>
    <d v="2026-04-15T00:00:00"/>
    <n v="2026"/>
    <s v="Q2"/>
    <n v="4"/>
    <x v="3"/>
    <x v="0"/>
    <x v="15"/>
    <x v="0"/>
    <s v="Returning"/>
    <s v="Travel"/>
    <s v="Travel Backpack 35L"/>
    <n v="5"/>
    <n v="165.35"/>
    <n v="0.05"/>
    <n v="89.38"/>
    <n v="785.41249999999991"/>
    <n v="446.9"/>
    <n v="338.51249999999993"/>
    <n v="0.43099963395031271"/>
  </r>
  <r>
    <n v="2265"/>
    <d v="2026-04-15T00:00:00"/>
    <n v="2026"/>
    <s v="Q2"/>
    <n v="4"/>
    <x v="3"/>
    <x v="1"/>
    <x v="11"/>
    <x v="2"/>
    <s v="Returning"/>
    <s v="Travel"/>
    <s v="Insulated Bottle"/>
    <n v="2"/>
    <n v="36.35"/>
    <n v="0"/>
    <n v="13.55"/>
    <n v="72.7"/>
    <n v="27.1"/>
    <n v="45.6"/>
    <n v="0.6272352132049519"/>
  </r>
  <r>
    <n v="2839"/>
    <d v="2026-04-15T00:00:00"/>
    <n v="2026"/>
    <s v="Q2"/>
    <n v="4"/>
    <x v="3"/>
    <x v="1"/>
    <x v="14"/>
    <x v="2"/>
    <s v="New"/>
    <s v="Travel"/>
    <s v="Packing Cube Set"/>
    <n v="1"/>
    <n v="47"/>
    <n v="0"/>
    <n v="18.64"/>
    <n v="47"/>
    <n v="18.64"/>
    <n v="28.36"/>
    <n v="0.60340425531914887"/>
  </r>
  <r>
    <n v="4742"/>
    <d v="2026-04-15T00:00:00"/>
    <n v="2026"/>
    <s v="Q2"/>
    <n v="4"/>
    <x v="3"/>
    <x v="3"/>
    <x v="13"/>
    <x v="3"/>
    <s v="Returning"/>
    <s v="Travel"/>
    <s v="Packing Cube Set"/>
    <n v="1"/>
    <n v="46.86"/>
    <n v="0"/>
    <n v="18.190000000000001"/>
    <n v="46.86"/>
    <n v="18.190000000000001"/>
    <n v="28.669999999999998"/>
    <n v="0.61182244985061884"/>
  </r>
  <r>
    <n v="4899"/>
    <d v="2026-04-15T00:00:00"/>
    <n v="2026"/>
    <s v="Q2"/>
    <n v="4"/>
    <x v="3"/>
    <x v="0"/>
    <x v="9"/>
    <x v="0"/>
    <s v="New"/>
    <s v="Camping"/>
    <s v="Portable Camp Stove"/>
    <n v="2"/>
    <n v="82.13"/>
    <n v="0.05"/>
    <n v="39.909999999999997"/>
    <n v="156.047"/>
    <n v="79.819999999999993"/>
    <n v="76.227000000000004"/>
    <n v="0.48848744288579726"/>
  </r>
  <r>
    <n v="5042"/>
    <d v="2026-04-15T00:00:00"/>
    <n v="2026"/>
    <s v="Q2"/>
    <n v="4"/>
    <x v="3"/>
    <x v="1"/>
    <x v="6"/>
    <x v="2"/>
    <s v="Business"/>
    <s v="Travel"/>
    <s v="Travel Backpack 35L"/>
    <n v="1"/>
    <n v="163.16"/>
    <n v="0"/>
    <n v="88.78"/>
    <n v="163.16"/>
    <n v="88.78"/>
    <n v="74.38"/>
    <n v="0.45587153714145623"/>
  </r>
  <r>
    <n v="2248"/>
    <d v="2026-04-16T00:00:00"/>
    <n v="2026"/>
    <s v="Q2"/>
    <n v="4"/>
    <x v="3"/>
    <x v="0"/>
    <x v="15"/>
    <x v="2"/>
    <s v="New"/>
    <s v="Travel"/>
    <s v="Insulated Bottle"/>
    <n v="2"/>
    <n v="36.68"/>
    <n v="0.1"/>
    <n v="13.92"/>
    <n v="66.024000000000001"/>
    <n v="27.84"/>
    <n v="38.183999999999997"/>
    <n v="0.57833515085423481"/>
  </r>
  <r>
    <n v="2427"/>
    <d v="2026-04-16T00:00:00"/>
    <n v="2026"/>
    <s v="Q2"/>
    <n v="4"/>
    <x v="3"/>
    <x v="3"/>
    <x v="13"/>
    <x v="0"/>
    <s v="New"/>
    <s v="Travel"/>
    <s v="Packing Cube Set"/>
    <n v="1"/>
    <n v="45.82"/>
    <n v="0.1"/>
    <n v="18.48"/>
    <n v="41.238"/>
    <n v="18.48"/>
    <n v="22.757999999999999"/>
    <n v="0.55186963480285167"/>
  </r>
  <r>
    <n v="2445"/>
    <d v="2026-04-16T00:00:00"/>
    <n v="2026"/>
    <s v="Q2"/>
    <n v="4"/>
    <x v="3"/>
    <x v="0"/>
    <x v="15"/>
    <x v="0"/>
    <s v="Returning"/>
    <s v="Hiking"/>
    <s v="Trekking Poles"/>
    <n v="1"/>
    <n v="70.95"/>
    <n v="0"/>
    <n v="31.43"/>
    <n v="70.95"/>
    <n v="31.43"/>
    <n v="39.520000000000003"/>
    <n v="0.55701198026779419"/>
  </r>
  <r>
    <n v="3311"/>
    <d v="2026-04-16T00:00:00"/>
    <n v="2026"/>
    <s v="Q2"/>
    <n v="4"/>
    <x v="3"/>
    <x v="1"/>
    <x v="11"/>
    <x v="0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</r>
  <r>
    <n v="3320"/>
    <d v="2026-04-16T00:00:00"/>
    <n v="2026"/>
    <s v="Q2"/>
    <n v="4"/>
    <x v="3"/>
    <x v="2"/>
    <x v="16"/>
    <x v="0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</r>
  <r>
    <n v="3321"/>
    <d v="2026-04-16T00:00:00"/>
    <n v="2026"/>
    <s v="Q2"/>
    <n v="4"/>
    <x v="3"/>
    <x v="1"/>
    <x v="6"/>
    <x v="0"/>
    <s v="Business"/>
    <s v="Travel"/>
    <s v="Insulated Bottle"/>
    <n v="3"/>
    <n v="35.57"/>
    <n v="0"/>
    <n v="13.67"/>
    <n v="106.71000000000001"/>
    <n v="41.01"/>
    <n v="65.700000000000017"/>
    <n v="0.61568737700309262"/>
  </r>
  <r>
    <n v="5181"/>
    <d v="2026-04-16T00:00:00"/>
    <n v="2026"/>
    <s v="Q2"/>
    <n v="4"/>
    <x v="3"/>
    <x v="0"/>
    <x v="0"/>
    <x v="3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</r>
  <r>
    <n v="5187"/>
    <d v="2026-04-16T00:00:00"/>
    <n v="2026"/>
    <s v="Q2"/>
    <n v="4"/>
    <x v="3"/>
    <x v="3"/>
    <x v="8"/>
    <x v="0"/>
    <s v="Returning"/>
    <s v="Camping"/>
    <s v="Trail Tent 2P"/>
    <n v="2"/>
    <n v="198.32"/>
    <n v="0"/>
    <n v="106.8"/>
    <n v="396.64"/>
    <n v="213.6"/>
    <n v="183.04"/>
    <n v="0.46147640177490923"/>
  </r>
  <r>
    <n v="605"/>
    <d v="2026-04-17T00:00:00"/>
    <n v="2026"/>
    <s v="Q2"/>
    <n v="4"/>
    <x v="3"/>
    <x v="3"/>
    <x v="8"/>
    <x v="3"/>
    <s v="Business"/>
    <s v="Travel"/>
    <s v="Carry-On Duffel"/>
    <n v="2"/>
    <n v="130.94"/>
    <n v="0"/>
    <n v="67.459999999999994"/>
    <n v="261.88"/>
    <n v="134.91999999999999"/>
    <n v="126.96000000000001"/>
    <n v="0.48480219948067821"/>
  </r>
  <r>
    <n v="3244"/>
    <d v="2026-04-17T00:00:00"/>
    <n v="2026"/>
    <s v="Q2"/>
    <n v="4"/>
    <x v="3"/>
    <x v="1"/>
    <x v="11"/>
    <x v="3"/>
    <s v="Returning"/>
    <s v="Travel"/>
    <s v="Carry-On Duffel"/>
    <n v="1"/>
    <n v="131.62"/>
    <n v="0"/>
    <n v="66.95"/>
    <n v="131.62"/>
    <n v="66.95"/>
    <n v="64.67"/>
    <n v="0.49133870232487464"/>
  </r>
  <r>
    <n v="4047"/>
    <d v="2026-04-17T00:00:00"/>
    <n v="2026"/>
    <s v="Q2"/>
    <n v="4"/>
    <x v="3"/>
    <x v="0"/>
    <x v="0"/>
    <x v="1"/>
    <s v="Business"/>
    <s v="Travel"/>
    <s v="Travel Backpack 35L"/>
    <n v="8"/>
    <n v="168.34"/>
    <n v="0.15"/>
    <n v="88.7"/>
    <n v="1144.712"/>
    <n v="709.6"/>
    <n v="435.11199999999997"/>
    <n v="0.38010608781946897"/>
  </r>
  <r>
    <n v="4101"/>
    <d v="2026-04-17T00:00:00"/>
    <n v="2026"/>
    <s v="Q2"/>
    <n v="4"/>
    <x v="3"/>
    <x v="1"/>
    <x v="6"/>
    <x v="0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</r>
  <r>
    <n v="4537"/>
    <d v="2026-04-17T00:00:00"/>
    <n v="2026"/>
    <s v="Q2"/>
    <n v="4"/>
    <x v="3"/>
    <x v="3"/>
    <x v="8"/>
    <x v="0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</r>
  <r>
    <n v="754"/>
    <d v="2026-04-18T00:00:00"/>
    <n v="2026"/>
    <s v="Q2"/>
    <n v="4"/>
    <x v="3"/>
    <x v="2"/>
    <x v="10"/>
    <x v="3"/>
    <s v="Returning"/>
    <s v="Cycling"/>
    <s v="Cycling Pack 12L"/>
    <n v="3"/>
    <n v="104.8"/>
    <n v="0.1"/>
    <n v="50.59"/>
    <n v="282.95999999999998"/>
    <n v="151.77000000000001"/>
    <n v="131.18999999999997"/>
    <n v="0.46363443596268017"/>
  </r>
  <r>
    <n v="1340"/>
    <d v="2026-04-18T00:00:00"/>
    <n v="2026"/>
    <s v="Q2"/>
    <n v="4"/>
    <x v="3"/>
    <x v="3"/>
    <x v="8"/>
    <x v="0"/>
    <s v="New"/>
    <s v="Fitness"/>
    <s v="Training Mat"/>
    <n v="2"/>
    <n v="51.24"/>
    <n v="0"/>
    <n v="22.52"/>
    <n v="102.48"/>
    <n v="45.04"/>
    <n v="57.440000000000005"/>
    <n v="0.56049960967993762"/>
  </r>
  <r>
    <n v="1444"/>
    <d v="2026-04-18T00:00:00"/>
    <n v="2026"/>
    <s v="Q2"/>
    <n v="4"/>
    <x v="3"/>
    <x v="2"/>
    <x v="10"/>
    <x v="2"/>
    <s v="Returning"/>
    <s v="Camping"/>
    <s v="Compact Sleeping Bag"/>
    <n v="1"/>
    <n v="120.52"/>
    <n v="0.1"/>
    <n v="59.01"/>
    <n v="108.468"/>
    <n v="59.01"/>
    <n v="49.458000000000006"/>
    <n v="0.45596858059519862"/>
  </r>
  <r>
    <n v="2390"/>
    <d v="2026-04-18T00:00:00"/>
    <n v="2026"/>
    <s v="Q2"/>
    <n v="4"/>
    <x v="3"/>
    <x v="3"/>
    <x v="8"/>
    <x v="2"/>
    <s v="Returning"/>
    <s v="Camping"/>
    <s v="Portable Camp Stove"/>
    <n v="1"/>
    <n v="80.98"/>
    <n v="0"/>
    <n v="40.19"/>
    <n v="80.98"/>
    <n v="40.19"/>
    <n v="40.790000000000006"/>
    <n v="0.50370461842430236"/>
  </r>
  <r>
    <n v="3076"/>
    <d v="2026-04-18T00:00:00"/>
    <n v="2026"/>
    <s v="Q2"/>
    <n v="4"/>
    <x v="3"/>
    <x v="2"/>
    <x v="2"/>
    <x v="0"/>
    <s v="Business"/>
    <s v="Camping"/>
    <s v="Portable Camp Stove"/>
    <n v="2"/>
    <n v="82.58"/>
    <n v="0.1"/>
    <n v="39.93"/>
    <n v="148.64400000000001"/>
    <n v="79.86"/>
    <n v="68.784000000000006"/>
    <n v="0.46274319851457174"/>
  </r>
  <r>
    <n v="3157"/>
    <d v="2026-04-18T00:00:00"/>
    <n v="2026"/>
    <s v="Q2"/>
    <n v="4"/>
    <x v="3"/>
    <x v="3"/>
    <x v="8"/>
    <x v="0"/>
    <s v="New"/>
    <s v="Camping"/>
    <s v="Trail Tent 2P"/>
    <n v="2"/>
    <n v="200.36"/>
    <n v="0"/>
    <n v="105.12"/>
    <n v="400.72"/>
    <n v="210.24"/>
    <n v="190.48000000000002"/>
    <n v="0.47534438011579161"/>
  </r>
  <r>
    <n v="4516"/>
    <d v="2026-04-18T00:00:00"/>
    <n v="2026"/>
    <s v="Q2"/>
    <n v="4"/>
    <x v="3"/>
    <x v="2"/>
    <x v="5"/>
    <x v="0"/>
    <s v="Returning"/>
    <s v="Camping"/>
    <s v="Trail Tent 2P"/>
    <n v="1"/>
    <n v="196.24"/>
    <n v="0"/>
    <n v="106.34"/>
    <n v="196.24"/>
    <n v="106.34"/>
    <n v="89.9"/>
    <n v="0.45811251528740321"/>
  </r>
  <r>
    <n v="5119"/>
    <d v="2026-04-18T00:00:00"/>
    <n v="2026"/>
    <s v="Q2"/>
    <n v="4"/>
    <x v="3"/>
    <x v="0"/>
    <x v="15"/>
    <x v="0"/>
    <s v="Business"/>
    <s v="Hiking"/>
    <s v="Hiking Daypack 20L"/>
    <n v="1"/>
    <n v="93.32"/>
    <n v="0"/>
    <n v="44.82"/>
    <n v="93.32"/>
    <n v="44.82"/>
    <n v="48.499999999999993"/>
    <n v="0.51971710244320612"/>
  </r>
  <r>
    <n v="125"/>
    <d v="2026-04-19T00:00:00"/>
    <n v="2026"/>
    <s v="Q2"/>
    <n v="4"/>
    <x v="3"/>
    <x v="3"/>
    <x v="7"/>
    <x v="0"/>
    <s v="Returning"/>
    <s v="Cycling"/>
    <s v="Cycling Pack 12L"/>
    <n v="2"/>
    <n v="101.61"/>
    <n v="0"/>
    <n v="49.9"/>
    <n v="203.22"/>
    <n v="99.8"/>
    <n v="103.42"/>
    <n v="0.50890660368074014"/>
  </r>
  <r>
    <n v="728"/>
    <d v="2026-04-19T00:00:00"/>
    <n v="2026"/>
    <s v="Q2"/>
    <n v="4"/>
    <x v="3"/>
    <x v="1"/>
    <x v="14"/>
    <x v="0"/>
    <s v="Returning"/>
    <s v="Cycling"/>
    <s v="Cycling Pack 12L"/>
    <n v="1"/>
    <n v="104.91"/>
    <n v="0"/>
    <n v="51.68"/>
    <n v="104.91"/>
    <n v="51.68"/>
    <n v="53.23"/>
    <n v="0.50738728433895719"/>
  </r>
  <r>
    <n v="1271"/>
    <d v="2026-04-19T00:00:00"/>
    <n v="2026"/>
    <s v="Q2"/>
    <n v="4"/>
    <x v="3"/>
    <x v="2"/>
    <x v="2"/>
    <x v="1"/>
    <s v="Business"/>
    <s v="Fitness"/>
    <s v="Resistance Band Set"/>
    <n v="8"/>
    <n v="39.99"/>
    <n v="0.15"/>
    <n v="14.92"/>
    <n v="271.93200000000002"/>
    <n v="119.36"/>
    <n v="152.572"/>
    <n v="0.56106673727255341"/>
  </r>
  <r>
    <n v="1284"/>
    <d v="2026-04-19T00:00:00"/>
    <n v="2026"/>
    <s v="Q2"/>
    <n v="4"/>
    <x v="3"/>
    <x v="1"/>
    <x v="12"/>
    <x v="2"/>
    <s v="New"/>
    <s v="Travel"/>
    <s v="Carry-On Duffel"/>
    <n v="1"/>
    <n v="136.01"/>
    <n v="0"/>
    <n v="66.59"/>
    <n v="136.01"/>
    <n v="66.59"/>
    <n v="69.419999999999987"/>
    <n v="0.51040364679067707"/>
  </r>
  <r>
    <n v="1657"/>
    <d v="2026-04-19T00:00:00"/>
    <n v="2026"/>
    <s v="Q2"/>
    <n v="4"/>
    <x v="3"/>
    <x v="0"/>
    <x v="0"/>
    <x v="1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</r>
  <r>
    <n v="2240"/>
    <d v="2026-04-19T00:00:00"/>
    <n v="2026"/>
    <s v="Q2"/>
    <n v="4"/>
    <x v="3"/>
    <x v="0"/>
    <x v="15"/>
    <x v="3"/>
    <s v="Returning"/>
    <s v="Camping"/>
    <s v="Alpine Tent 4P"/>
    <n v="4"/>
    <n v="341.75"/>
    <n v="0.1"/>
    <n v="191.91"/>
    <n v="1230.3"/>
    <n v="767.64"/>
    <n v="462.65999999999997"/>
    <n v="0.37605462082418922"/>
  </r>
  <r>
    <n v="3050"/>
    <d v="2026-04-19T00:00:00"/>
    <n v="2026"/>
    <s v="Q2"/>
    <n v="4"/>
    <x v="3"/>
    <x v="3"/>
    <x v="13"/>
    <x v="2"/>
    <s v="Returning"/>
    <s v="Hiking"/>
    <s v="Summit Backpack 45L"/>
    <n v="3"/>
    <n v="156.16"/>
    <n v="0.05"/>
    <n v="77.81"/>
    <n v="445.05599999999998"/>
    <n v="233.43"/>
    <n v="211.62599999999998"/>
    <n v="0.47550420621225192"/>
  </r>
  <r>
    <n v="3213"/>
    <d v="2026-04-19T00:00:00"/>
    <n v="2026"/>
    <s v="Q2"/>
    <n v="4"/>
    <x v="3"/>
    <x v="0"/>
    <x v="15"/>
    <x v="0"/>
    <s v="Returning"/>
    <s v="Travel"/>
    <s v="Carry-On Duffel"/>
    <n v="2"/>
    <n v="132.53"/>
    <n v="0.05"/>
    <n v="66.39"/>
    <n v="251.80699999999999"/>
    <n v="132.78"/>
    <n v="119.02699999999999"/>
    <n v="0.47269138665724142"/>
  </r>
  <r>
    <n v="3367"/>
    <d v="2026-04-19T00:00:00"/>
    <n v="2026"/>
    <s v="Q2"/>
    <n v="4"/>
    <x v="3"/>
    <x v="2"/>
    <x v="3"/>
    <x v="0"/>
    <s v="Returning"/>
    <s v="Travel"/>
    <s v="Packing Cube Set"/>
    <n v="3"/>
    <n v="45.79"/>
    <n v="0"/>
    <n v="17.98"/>
    <n v="137.37"/>
    <n v="53.94"/>
    <n v="83.43"/>
    <n v="0.60733784669141733"/>
  </r>
  <r>
    <n v="3885"/>
    <d v="2026-04-19T00:00:00"/>
    <n v="2026"/>
    <s v="Q2"/>
    <n v="4"/>
    <x v="3"/>
    <x v="0"/>
    <x v="15"/>
    <x v="0"/>
    <s v="New"/>
    <s v="Travel"/>
    <s v="Carry-On Duffel"/>
    <n v="2"/>
    <n v="133.97"/>
    <n v="0.15"/>
    <n v="67.36"/>
    <n v="227.749"/>
    <n v="134.72"/>
    <n v="93.028999999999996"/>
    <n v="0.40847160690057915"/>
  </r>
  <r>
    <n v="4372"/>
    <d v="2026-04-19T00:00:00"/>
    <n v="2026"/>
    <s v="Q2"/>
    <n v="4"/>
    <x v="3"/>
    <x v="0"/>
    <x v="15"/>
    <x v="0"/>
    <s v="New"/>
    <s v="Fitness"/>
    <s v="Recovery Roller"/>
    <n v="1"/>
    <n v="37.11"/>
    <n v="0.1"/>
    <n v="14.27"/>
    <n v="33.399000000000001"/>
    <n v="14.27"/>
    <n v="19.129000000000001"/>
    <n v="0.5727416988532591"/>
  </r>
  <r>
    <n v="4417"/>
    <d v="2026-04-19T00:00:00"/>
    <n v="2026"/>
    <s v="Q2"/>
    <n v="4"/>
    <x v="3"/>
    <x v="3"/>
    <x v="8"/>
    <x v="2"/>
    <s v="New"/>
    <s v="Camping"/>
    <s v="Alpine Tent 4P"/>
    <n v="3"/>
    <n v="334.01"/>
    <n v="0.15"/>
    <n v="192.17"/>
    <n v="851.72550000000001"/>
    <n v="576.51"/>
    <n v="275.21550000000002"/>
    <n v="0.32312699337990941"/>
  </r>
  <r>
    <n v="1147"/>
    <d v="2026-04-20T00:00:00"/>
    <n v="2026"/>
    <s v="Q2"/>
    <n v="4"/>
    <x v="3"/>
    <x v="3"/>
    <x v="7"/>
    <x v="0"/>
    <s v="New"/>
    <s v="Travel"/>
    <s v="Carry-On Duffel"/>
    <n v="1"/>
    <n v="131.46"/>
    <n v="0"/>
    <n v="67.77"/>
    <n v="131.46"/>
    <n v="67.77"/>
    <n v="63.690000000000012"/>
    <n v="0.48448197170241902"/>
  </r>
  <r>
    <n v="1514"/>
    <d v="2026-04-20T00:00:00"/>
    <n v="2026"/>
    <s v="Q2"/>
    <n v="4"/>
    <x v="3"/>
    <x v="2"/>
    <x v="3"/>
    <x v="2"/>
    <s v="Returning"/>
    <s v="Hiking"/>
    <s v="Trekking Poles"/>
    <n v="3"/>
    <n v="72.48"/>
    <n v="0"/>
    <n v="32.36"/>
    <n v="217.44"/>
    <n v="97.08"/>
    <n v="120.36"/>
    <n v="0.55353200883002207"/>
  </r>
  <r>
    <n v="1538"/>
    <d v="2026-04-20T00:00:00"/>
    <n v="2026"/>
    <s v="Q2"/>
    <n v="4"/>
    <x v="3"/>
    <x v="2"/>
    <x v="2"/>
    <x v="3"/>
    <s v="New"/>
    <s v="Cycling"/>
    <s v="Commuter Helmet"/>
    <n v="1"/>
    <n v="81.98"/>
    <n v="0"/>
    <n v="43.15"/>
    <n v="81.98"/>
    <n v="43.15"/>
    <n v="38.830000000000005"/>
    <n v="0.47365211027079779"/>
  </r>
  <r>
    <n v="1679"/>
    <d v="2026-04-20T00:00:00"/>
    <n v="2026"/>
    <s v="Q2"/>
    <n v="4"/>
    <x v="3"/>
    <x v="3"/>
    <x v="13"/>
    <x v="3"/>
    <s v="Returning"/>
    <s v="Travel"/>
    <s v="Packing Cube Set"/>
    <n v="1"/>
    <n v="46.71"/>
    <n v="0"/>
    <n v="18.18"/>
    <n v="46.71"/>
    <n v="18.18"/>
    <n v="28.53"/>
    <n v="0.61078998073217727"/>
  </r>
  <r>
    <n v="1708"/>
    <d v="2026-04-20T00:00:00"/>
    <n v="2026"/>
    <s v="Q2"/>
    <n v="4"/>
    <x v="3"/>
    <x v="2"/>
    <x v="5"/>
    <x v="3"/>
    <s v="New"/>
    <s v="Fitness"/>
    <s v="Resistance Band Set"/>
    <n v="1"/>
    <n v="41.01"/>
    <n v="0"/>
    <n v="14.5"/>
    <n v="41.01"/>
    <n v="14.5"/>
    <n v="26.509999999999998"/>
    <n v="0.64642770056083876"/>
  </r>
  <r>
    <n v="2686"/>
    <d v="2026-04-20T00:00:00"/>
    <n v="2026"/>
    <s v="Q2"/>
    <n v="4"/>
    <x v="3"/>
    <x v="1"/>
    <x v="12"/>
    <x v="0"/>
    <s v="Returning"/>
    <s v="Hiking"/>
    <s v="Trekking Poles"/>
    <n v="1"/>
    <n v="70.45"/>
    <n v="0.05"/>
    <n v="31.98"/>
    <n v="66.927499999999995"/>
    <n v="31.98"/>
    <n v="34.947499999999991"/>
    <n v="0.52216951178514059"/>
  </r>
  <r>
    <n v="3307"/>
    <d v="2026-04-20T00:00:00"/>
    <n v="2026"/>
    <s v="Q2"/>
    <n v="4"/>
    <x v="3"/>
    <x v="3"/>
    <x v="13"/>
    <x v="2"/>
    <s v="Business"/>
    <s v="Cycling"/>
    <s v="Trail Bike Light"/>
    <n v="2"/>
    <n v="51.39"/>
    <n v="0.05"/>
    <n v="22.28"/>
    <n v="97.640999999999991"/>
    <n v="44.56"/>
    <n v="53.080999999999989"/>
    <n v="0.54363433393758764"/>
  </r>
  <r>
    <n v="3772"/>
    <d v="2026-04-20T00:00:00"/>
    <n v="2026"/>
    <s v="Q2"/>
    <n v="4"/>
    <x v="3"/>
    <x v="0"/>
    <x v="15"/>
    <x v="2"/>
    <s v="Returning"/>
    <s v="Camping"/>
    <s v="Compact Sleeping Bag"/>
    <n v="2"/>
    <n v="122.03"/>
    <n v="0"/>
    <n v="59.43"/>
    <n v="244.06"/>
    <n v="118.86"/>
    <n v="125.2"/>
    <n v="0.51298860935835455"/>
  </r>
  <r>
    <n v="3877"/>
    <d v="2026-04-20T00:00:00"/>
    <n v="2026"/>
    <s v="Q2"/>
    <n v="4"/>
    <x v="3"/>
    <x v="3"/>
    <x v="4"/>
    <x v="0"/>
    <s v="New"/>
    <s v="Travel"/>
    <s v="Carry-On Duffel"/>
    <n v="3"/>
    <n v="132.07"/>
    <n v="0.05"/>
    <n v="66.41"/>
    <n v="376.39949999999999"/>
    <n v="199.23"/>
    <n v="177.1695"/>
    <n v="0.47069536489819991"/>
  </r>
  <r>
    <n v="4117"/>
    <d v="2026-04-20T00:00:00"/>
    <n v="2026"/>
    <s v="Q2"/>
    <n v="4"/>
    <x v="3"/>
    <x v="3"/>
    <x v="7"/>
    <x v="3"/>
    <s v="Returning"/>
    <s v="Cycling"/>
    <s v="Compact Repair Kit"/>
    <n v="1"/>
    <n v="41.04"/>
    <n v="0.1"/>
    <n v="17.02"/>
    <n v="36.936"/>
    <n v="17.02"/>
    <n v="19.916"/>
    <n v="0.53920294563569415"/>
  </r>
  <r>
    <n v="4562"/>
    <d v="2026-04-20T00:00:00"/>
    <n v="2026"/>
    <s v="Q2"/>
    <n v="4"/>
    <x v="3"/>
    <x v="1"/>
    <x v="1"/>
    <x v="2"/>
    <s v="New"/>
    <s v="Fitness"/>
    <s v="Resistance Band Set"/>
    <n v="2"/>
    <n v="40.56"/>
    <n v="0"/>
    <n v="15.09"/>
    <n v="81.12"/>
    <n v="30.18"/>
    <n v="50.940000000000005"/>
    <n v="0.62795857988165682"/>
  </r>
  <r>
    <n v="4683"/>
    <d v="2026-04-20T00:00:00"/>
    <n v="2026"/>
    <s v="Q2"/>
    <n v="4"/>
    <x v="3"/>
    <x v="2"/>
    <x v="16"/>
    <x v="0"/>
    <s v="Business"/>
    <s v="Fitness"/>
    <s v="Training Mat"/>
    <n v="3"/>
    <n v="51.36"/>
    <n v="0"/>
    <n v="22.05"/>
    <n v="154.07999999999998"/>
    <n v="66.150000000000006"/>
    <n v="87.929999999999978"/>
    <n v="0.57067757009345788"/>
  </r>
  <r>
    <n v="308"/>
    <d v="2026-04-21T00:00:00"/>
    <n v="2026"/>
    <s v="Q2"/>
    <n v="4"/>
    <x v="3"/>
    <x v="3"/>
    <x v="7"/>
    <x v="0"/>
    <s v="Returning"/>
    <s v="Hiking"/>
    <s v="Hiking Daypack 20L"/>
    <n v="6"/>
    <n v="93.58"/>
    <n v="0"/>
    <n v="46.68"/>
    <n v="561.48"/>
    <n v="280.08"/>
    <n v="281.40000000000003"/>
    <n v="0.5011754648429152"/>
  </r>
  <r>
    <n v="773"/>
    <d v="2026-04-21T00:00:00"/>
    <n v="2026"/>
    <s v="Q2"/>
    <n v="4"/>
    <x v="3"/>
    <x v="3"/>
    <x v="7"/>
    <x v="0"/>
    <s v="Business"/>
    <s v="Cycling"/>
    <s v="Commuter Helmet"/>
    <n v="5"/>
    <n v="80.16"/>
    <n v="0.1"/>
    <n v="42.5"/>
    <n v="360.71999999999997"/>
    <n v="212.5"/>
    <n v="148.21999999999997"/>
    <n v="0.41090042137946325"/>
  </r>
  <r>
    <n v="1303"/>
    <d v="2026-04-21T00:00:00"/>
    <n v="2026"/>
    <s v="Q2"/>
    <n v="4"/>
    <x v="3"/>
    <x v="1"/>
    <x v="12"/>
    <x v="0"/>
    <s v="New"/>
    <s v="Hiking"/>
    <s v="Trail Boots"/>
    <n v="1"/>
    <n v="142.22999999999999"/>
    <n v="0.05"/>
    <n v="77.66"/>
    <n v="135.11849999999998"/>
    <n v="77.66"/>
    <n v="57.458499999999987"/>
    <n v="0.42524524768999061"/>
  </r>
  <r>
    <n v="1348"/>
    <d v="2026-04-21T00:00:00"/>
    <n v="2026"/>
    <s v="Q2"/>
    <n v="4"/>
    <x v="3"/>
    <x v="1"/>
    <x v="14"/>
    <x v="0"/>
    <s v="Returning"/>
    <s v="Hiking"/>
    <s v="Trekking Poles"/>
    <n v="2"/>
    <n v="71.77"/>
    <n v="0"/>
    <n v="32.450000000000003"/>
    <n v="143.54"/>
    <n v="64.900000000000006"/>
    <n v="78.639999999999986"/>
    <n v="0.54786122335237553"/>
  </r>
  <r>
    <n v="1496"/>
    <d v="2026-04-21T00:00:00"/>
    <n v="2026"/>
    <s v="Q2"/>
    <n v="4"/>
    <x v="3"/>
    <x v="0"/>
    <x v="0"/>
    <x v="3"/>
    <s v="Returning"/>
    <s v="Hiking"/>
    <s v="Trekking Poles"/>
    <n v="1"/>
    <n v="71.23"/>
    <n v="0.05"/>
    <n v="33.28"/>
    <n v="67.668499999999995"/>
    <n v="33.28"/>
    <n v="34.388499999999993"/>
    <n v="0.50819066478494423"/>
  </r>
  <r>
    <n v="1695"/>
    <d v="2026-04-21T00:00:00"/>
    <n v="2026"/>
    <s v="Q2"/>
    <n v="4"/>
    <x v="3"/>
    <x v="0"/>
    <x v="0"/>
    <x v="2"/>
    <s v="Returning"/>
    <s v="Hiking"/>
    <s v="Trekking Poles"/>
    <n v="1"/>
    <n v="71.239999999999995"/>
    <n v="0.1"/>
    <n v="33.07"/>
    <n v="64.116"/>
    <n v="33.07"/>
    <n v="31.045999999999999"/>
    <n v="0.48421610830369954"/>
  </r>
  <r>
    <n v="2812"/>
    <d v="2026-04-21T00:00:00"/>
    <n v="2026"/>
    <s v="Q2"/>
    <n v="4"/>
    <x v="3"/>
    <x v="1"/>
    <x v="6"/>
    <x v="0"/>
    <s v="New"/>
    <s v="Cycling"/>
    <s v="Trail Bike Light"/>
    <n v="1"/>
    <n v="51.39"/>
    <n v="0"/>
    <n v="22.08"/>
    <n v="51.39"/>
    <n v="22.08"/>
    <n v="29.310000000000002"/>
    <n v="0.57034442498540572"/>
  </r>
  <r>
    <n v="3017"/>
    <d v="2026-04-21T00:00:00"/>
    <n v="2026"/>
    <s v="Q2"/>
    <n v="4"/>
    <x v="3"/>
    <x v="1"/>
    <x v="12"/>
    <x v="0"/>
    <s v="Returning"/>
    <s v="Cycling"/>
    <s v="Cycling Pack 12L"/>
    <n v="1"/>
    <n v="102.64"/>
    <n v="0"/>
    <n v="51.86"/>
    <n v="102.64"/>
    <n v="51.86"/>
    <n v="50.78"/>
    <n v="0.49473889321901793"/>
  </r>
  <r>
    <n v="3719"/>
    <d v="2026-04-21T00:00:00"/>
    <n v="2026"/>
    <s v="Q2"/>
    <n v="4"/>
    <x v="3"/>
    <x v="2"/>
    <x v="2"/>
    <x v="0"/>
    <s v="New"/>
    <s v="Fitness"/>
    <s v="Recovery Roller"/>
    <n v="2"/>
    <n v="35.56"/>
    <n v="0.1"/>
    <n v="13.85"/>
    <n v="64.00800000000001"/>
    <n v="27.7"/>
    <n v="36.308000000000007"/>
    <n v="0.56724159480064995"/>
  </r>
  <r>
    <n v="3920"/>
    <d v="2026-04-21T00:00:00"/>
    <n v="2026"/>
    <s v="Q2"/>
    <n v="4"/>
    <x v="3"/>
    <x v="1"/>
    <x v="11"/>
    <x v="0"/>
    <s v="Returning"/>
    <s v="Cycling"/>
    <s v="Cycling Pack 12L"/>
    <n v="2"/>
    <n v="100.39"/>
    <n v="0"/>
    <n v="49.05"/>
    <n v="200.78"/>
    <n v="98.1"/>
    <n v="102.68"/>
    <n v="0.51140551847793603"/>
  </r>
  <r>
    <n v="4654"/>
    <d v="2026-04-21T00:00:00"/>
    <n v="2026"/>
    <s v="Q2"/>
    <n v="4"/>
    <x v="3"/>
    <x v="0"/>
    <x v="15"/>
    <x v="2"/>
    <s v="Returning"/>
    <s v="Camping"/>
    <s v="Trail Tent 2P"/>
    <n v="2"/>
    <n v="191.51"/>
    <n v="0.1"/>
    <n v="101.25"/>
    <n v="344.71800000000002"/>
    <n v="202.5"/>
    <n v="142.21800000000002"/>
    <n v="0.41256331262075091"/>
  </r>
  <r>
    <n v="4920"/>
    <d v="2026-04-21T00:00:00"/>
    <n v="2026"/>
    <s v="Q2"/>
    <n v="4"/>
    <x v="3"/>
    <x v="1"/>
    <x v="12"/>
    <x v="2"/>
    <s v="New"/>
    <s v="Hiking"/>
    <s v="Trail Boots"/>
    <n v="2"/>
    <n v="147.30000000000001"/>
    <n v="0"/>
    <n v="81.2"/>
    <n v="294.60000000000002"/>
    <n v="162.4"/>
    <n v="132.20000000000002"/>
    <n v="0.44874405974202308"/>
  </r>
  <r>
    <n v="5191"/>
    <d v="2026-04-21T00:00:00"/>
    <n v="2026"/>
    <s v="Q2"/>
    <n v="4"/>
    <x v="3"/>
    <x v="1"/>
    <x v="11"/>
    <x v="2"/>
    <s v="Returning"/>
    <s v="Cycling"/>
    <s v="Commuter Helmet"/>
    <n v="1"/>
    <n v="79.92"/>
    <n v="0.1"/>
    <n v="43.13"/>
    <n v="71.927999999999997"/>
    <n v="43.13"/>
    <n v="28.797999999999995"/>
    <n v="0.40037259481703918"/>
  </r>
  <r>
    <n v="413"/>
    <d v="2026-04-22T00:00:00"/>
    <n v="2026"/>
    <s v="Q2"/>
    <n v="4"/>
    <x v="3"/>
    <x v="1"/>
    <x v="1"/>
    <x v="0"/>
    <s v="Returning"/>
    <s v="Camping"/>
    <s v="Alpine Tent 4P"/>
    <n v="2"/>
    <n v="344.29"/>
    <n v="0.1"/>
    <n v="192.66"/>
    <n v="619.72200000000009"/>
    <n v="385.32"/>
    <n v="234.4020000000001"/>
    <n v="0.37823733867766524"/>
  </r>
  <r>
    <n v="1658"/>
    <d v="2026-04-22T00:00:00"/>
    <n v="2026"/>
    <s v="Q2"/>
    <n v="4"/>
    <x v="3"/>
    <x v="2"/>
    <x v="5"/>
    <x v="0"/>
    <s v="Returning"/>
    <s v="Hiking"/>
    <s v="Summit Backpack 45L"/>
    <n v="1"/>
    <n v="151.15"/>
    <n v="0"/>
    <n v="77.680000000000007"/>
    <n v="151.15"/>
    <n v="77.680000000000007"/>
    <n v="73.47"/>
    <n v="0.48607343698312933"/>
  </r>
  <r>
    <n v="2024"/>
    <d v="2026-04-22T00:00:00"/>
    <n v="2026"/>
    <s v="Q2"/>
    <n v="4"/>
    <x v="3"/>
    <x v="1"/>
    <x v="6"/>
    <x v="2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</r>
  <r>
    <n v="3980"/>
    <d v="2026-04-22T00:00:00"/>
    <n v="2026"/>
    <s v="Q2"/>
    <n v="4"/>
    <x v="3"/>
    <x v="3"/>
    <x v="4"/>
    <x v="2"/>
    <s v="New"/>
    <s v="Hiking"/>
    <s v="Trail Boots"/>
    <n v="1"/>
    <n v="142.53"/>
    <n v="0.05"/>
    <n v="77.77"/>
    <n v="135.40350000000001"/>
    <n v="77.77"/>
    <n v="57.633500000000012"/>
    <n v="0.4256426163282338"/>
  </r>
  <r>
    <n v="4239"/>
    <d v="2026-04-22T00:00:00"/>
    <n v="2026"/>
    <s v="Q2"/>
    <n v="4"/>
    <x v="3"/>
    <x v="1"/>
    <x v="1"/>
    <x v="0"/>
    <s v="New"/>
    <s v="Camping"/>
    <s v="Portable Camp Stove"/>
    <n v="2"/>
    <n v="83.24"/>
    <n v="0"/>
    <n v="40.03"/>
    <n v="166.48"/>
    <n v="80.06"/>
    <n v="86.419999999999987"/>
    <n v="0.51910139356078799"/>
  </r>
  <r>
    <n v="4761"/>
    <d v="2026-04-22T00:00:00"/>
    <n v="2026"/>
    <s v="Q2"/>
    <n v="4"/>
    <x v="3"/>
    <x v="0"/>
    <x v="0"/>
    <x v="3"/>
    <s v="New"/>
    <s v="Hiking"/>
    <s v="Trail Boots"/>
    <n v="1"/>
    <n v="141.99"/>
    <n v="0.05"/>
    <n v="79.7"/>
    <n v="134.8905"/>
    <n v="79.7"/>
    <n v="55.1905"/>
    <n v="0.40915038494186023"/>
  </r>
  <r>
    <n v="5160"/>
    <d v="2026-04-22T00:00:00"/>
    <n v="2026"/>
    <s v="Q2"/>
    <n v="4"/>
    <x v="3"/>
    <x v="1"/>
    <x v="12"/>
    <x v="0"/>
    <s v="New"/>
    <s v="Fitness"/>
    <s v="Recovery Roller"/>
    <n v="2"/>
    <n v="35.94"/>
    <n v="0.05"/>
    <n v="14.17"/>
    <n v="68.285999999999987"/>
    <n v="28.34"/>
    <n v="39.945999999999984"/>
    <n v="0.5849808159798493"/>
  </r>
  <r>
    <n v="2224"/>
    <d v="2026-04-23T00:00:00"/>
    <n v="2026"/>
    <s v="Q2"/>
    <n v="4"/>
    <x v="3"/>
    <x v="1"/>
    <x v="1"/>
    <x v="0"/>
    <s v="New"/>
    <s v="Fitness"/>
    <s v="Training Mat"/>
    <n v="3"/>
    <n v="49.55"/>
    <n v="0"/>
    <n v="22.55"/>
    <n v="148.64999999999998"/>
    <n v="67.650000000000006"/>
    <n v="80.999999999999972"/>
    <n v="0.54490413723511588"/>
  </r>
  <r>
    <n v="2832"/>
    <d v="2026-04-23T00:00:00"/>
    <n v="2026"/>
    <s v="Q2"/>
    <n v="4"/>
    <x v="3"/>
    <x v="3"/>
    <x v="8"/>
    <x v="3"/>
    <s v="Returning"/>
    <s v="Fitness"/>
    <s v="Resistance Band Set"/>
    <n v="1"/>
    <n v="39.89"/>
    <n v="0.05"/>
    <n v="15.06"/>
    <n v="37.895499999999998"/>
    <n v="15.06"/>
    <n v="22.835499999999996"/>
    <n v="0.60259133670224685"/>
  </r>
  <r>
    <n v="3000"/>
    <d v="2026-04-23T00:00:00"/>
    <n v="2026"/>
    <s v="Q2"/>
    <n v="4"/>
    <x v="3"/>
    <x v="3"/>
    <x v="7"/>
    <x v="3"/>
    <s v="New"/>
    <s v="Fitness"/>
    <s v="Resistance Band Set"/>
    <n v="1"/>
    <n v="40.630000000000003"/>
    <n v="0.1"/>
    <n v="14.67"/>
    <n v="36.567"/>
    <n v="14.67"/>
    <n v="21.896999999999998"/>
    <n v="0.59881860694068423"/>
  </r>
  <r>
    <n v="3206"/>
    <d v="2026-04-23T00:00:00"/>
    <n v="2026"/>
    <s v="Q2"/>
    <n v="4"/>
    <x v="3"/>
    <x v="3"/>
    <x v="8"/>
    <x v="3"/>
    <s v="Returning"/>
    <s v="Cycling"/>
    <s v="Compact Repair Kit"/>
    <n v="4"/>
    <n v="39.78"/>
    <n v="0.05"/>
    <n v="16.7"/>
    <n v="151.16399999999999"/>
    <n v="66.8"/>
    <n v="84.36399999999999"/>
    <n v="0.55809584292556425"/>
  </r>
  <r>
    <n v="3777"/>
    <d v="2026-04-23T00:00:00"/>
    <n v="2026"/>
    <s v="Q2"/>
    <n v="4"/>
    <x v="3"/>
    <x v="3"/>
    <x v="4"/>
    <x v="3"/>
    <s v="Business"/>
    <s v="Hiking"/>
    <s v="Hiking Daypack 20L"/>
    <n v="1"/>
    <n v="92.74"/>
    <n v="0"/>
    <n v="46.1"/>
    <n v="92.74"/>
    <n v="46.1"/>
    <n v="46.639999999999993"/>
    <n v="0.50291136510675005"/>
  </r>
  <r>
    <n v="4980"/>
    <d v="2026-04-23T00:00:00"/>
    <n v="2026"/>
    <s v="Q2"/>
    <n v="4"/>
    <x v="3"/>
    <x v="1"/>
    <x v="6"/>
    <x v="2"/>
    <s v="Returning"/>
    <s v="Camping"/>
    <s v="Compact Sleeping Bag"/>
    <n v="2"/>
    <n v="120.49"/>
    <n v="0.1"/>
    <n v="62.23"/>
    <n v="216.88200000000001"/>
    <n v="124.46"/>
    <n v="92.422000000000011"/>
    <n v="0.42613955976060719"/>
  </r>
  <r>
    <n v="1102"/>
    <d v="2026-04-24T00:00:00"/>
    <n v="2026"/>
    <s v="Q2"/>
    <n v="4"/>
    <x v="3"/>
    <x v="1"/>
    <x v="6"/>
    <x v="0"/>
    <s v="Business"/>
    <s v="Hiking"/>
    <s v="Trekking Poles"/>
    <n v="2"/>
    <n v="70.53"/>
    <n v="0"/>
    <n v="32.229999999999997"/>
    <n v="141.06"/>
    <n v="64.459999999999994"/>
    <n v="76.600000000000009"/>
    <n v="0.54303133418403526"/>
  </r>
  <r>
    <n v="1333"/>
    <d v="2026-04-24T00:00:00"/>
    <n v="2026"/>
    <s v="Q2"/>
    <n v="4"/>
    <x v="3"/>
    <x v="1"/>
    <x v="14"/>
    <x v="0"/>
    <s v="New"/>
    <s v="Hiking"/>
    <s v="Hiking Daypack 20L"/>
    <n v="1"/>
    <n v="90.87"/>
    <n v="0.1"/>
    <n v="44.4"/>
    <n v="81.783000000000001"/>
    <n v="44.4"/>
    <n v="37.383000000000003"/>
    <n v="0.45709988628443565"/>
  </r>
  <r>
    <n v="1369"/>
    <d v="2026-04-24T00:00:00"/>
    <n v="2026"/>
    <s v="Q2"/>
    <n v="4"/>
    <x v="3"/>
    <x v="1"/>
    <x v="14"/>
    <x v="1"/>
    <s v="Returning"/>
    <s v="Fitness"/>
    <s v="Weighted Vest"/>
    <n v="3"/>
    <n v="124.31"/>
    <n v="0.2"/>
    <n v="67.97"/>
    <n v="298.34399999999999"/>
    <n v="203.91"/>
    <n v="94.433999999999997"/>
    <n v="0.31652723031131846"/>
  </r>
  <r>
    <n v="1712"/>
    <d v="2026-04-24T00:00:00"/>
    <n v="2026"/>
    <s v="Q2"/>
    <n v="4"/>
    <x v="3"/>
    <x v="1"/>
    <x v="1"/>
    <x v="1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</r>
  <r>
    <n v="2229"/>
    <d v="2026-04-24T00:00:00"/>
    <n v="2026"/>
    <s v="Q2"/>
    <n v="4"/>
    <x v="3"/>
    <x v="0"/>
    <x v="0"/>
    <x v="0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</r>
  <r>
    <n v="3458"/>
    <d v="2026-04-24T00:00:00"/>
    <n v="2026"/>
    <s v="Q2"/>
    <n v="4"/>
    <x v="3"/>
    <x v="2"/>
    <x v="3"/>
    <x v="0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</r>
  <r>
    <n v="4637"/>
    <d v="2026-04-24T00:00:00"/>
    <n v="2026"/>
    <s v="Q2"/>
    <n v="4"/>
    <x v="3"/>
    <x v="3"/>
    <x v="13"/>
    <x v="2"/>
    <s v="New"/>
    <s v="Travel"/>
    <s v="Carry-On Duffel"/>
    <n v="1"/>
    <n v="136.07"/>
    <n v="0"/>
    <n v="65.17"/>
    <n v="136.07"/>
    <n v="65.17"/>
    <n v="70.899999999999991"/>
    <n v="0.52105533916366575"/>
  </r>
  <r>
    <n v="4726"/>
    <d v="2026-04-24T00:00:00"/>
    <n v="2026"/>
    <s v="Q2"/>
    <n v="4"/>
    <x v="3"/>
    <x v="0"/>
    <x v="15"/>
    <x v="2"/>
    <s v="Business"/>
    <s v="Travel"/>
    <s v="Packing Cube Set"/>
    <n v="1"/>
    <n v="47.25"/>
    <n v="0.1"/>
    <n v="18.25"/>
    <n v="42.524999999999999"/>
    <n v="18.25"/>
    <n v="24.274999999999999"/>
    <n v="0.57084068195179305"/>
  </r>
  <r>
    <n v="4838"/>
    <d v="2026-04-24T00:00:00"/>
    <n v="2026"/>
    <s v="Q2"/>
    <n v="4"/>
    <x v="3"/>
    <x v="0"/>
    <x v="0"/>
    <x v="0"/>
    <s v="Business"/>
    <s v="Cycling"/>
    <s v="Compact Repair Kit"/>
    <n v="2"/>
    <n v="41.32"/>
    <n v="0.1"/>
    <n v="16.66"/>
    <n v="74.376000000000005"/>
    <n v="33.32"/>
    <n v="41.056000000000004"/>
    <n v="0.5520060234484242"/>
  </r>
  <r>
    <n v="5075"/>
    <d v="2026-04-24T00:00:00"/>
    <n v="2026"/>
    <s v="Q2"/>
    <n v="4"/>
    <x v="3"/>
    <x v="0"/>
    <x v="15"/>
    <x v="3"/>
    <s v="New"/>
    <s v="Cycling"/>
    <s v="Commuter Helmet"/>
    <n v="2"/>
    <n v="81.75"/>
    <n v="0"/>
    <n v="41.92"/>
    <n v="163.5"/>
    <n v="83.84"/>
    <n v="79.66"/>
    <n v="0.48721712538226297"/>
  </r>
  <r>
    <n v="149"/>
    <d v="2026-04-25T00:00:00"/>
    <n v="2026"/>
    <s v="Q2"/>
    <n v="4"/>
    <x v="3"/>
    <x v="1"/>
    <x v="12"/>
    <x v="0"/>
    <s v="Returning"/>
    <s v="Travel"/>
    <s v="Insulated Bottle"/>
    <n v="1"/>
    <n v="36.020000000000003"/>
    <n v="0.05"/>
    <n v="13.72"/>
    <n v="34.219000000000001"/>
    <n v="13.72"/>
    <n v="20.499000000000002"/>
    <n v="0.59905315760250155"/>
  </r>
  <r>
    <n v="449"/>
    <d v="2026-04-25T00:00:00"/>
    <n v="2026"/>
    <s v="Q2"/>
    <n v="4"/>
    <x v="3"/>
    <x v="2"/>
    <x v="5"/>
    <x v="0"/>
    <s v="Business"/>
    <s v="Travel"/>
    <s v="Insulated Bottle"/>
    <n v="1"/>
    <n v="36.68"/>
    <n v="0"/>
    <n v="13.27"/>
    <n v="36.68"/>
    <n v="13.27"/>
    <n v="23.41"/>
    <n v="0.63822246455834242"/>
  </r>
  <r>
    <n v="1422"/>
    <d v="2026-04-25T00:00:00"/>
    <n v="2026"/>
    <s v="Q2"/>
    <n v="4"/>
    <x v="3"/>
    <x v="3"/>
    <x v="8"/>
    <x v="1"/>
    <s v="Business"/>
    <s v="Camping"/>
    <s v="Alpine Tent 4P"/>
    <n v="6"/>
    <n v="348.16"/>
    <n v="0.1"/>
    <n v="198.24"/>
    <n v="1880.0640000000001"/>
    <n v="1189.44"/>
    <n v="690.62400000000002"/>
    <n v="0.36734068627450978"/>
  </r>
  <r>
    <n v="3248"/>
    <d v="2026-04-25T00:00:00"/>
    <n v="2026"/>
    <s v="Q2"/>
    <n v="4"/>
    <x v="3"/>
    <x v="2"/>
    <x v="16"/>
    <x v="0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</r>
  <r>
    <n v="3445"/>
    <d v="2026-04-25T00:00:00"/>
    <n v="2026"/>
    <s v="Q2"/>
    <n v="4"/>
    <x v="3"/>
    <x v="0"/>
    <x v="15"/>
    <x v="0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</r>
  <r>
    <n v="3930"/>
    <d v="2026-04-25T00:00:00"/>
    <n v="2026"/>
    <s v="Q2"/>
    <n v="4"/>
    <x v="3"/>
    <x v="1"/>
    <x v="12"/>
    <x v="3"/>
    <s v="Returning"/>
    <s v="Fitness"/>
    <s v="Resistance Band Set"/>
    <n v="2"/>
    <n v="40.85"/>
    <n v="0"/>
    <n v="14.99"/>
    <n v="81.7"/>
    <n v="29.98"/>
    <n v="51.72"/>
    <n v="0.633047735618115"/>
  </r>
  <r>
    <n v="3969"/>
    <d v="2026-04-25T00:00:00"/>
    <n v="2026"/>
    <s v="Q2"/>
    <n v="4"/>
    <x v="3"/>
    <x v="3"/>
    <x v="8"/>
    <x v="3"/>
    <s v="Returning"/>
    <s v="Hiking"/>
    <s v="Hiking Daypack 20L"/>
    <n v="1"/>
    <n v="92.91"/>
    <n v="0.05"/>
    <n v="46"/>
    <n v="88.264499999999998"/>
    <n v="46"/>
    <n v="42.264499999999998"/>
    <n v="0.4788391709010984"/>
  </r>
  <r>
    <n v="4190"/>
    <d v="2026-04-25T00:00:00"/>
    <n v="2026"/>
    <s v="Q2"/>
    <n v="4"/>
    <x v="3"/>
    <x v="3"/>
    <x v="13"/>
    <x v="0"/>
    <s v="New"/>
    <s v="Hiking"/>
    <s v="Summit Backpack 45L"/>
    <n v="1"/>
    <n v="152.01"/>
    <n v="0"/>
    <n v="80.33"/>
    <n v="152.01"/>
    <n v="80.33"/>
    <n v="71.679999999999993"/>
    <n v="0.47154792447865268"/>
  </r>
  <r>
    <n v="4442"/>
    <d v="2026-04-25T00:00:00"/>
    <n v="2026"/>
    <s v="Q2"/>
    <n v="4"/>
    <x v="3"/>
    <x v="1"/>
    <x v="6"/>
    <x v="3"/>
    <s v="New"/>
    <s v="Travel"/>
    <s v="Insulated Bottle"/>
    <n v="1"/>
    <n v="36.65"/>
    <n v="0"/>
    <n v="13.28"/>
    <n v="36.65"/>
    <n v="13.28"/>
    <n v="23.369999999999997"/>
    <n v="0.63765347885402446"/>
  </r>
  <r>
    <n v="228"/>
    <d v="2026-04-26T00:00:00"/>
    <n v="2026"/>
    <s v="Q2"/>
    <n v="4"/>
    <x v="3"/>
    <x v="3"/>
    <x v="8"/>
    <x v="0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</r>
  <r>
    <n v="2101"/>
    <d v="2026-04-26T00:00:00"/>
    <n v="2026"/>
    <s v="Q2"/>
    <n v="4"/>
    <x v="3"/>
    <x v="3"/>
    <x v="4"/>
    <x v="0"/>
    <s v="New"/>
    <s v="Hiking"/>
    <s v="Trail Boots"/>
    <n v="4"/>
    <n v="144.69999999999999"/>
    <n v="0"/>
    <n v="79.41"/>
    <n v="578.79999999999995"/>
    <n v="317.64"/>
    <n v="261.15999999999997"/>
    <n v="0.45120939875604699"/>
  </r>
  <r>
    <n v="2590"/>
    <d v="2026-04-26T00:00:00"/>
    <n v="2026"/>
    <s v="Q2"/>
    <n v="4"/>
    <x v="3"/>
    <x v="1"/>
    <x v="6"/>
    <x v="2"/>
    <s v="New"/>
    <s v="Fitness"/>
    <s v="Recovery Roller"/>
    <n v="2"/>
    <n v="36.51"/>
    <n v="0.1"/>
    <n v="14.18"/>
    <n v="65.718000000000004"/>
    <n v="28.36"/>
    <n v="37.358000000000004"/>
    <n v="0.56845917404668433"/>
  </r>
  <r>
    <n v="2957"/>
    <d v="2026-04-26T00:00:00"/>
    <n v="2026"/>
    <s v="Q2"/>
    <n v="4"/>
    <x v="3"/>
    <x v="3"/>
    <x v="7"/>
    <x v="3"/>
    <s v="New"/>
    <s v="Travel"/>
    <s v="Insulated Bottle"/>
    <n v="3"/>
    <n v="36.58"/>
    <n v="0.05"/>
    <n v="13.71"/>
    <n v="104.25299999999999"/>
    <n v="41.13"/>
    <n v="63.122999999999983"/>
    <n v="0.60547897902218628"/>
  </r>
  <r>
    <n v="4270"/>
    <d v="2026-04-26T00:00:00"/>
    <n v="2026"/>
    <s v="Q2"/>
    <n v="4"/>
    <x v="3"/>
    <x v="3"/>
    <x v="7"/>
    <x v="2"/>
    <s v="Business"/>
    <s v="Camping"/>
    <s v="Trail Tent 2P"/>
    <n v="2"/>
    <n v="191.59"/>
    <n v="0"/>
    <n v="102.52"/>
    <n v="383.18"/>
    <n v="205.04"/>
    <n v="178.14000000000001"/>
    <n v="0.46489900307949272"/>
  </r>
  <r>
    <n v="4324"/>
    <d v="2026-04-26T00:00:00"/>
    <n v="2026"/>
    <s v="Q2"/>
    <n v="4"/>
    <x v="3"/>
    <x v="3"/>
    <x v="8"/>
    <x v="1"/>
    <s v="Business"/>
    <s v="Camping"/>
    <s v="Alpine Tent 4P"/>
    <n v="6"/>
    <n v="337.24"/>
    <n v="0.05"/>
    <n v="198.63"/>
    <n v="1922.268"/>
    <n v="1191.78"/>
    <n v="730.48800000000006"/>
    <n v="0.38001360892445801"/>
  </r>
  <r>
    <n v="5010"/>
    <d v="2026-04-26T00:00:00"/>
    <n v="2026"/>
    <s v="Q2"/>
    <n v="4"/>
    <x v="3"/>
    <x v="3"/>
    <x v="7"/>
    <x v="1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</r>
  <r>
    <n v="5092"/>
    <d v="2026-04-26T00:00:00"/>
    <n v="2026"/>
    <s v="Q2"/>
    <n v="4"/>
    <x v="3"/>
    <x v="1"/>
    <x v="1"/>
    <x v="3"/>
    <s v="Business"/>
    <s v="Fitness"/>
    <s v="Training Mat"/>
    <n v="4"/>
    <n v="50.84"/>
    <n v="0.05"/>
    <n v="22.63"/>
    <n v="193.19200000000001"/>
    <n v="90.52"/>
    <n v="102.67200000000001"/>
    <n v="0.53145057766367143"/>
  </r>
  <r>
    <n v="1061"/>
    <d v="2026-04-27T00:00:00"/>
    <n v="2026"/>
    <s v="Q2"/>
    <n v="4"/>
    <x v="3"/>
    <x v="3"/>
    <x v="13"/>
    <x v="0"/>
    <s v="Returning"/>
    <s v="Travel"/>
    <s v="Travel Backpack 35L"/>
    <n v="1"/>
    <n v="166.5"/>
    <n v="0"/>
    <n v="85.55"/>
    <n v="166.5"/>
    <n v="85.55"/>
    <n v="80.95"/>
    <n v="0.4861861861861862"/>
  </r>
  <r>
    <n v="1099"/>
    <d v="2026-04-27T00:00:00"/>
    <n v="2026"/>
    <s v="Q2"/>
    <n v="4"/>
    <x v="3"/>
    <x v="3"/>
    <x v="4"/>
    <x v="3"/>
    <s v="New"/>
    <s v="Hiking"/>
    <s v="Trekking Poles"/>
    <n v="1"/>
    <n v="70.2"/>
    <n v="0"/>
    <n v="32.06"/>
    <n v="70.2"/>
    <n v="32.06"/>
    <n v="38.14"/>
    <n v="0.5433048433048433"/>
  </r>
  <r>
    <n v="3500"/>
    <d v="2026-04-27T00:00:00"/>
    <n v="2026"/>
    <s v="Q2"/>
    <n v="4"/>
    <x v="3"/>
    <x v="1"/>
    <x v="12"/>
    <x v="0"/>
    <s v="New"/>
    <s v="Fitness"/>
    <s v="Training Mat"/>
    <n v="4"/>
    <n v="50.67"/>
    <n v="0"/>
    <n v="22.62"/>
    <n v="202.68"/>
    <n v="90.48"/>
    <n v="112.2"/>
    <n v="0.55358200118413259"/>
  </r>
  <r>
    <n v="3856"/>
    <d v="2026-04-27T00:00:00"/>
    <n v="2026"/>
    <s v="Q2"/>
    <n v="4"/>
    <x v="3"/>
    <x v="1"/>
    <x v="11"/>
    <x v="2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</r>
  <r>
    <n v="4044"/>
    <d v="2026-04-27T00:00:00"/>
    <n v="2026"/>
    <s v="Q2"/>
    <n v="4"/>
    <x v="3"/>
    <x v="1"/>
    <x v="6"/>
    <x v="1"/>
    <s v="New"/>
    <s v="Fitness"/>
    <s v="Weighted Vest"/>
    <n v="10"/>
    <n v="124.59"/>
    <n v="0.15"/>
    <n v="67.14"/>
    <n v="1059.0150000000001"/>
    <n v="671.4"/>
    <n v="387.61500000000012"/>
    <n v="0.36601464568490538"/>
  </r>
  <r>
    <n v="4235"/>
    <d v="2026-04-27T00:00:00"/>
    <n v="2026"/>
    <s v="Q2"/>
    <n v="4"/>
    <x v="3"/>
    <x v="2"/>
    <x v="16"/>
    <x v="0"/>
    <s v="Business"/>
    <s v="Fitness"/>
    <s v="Training Mat"/>
    <n v="1"/>
    <n v="50.18"/>
    <n v="0"/>
    <n v="22.05"/>
    <n v="50.18"/>
    <n v="22.05"/>
    <n v="28.13"/>
    <n v="0.56058190514149064"/>
  </r>
  <r>
    <n v="122"/>
    <d v="2026-04-28T00:00:00"/>
    <n v="2026"/>
    <s v="Q2"/>
    <n v="4"/>
    <x v="3"/>
    <x v="1"/>
    <x v="11"/>
    <x v="0"/>
    <s v="New"/>
    <s v="Camping"/>
    <s v="Portable Camp Stove"/>
    <n v="1"/>
    <n v="83.38"/>
    <n v="0"/>
    <n v="38.979999999999997"/>
    <n v="83.38"/>
    <n v="38.979999999999997"/>
    <n v="44.4"/>
    <n v="0.53250179899256422"/>
  </r>
  <r>
    <n v="239"/>
    <d v="2026-04-28T00:00:00"/>
    <n v="2026"/>
    <s v="Q2"/>
    <n v="4"/>
    <x v="3"/>
    <x v="3"/>
    <x v="7"/>
    <x v="0"/>
    <s v="Returning"/>
    <s v="Travel"/>
    <s v="Insulated Bottle"/>
    <n v="1"/>
    <n v="35.549999999999997"/>
    <n v="0.05"/>
    <n v="13.25"/>
    <n v="33.772499999999994"/>
    <n v="13.25"/>
    <n v="20.522499999999994"/>
    <n v="0.60766896143311855"/>
  </r>
  <r>
    <n v="356"/>
    <d v="2026-04-28T00:00:00"/>
    <n v="2026"/>
    <s v="Q2"/>
    <n v="4"/>
    <x v="3"/>
    <x v="3"/>
    <x v="8"/>
    <x v="2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</r>
  <r>
    <n v="785"/>
    <d v="2026-04-28T00:00:00"/>
    <n v="2026"/>
    <s v="Q2"/>
    <n v="4"/>
    <x v="3"/>
    <x v="0"/>
    <x v="9"/>
    <x v="3"/>
    <s v="New"/>
    <s v="Hiking"/>
    <s v="Summit Backpack 45L"/>
    <n v="1"/>
    <n v="155.68"/>
    <n v="0"/>
    <n v="77.97"/>
    <n v="155.68"/>
    <n v="77.97"/>
    <n v="77.710000000000008"/>
    <n v="0.49916495375128472"/>
  </r>
  <r>
    <n v="2325"/>
    <d v="2026-04-28T00:00:00"/>
    <n v="2026"/>
    <s v="Q2"/>
    <n v="4"/>
    <x v="3"/>
    <x v="0"/>
    <x v="0"/>
    <x v="0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</r>
  <r>
    <n v="2566"/>
    <d v="2026-04-28T00:00:00"/>
    <n v="2026"/>
    <s v="Q2"/>
    <n v="4"/>
    <x v="3"/>
    <x v="3"/>
    <x v="13"/>
    <x v="3"/>
    <s v="Returning"/>
    <s v="Travel"/>
    <s v="Packing Cube Set"/>
    <n v="3"/>
    <n v="47.28"/>
    <n v="0.05"/>
    <n v="18.52"/>
    <n v="134.74799999999999"/>
    <n v="55.56"/>
    <n v="79.187999999999988"/>
    <n v="0.58767477068305274"/>
  </r>
  <r>
    <n v="3105"/>
    <d v="2026-04-28T00:00:00"/>
    <n v="2026"/>
    <s v="Q2"/>
    <n v="4"/>
    <x v="3"/>
    <x v="3"/>
    <x v="7"/>
    <x v="0"/>
    <s v="Returning"/>
    <s v="Fitness"/>
    <s v="Training Mat"/>
    <n v="4"/>
    <n v="51.57"/>
    <n v="0.1"/>
    <n v="22.58"/>
    <n v="185.65200000000002"/>
    <n v="90.32"/>
    <n v="95.332000000000022"/>
    <n v="0.51349837330058401"/>
  </r>
  <r>
    <n v="3167"/>
    <d v="2026-04-28T00:00:00"/>
    <n v="2026"/>
    <s v="Q2"/>
    <n v="4"/>
    <x v="3"/>
    <x v="3"/>
    <x v="8"/>
    <x v="0"/>
    <s v="Business"/>
    <s v="Cycling"/>
    <s v="Trail Bike Light"/>
    <n v="1"/>
    <n v="51.61"/>
    <n v="0"/>
    <n v="23"/>
    <n v="51.61"/>
    <n v="23"/>
    <n v="28.61"/>
    <n v="0.55434993218368533"/>
  </r>
  <r>
    <n v="4396"/>
    <d v="2026-04-28T00:00:00"/>
    <n v="2026"/>
    <s v="Q2"/>
    <n v="4"/>
    <x v="3"/>
    <x v="0"/>
    <x v="15"/>
    <x v="2"/>
    <s v="Returning"/>
    <s v="Fitness"/>
    <s v="Training Mat"/>
    <n v="1"/>
    <n v="50.56"/>
    <n v="0.05"/>
    <n v="22.06"/>
    <n v="48.031999999999996"/>
    <n v="22.06"/>
    <n v="25.971999999999998"/>
    <n v="0.54072285143237842"/>
  </r>
  <r>
    <n v="4475"/>
    <d v="2026-04-28T00:00:00"/>
    <n v="2026"/>
    <s v="Q2"/>
    <n v="4"/>
    <x v="3"/>
    <x v="2"/>
    <x v="5"/>
    <x v="3"/>
    <s v="Business"/>
    <s v="Travel"/>
    <s v="Travel Backpack 35L"/>
    <n v="2"/>
    <n v="165.74"/>
    <n v="0"/>
    <n v="87.73"/>
    <n v="331.48"/>
    <n v="175.46"/>
    <n v="156.02000000000001"/>
    <n v="0.47067696391939184"/>
  </r>
  <r>
    <n v="4482"/>
    <d v="2026-04-28T00:00:00"/>
    <n v="2026"/>
    <s v="Q2"/>
    <n v="4"/>
    <x v="3"/>
    <x v="2"/>
    <x v="2"/>
    <x v="0"/>
    <s v="Business"/>
    <s v="Fitness"/>
    <s v="Recovery Roller"/>
    <n v="3"/>
    <n v="36.770000000000003"/>
    <n v="0"/>
    <n v="13.63"/>
    <n v="110.31"/>
    <n v="40.89"/>
    <n v="69.42"/>
    <n v="0.62931737829752521"/>
  </r>
  <r>
    <n v="5022"/>
    <d v="2026-04-28T00:00:00"/>
    <n v="2026"/>
    <s v="Q2"/>
    <n v="4"/>
    <x v="3"/>
    <x v="3"/>
    <x v="7"/>
    <x v="0"/>
    <s v="Business"/>
    <s v="Camping"/>
    <s v="Trail Tent 2P"/>
    <n v="2"/>
    <n v="196.37"/>
    <n v="0"/>
    <n v="101.73"/>
    <n v="392.74"/>
    <n v="203.46"/>
    <n v="189.28"/>
    <n v="0.48194734429902736"/>
  </r>
  <r>
    <n v="1304"/>
    <d v="2026-04-29T00:00:00"/>
    <n v="2026"/>
    <s v="Q2"/>
    <n v="4"/>
    <x v="3"/>
    <x v="0"/>
    <x v="0"/>
    <x v="3"/>
    <s v="Returning"/>
    <s v="Travel"/>
    <s v="Insulated Bottle"/>
    <n v="2"/>
    <n v="35.33"/>
    <n v="0"/>
    <n v="13.69"/>
    <n v="70.66"/>
    <n v="27.38"/>
    <n v="43.28"/>
    <n v="0.61251061420888764"/>
  </r>
  <r>
    <n v="3008"/>
    <d v="2026-04-29T00:00:00"/>
    <n v="2026"/>
    <s v="Q2"/>
    <n v="4"/>
    <x v="3"/>
    <x v="2"/>
    <x v="2"/>
    <x v="1"/>
    <s v="Business"/>
    <s v="Travel"/>
    <s v="Packing Cube Set"/>
    <n v="4"/>
    <n v="46.43"/>
    <n v="0.1"/>
    <n v="18.04"/>
    <n v="167.148"/>
    <n v="72.16"/>
    <n v="94.988"/>
    <n v="0.56828678775695796"/>
  </r>
  <r>
    <n v="4140"/>
    <d v="2026-04-29T00:00:00"/>
    <n v="2026"/>
    <s v="Q2"/>
    <n v="4"/>
    <x v="3"/>
    <x v="3"/>
    <x v="7"/>
    <x v="3"/>
    <s v="New"/>
    <s v="Fitness"/>
    <s v="Weighted Vest"/>
    <n v="1"/>
    <n v="125.25"/>
    <n v="0"/>
    <n v="70.88"/>
    <n v="125.25"/>
    <n v="70.88"/>
    <n v="54.370000000000005"/>
    <n v="0.43409181636726552"/>
  </r>
  <r>
    <n v="4151"/>
    <d v="2026-04-29T00:00:00"/>
    <n v="2026"/>
    <s v="Q2"/>
    <n v="4"/>
    <x v="3"/>
    <x v="1"/>
    <x v="14"/>
    <x v="0"/>
    <s v="Returning"/>
    <s v="Camping"/>
    <s v="Alpine Tent 4P"/>
    <n v="1"/>
    <n v="341.98"/>
    <n v="0"/>
    <n v="192.43"/>
    <n v="341.98"/>
    <n v="192.43"/>
    <n v="149.55000000000001"/>
    <n v="0.43730627522077314"/>
  </r>
  <r>
    <n v="4650"/>
    <d v="2026-04-29T00:00:00"/>
    <n v="2026"/>
    <s v="Q2"/>
    <n v="4"/>
    <x v="3"/>
    <x v="1"/>
    <x v="6"/>
    <x v="3"/>
    <s v="Business"/>
    <s v="Fitness"/>
    <s v="Resistance Band Set"/>
    <n v="1"/>
    <n v="40.04"/>
    <n v="0"/>
    <n v="14.72"/>
    <n v="40.04"/>
    <n v="14.72"/>
    <n v="25.32"/>
    <n v="0.63236763236763238"/>
  </r>
  <r>
    <n v="4897"/>
    <d v="2026-04-29T00:00:00"/>
    <n v="2026"/>
    <s v="Q2"/>
    <n v="4"/>
    <x v="3"/>
    <x v="3"/>
    <x v="13"/>
    <x v="0"/>
    <s v="Returning"/>
    <s v="Cycling"/>
    <s v="Compact Repair Kit"/>
    <n v="3"/>
    <n v="40.47"/>
    <n v="0.05"/>
    <n v="17.14"/>
    <n v="115.33949999999999"/>
    <n v="51.42"/>
    <n v="63.919499999999985"/>
    <n v="0.5541856866034619"/>
  </r>
  <r>
    <n v="792"/>
    <d v="2026-04-30T00:00:00"/>
    <n v="2026"/>
    <s v="Q2"/>
    <n v="4"/>
    <x v="3"/>
    <x v="3"/>
    <x v="8"/>
    <x v="1"/>
    <s v="Returning"/>
    <s v="Camping"/>
    <s v="Portable Camp Stove"/>
    <n v="6"/>
    <n v="83.7"/>
    <n v="0.2"/>
    <n v="38.58"/>
    <n v="401.76000000000005"/>
    <n v="231.48"/>
    <n v="170.28000000000006"/>
    <n v="0.42383512544802876"/>
  </r>
  <r>
    <n v="1796"/>
    <d v="2026-04-30T00:00:00"/>
    <n v="2026"/>
    <s v="Q2"/>
    <n v="4"/>
    <x v="3"/>
    <x v="0"/>
    <x v="15"/>
    <x v="0"/>
    <s v="Returning"/>
    <s v="Camping"/>
    <s v="Portable Camp Stove"/>
    <n v="4"/>
    <n v="83.27"/>
    <n v="0"/>
    <n v="39.979999999999997"/>
    <n v="333.08"/>
    <n v="159.91999999999999"/>
    <n v="173.16"/>
    <n v="0.51987510507986068"/>
  </r>
  <r>
    <n v="3222"/>
    <d v="2026-04-30T00:00:00"/>
    <n v="2026"/>
    <s v="Q2"/>
    <n v="4"/>
    <x v="3"/>
    <x v="2"/>
    <x v="16"/>
    <x v="1"/>
    <s v="Business"/>
    <s v="Camping"/>
    <s v="Compact Sleeping Bag"/>
    <n v="3"/>
    <n v="126.03"/>
    <n v="0.1"/>
    <n v="61.75"/>
    <n v="340.28100000000006"/>
    <n v="185.25"/>
    <n v="155.03100000000006"/>
    <n v="0.45559699189787273"/>
  </r>
  <r>
    <n v="3237"/>
    <d v="2026-04-30T00:00:00"/>
    <n v="2026"/>
    <s v="Q2"/>
    <n v="4"/>
    <x v="3"/>
    <x v="1"/>
    <x v="14"/>
    <x v="0"/>
    <s v="New"/>
    <s v="Camping"/>
    <s v="Compact Sleeping Bag"/>
    <n v="1"/>
    <n v="122.86"/>
    <n v="0.05"/>
    <n v="59.22"/>
    <n v="116.717"/>
    <n v="59.22"/>
    <n v="57.497"/>
    <n v="0.49261889870370212"/>
  </r>
  <r>
    <n v="3695"/>
    <d v="2026-04-30T00:00:00"/>
    <n v="2026"/>
    <s v="Q2"/>
    <n v="4"/>
    <x v="3"/>
    <x v="2"/>
    <x v="2"/>
    <x v="0"/>
    <s v="New"/>
    <s v="Cycling"/>
    <s v="Compact Repair Kit"/>
    <n v="1"/>
    <n v="39.44"/>
    <n v="0.1"/>
    <n v="16.63"/>
    <n v="35.496000000000002"/>
    <n v="16.63"/>
    <n v="18.866000000000003"/>
    <n v="0.53149650664863657"/>
  </r>
  <r>
    <n v="5148"/>
    <d v="2026-04-30T00:00:00"/>
    <n v="2026"/>
    <s v="Q2"/>
    <n v="4"/>
    <x v="3"/>
    <x v="2"/>
    <x v="10"/>
    <x v="0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</r>
  <r>
    <n v="534"/>
    <d v="2026-05-01T00:00:00"/>
    <n v="2026"/>
    <s v="Q2"/>
    <n v="5"/>
    <x v="4"/>
    <x v="1"/>
    <x v="12"/>
    <x v="0"/>
    <s v="Business"/>
    <s v="Hiking"/>
    <s v="Summit Backpack 45L"/>
    <n v="1"/>
    <n v="154.86000000000001"/>
    <n v="0"/>
    <n v="78.37"/>
    <n v="154.86000000000001"/>
    <n v="78.37"/>
    <n v="76.490000000000009"/>
    <n v="0.49393000129148912"/>
  </r>
  <r>
    <n v="551"/>
    <d v="2026-05-01T00:00:00"/>
    <n v="2026"/>
    <s v="Q2"/>
    <n v="5"/>
    <x v="4"/>
    <x v="3"/>
    <x v="8"/>
    <x v="2"/>
    <s v="Returning"/>
    <s v="Cycling"/>
    <s v="Cycling Pack 12L"/>
    <n v="4"/>
    <n v="103.64"/>
    <n v="0"/>
    <n v="50.59"/>
    <n v="414.56"/>
    <n v="202.36"/>
    <n v="212.2"/>
    <n v="0.51186800463141646"/>
  </r>
  <r>
    <n v="2110"/>
    <d v="2026-05-01T00:00:00"/>
    <n v="2026"/>
    <s v="Q2"/>
    <n v="5"/>
    <x v="4"/>
    <x v="0"/>
    <x v="15"/>
    <x v="0"/>
    <s v="Returning"/>
    <s v="Travel"/>
    <s v="Travel Backpack 35L"/>
    <n v="1"/>
    <n v="164.49"/>
    <n v="0.05"/>
    <n v="87.81"/>
    <n v="156.2655"/>
    <n v="87.81"/>
    <n v="68.455500000000001"/>
    <n v="0.43807174328306631"/>
  </r>
  <r>
    <n v="2217"/>
    <d v="2026-05-01T00:00:00"/>
    <n v="2026"/>
    <s v="Q2"/>
    <n v="5"/>
    <x v="4"/>
    <x v="3"/>
    <x v="8"/>
    <x v="1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</r>
  <r>
    <n v="2544"/>
    <d v="2026-05-01T00:00:00"/>
    <n v="2026"/>
    <s v="Q2"/>
    <n v="5"/>
    <x v="4"/>
    <x v="3"/>
    <x v="4"/>
    <x v="0"/>
    <s v="Returning"/>
    <s v="Hiking"/>
    <s v="Trekking Poles"/>
    <n v="1"/>
    <n v="71.87"/>
    <n v="0.05"/>
    <n v="31.97"/>
    <n v="68.276499999999999"/>
    <n v="31.97"/>
    <n v="36.3065"/>
    <n v="0.53175690025118449"/>
  </r>
  <r>
    <n v="3678"/>
    <d v="2026-05-01T00:00:00"/>
    <n v="2026"/>
    <s v="Q2"/>
    <n v="5"/>
    <x v="4"/>
    <x v="1"/>
    <x v="14"/>
    <x v="3"/>
    <s v="Returning"/>
    <s v="Camping"/>
    <s v="Trail Tent 2P"/>
    <n v="2"/>
    <n v="194.97"/>
    <n v="0"/>
    <n v="101.14"/>
    <n v="389.94"/>
    <n v="202.28"/>
    <n v="187.66"/>
    <n v="0.48125352618351541"/>
  </r>
  <r>
    <n v="3726"/>
    <d v="2026-05-01T00:00:00"/>
    <n v="2026"/>
    <s v="Q2"/>
    <n v="5"/>
    <x v="4"/>
    <x v="3"/>
    <x v="8"/>
    <x v="3"/>
    <s v="Returning"/>
    <s v="Cycling"/>
    <s v="Trail Bike Light"/>
    <n v="2"/>
    <n v="49.53"/>
    <n v="0"/>
    <n v="22.91"/>
    <n v="99.06"/>
    <n v="45.82"/>
    <n v="53.24"/>
    <n v="0.53745204926307288"/>
  </r>
  <r>
    <n v="3897"/>
    <d v="2026-05-01T00:00:00"/>
    <n v="2026"/>
    <s v="Q2"/>
    <n v="5"/>
    <x v="4"/>
    <x v="3"/>
    <x v="8"/>
    <x v="1"/>
    <s v="Business"/>
    <s v="Fitness"/>
    <s v="Recovery Roller"/>
    <n v="4"/>
    <n v="35.619999999999997"/>
    <n v="0.15"/>
    <n v="13.76"/>
    <n v="121.10799999999999"/>
    <n v="55.04"/>
    <n v="66.067999999999984"/>
    <n v="0.54552960993493405"/>
  </r>
  <r>
    <n v="1262"/>
    <d v="2026-05-02T00:00:00"/>
    <n v="2026"/>
    <s v="Q2"/>
    <n v="5"/>
    <x v="4"/>
    <x v="3"/>
    <x v="7"/>
    <x v="2"/>
    <s v="Returning"/>
    <s v="Travel"/>
    <s v="Packing Cube Set"/>
    <n v="2"/>
    <n v="45.47"/>
    <n v="0"/>
    <n v="18.37"/>
    <n v="90.94"/>
    <n v="36.74"/>
    <n v="54.199999999999996"/>
    <n v="0.59599736089729494"/>
  </r>
  <r>
    <n v="2657"/>
    <d v="2026-05-02T00:00:00"/>
    <n v="2026"/>
    <s v="Q2"/>
    <n v="5"/>
    <x v="4"/>
    <x v="0"/>
    <x v="0"/>
    <x v="2"/>
    <s v="New"/>
    <s v="Hiking"/>
    <s v="Trail Boots"/>
    <n v="1"/>
    <n v="145.68"/>
    <n v="0"/>
    <n v="77.8"/>
    <n v="145.68"/>
    <n v="77.8"/>
    <n v="67.88000000000001"/>
    <n v="0.46595277320153766"/>
  </r>
  <r>
    <n v="3238"/>
    <d v="2026-05-02T00:00:00"/>
    <n v="2026"/>
    <s v="Q2"/>
    <n v="5"/>
    <x v="4"/>
    <x v="3"/>
    <x v="8"/>
    <x v="3"/>
    <s v="Returning"/>
    <s v="Camping"/>
    <s v="Portable Camp Stove"/>
    <n v="2"/>
    <n v="82.65"/>
    <n v="0.05"/>
    <n v="40.46"/>
    <n v="157.035"/>
    <n v="80.92"/>
    <n v="76.114999999999995"/>
    <n v="0.48470086286496639"/>
  </r>
  <r>
    <n v="3607"/>
    <d v="2026-05-02T00:00:00"/>
    <n v="2026"/>
    <s v="Q2"/>
    <n v="5"/>
    <x v="4"/>
    <x v="1"/>
    <x v="6"/>
    <x v="0"/>
    <s v="Business"/>
    <s v="Travel"/>
    <s v="Insulated Bottle"/>
    <n v="1"/>
    <n v="36.270000000000003"/>
    <n v="0"/>
    <n v="13.8"/>
    <n v="36.270000000000003"/>
    <n v="13.8"/>
    <n v="22.470000000000002"/>
    <n v="0.61952026468155497"/>
  </r>
  <r>
    <n v="5070"/>
    <d v="2026-05-02T00:00:00"/>
    <n v="2026"/>
    <s v="Q2"/>
    <n v="5"/>
    <x v="4"/>
    <x v="2"/>
    <x v="16"/>
    <x v="2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</r>
  <r>
    <n v="5171"/>
    <d v="2026-05-02T00:00:00"/>
    <n v="2026"/>
    <s v="Q2"/>
    <n v="5"/>
    <x v="4"/>
    <x v="1"/>
    <x v="1"/>
    <x v="2"/>
    <s v="New"/>
    <s v="Hiking"/>
    <s v="Summit Backpack 45L"/>
    <n v="2"/>
    <n v="157.84"/>
    <n v="0.1"/>
    <n v="79.28"/>
    <n v="284.11200000000002"/>
    <n v="158.56"/>
    <n v="125.55200000000002"/>
    <n v="0.44191023258433298"/>
  </r>
  <r>
    <n v="617"/>
    <d v="2026-05-03T00:00:00"/>
    <n v="2026"/>
    <s v="Q2"/>
    <n v="5"/>
    <x v="4"/>
    <x v="1"/>
    <x v="14"/>
    <x v="3"/>
    <s v="Returning"/>
    <s v="Fitness"/>
    <s v="Recovery Roller"/>
    <n v="4"/>
    <n v="36.909999999999997"/>
    <n v="0.1"/>
    <n v="13.85"/>
    <n v="132.876"/>
    <n v="55.4"/>
    <n v="77.475999999999999"/>
    <n v="0.58306992985941775"/>
  </r>
  <r>
    <n v="849"/>
    <d v="2026-05-03T00:00:00"/>
    <n v="2026"/>
    <s v="Q2"/>
    <n v="5"/>
    <x v="4"/>
    <x v="1"/>
    <x v="14"/>
    <x v="1"/>
    <s v="Business"/>
    <s v="Camping"/>
    <s v="Trail Tent 2P"/>
    <n v="3"/>
    <n v="193.18"/>
    <n v="0.1"/>
    <n v="102.31"/>
    <n v="521.58600000000001"/>
    <n v="306.93"/>
    <n v="214.65600000000001"/>
    <n v="0.41154478839539405"/>
  </r>
  <r>
    <n v="956"/>
    <d v="2026-05-03T00:00:00"/>
    <n v="2026"/>
    <s v="Q2"/>
    <n v="5"/>
    <x v="4"/>
    <x v="0"/>
    <x v="15"/>
    <x v="0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</r>
  <r>
    <n v="1896"/>
    <d v="2026-05-03T00:00:00"/>
    <n v="2026"/>
    <s v="Q2"/>
    <n v="5"/>
    <x v="4"/>
    <x v="1"/>
    <x v="12"/>
    <x v="3"/>
    <s v="New"/>
    <s v="Fitness"/>
    <s v="Training Mat"/>
    <n v="2"/>
    <n v="49.97"/>
    <n v="0"/>
    <n v="22.63"/>
    <n v="99.94"/>
    <n v="45.26"/>
    <n v="54.68"/>
    <n v="0.54712827696617972"/>
  </r>
  <r>
    <n v="2317"/>
    <d v="2026-05-03T00:00:00"/>
    <n v="2026"/>
    <s v="Q2"/>
    <n v="5"/>
    <x v="4"/>
    <x v="0"/>
    <x v="15"/>
    <x v="1"/>
    <s v="Business"/>
    <s v="Hiking"/>
    <s v="Summit Backpack 45L"/>
    <n v="5"/>
    <n v="155.54"/>
    <n v="0.1"/>
    <n v="78.02"/>
    <n v="699.93"/>
    <n v="390.09999999999997"/>
    <n v="309.83"/>
    <n v="0.44265855156944267"/>
  </r>
  <r>
    <n v="2542"/>
    <d v="2026-05-03T00:00:00"/>
    <n v="2026"/>
    <s v="Q2"/>
    <n v="5"/>
    <x v="4"/>
    <x v="3"/>
    <x v="8"/>
    <x v="2"/>
    <s v="New"/>
    <s v="Travel"/>
    <s v="Carry-On Duffel"/>
    <n v="1"/>
    <n v="131.13"/>
    <n v="0.05"/>
    <n v="67.010000000000005"/>
    <n v="124.5735"/>
    <n v="67.010000000000005"/>
    <n v="57.563499999999991"/>
    <n v="0.46208463276700096"/>
  </r>
  <r>
    <n v="4535"/>
    <d v="2026-05-03T00:00:00"/>
    <n v="2026"/>
    <s v="Q2"/>
    <n v="5"/>
    <x v="4"/>
    <x v="2"/>
    <x v="5"/>
    <x v="0"/>
    <s v="New"/>
    <s v="Travel"/>
    <s v="Insulated Bottle"/>
    <n v="1"/>
    <n v="36.82"/>
    <n v="0.1"/>
    <n v="13.4"/>
    <n v="33.137999999999998"/>
    <n v="13.4"/>
    <n v="19.738"/>
    <n v="0.5956303941094816"/>
  </r>
  <r>
    <n v="4988"/>
    <d v="2026-05-03T00:00:00"/>
    <n v="2026"/>
    <s v="Q2"/>
    <n v="5"/>
    <x v="4"/>
    <x v="2"/>
    <x v="10"/>
    <x v="2"/>
    <s v="New"/>
    <s v="Fitness"/>
    <s v="Weighted Vest"/>
    <n v="1"/>
    <n v="122.28"/>
    <n v="0"/>
    <n v="67.28"/>
    <n v="122.28"/>
    <n v="67.28"/>
    <n v="55"/>
    <n v="0.44978737324174028"/>
  </r>
  <r>
    <n v="253"/>
    <d v="2026-05-04T00:00:00"/>
    <n v="2026"/>
    <s v="Q2"/>
    <n v="5"/>
    <x v="4"/>
    <x v="2"/>
    <x v="10"/>
    <x v="2"/>
    <s v="Business"/>
    <s v="Hiking"/>
    <s v="Hiking Daypack 20L"/>
    <n v="1"/>
    <n v="90.92"/>
    <n v="0.15"/>
    <n v="44.93"/>
    <n v="77.281999999999996"/>
    <n v="44.93"/>
    <n v="32.351999999999997"/>
    <n v="0.41862270645169636"/>
  </r>
  <r>
    <n v="1743"/>
    <d v="2026-05-04T00:00:00"/>
    <n v="2026"/>
    <s v="Q2"/>
    <n v="5"/>
    <x v="4"/>
    <x v="1"/>
    <x v="12"/>
    <x v="0"/>
    <s v="New"/>
    <s v="Fitness"/>
    <s v="Training Mat"/>
    <n v="1"/>
    <n v="51.02"/>
    <n v="0"/>
    <n v="21.83"/>
    <n v="51.02"/>
    <n v="21.83"/>
    <n v="29.190000000000005"/>
    <n v="0.5721285770286163"/>
  </r>
  <r>
    <n v="1801"/>
    <d v="2026-05-04T00:00:00"/>
    <n v="2026"/>
    <s v="Q2"/>
    <n v="5"/>
    <x v="4"/>
    <x v="2"/>
    <x v="2"/>
    <x v="0"/>
    <s v="Business"/>
    <s v="Travel"/>
    <s v="Insulated Bottle"/>
    <n v="2"/>
    <n v="36.299999999999997"/>
    <n v="0.05"/>
    <n v="13.9"/>
    <n v="68.969999999999985"/>
    <n v="27.8"/>
    <n v="41.169999999999987"/>
    <n v="0.59692619979701311"/>
  </r>
  <r>
    <n v="2511"/>
    <d v="2026-05-04T00:00:00"/>
    <n v="2026"/>
    <s v="Q2"/>
    <n v="5"/>
    <x v="4"/>
    <x v="2"/>
    <x v="10"/>
    <x v="1"/>
    <s v="Business"/>
    <s v="Camping"/>
    <s v="Trail Tent 2P"/>
    <n v="8"/>
    <n v="195.03"/>
    <n v="0.15"/>
    <n v="101.13"/>
    <n v="1326.204"/>
    <n v="809.04"/>
    <n v="517.16399999999999"/>
    <n v="0.38995810599274322"/>
  </r>
  <r>
    <n v="3186"/>
    <d v="2026-05-04T00:00:00"/>
    <n v="2026"/>
    <s v="Q2"/>
    <n v="5"/>
    <x v="4"/>
    <x v="1"/>
    <x v="6"/>
    <x v="0"/>
    <s v="New"/>
    <s v="Hiking"/>
    <s v="Trail Boots"/>
    <n v="1"/>
    <n v="143.66"/>
    <n v="0.1"/>
    <n v="79.25"/>
    <n v="129.29400000000001"/>
    <n v="79.25"/>
    <n v="50.044000000000011"/>
    <n v="0.38705585719368268"/>
  </r>
  <r>
    <n v="3378"/>
    <d v="2026-05-04T00:00:00"/>
    <n v="2026"/>
    <s v="Q2"/>
    <n v="5"/>
    <x v="4"/>
    <x v="0"/>
    <x v="0"/>
    <x v="1"/>
    <s v="Business"/>
    <s v="Fitness"/>
    <s v="Weighted Vest"/>
    <n v="3"/>
    <n v="120.28"/>
    <n v="0.2"/>
    <n v="69.23"/>
    <n v="288.67200000000003"/>
    <n v="207.69"/>
    <n v="80.982000000000028"/>
    <n v="0.28053292317924849"/>
  </r>
  <r>
    <n v="4255"/>
    <d v="2026-05-04T00:00:00"/>
    <n v="2026"/>
    <s v="Q2"/>
    <n v="5"/>
    <x v="4"/>
    <x v="3"/>
    <x v="7"/>
    <x v="3"/>
    <s v="Returning"/>
    <s v="Travel"/>
    <s v="Insulated Bottle"/>
    <n v="6"/>
    <n v="36.04"/>
    <n v="0"/>
    <n v="13.38"/>
    <n v="216.24"/>
    <n v="80.28"/>
    <n v="135.96"/>
    <n v="0.62874583795782468"/>
  </r>
  <r>
    <n v="4587"/>
    <d v="2026-05-04T00:00:00"/>
    <n v="2026"/>
    <s v="Q2"/>
    <n v="5"/>
    <x v="4"/>
    <x v="2"/>
    <x v="2"/>
    <x v="3"/>
    <s v="Returning"/>
    <s v="Hiking"/>
    <s v="Hiking Daypack 20L"/>
    <n v="2"/>
    <n v="91.72"/>
    <n v="0"/>
    <n v="45.67"/>
    <n v="183.44"/>
    <n v="91.34"/>
    <n v="92.1"/>
    <n v="0.50207152202354988"/>
  </r>
  <r>
    <n v="830"/>
    <d v="2026-05-05T00:00:00"/>
    <n v="2026"/>
    <s v="Q2"/>
    <n v="5"/>
    <x v="4"/>
    <x v="3"/>
    <x v="8"/>
    <x v="0"/>
    <s v="Business"/>
    <s v="Cycling"/>
    <s v="Trail Bike Light"/>
    <n v="2"/>
    <n v="50.4"/>
    <n v="0"/>
    <n v="22.21"/>
    <n v="100.8"/>
    <n v="44.42"/>
    <n v="56.379999999999995"/>
    <n v="0.55932539682539684"/>
  </r>
  <r>
    <n v="4320"/>
    <d v="2026-05-05T00:00:00"/>
    <n v="2026"/>
    <s v="Q2"/>
    <n v="5"/>
    <x v="4"/>
    <x v="1"/>
    <x v="6"/>
    <x v="0"/>
    <s v="Returning"/>
    <s v="Travel"/>
    <s v="Travel Backpack 35L"/>
    <n v="2"/>
    <n v="165.17"/>
    <n v="0"/>
    <n v="87.78"/>
    <n v="330.34"/>
    <n v="175.56"/>
    <n v="154.77999999999997"/>
    <n v="0.46854755706242052"/>
  </r>
  <r>
    <n v="4386"/>
    <d v="2026-05-05T00:00:00"/>
    <n v="2026"/>
    <s v="Q2"/>
    <n v="5"/>
    <x v="4"/>
    <x v="0"/>
    <x v="15"/>
    <x v="0"/>
    <s v="Returning"/>
    <s v="Hiking"/>
    <s v="Trekking Poles"/>
    <n v="1"/>
    <n v="69.819999999999993"/>
    <n v="0.05"/>
    <n v="33.29"/>
    <n v="66.328999999999994"/>
    <n v="33.29"/>
    <n v="33.038999999999994"/>
    <n v="0.49810791659756665"/>
  </r>
  <r>
    <n v="4602"/>
    <d v="2026-05-05T00:00:00"/>
    <n v="2026"/>
    <s v="Q2"/>
    <n v="5"/>
    <x v="4"/>
    <x v="1"/>
    <x v="12"/>
    <x v="3"/>
    <s v="New"/>
    <s v="Travel"/>
    <s v="Carry-On Duffel"/>
    <n v="2"/>
    <n v="131.36000000000001"/>
    <n v="0.1"/>
    <n v="65.3"/>
    <n v="236.44800000000004"/>
    <n v="130.6"/>
    <n v="105.84800000000004"/>
    <n v="0.4476586818243336"/>
  </r>
  <r>
    <n v="5190"/>
    <d v="2026-05-05T00:00:00"/>
    <n v="2026"/>
    <s v="Q2"/>
    <n v="5"/>
    <x v="4"/>
    <x v="3"/>
    <x v="8"/>
    <x v="1"/>
    <s v="Returning"/>
    <s v="Hiking"/>
    <s v="Hiking Daypack 20L"/>
    <n v="15"/>
    <n v="93.65"/>
    <n v="0.1"/>
    <n v="44.89"/>
    <n v="1264.2750000000001"/>
    <n v="673.35"/>
    <n v="590.92500000000007"/>
    <n v="0.46740226612089936"/>
  </r>
  <r>
    <n v="393"/>
    <d v="2026-05-06T00:00:00"/>
    <n v="2026"/>
    <s v="Q2"/>
    <n v="5"/>
    <x v="4"/>
    <x v="1"/>
    <x v="12"/>
    <x v="3"/>
    <s v="New"/>
    <s v="Camping"/>
    <s v="Trail Tent 2P"/>
    <n v="3"/>
    <n v="199.93"/>
    <n v="0"/>
    <n v="104.86"/>
    <n v="599.79"/>
    <n v="314.58"/>
    <n v="285.20999999999998"/>
    <n v="0.47551643075076278"/>
  </r>
  <r>
    <n v="812"/>
    <d v="2026-05-06T00:00:00"/>
    <n v="2026"/>
    <s v="Q2"/>
    <n v="5"/>
    <x v="4"/>
    <x v="0"/>
    <x v="0"/>
    <x v="0"/>
    <s v="New"/>
    <s v="Hiking"/>
    <s v="Trekking Poles"/>
    <n v="5"/>
    <n v="70.150000000000006"/>
    <n v="0"/>
    <n v="32.700000000000003"/>
    <n v="350.75"/>
    <n v="163.5"/>
    <n v="187.25"/>
    <n v="0.53385602280826805"/>
  </r>
  <r>
    <n v="1297"/>
    <d v="2026-05-06T00:00:00"/>
    <n v="2026"/>
    <s v="Q2"/>
    <n v="5"/>
    <x v="4"/>
    <x v="2"/>
    <x v="2"/>
    <x v="2"/>
    <s v="New"/>
    <s v="Fitness"/>
    <s v="Recovery Roller"/>
    <n v="2"/>
    <n v="35.86"/>
    <n v="0"/>
    <n v="13.9"/>
    <n v="71.72"/>
    <n v="27.8"/>
    <n v="43.92"/>
    <n v="0.61238148354712774"/>
  </r>
  <r>
    <n v="1574"/>
    <d v="2026-05-06T00:00:00"/>
    <n v="2026"/>
    <s v="Q2"/>
    <n v="5"/>
    <x v="4"/>
    <x v="1"/>
    <x v="6"/>
    <x v="0"/>
    <s v="Returning"/>
    <s v="Hiking"/>
    <s v="Hiking Daypack 20L"/>
    <n v="1"/>
    <n v="92.27"/>
    <n v="0"/>
    <n v="46.5"/>
    <n v="92.27"/>
    <n v="46.5"/>
    <n v="45.769999999999996"/>
    <n v="0.49604421805570603"/>
  </r>
  <r>
    <n v="3060"/>
    <d v="2026-05-06T00:00:00"/>
    <n v="2026"/>
    <s v="Q2"/>
    <n v="5"/>
    <x v="4"/>
    <x v="1"/>
    <x v="6"/>
    <x v="1"/>
    <s v="Business"/>
    <s v="Hiking"/>
    <s v="Summit Backpack 45L"/>
    <n v="6"/>
    <n v="157.31"/>
    <n v="0.15"/>
    <n v="80.34"/>
    <n v="802.28099999999995"/>
    <n v="482.04"/>
    <n v="320.24099999999993"/>
    <n v="0.3991631361081715"/>
  </r>
  <r>
    <n v="3490"/>
    <d v="2026-05-06T00:00:00"/>
    <n v="2026"/>
    <s v="Q2"/>
    <n v="5"/>
    <x v="4"/>
    <x v="1"/>
    <x v="11"/>
    <x v="0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</r>
  <r>
    <n v="3654"/>
    <d v="2026-05-06T00:00:00"/>
    <n v="2026"/>
    <s v="Q2"/>
    <n v="5"/>
    <x v="4"/>
    <x v="2"/>
    <x v="10"/>
    <x v="0"/>
    <s v="Business"/>
    <s v="Cycling"/>
    <s v="Trail Bike Light"/>
    <n v="1"/>
    <n v="51.44"/>
    <n v="0.1"/>
    <n v="22.88"/>
    <n v="46.295999999999999"/>
    <n v="22.88"/>
    <n v="23.416"/>
    <n v="0.50578883704855715"/>
  </r>
  <r>
    <n v="4209"/>
    <d v="2026-05-06T00:00:00"/>
    <n v="2026"/>
    <s v="Q2"/>
    <n v="5"/>
    <x v="4"/>
    <x v="1"/>
    <x v="1"/>
    <x v="0"/>
    <s v="New"/>
    <s v="Fitness"/>
    <s v="Training Mat"/>
    <n v="2"/>
    <n v="50.97"/>
    <n v="0.05"/>
    <n v="21.67"/>
    <n v="96.842999999999989"/>
    <n v="43.34"/>
    <n v="53.502999999999986"/>
    <n v="0.55247152607829153"/>
  </r>
  <r>
    <n v="4227"/>
    <d v="2026-05-06T00:00:00"/>
    <n v="2026"/>
    <s v="Q2"/>
    <n v="5"/>
    <x v="4"/>
    <x v="1"/>
    <x v="1"/>
    <x v="0"/>
    <s v="New"/>
    <s v="Cycling"/>
    <s v="Compact Repair Kit"/>
    <n v="2"/>
    <n v="40.549999999999997"/>
    <n v="0"/>
    <n v="16.52"/>
    <n v="81.099999999999994"/>
    <n v="33.04"/>
    <n v="48.059999999999995"/>
    <n v="0.59260172626387175"/>
  </r>
  <r>
    <n v="4247"/>
    <d v="2026-05-06T00:00:00"/>
    <n v="2026"/>
    <s v="Q2"/>
    <n v="5"/>
    <x v="4"/>
    <x v="2"/>
    <x v="16"/>
    <x v="0"/>
    <s v="New"/>
    <s v="Cycling"/>
    <s v="Trail Bike Light"/>
    <n v="2"/>
    <n v="51.3"/>
    <n v="0"/>
    <n v="23.12"/>
    <n v="102.6"/>
    <n v="46.24"/>
    <n v="56.359999999999992"/>
    <n v="0.54931773879142298"/>
  </r>
  <r>
    <n v="5196"/>
    <d v="2026-05-06T00:00:00"/>
    <n v="2026"/>
    <s v="Q2"/>
    <n v="5"/>
    <x v="4"/>
    <x v="3"/>
    <x v="8"/>
    <x v="0"/>
    <s v="New"/>
    <s v="Camping"/>
    <s v="Portable Camp Stove"/>
    <n v="3"/>
    <n v="82.56"/>
    <n v="0"/>
    <n v="39.99"/>
    <n v="247.68"/>
    <n v="119.97"/>
    <n v="127.71000000000001"/>
    <n v="0.515625"/>
  </r>
  <r>
    <n v="400"/>
    <d v="2026-05-07T00:00:00"/>
    <n v="2026"/>
    <s v="Q2"/>
    <n v="5"/>
    <x v="4"/>
    <x v="1"/>
    <x v="12"/>
    <x v="1"/>
    <s v="Business"/>
    <s v="Hiking"/>
    <s v="Hiking Daypack 20L"/>
    <n v="6"/>
    <n v="92.66"/>
    <n v="0.15"/>
    <n v="44.71"/>
    <n v="472.56600000000003"/>
    <n v="268.26"/>
    <n v="204.30600000000004"/>
    <n v="0.43233326138571126"/>
  </r>
  <r>
    <n v="829"/>
    <d v="2026-05-07T00:00:00"/>
    <n v="2026"/>
    <s v="Q2"/>
    <n v="5"/>
    <x v="4"/>
    <x v="2"/>
    <x v="16"/>
    <x v="3"/>
    <s v="New"/>
    <s v="Fitness"/>
    <s v="Resistance Band Set"/>
    <n v="1"/>
    <n v="39.42"/>
    <n v="0"/>
    <n v="14.86"/>
    <n v="39.42"/>
    <n v="14.86"/>
    <n v="24.560000000000002"/>
    <n v="0.62303399289700667"/>
  </r>
  <r>
    <n v="1236"/>
    <d v="2026-05-07T00:00:00"/>
    <n v="2026"/>
    <s v="Q2"/>
    <n v="5"/>
    <x v="4"/>
    <x v="0"/>
    <x v="9"/>
    <x v="2"/>
    <s v="Returning"/>
    <s v="Fitness"/>
    <s v="Weighted Vest"/>
    <n v="2"/>
    <n v="124.25"/>
    <n v="0"/>
    <n v="69.510000000000005"/>
    <n v="248.5"/>
    <n v="139.02000000000001"/>
    <n v="109.47999999999999"/>
    <n v="0.44056338028169012"/>
  </r>
  <r>
    <n v="1364"/>
    <d v="2026-05-07T00:00:00"/>
    <n v="2026"/>
    <s v="Q2"/>
    <n v="5"/>
    <x v="4"/>
    <x v="1"/>
    <x v="14"/>
    <x v="0"/>
    <s v="New"/>
    <s v="Hiking"/>
    <s v="Summit Backpack 45L"/>
    <n v="2"/>
    <n v="156.43"/>
    <n v="0"/>
    <n v="78.569999999999993"/>
    <n v="312.86"/>
    <n v="157.13999999999999"/>
    <n v="155.72000000000003"/>
    <n v="0.49773061433228927"/>
  </r>
  <r>
    <n v="2105"/>
    <d v="2026-05-07T00:00:00"/>
    <n v="2026"/>
    <s v="Q2"/>
    <n v="5"/>
    <x v="4"/>
    <x v="1"/>
    <x v="14"/>
    <x v="2"/>
    <s v="New"/>
    <s v="Camping"/>
    <s v="Portable Camp Stove"/>
    <n v="1"/>
    <n v="80.3"/>
    <n v="0"/>
    <n v="40.020000000000003"/>
    <n v="80.3"/>
    <n v="40.020000000000003"/>
    <n v="40.279999999999994"/>
    <n v="0.50161892901618921"/>
  </r>
  <r>
    <n v="4706"/>
    <d v="2026-05-07T00:00:00"/>
    <n v="2026"/>
    <s v="Q2"/>
    <n v="5"/>
    <x v="4"/>
    <x v="3"/>
    <x v="13"/>
    <x v="2"/>
    <s v="New"/>
    <s v="Camping"/>
    <s v="Portable Camp Stove"/>
    <n v="1"/>
    <n v="79.89"/>
    <n v="0"/>
    <n v="39.549999999999997"/>
    <n v="79.89"/>
    <n v="39.549999999999997"/>
    <n v="40.340000000000003"/>
    <n v="0.50494429841031419"/>
  </r>
  <r>
    <n v="68"/>
    <d v="2026-05-08T00:00:00"/>
    <n v="2026"/>
    <s v="Q2"/>
    <n v="5"/>
    <x v="4"/>
    <x v="3"/>
    <x v="7"/>
    <x v="2"/>
    <s v="New"/>
    <s v="Fitness"/>
    <s v="Resistance Band Set"/>
    <n v="1"/>
    <n v="39.5"/>
    <n v="0"/>
    <n v="14.68"/>
    <n v="39.5"/>
    <n v="14.68"/>
    <n v="24.82"/>
    <n v="0.62835443037974681"/>
  </r>
  <r>
    <n v="1352"/>
    <d v="2026-05-08T00:00:00"/>
    <n v="2026"/>
    <s v="Q2"/>
    <n v="5"/>
    <x v="4"/>
    <x v="3"/>
    <x v="7"/>
    <x v="0"/>
    <s v="Returning"/>
    <s v="Cycling"/>
    <s v="Commuter Helmet"/>
    <n v="1"/>
    <n v="80.7"/>
    <n v="0"/>
    <n v="41.88"/>
    <n v="80.7"/>
    <n v="41.88"/>
    <n v="38.82"/>
    <n v="0.48104089219330853"/>
  </r>
  <r>
    <n v="2526"/>
    <d v="2026-05-08T00:00:00"/>
    <n v="2026"/>
    <s v="Q2"/>
    <n v="5"/>
    <x v="4"/>
    <x v="1"/>
    <x v="14"/>
    <x v="0"/>
    <s v="New"/>
    <s v="Camping"/>
    <s v="Portable Camp Stove"/>
    <n v="1"/>
    <n v="80.86"/>
    <n v="0"/>
    <n v="38.44"/>
    <n v="80.86"/>
    <n v="38.44"/>
    <n v="42.42"/>
    <n v="0.52461043779371752"/>
  </r>
  <r>
    <n v="3298"/>
    <d v="2026-05-08T00:00:00"/>
    <n v="2026"/>
    <s v="Q2"/>
    <n v="5"/>
    <x v="4"/>
    <x v="1"/>
    <x v="14"/>
    <x v="3"/>
    <s v="New"/>
    <s v="Camping"/>
    <s v="Alpine Tent 4P"/>
    <n v="2"/>
    <n v="337.7"/>
    <n v="0.1"/>
    <n v="192.16"/>
    <n v="607.86"/>
    <n v="384.32"/>
    <n v="223.54000000000002"/>
    <n v="0.36774915276543946"/>
  </r>
  <r>
    <n v="3510"/>
    <d v="2026-05-08T00:00:00"/>
    <n v="2026"/>
    <s v="Q2"/>
    <n v="5"/>
    <x v="4"/>
    <x v="2"/>
    <x v="2"/>
    <x v="0"/>
    <s v="Returning"/>
    <s v="Camping"/>
    <s v="Compact Sleeping Bag"/>
    <n v="4"/>
    <n v="121.81"/>
    <n v="0"/>
    <n v="58.95"/>
    <n v="487.24"/>
    <n v="235.8"/>
    <n v="251.44"/>
    <n v="0.5160495854199163"/>
  </r>
  <r>
    <n v="3638"/>
    <d v="2026-05-08T00:00:00"/>
    <n v="2026"/>
    <s v="Q2"/>
    <n v="5"/>
    <x v="4"/>
    <x v="3"/>
    <x v="7"/>
    <x v="1"/>
    <s v="Business"/>
    <s v="Travel"/>
    <s v="Travel Backpack 35L"/>
    <n v="10"/>
    <n v="168.55"/>
    <n v="0.1"/>
    <n v="88.85"/>
    <n v="1516.95"/>
    <n v="888.5"/>
    <n v="628.45000000000005"/>
    <n v="0.41428524341606515"/>
  </r>
  <r>
    <n v="3754"/>
    <d v="2026-05-08T00:00:00"/>
    <n v="2026"/>
    <s v="Q2"/>
    <n v="5"/>
    <x v="4"/>
    <x v="1"/>
    <x v="12"/>
    <x v="0"/>
    <s v="Returning"/>
    <s v="Cycling"/>
    <s v="Compact Repair Kit"/>
    <n v="1"/>
    <n v="39.42"/>
    <n v="0.05"/>
    <n v="16.77"/>
    <n v="37.448999999999998"/>
    <n v="16.77"/>
    <n v="20.678999999999998"/>
    <n v="0.55219097973243614"/>
  </r>
  <r>
    <n v="4029"/>
    <d v="2026-05-08T00:00:00"/>
    <n v="2026"/>
    <s v="Q2"/>
    <n v="5"/>
    <x v="4"/>
    <x v="3"/>
    <x v="13"/>
    <x v="2"/>
    <s v="New"/>
    <s v="Travel"/>
    <s v="Travel Backpack 35L"/>
    <n v="1"/>
    <n v="161.36000000000001"/>
    <n v="0"/>
    <n v="87"/>
    <n v="161.36000000000001"/>
    <n v="87"/>
    <n v="74.360000000000014"/>
    <n v="0.46083292017848293"/>
  </r>
  <r>
    <n v="4651"/>
    <d v="2026-05-08T00:00:00"/>
    <n v="2026"/>
    <s v="Q2"/>
    <n v="5"/>
    <x v="4"/>
    <x v="1"/>
    <x v="11"/>
    <x v="0"/>
    <s v="Business"/>
    <s v="Camping"/>
    <s v="Compact Sleeping Bag"/>
    <n v="1"/>
    <n v="123.68"/>
    <n v="0"/>
    <n v="59.26"/>
    <n v="123.68"/>
    <n v="59.26"/>
    <n v="64.420000000000016"/>
    <n v="0.52086028460543343"/>
  </r>
  <r>
    <n v="4886"/>
    <d v="2026-05-08T00:00:00"/>
    <n v="2026"/>
    <s v="Q2"/>
    <n v="5"/>
    <x v="4"/>
    <x v="3"/>
    <x v="8"/>
    <x v="3"/>
    <s v="Returning"/>
    <s v="Hiking"/>
    <s v="Trail Boots"/>
    <n v="1"/>
    <n v="146.29"/>
    <n v="0"/>
    <n v="81.16"/>
    <n v="146.29"/>
    <n v="81.16"/>
    <n v="65.13"/>
    <n v="0.44521156606740037"/>
  </r>
  <r>
    <n v="162"/>
    <d v="2026-05-09T00:00:00"/>
    <n v="2026"/>
    <s v="Q2"/>
    <n v="5"/>
    <x v="4"/>
    <x v="0"/>
    <x v="0"/>
    <x v="0"/>
    <s v="New"/>
    <s v="Travel"/>
    <s v="Travel Backpack 35L"/>
    <n v="2"/>
    <n v="164.95"/>
    <n v="0.1"/>
    <n v="86.27"/>
    <n v="296.90999999999997"/>
    <n v="172.54"/>
    <n v="124.36999999999998"/>
    <n v="0.41888114243373409"/>
  </r>
  <r>
    <n v="184"/>
    <d v="2026-05-09T00:00:00"/>
    <n v="2026"/>
    <s v="Q2"/>
    <n v="5"/>
    <x v="4"/>
    <x v="0"/>
    <x v="15"/>
    <x v="2"/>
    <s v="Business"/>
    <s v="Hiking"/>
    <s v="Hiking Daypack 20L"/>
    <n v="2"/>
    <n v="91.59"/>
    <n v="0"/>
    <n v="44.97"/>
    <n v="183.18"/>
    <n v="89.94"/>
    <n v="93.240000000000009"/>
    <n v="0.50900753357353423"/>
  </r>
  <r>
    <n v="328"/>
    <d v="2026-05-09T00:00:00"/>
    <n v="2026"/>
    <s v="Q2"/>
    <n v="5"/>
    <x v="4"/>
    <x v="3"/>
    <x v="13"/>
    <x v="0"/>
    <s v="Returning"/>
    <s v="Fitness"/>
    <s v="Training Mat"/>
    <n v="1"/>
    <n v="51.78"/>
    <n v="0.1"/>
    <n v="21.63"/>
    <n v="46.602000000000004"/>
    <n v="21.63"/>
    <n v="24.972000000000005"/>
    <n v="0.53585683017896235"/>
  </r>
  <r>
    <n v="908"/>
    <d v="2026-05-09T00:00:00"/>
    <n v="2026"/>
    <s v="Q2"/>
    <n v="5"/>
    <x v="4"/>
    <x v="3"/>
    <x v="8"/>
    <x v="2"/>
    <s v="Returning"/>
    <s v="Travel"/>
    <s v="Packing Cube Set"/>
    <n v="2"/>
    <n v="46.25"/>
    <n v="0"/>
    <n v="18.12"/>
    <n v="92.5"/>
    <n v="36.24"/>
    <n v="56.26"/>
    <n v="0.60821621621621624"/>
  </r>
  <r>
    <n v="3159"/>
    <d v="2026-05-09T00:00:00"/>
    <n v="2026"/>
    <s v="Q2"/>
    <n v="5"/>
    <x v="4"/>
    <x v="0"/>
    <x v="0"/>
    <x v="0"/>
    <s v="Returning"/>
    <s v="Camping"/>
    <s v="Trail Tent 2P"/>
    <n v="3"/>
    <n v="198.5"/>
    <n v="0"/>
    <n v="102.23"/>
    <n v="595.5"/>
    <n v="306.69"/>
    <n v="288.81"/>
    <n v="0.48498740554156172"/>
  </r>
  <r>
    <n v="4509"/>
    <d v="2026-05-09T00:00:00"/>
    <n v="2026"/>
    <s v="Q2"/>
    <n v="5"/>
    <x v="4"/>
    <x v="3"/>
    <x v="8"/>
    <x v="0"/>
    <s v="New"/>
    <s v="Hiking"/>
    <s v="Summit Backpack 45L"/>
    <n v="1"/>
    <n v="152.80000000000001"/>
    <n v="0.1"/>
    <n v="77.67"/>
    <n v="137.52000000000001"/>
    <n v="77.67"/>
    <n v="59.850000000000009"/>
    <n v="0.43520942408376967"/>
  </r>
  <r>
    <n v="4677"/>
    <d v="2026-05-09T00:00:00"/>
    <n v="2026"/>
    <s v="Q2"/>
    <n v="5"/>
    <x v="4"/>
    <x v="1"/>
    <x v="14"/>
    <x v="0"/>
    <s v="Business"/>
    <s v="Travel"/>
    <s v="Travel Backpack 35L"/>
    <n v="2"/>
    <n v="161.47999999999999"/>
    <n v="0"/>
    <n v="85.03"/>
    <n v="322.95999999999998"/>
    <n v="170.06"/>
    <n v="152.89999999999998"/>
    <n v="0.47343324250681196"/>
  </r>
  <r>
    <n v="4867"/>
    <d v="2026-05-09T00:00:00"/>
    <n v="2026"/>
    <s v="Q2"/>
    <n v="5"/>
    <x v="4"/>
    <x v="1"/>
    <x v="6"/>
    <x v="2"/>
    <s v="Returning"/>
    <s v="Cycling"/>
    <s v="Commuter Helmet"/>
    <n v="1"/>
    <n v="82.86"/>
    <n v="0"/>
    <n v="42.67"/>
    <n v="82.86"/>
    <n v="42.67"/>
    <n v="40.19"/>
    <n v="0.48503499879314504"/>
  </r>
  <r>
    <n v="1615"/>
    <d v="2026-05-10T00:00:00"/>
    <n v="2026"/>
    <s v="Q2"/>
    <n v="5"/>
    <x v="4"/>
    <x v="3"/>
    <x v="4"/>
    <x v="0"/>
    <s v="New"/>
    <s v="Fitness"/>
    <s v="Training Mat"/>
    <n v="1"/>
    <n v="51.15"/>
    <n v="0"/>
    <n v="21.39"/>
    <n v="51.15"/>
    <n v="21.39"/>
    <n v="29.759999999999998"/>
    <n v="0.58181818181818179"/>
  </r>
  <r>
    <n v="1812"/>
    <d v="2026-05-10T00:00:00"/>
    <n v="2026"/>
    <s v="Q2"/>
    <n v="5"/>
    <x v="4"/>
    <x v="2"/>
    <x v="2"/>
    <x v="1"/>
    <s v="Business"/>
    <s v="Fitness"/>
    <s v="Training Mat"/>
    <n v="12"/>
    <n v="50.53"/>
    <n v="0.1"/>
    <n v="22.09"/>
    <n v="545.72400000000005"/>
    <n v="265.08"/>
    <n v="280.64400000000006"/>
    <n v="0.5142599555819426"/>
  </r>
  <r>
    <n v="3645"/>
    <d v="2026-05-10T00:00:00"/>
    <n v="2026"/>
    <s v="Q2"/>
    <n v="5"/>
    <x v="4"/>
    <x v="1"/>
    <x v="1"/>
    <x v="3"/>
    <s v="Returning"/>
    <s v="Cycling"/>
    <s v="Trail Bike Light"/>
    <n v="2"/>
    <n v="50.93"/>
    <n v="0"/>
    <n v="22.91"/>
    <n v="101.86"/>
    <n v="45.82"/>
    <n v="56.04"/>
    <n v="0.55016689573924993"/>
  </r>
  <r>
    <n v="3804"/>
    <d v="2026-05-10T00:00:00"/>
    <n v="2026"/>
    <s v="Q2"/>
    <n v="5"/>
    <x v="4"/>
    <x v="2"/>
    <x v="5"/>
    <x v="0"/>
    <s v="Returning"/>
    <s v="Fitness"/>
    <s v="Training Mat"/>
    <n v="2"/>
    <n v="50.79"/>
    <n v="0.05"/>
    <n v="21.83"/>
    <n v="96.500999999999991"/>
    <n v="43.66"/>
    <n v="52.840999999999994"/>
    <n v="0.54756945523880585"/>
  </r>
  <r>
    <n v="4367"/>
    <d v="2026-05-10T00:00:00"/>
    <n v="2026"/>
    <s v="Q2"/>
    <n v="5"/>
    <x v="4"/>
    <x v="3"/>
    <x v="8"/>
    <x v="0"/>
    <s v="Business"/>
    <s v="Travel"/>
    <s v="Travel Backpack 35L"/>
    <n v="5"/>
    <n v="160.94"/>
    <n v="0.1"/>
    <n v="88.89"/>
    <n v="724.23"/>
    <n v="444.45"/>
    <n v="279.78000000000003"/>
    <n v="0.38631374011018604"/>
  </r>
  <r>
    <n v="4746"/>
    <d v="2026-05-10T00:00:00"/>
    <n v="2026"/>
    <s v="Q2"/>
    <n v="5"/>
    <x v="4"/>
    <x v="1"/>
    <x v="1"/>
    <x v="0"/>
    <s v="Returning"/>
    <s v="Fitness"/>
    <s v="Recovery Roller"/>
    <n v="2"/>
    <n v="36.409999999999997"/>
    <n v="0"/>
    <n v="13.92"/>
    <n v="72.819999999999993"/>
    <n v="27.84"/>
    <n v="44.97999999999999"/>
    <n v="0.61768744850315838"/>
  </r>
  <r>
    <n v="4795"/>
    <d v="2026-05-10T00:00:00"/>
    <n v="2026"/>
    <s v="Q2"/>
    <n v="5"/>
    <x v="4"/>
    <x v="3"/>
    <x v="4"/>
    <x v="3"/>
    <s v="Returning"/>
    <s v="Hiking"/>
    <s v="Trekking Poles"/>
    <n v="2"/>
    <n v="72.25"/>
    <n v="0"/>
    <n v="32.25"/>
    <n v="144.5"/>
    <n v="64.5"/>
    <n v="80"/>
    <n v="0.55363321799307963"/>
  </r>
  <r>
    <n v="4800"/>
    <d v="2026-05-10T00:00:00"/>
    <n v="2026"/>
    <s v="Q2"/>
    <n v="5"/>
    <x v="4"/>
    <x v="3"/>
    <x v="8"/>
    <x v="2"/>
    <s v="New"/>
    <s v="Cycling"/>
    <s v="Cycling Pack 12L"/>
    <n v="4"/>
    <n v="103.36"/>
    <n v="0"/>
    <n v="51.59"/>
    <n v="413.44"/>
    <n v="206.36"/>
    <n v="207.07999999999998"/>
    <n v="0.50087074303405565"/>
  </r>
  <r>
    <n v="5018"/>
    <d v="2026-05-10T00:00:00"/>
    <n v="2026"/>
    <s v="Q2"/>
    <n v="5"/>
    <x v="4"/>
    <x v="2"/>
    <x v="2"/>
    <x v="1"/>
    <s v="Business"/>
    <s v="Hiking"/>
    <s v="Trail Boots"/>
    <n v="4"/>
    <n v="145.85"/>
    <n v="0.15"/>
    <n v="79.69"/>
    <n v="495.89"/>
    <n v="318.76"/>
    <n v="177.13"/>
    <n v="0.35719615237250196"/>
  </r>
  <r>
    <n v="474"/>
    <d v="2026-05-11T00:00:00"/>
    <n v="2026"/>
    <s v="Q2"/>
    <n v="5"/>
    <x v="4"/>
    <x v="1"/>
    <x v="12"/>
    <x v="0"/>
    <s v="Returning"/>
    <s v="Cycling"/>
    <s v="Cycling Pack 12L"/>
    <n v="2"/>
    <n v="100.49"/>
    <n v="0.1"/>
    <n v="50.11"/>
    <n v="180.88200000000001"/>
    <n v="100.22"/>
    <n v="80.662000000000006"/>
    <n v="0.44593713028383147"/>
  </r>
  <r>
    <n v="1175"/>
    <d v="2026-05-11T00:00:00"/>
    <n v="2026"/>
    <s v="Q2"/>
    <n v="5"/>
    <x v="4"/>
    <x v="2"/>
    <x v="16"/>
    <x v="1"/>
    <s v="Returning"/>
    <s v="Camping"/>
    <s v="Alpine Tent 4P"/>
    <n v="4"/>
    <n v="332.89"/>
    <n v="0.1"/>
    <n v="198.06"/>
    <n v="1198.404"/>
    <n v="792.24"/>
    <n v="406.16399999999999"/>
    <n v="0.33892076461694054"/>
  </r>
  <r>
    <n v="2015"/>
    <d v="2026-05-11T00:00:00"/>
    <n v="2026"/>
    <s v="Q2"/>
    <n v="5"/>
    <x v="4"/>
    <x v="1"/>
    <x v="12"/>
    <x v="0"/>
    <s v="New"/>
    <s v="Hiking"/>
    <s v="Summit Backpack 45L"/>
    <n v="1"/>
    <n v="154.6"/>
    <n v="0"/>
    <n v="80.05"/>
    <n v="154.6"/>
    <n v="80.05"/>
    <n v="74.55"/>
    <n v="0.48221216041397152"/>
  </r>
  <r>
    <n v="2196"/>
    <d v="2026-05-11T00:00:00"/>
    <n v="2026"/>
    <s v="Q2"/>
    <n v="5"/>
    <x v="4"/>
    <x v="3"/>
    <x v="4"/>
    <x v="3"/>
    <s v="Returning"/>
    <s v="Cycling"/>
    <s v="Commuter Helmet"/>
    <n v="1"/>
    <n v="83.23"/>
    <n v="0.05"/>
    <n v="43.82"/>
    <n v="79.0685"/>
    <n v="43.82"/>
    <n v="35.2485"/>
    <n v="0.44579699880483376"/>
  </r>
  <r>
    <n v="3508"/>
    <d v="2026-05-11T00:00:00"/>
    <n v="2026"/>
    <s v="Q2"/>
    <n v="5"/>
    <x v="4"/>
    <x v="1"/>
    <x v="12"/>
    <x v="3"/>
    <s v="Returning"/>
    <s v="Travel"/>
    <s v="Packing Cube Set"/>
    <n v="3"/>
    <n v="46.23"/>
    <n v="0"/>
    <n v="18.47"/>
    <n v="138.69"/>
    <n v="55.41"/>
    <n v="83.28"/>
    <n v="0.60047588146225395"/>
  </r>
  <r>
    <n v="3516"/>
    <d v="2026-05-11T00:00:00"/>
    <n v="2026"/>
    <s v="Q2"/>
    <n v="5"/>
    <x v="4"/>
    <x v="3"/>
    <x v="7"/>
    <x v="3"/>
    <s v="Returning"/>
    <s v="Camping"/>
    <s v="Compact Sleeping Bag"/>
    <n v="1"/>
    <n v="125.3"/>
    <n v="0.05"/>
    <n v="59.62"/>
    <n v="119.035"/>
    <n v="59.62"/>
    <n v="59.414999999999999"/>
    <n v="0.49913890872432476"/>
  </r>
  <r>
    <n v="3570"/>
    <d v="2026-05-11T00:00:00"/>
    <n v="2026"/>
    <s v="Q2"/>
    <n v="5"/>
    <x v="4"/>
    <x v="1"/>
    <x v="12"/>
    <x v="0"/>
    <s v="Business"/>
    <s v="Travel"/>
    <s v="Insulated Bottle"/>
    <n v="1"/>
    <n v="36.159999999999997"/>
    <n v="0.1"/>
    <n v="13.38"/>
    <n v="32.543999999999997"/>
    <n v="13.38"/>
    <n v="19.163999999999994"/>
    <n v="0.58886430678466062"/>
  </r>
  <r>
    <n v="4799"/>
    <d v="2026-05-11T00:00:00"/>
    <n v="2026"/>
    <s v="Q2"/>
    <n v="5"/>
    <x v="4"/>
    <x v="3"/>
    <x v="13"/>
    <x v="0"/>
    <s v="Returning"/>
    <s v="Camping"/>
    <s v="Compact Sleeping Bag"/>
    <n v="1"/>
    <n v="121.41"/>
    <n v="0.05"/>
    <n v="60.75"/>
    <n v="115.33949999999999"/>
    <n v="60.75"/>
    <n v="54.589499999999987"/>
    <n v="0.47329405797666879"/>
  </r>
  <r>
    <n v="5156"/>
    <d v="2026-05-11T00:00:00"/>
    <n v="2026"/>
    <s v="Q2"/>
    <n v="5"/>
    <x v="4"/>
    <x v="0"/>
    <x v="0"/>
    <x v="2"/>
    <s v="New"/>
    <s v="Travel"/>
    <s v="Carry-On Duffel"/>
    <n v="3"/>
    <n v="132.58000000000001"/>
    <n v="0.1"/>
    <n v="67.88"/>
    <n v="357.96600000000001"/>
    <n v="203.64"/>
    <n v="154.32600000000002"/>
    <n v="0.43111915656794225"/>
  </r>
  <r>
    <n v="526"/>
    <d v="2026-05-12T00:00:00"/>
    <n v="2026"/>
    <s v="Q2"/>
    <n v="5"/>
    <x v="4"/>
    <x v="1"/>
    <x v="1"/>
    <x v="2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</r>
  <r>
    <n v="712"/>
    <d v="2026-05-12T00:00:00"/>
    <n v="2026"/>
    <s v="Q2"/>
    <n v="5"/>
    <x v="4"/>
    <x v="1"/>
    <x v="14"/>
    <x v="3"/>
    <s v="Business"/>
    <s v="Cycling"/>
    <s v="Cycling Pack 12L"/>
    <n v="3"/>
    <n v="104.54"/>
    <n v="0"/>
    <n v="51.45"/>
    <n v="313.62"/>
    <n v="154.35000000000002"/>
    <n v="159.26999999999998"/>
    <n v="0.50784388750717424"/>
  </r>
  <r>
    <n v="1533"/>
    <d v="2026-05-12T00:00:00"/>
    <n v="2026"/>
    <s v="Q2"/>
    <n v="5"/>
    <x v="4"/>
    <x v="2"/>
    <x v="16"/>
    <x v="2"/>
    <s v="New"/>
    <s v="Hiking"/>
    <s v="Trail Boots"/>
    <n v="3"/>
    <n v="143.87"/>
    <n v="0"/>
    <n v="79.2"/>
    <n v="431.61"/>
    <n v="237.60000000000002"/>
    <n v="194.01"/>
    <n v="0.44950302356293875"/>
  </r>
  <r>
    <n v="1933"/>
    <d v="2026-05-12T00:00:00"/>
    <n v="2026"/>
    <s v="Q2"/>
    <n v="5"/>
    <x v="4"/>
    <x v="3"/>
    <x v="13"/>
    <x v="0"/>
    <s v="Returning"/>
    <s v="Travel"/>
    <s v="Insulated Bottle"/>
    <n v="1"/>
    <n v="36.950000000000003"/>
    <n v="0.1"/>
    <n v="13.26"/>
    <n v="33.255000000000003"/>
    <n v="13.26"/>
    <n v="19.995000000000005"/>
    <n v="0.60126296797474077"/>
  </r>
  <r>
    <n v="3128"/>
    <d v="2026-05-12T00:00:00"/>
    <n v="2026"/>
    <s v="Q2"/>
    <n v="5"/>
    <x v="4"/>
    <x v="2"/>
    <x v="5"/>
    <x v="0"/>
    <s v="New"/>
    <s v="Camping"/>
    <s v="Compact Sleeping Bag"/>
    <n v="1"/>
    <n v="121.38"/>
    <n v="0"/>
    <n v="59.68"/>
    <n v="121.38"/>
    <n v="59.68"/>
    <n v="61.699999999999996"/>
    <n v="0.50832097544900312"/>
  </r>
  <r>
    <n v="4922"/>
    <d v="2026-05-12T00:00:00"/>
    <n v="2026"/>
    <s v="Q2"/>
    <n v="5"/>
    <x v="4"/>
    <x v="3"/>
    <x v="8"/>
    <x v="0"/>
    <s v="Returning"/>
    <s v="Fitness"/>
    <s v="Resistance Band Set"/>
    <n v="2"/>
    <n v="39.79"/>
    <n v="0.1"/>
    <n v="14.33"/>
    <n v="71.622"/>
    <n v="28.66"/>
    <n v="42.962000000000003"/>
    <n v="0.59984362346764963"/>
  </r>
  <r>
    <n v="5051"/>
    <d v="2026-05-12T00:00:00"/>
    <n v="2026"/>
    <s v="Q2"/>
    <n v="5"/>
    <x v="4"/>
    <x v="0"/>
    <x v="15"/>
    <x v="2"/>
    <s v="Returning"/>
    <s v="Cycling"/>
    <s v="Trail Bike Light"/>
    <n v="4"/>
    <n v="51.31"/>
    <n v="0"/>
    <n v="22.19"/>
    <n v="205.24"/>
    <n v="88.76"/>
    <n v="116.48"/>
    <n v="0.56753069577080495"/>
  </r>
  <r>
    <n v="5182"/>
    <d v="2026-05-12T00:00:00"/>
    <n v="2026"/>
    <s v="Q2"/>
    <n v="5"/>
    <x v="4"/>
    <x v="3"/>
    <x v="7"/>
    <x v="0"/>
    <s v="Returning"/>
    <s v="Fitness"/>
    <s v="Training Mat"/>
    <n v="2"/>
    <n v="51.15"/>
    <n v="0"/>
    <n v="22.53"/>
    <n v="102.3"/>
    <n v="45.06"/>
    <n v="57.239999999999995"/>
    <n v="0.55953079178885623"/>
  </r>
  <r>
    <n v="1071"/>
    <d v="2026-05-13T00:00:00"/>
    <n v="2026"/>
    <s v="Q2"/>
    <n v="5"/>
    <x v="4"/>
    <x v="1"/>
    <x v="12"/>
    <x v="2"/>
    <s v="Business"/>
    <s v="Fitness"/>
    <s v="Training Mat"/>
    <n v="1"/>
    <n v="50.83"/>
    <n v="0.1"/>
    <n v="21.82"/>
    <n v="45.747"/>
    <n v="21.82"/>
    <n v="23.927"/>
    <n v="0.52302883249174803"/>
  </r>
  <r>
    <n v="1210"/>
    <d v="2026-05-13T00:00:00"/>
    <n v="2026"/>
    <s v="Q2"/>
    <n v="5"/>
    <x v="4"/>
    <x v="2"/>
    <x v="2"/>
    <x v="1"/>
    <s v="Business"/>
    <s v="Hiking"/>
    <s v="Trail Boots"/>
    <n v="6"/>
    <n v="141.9"/>
    <n v="0.1"/>
    <n v="79.64"/>
    <n v="766.2600000000001"/>
    <n v="477.84000000000003"/>
    <n v="288.42000000000007"/>
    <n v="0.37639965546942294"/>
  </r>
  <r>
    <n v="1244"/>
    <d v="2026-05-13T00:00:00"/>
    <n v="2026"/>
    <s v="Q2"/>
    <n v="5"/>
    <x v="4"/>
    <x v="3"/>
    <x v="8"/>
    <x v="0"/>
    <s v="Returning"/>
    <s v="Camping"/>
    <s v="Compact Sleeping Bag"/>
    <n v="1"/>
    <n v="122.11"/>
    <n v="0"/>
    <n v="59.86"/>
    <n v="122.11"/>
    <n v="59.86"/>
    <n v="62.25"/>
    <n v="0.50978625829170421"/>
  </r>
  <r>
    <n v="1403"/>
    <d v="2026-05-13T00:00:00"/>
    <n v="2026"/>
    <s v="Q2"/>
    <n v="5"/>
    <x v="4"/>
    <x v="1"/>
    <x v="11"/>
    <x v="0"/>
    <s v="Returning"/>
    <s v="Cycling"/>
    <s v="Cycling Pack 12L"/>
    <n v="1"/>
    <n v="102.38"/>
    <n v="0"/>
    <n v="50.82"/>
    <n v="102.38"/>
    <n v="50.82"/>
    <n v="51.559999999999995"/>
    <n v="0.50361398710685679"/>
  </r>
  <r>
    <n v="1592"/>
    <d v="2026-05-13T00:00:00"/>
    <n v="2026"/>
    <s v="Q2"/>
    <n v="5"/>
    <x v="4"/>
    <x v="2"/>
    <x v="16"/>
    <x v="2"/>
    <s v="Returning"/>
    <s v="Fitness"/>
    <s v="Recovery Roller"/>
    <n v="5"/>
    <n v="37.119999999999997"/>
    <n v="0.1"/>
    <n v="13.96"/>
    <n v="167.04"/>
    <n v="69.800000000000011"/>
    <n v="97.239999999999981"/>
    <n v="0.58213601532567039"/>
  </r>
  <r>
    <n v="2581"/>
    <d v="2026-05-13T00:00:00"/>
    <n v="2026"/>
    <s v="Q2"/>
    <n v="5"/>
    <x v="4"/>
    <x v="1"/>
    <x v="12"/>
    <x v="0"/>
    <s v="New"/>
    <s v="Hiking"/>
    <s v="Hiking Daypack 20L"/>
    <n v="2"/>
    <n v="91.76"/>
    <n v="0.05"/>
    <n v="46.31"/>
    <n v="174.34399999999999"/>
    <n v="92.62"/>
    <n v="81.72399999999999"/>
    <n v="0.46875143394668006"/>
  </r>
  <r>
    <n v="3428"/>
    <d v="2026-05-13T00:00:00"/>
    <n v="2026"/>
    <s v="Q2"/>
    <n v="5"/>
    <x v="4"/>
    <x v="3"/>
    <x v="4"/>
    <x v="0"/>
    <s v="Returning"/>
    <s v="Hiking"/>
    <s v="Trail Boots"/>
    <n v="1"/>
    <n v="144.51"/>
    <n v="0"/>
    <n v="79.22"/>
    <n v="144.51"/>
    <n v="79.22"/>
    <n v="65.289999999999992"/>
    <n v="0.45180264341568055"/>
  </r>
  <r>
    <n v="765"/>
    <d v="2026-05-14T00:00:00"/>
    <n v="2026"/>
    <s v="Q2"/>
    <n v="5"/>
    <x v="4"/>
    <x v="1"/>
    <x v="6"/>
    <x v="1"/>
    <s v="Business"/>
    <s v="Fitness"/>
    <s v="Training Mat"/>
    <n v="3"/>
    <n v="49.7"/>
    <n v="0.1"/>
    <n v="21.84"/>
    <n v="134.19000000000003"/>
    <n v="65.52"/>
    <n v="68.67000000000003"/>
    <n v="0.5117370892018781"/>
  </r>
  <r>
    <n v="854"/>
    <d v="2026-05-14T00:00:00"/>
    <n v="2026"/>
    <s v="Q2"/>
    <n v="5"/>
    <x v="4"/>
    <x v="0"/>
    <x v="0"/>
    <x v="0"/>
    <s v="Returning"/>
    <s v="Camping"/>
    <s v="Compact Sleeping Bag"/>
    <n v="1"/>
    <n v="120.9"/>
    <n v="0"/>
    <n v="59.31"/>
    <n v="120.9"/>
    <n v="59.31"/>
    <n v="61.59"/>
    <n v="0.50942928039702229"/>
  </r>
  <r>
    <n v="1087"/>
    <d v="2026-05-14T00:00:00"/>
    <n v="2026"/>
    <s v="Q2"/>
    <n v="5"/>
    <x v="4"/>
    <x v="2"/>
    <x v="10"/>
    <x v="0"/>
    <s v="Returning"/>
    <s v="Camping"/>
    <s v="Trail Tent 2P"/>
    <n v="1"/>
    <n v="195.72"/>
    <n v="0.05"/>
    <n v="105.73"/>
    <n v="185.934"/>
    <n v="105.73"/>
    <n v="80.203999999999994"/>
    <n v="0.43135736336549524"/>
  </r>
  <r>
    <n v="1150"/>
    <d v="2026-05-14T00:00:00"/>
    <n v="2026"/>
    <s v="Q2"/>
    <n v="5"/>
    <x v="4"/>
    <x v="0"/>
    <x v="0"/>
    <x v="1"/>
    <s v="Returning"/>
    <s v="Cycling"/>
    <s v="Compact Repair Kit"/>
    <n v="8"/>
    <n v="40.15"/>
    <n v="0.15"/>
    <n v="16.91"/>
    <n v="273.02"/>
    <n v="135.28"/>
    <n v="137.73999999999998"/>
    <n v="0.50450516445681637"/>
  </r>
  <r>
    <n v="1902"/>
    <d v="2026-05-14T00:00:00"/>
    <n v="2026"/>
    <s v="Q2"/>
    <n v="5"/>
    <x v="4"/>
    <x v="1"/>
    <x v="14"/>
    <x v="2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</r>
  <r>
    <n v="3913"/>
    <d v="2026-05-14T00:00:00"/>
    <n v="2026"/>
    <s v="Q2"/>
    <n v="5"/>
    <x v="4"/>
    <x v="1"/>
    <x v="12"/>
    <x v="0"/>
    <s v="New"/>
    <s v="Cycling"/>
    <s v="Trail Bike Light"/>
    <n v="1"/>
    <n v="50.34"/>
    <n v="0.05"/>
    <n v="22.23"/>
    <n v="47.823"/>
    <n v="22.23"/>
    <n v="25.593"/>
    <n v="0.53516090584028608"/>
  </r>
  <r>
    <n v="4378"/>
    <d v="2026-05-14T00:00:00"/>
    <n v="2026"/>
    <s v="Q2"/>
    <n v="5"/>
    <x v="4"/>
    <x v="2"/>
    <x v="10"/>
    <x v="0"/>
    <s v="Returning"/>
    <s v="Cycling"/>
    <s v="Cycling Pack 12L"/>
    <n v="2"/>
    <n v="103.37"/>
    <n v="0"/>
    <n v="50.49"/>
    <n v="206.74"/>
    <n v="100.98"/>
    <n v="105.76"/>
    <n v="0.51156041404662866"/>
  </r>
  <r>
    <n v="4551"/>
    <d v="2026-05-14T00:00:00"/>
    <n v="2026"/>
    <s v="Q2"/>
    <n v="5"/>
    <x v="4"/>
    <x v="1"/>
    <x v="14"/>
    <x v="2"/>
    <s v="Business"/>
    <s v="Fitness"/>
    <s v="Weighted Vest"/>
    <n v="3"/>
    <n v="122.31"/>
    <n v="0.05"/>
    <n v="71.11"/>
    <n v="348.58350000000002"/>
    <n v="213.32999999999998"/>
    <n v="135.25350000000003"/>
    <n v="0.38800889887214979"/>
  </r>
  <r>
    <n v="787"/>
    <d v="2026-05-15T00:00:00"/>
    <n v="2026"/>
    <s v="Q2"/>
    <n v="5"/>
    <x v="4"/>
    <x v="0"/>
    <x v="9"/>
    <x v="0"/>
    <s v="Business"/>
    <s v="Travel"/>
    <s v="Travel Backpack 35L"/>
    <n v="1"/>
    <n v="166.48"/>
    <n v="0"/>
    <n v="89.42"/>
    <n v="166.48"/>
    <n v="89.42"/>
    <n v="77.059999999999988"/>
    <n v="0.4628784238346948"/>
  </r>
  <r>
    <n v="1133"/>
    <d v="2026-05-15T00:00:00"/>
    <n v="2026"/>
    <s v="Q2"/>
    <n v="5"/>
    <x v="4"/>
    <x v="0"/>
    <x v="15"/>
    <x v="2"/>
    <s v="New"/>
    <s v="Camping"/>
    <s v="Trail Tent 2P"/>
    <n v="3"/>
    <n v="192.21"/>
    <n v="0"/>
    <n v="103.51"/>
    <n v="576.63"/>
    <n v="310.53000000000003"/>
    <n v="266.09999999999997"/>
    <n v="0.46147442900993701"/>
  </r>
  <r>
    <n v="2075"/>
    <d v="2026-05-15T00:00:00"/>
    <n v="2026"/>
    <s v="Q2"/>
    <n v="5"/>
    <x v="4"/>
    <x v="0"/>
    <x v="9"/>
    <x v="1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</r>
  <r>
    <n v="2172"/>
    <d v="2026-05-15T00:00:00"/>
    <n v="2026"/>
    <s v="Q2"/>
    <n v="5"/>
    <x v="4"/>
    <x v="2"/>
    <x v="10"/>
    <x v="1"/>
    <s v="Business"/>
    <s v="Travel"/>
    <s v="Insulated Bottle"/>
    <n v="6"/>
    <n v="37.1"/>
    <n v="0.1"/>
    <n v="13.63"/>
    <n v="200.34000000000003"/>
    <n v="81.78"/>
    <n v="118.56000000000003"/>
    <n v="0.59179395028451642"/>
  </r>
  <r>
    <n v="2977"/>
    <d v="2026-05-15T00:00:00"/>
    <n v="2026"/>
    <s v="Q2"/>
    <n v="5"/>
    <x v="4"/>
    <x v="1"/>
    <x v="14"/>
    <x v="1"/>
    <s v="Business"/>
    <s v="Travel"/>
    <s v="Insulated Bottle"/>
    <n v="6"/>
    <n v="35.92"/>
    <n v="0.15"/>
    <n v="13.3"/>
    <n v="183.19200000000001"/>
    <n v="79.800000000000011"/>
    <n v="103.392"/>
    <n v="0.56439145814227687"/>
  </r>
  <r>
    <n v="3531"/>
    <d v="2026-05-15T00:00:00"/>
    <n v="2026"/>
    <s v="Q2"/>
    <n v="5"/>
    <x v="4"/>
    <x v="3"/>
    <x v="13"/>
    <x v="2"/>
    <s v="Business"/>
    <s v="Fitness"/>
    <s v="Recovery Roller"/>
    <n v="4"/>
    <n v="36.21"/>
    <n v="0"/>
    <n v="14.3"/>
    <n v="144.84"/>
    <n v="57.2"/>
    <n v="87.64"/>
    <n v="0.60508146920740125"/>
  </r>
  <r>
    <n v="3881"/>
    <d v="2026-05-15T00:00:00"/>
    <n v="2026"/>
    <s v="Q2"/>
    <n v="5"/>
    <x v="4"/>
    <x v="2"/>
    <x v="10"/>
    <x v="0"/>
    <s v="Business"/>
    <s v="Hiking"/>
    <s v="Trekking Poles"/>
    <n v="3"/>
    <n v="73.03"/>
    <n v="0.05"/>
    <n v="33.200000000000003"/>
    <n v="208.13550000000001"/>
    <n v="99.600000000000009"/>
    <n v="108.5355"/>
    <n v="0.52146558371829888"/>
  </r>
  <r>
    <n v="4469"/>
    <d v="2026-05-15T00:00:00"/>
    <n v="2026"/>
    <s v="Q2"/>
    <n v="5"/>
    <x v="4"/>
    <x v="2"/>
    <x v="5"/>
    <x v="2"/>
    <s v="Returning"/>
    <s v="Cycling"/>
    <s v="Commuter Helmet"/>
    <n v="2"/>
    <n v="80.81"/>
    <n v="0"/>
    <n v="42.53"/>
    <n v="161.62"/>
    <n v="85.06"/>
    <n v="76.56"/>
    <n v="0.47370374953594852"/>
  </r>
  <r>
    <n v="5037"/>
    <d v="2026-05-15T00:00:00"/>
    <n v="2026"/>
    <s v="Q2"/>
    <n v="5"/>
    <x v="4"/>
    <x v="1"/>
    <x v="11"/>
    <x v="0"/>
    <s v="New"/>
    <s v="Cycling"/>
    <s v="Trail Bike Light"/>
    <n v="1"/>
    <n v="51.53"/>
    <n v="0.1"/>
    <n v="23.06"/>
    <n v="46.377000000000002"/>
    <n v="23.06"/>
    <n v="23.317000000000004"/>
    <n v="0.50277076999374692"/>
  </r>
  <r>
    <n v="35"/>
    <d v="2026-05-16T00:00:00"/>
    <n v="2026"/>
    <s v="Q2"/>
    <n v="5"/>
    <x v="4"/>
    <x v="3"/>
    <x v="13"/>
    <x v="1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</r>
  <r>
    <n v="226"/>
    <d v="2026-05-16T00:00:00"/>
    <n v="2026"/>
    <s v="Q2"/>
    <n v="5"/>
    <x v="4"/>
    <x v="2"/>
    <x v="10"/>
    <x v="0"/>
    <s v="New"/>
    <s v="Travel"/>
    <s v="Travel Backpack 35L"/>
    <n v="1"/>
    <n v="165.99"/>
    <n v="0.1"/>
    <n v="89.9"/>
    <n v="149.39100000000002"/>
    <n v="89.9"/>
    <n v="59.491000000000014"/>
    <n v="0.3982234538894579"/>
  </r>
  <r>
    <n v="1713"/>
    <d v="2026-05-16T00:00:00"/>
    <n v="2026"/>
    <s v="Q2"/>
    <n v="5"/>
    <x v="4"/>
    <x v="0"/>
    <x v="15"/>
    <x v="2"/>
    <s v="New"/>
    <s v="Camping"/>
    <s v="Compact Sleeping Bag"/>
    <n v="2"/>
    <n v="121.22"/>
    <n v="0"/>
    <n v="60.38"/>
    <n v="242.44"/>
    <n v="120.76"/>
    <n v="121.67999999999999"/>
    <n v="0.50189737667051637"/>
  </r>
  <r>
    <n v="2320"/>
    <d v="2026-05-16T00:00:00"/>
    <n v="2026"/>
    <s v="Q2"/>
    <n v="5"/>
    <x v="4"/>
    <x v="1"/>
    <x v="12"/>
    <x v="2"/>
    <s v="Business"/>
    <s v="Travel"/>
    <s v="Carry-On Duffel"/>
    <n v="2"/>
    <n v="131.1"/>
    <n v="0"/>
    <n v="65.55"/>
    <n v="262.2"/>
    <n v="131.1"/>
    <n v="131.1"/>
    <n v="0.5"/>
  </r>
  <r>
    <n v="2496"/>
    <d v="2026-05-16T00:00:00"/>
    <n v="2026"/>
    <s v="Q2"/>
    <n v="5"/>
    <x v="4"/>
    <x v="1"/>
    <x v="6"/>
    <x v="0"/>
    <s v="Returning"/>
    <s v="Travel"/>
    <s v="Packing Cube Set"/>
    <n v="2"/>
    <n v="46.44"/>
    <n v="0"/>
    <n v="18.63"/>
    <n v="92.88"/>
    <n v="37.26"/>
    <n v="55.62"/>
    <n v="0.59883720930232553"/>
  </r>
  <r>
    <n v="2504"/>
    <d v="2026-05-16T00:00:00"/>
    <n v="2026"/>
    <s v="Q2"/>
    <n v="5"/>
    <x v="4"/>
    <x v="3"/>
    <x v="7"/>
    <x v="0"/>
    <s v="New"/>
    <s v="Travel"/>
    <s v="Insulated Bottle"/>
    <n v="1"/>
    <n v="36.659999999999997"/>
    <n v="0"/>
    <n v="13.61"/>
    <n v="36.659999999999997"/>
    <n v="13.61"/>
    <n v="23.049999999999997"/>
    <n v="0.62875068194217132"/>
  </r>
  <r>
    <n v="2598"/>
    <d v="2026-05-16T00:00:00"/>
    <n v="2026"/>
    <s v="Q2"/>
    <n v="5"/>
    <x v="4"/>
    <x v="3"/>
    <x v="8"/>
    <x v="0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</r>
  <r>
    <n v="2600"/>
    <d v="2026-05-16T00:00:00"/>
    <n v="2026"/>
    <s v="Q2"/>
    <n v="5"/>
    <x v="4"/>
    <x v="1"/>
    <x v="12"/>
    <x v="2"/>
    <s v="New"/>
    <s v="Travel"/>
    <s v="Insulated Bottle"/>
    <n v="1"/>
    <n v="35.97"/>
    <n v="0.1"/>
    <n v="13.54"/>
    <n v="32.372999999999998"/>
    <n v="13.54"/>
    <n v="18.832999999999998"/>
    <n v="0.58175022395205878"/>
  </r>
  <r>
    <n v="2856"/>
    <d v="2026-05-16T00:00:00"/>
    <n v="2026"/>
    <s v="Q2"/>
    <n v="5"/>
    <x v="4"/>
    <x v="1"/>
    <x v="11"/>
    <x v="1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</r>
  <r>
    <n v="3478"/>
    <d v="2026-05-16T00:00:00"/>
    <n v="2026"/>
    <s v="Q2"/>
    <n v="5"/>
    <x v="4"/>
    <x v="3"/>
    <x v="8"/>
    <x v="0"/>
    <s v="New"/>
    <s v="Fitness"/>
    <s v="Recovery Roller"/>
    <n v="4"/>
    <n v="36.29"/>
    <n v="0.1"/>
    <n v="13.77"/>
    <n v="130.64400000000001"/>
    <n v="55.08"/>
    <n v="75.564000000000007"/>
    <n v="0.57839625241113257"/>
  </r>
  <r>
    <n v="3599"/>
    <d v="2026-05-16T00:00:00"/>
    <n v="2026"/>
    <s v="Q2"/>
    <n v="5"/>
    <x v="4"/>
    <x v="1"/>
    <x v="6"/>
    <x v="0"/>
    <s v="New"/>
    <s v="Hiking"/>
    <s v="Trail Boots"/>
    <n v="4"/>
    <n v="143.34"/>
    <n v="0"/>
    <n v="80.55"/>
    <n v="573.36"/>
    <n v="322.2"/>
    <n v="251.16000000000003"/>
    <n v="0.43804939305148599"/>
  </r>
  <r>
    <n v="282"/>
    <d v="2026-05-17T00:00:00"/>
    <n v="2026"/>
    <s v="Q2"/>
    <n v="5"/>
    <x v="4"/>
    <x v="1"/>
    <x v="12"/>
    <x v="3"/>
    <s v="New"/>
    <s v="Cycling"/>
    <s v="Trail Bike Light"/>
    <n v="3"/>
    <n v="51.68"/>
    <n v="0"/>
    <n v="22.4"/>
    <n v="155.04"/>
    <n v="67.199999999999989"/>
    <n v="87.84"/>
    <n v="0.56656346749226016"/>
  </r>
  <r>
    <n v="980"/>
    <d v="2026-05-17T00:00:00"/>
    <n v="2026"/>
    <s v="Q2"/>
    <n v="5"/>
    <x v="4"/>
    <x v="3"/>
    <x v="7"/>
    <x v="0"/>
    <s v="Returning"/>
    <s v="Travel"/>
    <s v="Packing Cube Set"/>
    <n v="1"/>
    <n v="46.84"/>
    <n v="0"/>
    <n v="17.93"/>
    <n v="46.84"/>
    <n v="17.93"/>
    <n v="28.910000000000004"/>
    <n v="0.61720751494449189"/>
  </r>
  <r>
    <n v="1155"/>
    <d v="2026-05-17T00:00:00"/>
    <n v="2026"/>
    <s v="Q2"/>
    <n v="5"/>
    <x v="4"/>
    <x v="2"/>
    <x v="2"/>
    <x v="3"/>
    <s v="New"/>
    <s v="Hiking"/>
    <s v="Trekking Poles"/>
    <n v="5"/>
    <n v="72.900000000000006"/>
    <n v="0.05"/>
    <n v="31.57"/>
    <n v="346.27499999999998"/>
    <n v="157.85"/>
    <n v="188.42499999999998"/>
    <n v="0.54414843693596127"/>
  </r>
  <r>
    <n v="1816"/>
    <d v="2026-05-17T00:00:00"/>
    <n v="2026"/>
    <s v="Q2"/>
    <n v="5"/>
    <x v="4"/>
    <x v="3"/>
    <x v="7"/>
    <x v="0"/>
    <s v="New"/>
    <s v="Hiking"/>
    <s v="Hiking Daypack 20L"/>
    <n v="1"/>
    <n v="91.07"/>
    <n v="0"/>
    <n v="45.3"/>
    <n v="91.07"/>
    <n v="45.3"/>
    <n v="45.769999999999996"/>
    <n v="0.50258043263423735"/>
  </r>
  <r>
    <n v="2128"/>
    <d v="2026-05-17T00:00:00"/>
    <n v="2026"/>
    <s v="Q2"/>
    <n v="5"/>
    <x v="4"/>
    <x v="2"/>
    <x v="10"/>
    <x v="2"/>
    <s v="New"/>
    <s v="Cycling"/>
    <s v="Commuter Helmet"/>
    <n v="1"/>
    <n v="81.86"/>
    <n v="0"/>
    <n v="43.14"/>
    <n v="81.86"/>
    <n v="43.14"/>
    <n v="38.72"/>
    <n v="0.47300268751526997"/>
  </r>
  <r>
    <n v="2296"/>
    <d v="2026-05-17T00:00:00"/>
    <n v="2026"/>
    <s v="Q2"/>
    <n v="5"/>
    <x v="4"/>
    <x v="3"/>
    <x v="8"/>
    <x v="0"/>
    <s v="Returning"/>
    <s v="Travel"/>
    <s v="Packing Cube Set"/>
    <n v="1"/>
    <n v="45.45"/>
    <n v="0"/>
    <n v="17.93"/>
    <n v="45.45"/>
    <n v="17.93"/>
    <n v="27.520000000000003"/>
    <n v="0.60550055005500558"/>
  </r>
  <r>
    <n v="2322"/>
    <d v="2026-05-17T00:00:00"/>
    <n v="2026"/>
    <s v="Q2"/>
    <n v="5"/>
    <x v="4"/>
    <x v="2"/>
    <x v="10"/>
    <x v="2"/>
    <s v="Business"/>
    <s v="Hiking"/>
    <s v="Trekking Poles"/>
    <n v="1"/>
    <n v="70.62"/>
    <n v="0"/>
    <n v="32.53"/>
    <n v="70.62"/>
    <n v="32.53"/>
    <n v="38.090000000000003"/>
    <n v="0.53936561880487111"/>
  </r>
  <r>
    <n v="3480"/>
    <d v="2026-05-17T00:00:00"/>
    <n v="2026"/>
    <s v="Q2"/>
    <n v="5"/>
    <x v="4"/>
    <x v="3"/>
    <x v="8"/>
    <x v="0"/>
    <s v="New"/>
    <s v="Fitness"/>
    <s v="Training Mat"/>
    <n v="2"/>
    <n v="51.56"/>
    <n v="0"/>
    <n v="22.46"/>
    <n v="103.12"/>
    <n v="44.92"/>
    <n v="58.2"/>
    <n v="0.56439100077579518"/>
  </r>
  <r>
    <n v="4426"/>
    <d v="2026-05-17T00:00:00"/>
    <n v="2026"/>
    <s v="Q2"/>
    <n v="5"/>
    <x v="4"/>
    <x v="3"/>
    <x v="8"/>
    <x v="0"/>
    <s v="New"/>
    <s v="Hiking"/>
    <s v="Trail Boots"/>
    <n v="2"/>
    <n v="146.22"/>
    <n v="0"/>
    <n v="81.069999999999993"/>
    <n v="292.44"/>
    <n v="162.13999999999999"/>
    <n v="130.30000000000001"/>
    <n v="0.4455614826973055"/>
  </r>
  <r>
    <n v="4938"/>
    <d v="2026-05-17T00:00:00"/>
    <n v="2026"/>
    <s v="Q2"/>
    <n v="5"/>
    <x v="4"/>
    <x v="3"/>
    <x v="13"/>
    <x v="2"/>
    <s v="Returning"/>
    <s v="Fitness"/>
    <s v="Training Mat"/>
    <n v="2"/>
    <n v="51.34"/>
    <n v="0"/>
    <n v="22.17"/>
    <n v="102.68"/>
    <n v="44.34"/>
    <n v="58.34"/>
    <n v="0.56817296455005839"/>
  </r>
  <r>
    <n v="915"/>
    <d v="2026-05-18T00:00:00"/>
    <n v="2026"/>
    <s v="Q2"/>
    <n v="5"/>
    <x v="4"/>
    <x v="3"/>
    <x v="8"/>
    <x v="0"/>
    <s v="New"/>
    <s v="Hiking"/>
    <s v="Summit Backpack 45L"/>
    <n v="1"/>
    <n v="153.61000000000001"/>
    <n v="0.05"/>
    <n v="79.94"/>
    <n v="145.92950000000002"/>
    <n v="79.94"/>
    <n v="65.989500000000021"/>
    <n v="0.45220123415758989"/>
  </r>
  <r>
    <n v="1188"/>
    <d v="2026-05-18T00:00:00"/>
    <n v="2026"/>
    <s v="Q2"/>
    <n v="5"/>
    <x v="4"/>
    <x v="1"/>
    <x v="6"/>
    <x v="0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</r>
  <r>
    <n v="1594"/>
    <d v="2026-05-18T00:00:00"/>
    <n v="2026"/>
    <s v="Q2"/>
    <n v="5"/>
    <x v="4"/>
    <x v="0"/>
    <x v="0"/>
    <x v="1"/>
    <s v="Business"/>
    <s v="Hiking"/>
    <s v="Hiking Daypack 20L"/>
    <n v="10"/>
    <n v="92.09"/>
    <n v="0.15"/>
    <n v="45.13"/>
    <n v="782.7650000000001"/>
    <n v="451.3"/>
    <n v="331.46500000000009"/>
    <n v="0.42345403792964686"/>
  </r>
  <r>
    <n v="3022"/>
    <d v="2026-05-18T00:00:00"/>
    <n v="2026"/>
    <s v="Q2"/>
    <n v="5"/>
    <x v="4"/>
    <x v="3"/>
    <x v="8"/>
    <x v="3"/>
    <s v="New"/>
    <s v="Travel"/>
    <s v="Insulated Bottle"/>
    <n v="1"/>
    <n v="36.72"/>
    <n v="0"/>
    <n v="13.67"/>
    <n v="36.72"/>
    <n v="13.67"/>
    <n v="23.049999999999997"/>
    <n v="0.62772331154684091"/>
  </r>
  <r>
    <n v="588"/>
    <d v="2026-05-19T00:00:00"/>
    <n v="2026"/>
    <s v="Q2"/>
    <n v="5"/>
    <x v="4"/>
    <x v="1"/>
    <x v="1"/>
    <x v="1"/>
    <s v="Business"/>
    <s v="Travel"/>
    <s v="Carry-On Duffel"/>
    <n v="3"/>
    <n v="132.41999999999999"/>
    <n v="0.05"/>
    <n v="67.09"/>
    <n v="377.39699999999999"/>
    <n v="201.27"/>
    <n v="176.12699999999998"/>
    <n v="0.46668892439526544"/>
  </r>
  <r>
    <n v="1016"/>
    <d v="2026-05-19T00:00:00"/>
    <n v="2026"/>
    <s v="Q2"/>
    <n v="5"/>
    <x v="4"/>
    <x v="3"/>
    <x v="13"/>
    <x v="2"/>
    <s v="Returning"/>
    <s v="Camping"/>
    <s v="Trail Tent 2P"/>
    <n v="2"/>
    <n v="192.1"/>
    <n v="0.05"/>
    <n v="106.07"/>
    <n v="364.98999999999995"/>
    <n v="212.14"/>
    <n v="152.84999999999997"/>
    <n v="0.41877859667388145"/>
  </r>
  <r>
    <n v="1930"/>
    <d v="2026-05-19T00:00:00"/>
    <n v="2026"/>
    <s v="Q2"/>
    <n v="5"/>
    <x v="4"/>
    <x v="2"/>
    <x v="16"/>
    <x v="2"/>
    <s v="New"/>
    <s v="Travel"/>
    <s v="Insulated Bottle"/>
    <n v="4"/>
    <n v="36.94"/>
    <n v="0"/>
    <n v="13.63"/>
    <n v="147.76"/>
    <n v="54.52"/>
    <n v="93.239999999999981"/>
    <n v="0.63102328099620997"/>
  </r>
  <r>
    <n v="2658"/>
    <d v="2026-05-19T00:00:00"/>
    <n v="2026"/>
    <s v="Q2"/>
    <n v="5"/>
    <x v="4"/>
    <x v="0"/>
    <x v="15"/>
    <x v="0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</r>
  <r>
    <n v="2951"/>
    <d v="2026-05-19T00:00:00"/>
    <n v="2026"/>
    <s v="Q2"/>
    <n v="5"/>
    <x v="4"/>
    <x v="0"/>
    <x v="0"/>
    <x v="0"/>
    <s v="Business"/>
    <s v="Cycling"/>
    <s v="Commuter Helmet"/>
    <n v="2"/>
    <n v="82.85"/>
    <n v="0"/>
    <n v="42.53"/>
    <n v="165.7"/>
    <n v="85.06"/>
    <n v="80.639999999999986"/>
    <n v="0.48666264333132164"/>
  </r>
  <r>
    <n v="4328"/>
    <d v="2026-05-19T00:00:00"/>
    <n v="2026"/>
    <s v="Q2"/>
    <n v="5"/>
    <x v="4"/>
    <x v="2"/>
    <x v="5"/>
    <x v="3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</r>
  <r>
    <n v="4591"/>
    <d v="2026-05-19T00:00:00"/>
    <n v="2026"/>
    <s v="Q2"/>
    <n v="5"/>
    <x v="4"/>
    <x v="2"/>
    <x v="16"/>
    <x v="2"/>
    <s v="New"/>
    <s v="Camping"/>
    <s v="Trail Tent 2P"/>
    <n v="1"/>
    <n v="192.94"/>
    <n v="0"/>
    <n v="105.15"/>
    <n v="192.94"/>
    <n v="105.15"/>
    <n v="87.789999999999992"/>
    <n v="0.45501192080439512"/>
  </r>
  <r>
    <n v="280"/>
    <d v="2026-05-20T00:00:00"/>
    <n v="2026"/>
    <s v="Q2"/>
    <n v="5"/>
    <x v="4"/>
    <x v="3"/>
    <x v="8"/>
    <x v="2"/>
    <s v="Business"/>
    <s v="Travel"/>
    <s v="Travel Backpack 35L"/>
    <n v="1"/>
    <n v="168.56"/>
    <n v="0"/>
    <n v="85.46"/>
    <n v="168.56"/>
    <n v="85.46"/>
    <n v="83.100000000000009"/>
    <n v="0.49299952539155201"/>
  </r>
  <r>
    <n v="409"/>
    <d v="2026-05-20T00:00:00"/>
    <n v="2026"/>
    <s v="Q2"/>
    <n v="5"/>
    <x v="4"/>
    <x v="0"/>
    <x v="0"/>
    <x v="0"/>
    <s v="New"/>
    <s v="Camping"/>
    <s v="Compact Sleeping Bag"/>
    <n v="2"/>
    <n v="123.9"/>
    <n v="0"/>
    <n v="58.95"/>
    <n v="247.8"/>
    <n v="117.9"/>
    <n v="129.9"/>
    <n v="0.52421307506053272"/>
  </r>
  <r>
    <n v="1372"/>
    <d v="2026-05-20T00:00:00"/>
    <n v="2026"/>
    <s v="Q2"/>
    <n v="5"/>
    <x v="4"/>
    <x v="0"/>
    <x v="9"/>
    <x v="0"/>
    <s v="New"/>
    <s v="Hiking"/>
    <s v="Trail Boots"/>
    <n v="2"/>
    <n v="140.93"/>
    <n v="0"/>
    <n v="81.040000000000006"/>
    <n v="281.86"/>
    <n v="162.08000000000001"/>
    <n v="119.78"/>
    <n v="0.42496274746327961"/>
  </r>
  <r>
    <n v="2327"/>
    <d v="2026-05-20T00:00:00"/>
    <n v="2026"/>
    <s v="Q2"/>
    <n v="5"/>
    <x v="4"/>
    <x v="2"/>
    <x v="5"/>
    <x v="2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</r>
  <r>
    <n v="2703"/>
    <d v="2026-05-20T00:00:00"/>
    <n v="2026"/>
    <s v="Q2"/>
    <n v="5"/>
    <x v="4"/>
    <x v="3"/>
    <x v="8"/>
    <x v="2"/>
    <s v="Business"/>
    <s v="Camping"/>
    <s v="Trail Tent 2P"/>
    <n v="2"/>
    <n v="197.35"/>
    <n v="0.05"/>
    <n v="102.63"/>
    <n v="374.96499999999997"/>
    <n v="205.26"/>
    <n v="169.70499999999998"/>
    <n v="0.45258890829810783"/>
  </r>
  <r>
    <n v="2776"/>
    <d v="2026-05-20T00:00:00"/>
    <n v="2026"/>
    <s v="Q2"/>
    <n v="5"/>
    <x v="4"/>
    <x v="3"/>
    <x v="4"/>
    <x v="0"/>
    <s v="Business"/>
    <s v="Travel"/>
    <s v="Insulated Bottle"/>
    <n v="3"/>
    <n v="36.74"/>
    <n v="0.05"/>
    <n v="13.97"/>
    <n v="104.70899999999999"/>
    <n v="41.910000000000004"/>
    <n v="62.798999999999985"/>
    <n v="0.59974787267570118"/>
  </r>
  <r>
    <n v="3411"/>
    <d v="2026-05-20T00:00:00"/>
    <n v="2026"/>
    <s v="Q2"/>
    <n v="5"/>
    <x v="4"/>
    <x v="1"/>
    <x v="11"/>
    <x v="0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</r>
  <r>
    <n v="3841"/>
    <d v="2026-05-20T00:00:00"/>
    <n v="2026"/>
    <s v="Q2"/>
    <n v="5"/>
    <x v="4"/>
    <x v="0"/>
    <x v="15"/>
    <x v="2"/>
    <s v="New"/>
    <s v="Cycling"/>
    <s v="Trail Bike Light"/>
    <n v="2"/>
    <n v="50.09"/>
    <n v="0.05"/>
    <n v="23.16"/>
    <n v="95.171000000000006"/>
    <n v="46.32"/>
    <n v="48.851000000000006"/>
    <n v="0.51329711781950382"/>
  </r>
  <r>
    <n v="5121"/>
    <d v="2026-05-20T00:00:00"/>
    <n v="2026"/>
    <s v="Q2"/>
    <n v="5"/>
    <x v="4"/>
    <x v="0"/>
    <x v="9"/>
    <x v="0"/>
    <s v="New"/>
    <s v="Fitness"/>
    <s v="Weighted Vest"/>
    <n v="2"/>
    <n v="121.96"/>
    <n v="0.05"/>
    <n v="71.2"/>
    <n v="231.72399999999999"/>
    <n v="142.4"/>
    <n v="89.323999999999984"/>
    <n v="0.38547582468799085"/>
  </r>
  <r>
    <n v="53"/>
    <d v="2026-05-21T00:00:00"/>
    <n v="2026"/>
    <s v="Q2"/>
    <n v="5"/>
    <x v="4"/>
    <x v="3"/>
    <x v="13"/>
    <x v="0"/>
    <s v="Business"/>
    <s v="Travel"/>
    <s v="Carry-On Duffel"/>
    <n v="1"/>
    <n v="134.28"/>
    <n v="0.05"/>
    <n v="65.44"/>
    <n v="127.56599999999999"/>
    <n v="65.44"/>
    <n v="62.125999999999991"/>
    <n v="0.487010645469796"/>
  </r>
  <r>
    <n v="127"/>
    <d v="2026-05-21T00:00:00"/>
    <n v="2026"/>
    <s v="Q2"/>
    <n v="5"/>
    <x v="4"/>
    <x v="3"/>
    <x v="7"/>
    <x v="0"/>
    <s v="Business"/>
    <s v="Cycling"/>
    <s v="Cycling Pack 12L"/>
    <n v="3"/>
    <n v="100.48"/>
    <n v="0.05"/>
    <n v="50.68"/>
    <n v="286.36799999999999"/>
    <n v="152.04"/>
    <n v="134.328"/>
    <n v="0.46907475695608447"/>
  </r>
  <r>
    <n v="1092"/>
    <d v="2026-05-21T00:00:00"/>
    <n v="2026"/>
    <s v="Q2"/>
    <n v="5"/>
    <x v="4"/>
    <x v="3"/>
    <x v="8"/>
    <x v="0"/>
    <s v="New"/>
    <s v="Fitness"/>
    <s v="Recovery Roller"/>
    <n v="3"/>
    <n v="36.229999999999997"/>
    <n v="0"/>
    <n v="13.55"/>
    <n v="108.69"/>
    <n v="40.650000000000006"/>
    <n v="68.039999999999992"/>
    <n v="0.62600055202870541"/>
  </r>
  <r>
    <n v="1213"/>
    <d v="2026-05-21T00:00:00"/>
    <n v="2026"/>
    <s v="Q2"/>
    <n v="5"/>
    <x v="4"/>
    <x v="2"/>
    <x v="2"/>
    <x v="3"/>
    <s v="Returning"/>
    <s v="Camping"/>
    <s v="Compact Sleeping Bag"/>
    <n v="3"/>
    <n v="120.61"/>
    <n v="0"/>
    <n v="60.17"/>
    <n v="361.83"/>
    <n v="180.51"/>
    <n v="181.32"/>
    <n v="0.50111931017328581"/>
  </r>
  <r>
    <n v="1849"/>
    <d v="2026-05-21T00:00:00"/>
    <n v="2026"/>
    <s v="Q2"/>
    <n v="5"/>
    <x v="4"/>
    <x v="2"/>
    <x v="5"/>
    <x v="3"/>
    <s v="Returning"/>
    <s v="Travel"/>
    <s v="Packing Cube Set"/>
    <n v="3"/>
    <n v="46.46"/>
    <n v="0"/>
    <n v="18.71"/>
    <n v="139.38"/>
    <n v="56.13"/>
    <n v="83.25"/>
    <n v="0.59728798966853214"/>
  </r>
  <r>
    <n v="2395"/>
    <d v="2026-05-21T00:00:00"/>
    <n v="2026"/>
    <s v="Q2"/>
    <n v="5"/>
    <x v="4"/>
    <x v="1"/>
    <x v="12"/>
    <x v="0"/>
    <s v="Business"/>
    <s v="Fitness"/>
    <s v="Recovery Roller"/>
    <n v="1"/>
    <n v="36.9"/>
    <n v="0.05"/>
    <n v="13.89"/>
    <n v="35.055"/>
    <n v="13.89"/>
    <n v="21.164999999999999"/>
    <n v="0.60376551133932388"/>
  </r>
  <r>
    <n v="4166"/>
    <d v="2026-05-21T00:00:00"/>
    <n v="2026"/>
    <s v="Q2"/>
    <n v="5"/>
    <x v="4"/>
    <x v="2"/>
    <x v="3"/>
    <x v="0"/>
    <s v="New"/>
    <s v="Fitness"/>
    <s v="Resistance Band Set"/>
    <n v="6"/>
    <n v="40.61"/>
    <n v="0.05"/>
    <n v="15.14"/>
    <n v="231.47699999999998"/>
    <n v="90.84"/>
    <n v="140.63699999999997"/>
    <n v="0.607563602431343"/>
  </r>
  <r>
    <n v="1004"/>
    <d v="2026-05-22T00:00:00"/>
    <n v="2026"/>
    <s v="Q2"/>
    <n v="5"/>
    <x v="4"/>
    <x v="3"/>
    <x v="13"/>
    <x v="0"/>
    <s v="Business"/>
    <s v="Travel"/>
    <s v="Insulated Bottle"/>
    <n v="2"/>
    <n v="36.86"/>
    <n v="0.05"/>
    <n v="13.85"/>
    <n v="70.033999999999992"/>
    <n v="27.7"/>
    <n v="42.333999999999989"/>
    <n v="0.60447782505640113"/>
  </r>
  <r>
    <n v="1012"/>
    <d v="2026-05-22T00:00:00"/>
    <n v="2026"/>
    <s v="Q2"/>
    <n v="5"/>
    <x v="4"/>
    <x v="1"/>
    <x v="6"/>
    <x v="0"/>
    <s v="New"/>
    <s v="Hiking"/>
    <s v="Summit Backpack 45L"/>
    <n v="3"/>
    <n v="156.74"/>
    <n v="0"/>
    <n v="79.819999999999993"/>
    <n v="470.22"/>
    <n v="239.45999999999998"/>
    <n v="230.76000000000005"/>
    <n v="0.49074901110118674"/>
  </r>
  <r>
    <n v="2180"/>
    <d v="2026-05-22T00:00:00"/>
    <n v="2026"/>
    <s v="Q2"/>
    <n v="5"/>
    <x v="4"/>
    <x v="0"/>
    <x v="9"/>
    <x v="1"/>
    <s v="Returning"/>
    <s v="Cycling"/>
    <s v="Trail Bike Light"/>
    <n v="3"/>
    <n v="51.04"/>
    <n v="0.2"/>
    <n v="22.32"/>
    <n v="122.49600000000001"/>
    <n v="66.960000000000008"/>
    <n v="55.536000000000001"/>
    <n v="0.45336990595611282"/>
  </r>
  <r>
    <n v="3659"/>
    <d v="2026-05-22T00:00:00"/>
    <n v="2026"/>
    <s v="Q2"/>
    <n v="5"/>
    <x v="4"/>
    <x v="3"/>
    <x v="13"/>
    <x v="2"/>
    <s v="New"/>
    <s v="Hiking"/>
    <s v="Hiking Daypack 20L"/>
    <n v="2"/>
    <n v="93.55"/>
    <n v="0"/>
    <n v="44.31"/>
    <n v="187.1"/>
    <n v="88.62"/>
    <n v="98.47999999999999"/>
    <n v="0.52634954569748793"/>
  </r>
  <r>
    <n v="3775"/>
    <d v="2026-05-22T00:00:00"/>
    <n v="2026"/>
    <s v="Q2"/>
    <n v="5"/>
    <x v="4"/>
    <x v="2"/>
    <x v="2"/>
    <x v="0"/>
    <s v="Business"/>
    <s v="Travel"/>
    <s v="Carry-On Duffel"/>
    <n v="1"/>
    <n v="131.74"/>
    <n v="0"/>
    <n v="66.650000000000006"/>
    <n v="131.74"/>
    <n v="66.650000000000006"/>
    <n v="65.09"/>
    <n v="0.49407924700166994"/>
  </r>
  <r>
    <n v="4071"/>
    <d v="2026-05-22T00:00:00"/>
    <n v="2026"/>
    <s v="Q2"/>
    <n v="5"/>
    <x v="4"/>
    <x v="3"/>
    <x v="8"/>
    <x v="0"/>
    <s v="New"/>
    <s v="Hiking"/>
    <s v="Hiking Daypack 20L"/>
    <n v="5"/>
    <n v="91.79"/>
    <n v="0.05"/>
    <n v="44.48"/>
    <n v="436.0025"/>
    <n v="222.39999999999998"/>
    <n v="213.60250000000002"/>
    <n v="0.48991118170193981"/>
  </r>
  <r>
    <n v="5137"/>
    <d v="2026-05-22T00:00:00"/>
    <n v="2026"/>
    <s v="Q2"/>
    <n v="5"/>
    <x v="4"/>
    <x v="3"/>
    <x v="13"/>
    <x v="0"/>
    <s v="Business"/>
    <s v="Hiking"/>
    <s v="Summit Backpack 45L"/>
    <n v="4"/>
    <n v="155.4"/>
    <n v="0.05"/>
    <n v="77.31"/>
    <n v="590.52"/>
    <n v="309.24"/>
    <n v="281.27999999999997"/>
    <n v="0.47632595001016048"/>
  </r>
  <r>
    <n v="133"/>
    <d v="2026-05-23T00:00:00"/>
    <n v="2026"/>
    <s v="Q2"/>
    <n v="5"/>
    <x v="4"/>
    <x v="1"/>
    <x v="1"/>
    <x v="0"/>
    <s v="New"/>
    <s v="Travel"/>
    <s v="Insulated Bottle"/>
    <n v="1"/>
    <n v="36.57"/>
    <n v="0.05"/>
    <n v="13.33"/>
    <n v="34.741500000000002"/>
    <n v="13.33"/>
    <n v="21.411500000000004"/>
    <n v="0.61630902522919284"/>
  </r>
  <r>
    <n v="1385"/>
    <d v="2026-05-23T00:00:00"/>
    <n v="2026"/>
    <s v="Q2"/>
    <n v="5"/>
    <x v="4"/>
    <x v="2"/>
    <x v="16"/>
    <x v="0"/>
    <s v="New"/>
    <s v="Cycling"/>
    <s v="Compact Repair Kit"/>
    <n v="2"/>
    <n v="41.19"/>
    <n v="0"/>
    <n v="17.190000000000001"/>
    <n v="82.38"/>
    <n v="34.380000000000003"/>
    <n v="47.999999999999993"/>
    <n v="0.58266569555717407"/>
  </r>
  <r>
    <n v="1597"/>
    <d v="2026-05-23T00:00:00"/>
    <n v="2026"/>
    <s v="Q2"/>
    <n v="5"/>
    <x v="4"/>
    <x v="3"/>
    <x v="8"/>
    <x v="0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</r>
  <r>
    <n v="2273"/>
    <d v="2026-05-23T00:00:00"/>
    <n v="2026"/>
    <s v="Q2"/>
    <n v="5"/>
    <x v="4"/>
    <x v="2"/>
    <x v="2"/>
    <x v="2"/>
    <s v="New"/>
    <s v="Fitness"/>
    <s v="Recovery Roller"/>
    <n v="2"/>
    <n v="35.700000000000003"/>
    <n v="0"/>
    <n v="13.52"/>
    <n v="71.400000000000006"/>
    <n v="27.04"/>
    <n v="44.360000000000007"/>
    <n v="0.62128851540616248"/>
  </r>
  <r>
    <n v="2931"/>
    <d v="2026-05-23T00:00:00"/>
    <n v="2026"/>
    <s v="Q2"/>
    <n v="5"/>
    <x v="4"/>
    <x v="0"/>
    <x v="0"/>
    <x v="0"/>
    <s v="Returning"/>
    <s v="Cycling"/>
    <s v="Cycling Pack 12L"/>
    <n v="1"/>
    <n v="100.87"/>
    <n v="0"/>
    <n v="50.4"/>
    <n v="100.87"/>
    <n v="50.4"/>
    <n v="50.470000000000006"/>
    <n v="0.5003469812630118"/>
  </r>
  <r>
    <n v="4143"/>
    <d v="2026-05-23T00:00:00"/>
    <n v="2026"/>
    <s v="Q2"/>
    <n v="5"/>
    <x v="4"/>
    <x v="2"/>
    <x v="16"/>
    <x v="2"/>
    <s v="Returning"/>
    <s v="Travel"/>
    <s v="Carry-On Duffel"/>
    <n v="1"/>
    <n v="130.80000000000001"/>
    <n v="0"/>
    <n v="68.7"/>
    <n v="130.80000000000001"/>
    <n v="68.7"/>
    <n v="62.100000000000009"/>
    <n v="0.4747706422018349"/>
  </r>
  <r>
    <n v="4504"/>
    <d v="2026-05-23T00:00:00"/>
    <n v="2026"/>
    <s v="Q2"/>
    <n v="5"/>
    <x v="4"/>
    <x v="0"/>
    <x v="9"/>
    <x v="3"/>
    <s v="Returning"/>
    <s v="Hiking"/>
    <s v="Summit Backpack 45L"/>
    <n v="1"/>
    <n v="153.88999999999999"/>
    <n v="0"/>
    <n v="79.64"/>
    <n v="153.88999999999999"/>
    <n v="79.64"/>
    <n v="74.249999999999986"/>
    <n v="0.4824874910650464"/>
  </r>
  <r>
    <n v="656"/>
    <d v="2026-05-24T00:00:00"/>
    <n v="2026"/>
    <s v="Q2"/>
    <n v="5"/>
    <x v="4"/>
    <x v="3"/>
    <x v="7"/>
    <x v="0"/>
    <s v="New"/>
    <s v="Camping"/>
    <s v="Compact Sleeping Bag"/>
    <n v="1"/>
    <n v="122.51"/>
    <n v="0.15"/>
    <n v="62.2"/>
    <n v="104.1335"/>
    <n v="62.2"/>
    <n v="41.933499999999995"/>
    <n v="0.40268981643755369"/>
  </r>
  <r>
    <n v="979"/>
    <d v="2026-05-24T00:00:00"/>
    <n v="2026"/>
    <s v="Q2"/>
    <n v="5"/>
    <x v="4"/>
    <x v="3"/>
    <x v="4"/>
    <x v="1"/>
    <s v="Returning"/>
    <s v="Cycling"/>
    <s v="Commuter Helmet"/>
    <n v="8"/>
    <n v="79.94"/>
    <n v="0.15"/>
    <n v="41.65"/>
    <n v="543.59199999999998"/>
    <n v="333.2"/>
    <n v="210.392"/>
    <n v="0.38704028021015763"/>
  </r>
  <r>
    <n v="1510"/>
    <d v="2026-05-24T00:00:00"/>
    <n v="2026"/>
    <s v="Q2"/>
    <n v="5"/>
    <x v="4"/>
    <x v="3"/>
    <x v="7"/>
    <x v="0"/>
    <s v="New"/>
    <s v="Cycling"/>
    <s v="Trail Bike Light"/>
    <n v="2"/>
    <n v="50.78"/>
    <n v="0.05"/>
    <n v="23.03"/>
    <n v="96.481999999999999"/>
    <n v="46.06"/>
    <n v="50.421999999999997"/>
    <n v="0.52260525279326708"/>
  </r>
  <r>
    <n v="1959"/>
    <d v="2026-05-24T00:00:00"/>
    <n v="2026"/>
    <s v="Q2"/>
    <n v="5"/>
    <x v="4"/>
    <x v="0"/>
    <x v="15"/>
    <x v="3"/>
    <s v="Business"/>
    <s v="Cycling"/>
    <s v="Commuter Helmet"/>
    <n v="2"/>
    <n v="80.59"/>
    <n v="0.05"/>
    <n v="41.44"/>
    <n v="153.12100000000001"/>
    <n v="82.88"/>
    <n v="70.241000000000014"/>
    <n v="0.45872871781140412"/>
  </r>
  <r>
    <n v="2089"/>
    <d v="2026-05-24T00:00:00"/>
    <n v="2026"/>
    <s v="Q2"/>
    <n v="5"/>
    <x v="4"/>
    <x v="0"/>
    <x v="15"/>
    <x v="3"/>
    <s v="New"/>
    <s v="Fitness"/>
    <s v="Recovery Roller"/>
    <n v="3"/>
    <n v="35.75"/>
    <n v="0.15"/>
    <n v="13.54"/>
    <n v="91.162499999999994"/>
    <n v="40.619999999999997"/>
    <n v="50.542499999999997"/>
    <n v="0.55442204853969557"/>
  </r>
  <r>
    <n v="2446"/>
    <d v="2026-05-24T00:00:00"/>
    <n v="2026"/>
    <s v="Q2"/>
    <n v="5"/>
    <x v="4"/>
    <x v="1"/>
    <x v="12"/>
    <x v="0"/>
    <s v="New"/>
    <s v="Camping"/>
    <s v="Trail Tent 2P"/>
    <n v="5"/>
    <n v="195.78"/>
    <n v="0.1"/>
    <n v="101.98"/>
    <n v="881.01"/>
    <n v="509.90000000000003"/>
    <n v="371.10999999999996"/>
    <n v="0.4212324491208953"/>
  </r>
  <r>
    <n v="2847"/>
    <d v="2026-05-24T00:00:00"/>
    <n v="2026"/>
    <s v="Q2"/>
    <n v="5"/>
    <x v="4"/>
    <x v="3"/>
    <x v="13"/>
    <x v="0"/>
    <s v="Returning"/>
    <s v="Camping"/>
    <s v="Compact Sleeping Bag"/>
    <n v="2"/>
    <n v="125.95"/>
    <n v="0.05"/>
    <n v="61.74"/>
    <n v="239.30500000000001"/>
    <n v="123.48"/>
    <n v="115.825"/>
    <n v="0.48400576669940032"/>
  </r>
  <r>
    <n v="3454"/>
    <d v="2026-05-24T00:00:00"/>
    <n v="2026"/>
    <s v="Q2"/>
    <n v="5"/>
    <x v="4"/>
    <x v="3"/>
    <x v="7"/>
    <x v="0"/>
    <s v="New"/>
    <s v="Fitness"/>
    <s v="Resistance Band Set"/>
    <n v="2"/>
    <n v="41.32"/>
    <n v="0"/>
    <n v="14.91"/>
    <n v="82.64"/>
    <n v="29.82"/>
    <n v="52.82"/>
    <n v="0.63915779283639884"/>
  </r>
  <r>
    <n v="4472"/>
    <d v="2026-05-24T00:00:00"/>
    <n v="2026"/>
    <s v="Q2"/>
    <n v="5"/>
    <x v="4"/>
    <x v="3"/>
    <x v="8"/>
    <x v="3"/>
    <s v="New"/>
    <s v="Hiking"/>
    <s v="Trail Boots"/>
    <n v="2"/>
    <n v="144.01"/>
    <n v="0"/>
    <n v="79.37"/>
    <n v="288.02"/>
    <n v="158.74"/>
    <n v="129.27999999999997"/>
    <n v="0.44885771821401282"/>
  </r>
  <r>
    <n v="4852"/>
    <d v="2026-05-24T00:00:00"/>
    <n v="2026"/>
    <s v="Q2"/>
    <n v="5"/>
    <x v="4"/>
    <x v="0"/>
    <x v="15"/>
    <x v="0"/>
    <s v="Business"/>
    <s v="Cycling"/>
    <s v="Trail Bike Light"/>
    <n v="2"/>
    <n v="51.17"/>
    <n v="0.05"/>
    <n v="21.97"/>
    <n v="97.222999999999999"/>
    <n v="43.94"/>
    <n v="53.283000000000001"/>
    <n v="0.54804932989107513"/>
  </r>
  <r>
    <n v="4959"/>
    <d v="2026-05-24T00:00:00"/>
    <n v="2026"/>
    <s v="Q2"/>
    <n v="5"/>
    <x v="4"/>
    <x v="0"/>
    <x v="0"/>
    <x v="1"/>
    <s v="Business"/>
    <s v="Camping"/>
    <s v="Portable Camp Stove"/>
    <n v="6"/>
    <n v="83.58"/>
    <n v="0.2"/>
    <n v="40.5"/>
    <n v="401.18400000000003"/>
    <n v="243"/>
    <n v="158.18400000000003"/>
    <n v="0.39429289303661169"/>
  </r>
  <r>
    <n v="5056"/>
    <d v="2026-05-24T00:00:00"/>
    <n v="2026"/>
    <s v="Q2"/>
    <n v="5"/>
    <x v="4"/>
    <x v="2"/>
    <x v="16"/>
    <x v="3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</r>
  <r>
    <n v="1152"/>
    <d v="2026-05-25T00:00:00"/>
    <n v="2026"/>
    <s v="Q2"/>
    <n v="5"/>
    <x v="4"/>
    <x v="3"/>
    <x v="7"/>
    <x v="0"/>
    <s v="New"/>
    <s v="Hiking"/>
    <s v="Hiking Daypack 20L"/>
    <n v="2"/>
    <n v="94.4"/>
    <n v="0"/>
    <n v="46.39"/>
    <n v="188.8"/>
    <n v="92.78"/>
    <n v="96.02000000000001"/>
    <n v="0.50858050847457625"/>
  </r>
  <r>
    <n v="3919"/>
    <d v="2026-05-25T00:00:00"/>
    <n v="2026"/>
    <s v="Q2"/>
    <n v="5"/>
    <x v="4"/>
    <x v="2"/>
    <x v="2"/>
    <x v="2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</r>
  <r>
    <n v="4202"/>
    <d v="2026-05-25T00:00:00"/>
    <n v="2026"/>
    <s v="Q2"/>
    <n v="5"/>
    <x v="4"/>
    <x v="2"/>
    <x v="3"/>
    <x v="0"/>
    <s v="New"/>
    <s v="Camping"/>
    <s v="Compact Sleeping Bag"/>
    <n v="1"/>
    <n v="125.44"/>
    <n v="0"/>
    <n v="59.92"/>
    <n v="125.44"/>
    <n v="59.92"/>
    <n v="65.52"/>
    <n v="0.5223214285714286"/>
  </r>
  <r>
    <n v="4274"/>
    <d v="2026-05-25T00:00:00"/>
    <n v="2026"/>
    <s v="Q2"/>
    <n v="5"/>
    <x v="4"/>
    <x v="1"/>
    <x v="12"/>
    <x v="3"/>
    <s v="Returning"/>
    <s v="Fitness"/>
    <s v="Recovery Roller"/>
    <n v="2"/>
    <n v="36.18"/>
    <n v="0"/>
    <n v="13.71"/>
    <n v="72.36"/>
    <n v="27.42"/>
    <n v="44.94"/>
    <n v="0.62106135986733002"/>
  </r>
  <r>
    <n v="4364"/>
    <d v="2026-05-25T00:00:00"/>
    <n v="2026"/>
    <s v="Q2"/>
    <n v="5"/>
    <x v="4"/>
    <x v="0"/>
    <x v="15"/>
    <x v="2"/>
    <s v="Returning"/>
    <s v="Fitness"/>
    <s v="Resistance Band Set"/>
    <n v="1"/>
    <n v="41"/>
    <n v="0.05"/>
    <n v="14.51"/>
    <n v="38.949999999999996"/>
    <n v="14.51"/>
    <n v="24.439999999999998"/>
    <n v="0.62747111681643131"/>
  </r>
  <r>
    <n v="4896"/>
    <d v="2026-05-25T00:00:00"/>
    <n v="2026"/>
    <s v="Q2"/>
    <n v="5"/>
    <x v="4"/>
    <x v="2"/>
    <x v="5"/>
    <x v="0"/>
    <s v="Returning"/>
    <s v="Hiking"/>
    <s v="Trekking Poles"/>
    <n v="1"/>
    <n v="72.33"/>
    <n v="0.1"/>
    <n v="32.61"/>
    <n v="65.096999999999994"/>
    <n v="32.61"/>
    <n v="32.486999999999995"/>
    <n v="0.49905525600258072"/>
  </r>
  <r>
    <n v="5109"/>
    <d v="2026-05-25T00:00:00"/>
    <n v="2026"/>
    <s v="Q2"/>
    <n v="5"/>
    <x v="4"/>
    <x v="3"/>
    <x v="4"/>
    <x v="0"/>
    <s v="Business"/>
    <s v="Camping"/>
    <s v="Compact Sleeping Bag"/>
    <n v="2"/>
    <n v="125.42"/>
    <n v="0"/>
    <n v="62.28"/>
    <n v="250.84"/>
    <n v="124.56"/>
    <n v="126.28"/>
    <n v="0.50342848030617127"/>
  </r>
  <r>
    <n v="289"/>
    <d v="2026-05-26T00:00:00"/>
    <n v="2026"/>
    <s v="Q2"/>
    <n v="5"/>
    <x v="4"/>
    <x v="0"/>
    <x v="15"/>
    <x v="0"/>
    <s v="Business"/>
    <s v="Cycling"/>
    <s v="Compact Repair Kit"/>
    <n v="2"/>
    <n v="41.29"/>
    <n v="0.15"/>
    <n v="16.43"/>
    <n v="70.192999999999998"/>
    <n v="32.86"/>
    <n v="37.332999999999998"/>
    <n v="0.531862151496588"/>
  </r>
  <r>
    <n v="4092"/>
    <d v="2026-05-26T00:00:00"/>
    <n v="2026"/>
    <s v="Q2"/>
    <n v="5"/>
    <x v="4"/>
    <x v="3"/>
    <x v="8"/>
    <x v="1"/>
    <s v="Business"/>
    <s v="Travel"/>
    <s v="Carry-On Duffel"/>
    <n v="8"/>
    <n v="131.4"/>
    <n v="0.05"/>
    <n v="66.489999999999995"/>
    <n v="998.64"/>
    <n v="531.91999999999996"/>
    <n v="466.72"/>
    <n v="0.46735560362092449"/>
  </r>
  <r>
    <n v="4727"/>
    <d v="2026-05-26T00:00:00"/>
    <n v="2026"/>
    <s v="Q2"/>
    <n v="5"/>
    <x v="4"/>
    <x v="2"/>
    <x v="16"/>
    <x v="0"/>
    <s v="New"/>
    <s v="Hiking"/>
    <s v="Trail Boots"/>
    <n v="4"/>
    <n v="140.66999999999999"/>
    <n v="0"/>
    <n v="80.72"/>
    <n v="562.67999999999995"/>
    <n v="322.88"/>
    <n v="239.79999999999995"/>
    <n v="0.42617473519584842"/>
  </r>
  <r>
    <n v="4753"/>
    <d v="2026-05-26T00:00:00"/>
    <n v="2026"/>
    <s v="Q2"/>
    <n v="5"/>
    <x v="4"/>
    <x v="3"/>
    <x v="8"/>
    <x v="0"/>
    <s v="Returning"/>
    <s v="Fitness"/>
    <s v="Recovery Roller"/>
    <n v="1"/>
    <n v="36.659999999999997"/>
    <n v="0.05"/>
    <n v="13.51"/>
    <n v="34.826999999999998"/>
    <n v="13.51"/>
    <n v="21.317"/>
    <n v="0.61208257960777557"/>
  </r>
  <r>
    <n v="942"/>
    <d v="2026-05-27T00:00:00"/>
    <n v="2026"/>
    <s v="Q2"/>
    <n v="5"/>
    <x v="4"/>
    <x v="3"/>
    <x v="4"/>
    <x v="0"/>
    <s v="Returning"/>
    <s v="Travel"/>
    <s v="Packing Cube Set"/>
    <n v="1"/>
    <n v="46.28"/>
    <n v="0.05"/>
    <n v="17.95"/>
    <n v="43.966000000000001"/>
    <n v="17.95"/>
    <n v="26.016000000000002"/>
    <n v="0.591729973161079"/>
  </r>
  <r>
    <n v="1755"/>
    <d v="2026-05-27T00:00:00"/>
    <n v="2026"/>
    <s v="Q2"/>
    <n v="5"/>
    <x v="4"/>
    <x v="3"/>
    <x v="13"/>
    <x v="3"/>
    <s v="Returning"/>
    <s v="Hiking"/>
    <s v="Hiking Daypack 20L"/>
    <n v="2"/>
    <n v="92.12"/>
    <n v="0"/>
    <n v="46.64"/>
    <n v="184.24"/>
    <n v="93.28"/>
    <n v="90.960000000000008"/>
    <n v="0.49370386452453324"/>
  </r>
  <r>
    <n v="3073"/>
    <d v="2026-05-27T00:00:00"/>
    <n v="2026"/>
    <s v="Q2"/>
    <n v="5"/>
    <x v="4"/>
    <x v="3"/>
    <x v="13"/>
    <x v="0"/>
    <s v="Returning"/>
    <s v="Fitness"/>
    <s v="Resistance Band Set"/>
    <n v="3"/>
    <n v="39.549999999999997"/>
    <n v="0"/>
    <n v="14.87"/>
    <n v="118.64999999999999"/>
    <n v="44.61"/>
    <n v="74.039999999999992"/>
    <n v="0.6240202275600506"/>
  </r>
  <r>
    <n v="4230"/>
    <d v="2026-05-27T00:00:00"/>
    <n v="2026"/>
    <s v="Q2"/>
    <n v="5"/>
    <x v="4"/>
    <x v="0"/>
    <x v="0"/>
    <x v="2"/>
    <s v="New"/>
    <s v="Cycling"/>
    <s v="Commuter Helmet"/>
    <n v="1"/>
    <n v="83.3"/>
    <n v="0"/>
    <n v="41.93"/>
    <n v="83.3"/>
    <n v="41.93"/>
    <n v="41.37"/>
    <n v="0.49663865546218489"/>
  </r>
  <r>
    <n v="644"/>
    <d v="2026-05-28T00:00:00"/>
    <n v="2026"/>
    <s v="Q2"/>
    <n v="5"/>
    <x v="4"/>
    <x v="3"/>
    <x v="13"/>
    <x v="2"/>
    <s v="New"/>
    <s v="Hiking"/>
    <s v="Hiking Daypack 20L"/>
    <n v="2"/>
    <n v="93.84"/>
    <n v="0"/>
    <n v="44.72"/>
    <n v="187.68"/>
    <n v="89.44"/>
    <n v="98.240000000000009"/>
    <n v="0.52344416027280483"/>
  </r>
  <r>
    <n v="1122"/>
    <d v="2026-05-28T00:00:00"/>
    <n v="2026"/>
    <s v="Q2"/>
    <n v="5"/>
    <x v="4"/>
    <x v="2"/>
    <x v="16"/>
    <x v="0"/>
    <s v="Returning"/>
    <s v="Cycling"/>
    <s v="Trail Bike Light"/>
    <n v="2"/>
    <n v="51.25"/>
    <n v="0"/>
    <n v="22.57"/>
    <n v="102.5"/>
    <n v="45.14"/>
    <n v="57.36"/>
    <n v="0.55960975609756092"/>
  </r>
  <r>
    <n v="2019"/>
    <d v="2026-05-28T00:00:00"/>
    <n v="2026"/>
    <s v="Q2"/>
    <n v="5"/>
    <x v="4"/>
    <x v="3"/>
    <x v="13"/>
    <x v="1"/>
    <s v="Business"/>
    <s v="Cycling"/>
    <s v="Commuter Helmet"/>
    <n v="8"/>
    <n v="80.13"/>
    <n v="0.1"/>
    <n v="43.8"/>
    <n v="576.93600000000004"/>
    <n v="350.4"/>
    <n v="226.53600000000006"/>
    <n v="0.39265360455925796"/>
  </r>
  <r>
    <n v="2432"/>
    <d v="2026-05-28T00:00:00"/>
    <n v="2026"/>
    <s v="Q2"/>
    <n v="5"/>
    <x v="4"/>
    <x v="1"/>
    <x v="12"/>
    <x v="0"/>
    <s v="Returning"/>
    <s v="Fitness"/>
    <s v="Resistance Band Set"/>
    <n v="1"/>
    <n v="41.13"/>
    <n v="0"/>
    <n v="14.8"/>
    <n v="41.13"/>
    <n v="14.8"/>
    <n v="26.330000000000002"/>
    <n v="0.64016532944322879"/>
  </r>
  <r>
    <n v="2989"/>
    <d v="2026-05-28T00:00:00"/>
    <n v="2026"/>
    <s v="Q2"/>
    <n v="5"/>
    <x v="4"/>
    <x v="3"/>
    <x v="13"/>
    <x v="0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</r>
  <r>
    <n v="3019"/>
    <d v="2026-05-28T00:00:00"/>
    <n v="2026"/>
    <s v="Q2"/>
    <n v="5"/>
    <x v="4"/>
    <x v="2"/>
    <x v="3"/>
    <x v="0"/>
    <s v="Business"/>
    <s v="Travel"/>
    <s v="Packing Cube Set"/>
    <n v="1"/>
    <n v="46.19"/>
    <n v="0"/>
    <n v="18.329999999999998"/>
    <n v="46.19"/>
    <n v="18.329999999999998"/>
    <n v="27.86"/>
    <n v="0.60316085732842606"/>
  </r>
  <r>
    <n v="3798"/>
    <d v="2026-05-28T00:00:00"/>
    <n v="2026"/>
    <s v="Q2"/>
    <n v="5"/>
    <x v="4"/>
    <x v="3"/>
    <x v="8"/>
    <x v="0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</r>
  <r>
    <n v="3862"/>
    <d v="2026-05-28T00:00:00"/>
    <n v="2026"/>
    <s v="Q2"/>
    <n v="5"/>
    <x v="4"/>
    <x v="3"/>
    <x v="13"/>
    <x v="3"/>
    <s v="New"/>
    <s v="Fitness"/>
    <s v="Weighted Vest"/>
    <n v="1"/>
    <n v="123.91"/>
    <n v="0"/>
    <n v="68.89"/>
    <n v="123.91"/>
    <n v="68.89"/>
    <n v="55.019999999999996"/>
    <n v="0.44403195867968687"/>
  </r>
  <r>
    <n v="4281"/>
    <d v="2026-05-28T00:00:00"/>
    <n v="2026"/>
    <s v="Q2"/>
    <n v="5"/>
    <x v="4"/>
    <x v="2"/>
    <x v="2"/>
    <x v="3"/>
    <s v="New"/>
    <s v="Cycling"/>
    <s v="Trail Bike Light"/>
    <n v="1"/>
    <n v="50.64"/>
    <n v="0"/>
    <n v="22.97"/>
    <n v="50.64"/>
    <n v="22.97"/>
    <n v="27.67"/>
    <n v="0.54640600315955767"/>
  </r>
  <r>
    <n v="191"/>
    <d v="2026-05-29T00:00:00"/>
    <n v="2026"/>
    <s v="Q2"/>
    <n v="5"/>
    <x v="4"/>
    <x v="2"/>
    <x v="5"/>
    <x v="0"/>
    <s v="Returning"/>
    <s v="Hiking"/>
    <s v="Trekking Poles"/>
    <n v="2"/>
    <n v="70.48"/>
    <n v="0.1"/>
    <n v="33.229999999999997"/>
    <n v="126.864"/>
    <n v="66.459999999999994"/>
    <n v="60.404000000000011"/>
    <n v="0.47613192079707412"/>
  </r>
  <r>
    <n v="1039"/>
    <d v="2026-05-29T00:00:00"/>
    <n v="2026"/>
    <s v="Q2"/>
    <n v="5"/>
    <x v="4"/>
    <x v="1"/>
    <x v="11"/>
    <x v="3"/>
    <s v="New"/>
    <s v="Cycling"/>
    <s v="Compact Repair Kit"/>
    <n v="1"/>
    <n v="41.27"/>
    <n v="0.05"/>
    <n v="17.149999999999999"/>
    <n v="39.206499999999998"/>
    <n v="17.149999999999999"/>
    <n v="22.0565"/>
    <n v="0.56257253261576523"/>
  </r>
  <r>
    <n v="2641"/>
    <d v="2026-05-29T00:00:00"/>
    <n v="2026"/>
    <s v="Q2"/>
    <n v="5"/>
    <x v="4"/>
    <x v="0"/>
    <x v="15"/>
    <x v="3"/>
    <s v="Returning"/>
    <s v="Fitness"/>
    <s v="Recovery Roller"/>
    <n v="2"/>
    <n v="36.9"/>
    <n v="0"/>
    <n v="14.07"/>
    <n v="73.8"/>
    <n v="28.14"/>
    <n v="45.66"/>
    <n v="0.61869918699186988"/>
  </r>
  <r>
    <n v="3058"/>
    <d v="2026-05-29T00:00:00"/>
    <n v="2026"/>
    <s v="Q2"/>
    <n v="5"/>
    <x v="4"/>
    <x v="1"/>
    <x v="11"/>
    <x v="0"/>
    <s v="Returning"/>
    <s v="Camping"/>
    <s v="Trail Tent 2P"/>
    <n v="1"/>
    <n v="196.91"/>
    <n v="0"/>
    <n v="106.31"/>
    <n v="196.91"/>
    <n v="106.31"/>
    <n v="90.6"/>
    <n v="0.46010867909197095"/>
  </r>
  <r>
    <n v="3110"/>
    <d v="2026-05-29T00:00:00"/>
    <n v="2026"/>
    <s v="Q2"/>
    <n v="5"/>
    <x v="4"/>
    <x v="1"/>
    <x v="6"/>
    <x v="2"/>
    <s v="Business"/>
    <s v="Fitness"/>
    <s v="Recovery Roller"/>
    <n v="3"/>
    <n v="35.79"/>
    <n v="0"/>
    <n v="13.67"/>
    <n v="107.37"/>
    <n v="41.01"/>
    <n v="66.360000000000014"/>
    <n v="0.61804973456272716"/>
  </r>
  <r>
    <n v="3981"/>
    <d v="2026-05-29T00:00:00"/>
    <n v="2026"/>
    <s v="Q2"/>
    <n v="5"/>
    <x v="4"/>
    <x v="3"/>
    <x v="13"/>
    <x v="0"/>
    <s v="New"/>
    <s v="Cycling"/>
    <s v="Commuter Helmet"/>
    <n v="2"/>
    <n v="82.22"/>
    <n v="0.05"/>
    <n v="42.35"/>
    <n v="156.21799999999999"/>
    <n v="84.7"/>
    <n v="71.517999999999986"/>
    <n v="0.45780895927485943"/>
  </r>
  <r>
    <n v="4663"/>
    <d v="2026-05-29T00:00:00"/>
    <n v="2026"/>
    <s v="Q2"/>
    <n v="5"/>
    <x v="4"/>
    <x v="2"/>
    <x v="5"/>
    <x v="0"/>
    <s v="New"/>
    <s v="Cycling"/>
    <s v="Compact Repair Kit"/>
    <n v="1"/>
    <n v="40.57"/>
    <n v="0"/>
    <n v="16.809999999999999"/>
    <n v="40.57"/>
    <n v="16.809999999999999"/>
    <n v="23.76"/>
    <n v="0.58565442445156524"/>
  </r>
  <r>
    <n v="5021"/>
    <d v="2026-05-29T00:00:00"/>
    <n v="2026"/>
    <s v="Q2"/>
    <n v="5"/>
    <x v="4"/>
    <x v="2"/>
    <x v="10"/>
    <x v="2"/>
    <s v="Returning"/>
    <s v="Camping"/>
    <s v="Trail Tent 2P"/>
    <n v="1"/>
    <n v="191.62"/>
    <n v="0.05"/>
    <n v="106.15"/>
    <n v="182.03899999999999"/>
    <n v="106.15"/>
    <n v="75.888999999999982"/>
    <n v="0.41688319535923613"/>
  </r>
  <r>
    <n v="5107"/>
    <d v="2026-05-29T00:00:00"/>
    <n v="2026"/>
    <s v="Q2"/>
    <n v="5"/>
    <x v="4"/>
    <x v="1"/>
    <x v="6"/>
    <x v="3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</r>
  <r>
    <n v="454"/>
    <d v="2026-05-30T00:00:00"/>
    <n v="2026"/>
    <s v="Q2"/>
    <n v="5"/>
    <x v="4"/>
    <x v="2"/>
    <x v="10"/>
    <x v="3"/>
    <s v="Returning"/>
    <s v="Camping"/>
    <s v="Compact Sleeping Bag"/>
    <n v="1"/>
    <n v="120.8"/>
    <n v="0"/>
    <n v="61.4"/>
    <n v="120.8"/>
    <n v="61.4"/>
    <n v="59.4"/>
    <n v="0.49172185430463577"/>
  </r>
  <r>
    <n v="873"/>
    <d v="2026-05-30T00:00:00"/>
    <n v="2026"/>
    <s v="Q2"/>
    <n v="5"/>
    <x v="4"/>
    <x v="2"/>
    <x v="10"/>
    <x v="0"/>
    <s v="Business"/>
    <s v="Cycling"/>
    <s v="Compact Repair Kit"/>
    <n v="1"/>
    <n v="40.15"/>
    <n v="0"/>
    <n v="16.82"/>
    <n v="40.15"/>
    <n v="16.82"/>
    <n v="23.33"/>
    <n v="0.58107098381070976"/>
  </r>
  <r>
    <n v="1116"/>
    <d v="2026-05-30T00:00:00"/>
    <n v="2026"/>
    <s v="Q2"/>
    <n v="5"/>
    <x v="4"/>
    <x v="1"/>
    <x v="12"/>
    <x v="1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</r>
  <r>
    <n v="1206"/>
    <d v="2026-05-30T00:00:00"/>
    <n v="2026"/>
    <s v="Q2"/>
    <n v="5"/>
    <x v="4"/>
    <x v="3"/>
    <x v="13"/>
    <x v="0"/>
    <s v="Returning"/>
    <s v="Travel"/>
    <s v="Insulated Bottle"/>
    <n v="2"/>
    <n v="37.130000000000003"/>
    <n v="0.05"/>
    <n v="13.44"/>
    <n v="70.546999999999997"/>
    <n v="26.88"/>
    <n v="43.667000000000002"/>
    <n v="0.6189774193091131"/>
  </r>
  <r>
    <n v="1576"/>
    <d v="2026-05-30T00:00:00"/>
    <n v="2026"/>
    <s v="Q2"/>
    <n v="5"/>
    <x v="4"/>
    <x v="1"/>
    <x v="1"/>
    <x v="0"/>
    <s v="Business"/>
    <s v="Camping"/>
    <s v="Compact Sleeping Bag"/>
    <n v="6"/>
    <n v="123.82"/>
    <n v="0"/>
    <n v="61.91"/>
    <n v="742.92"/>
    <n v="371.46"/>
    <n v="371.46"/>
    <n v="0.5"/>
  </r>
  <r>
    <n v="2634"/>
    <d v="2026-05-30T00:00:00"/>
    <n v="2026"/>
    <s v="Q2"/>
    <n v="5"/>
    <x v="4"/>
    <x v="2"/>
    <x v="16"/>
    <x v="3"/>
    <s v="Returning"/>
    <s v="Travel"/>
    <s v="Insulated Bottle"/>
    <n v="2"/>
    <n v="36.94"/>
    <n v="0.05"/>
    <n v="13.82"/>
    <n v="70.185999999999993"/>
    <n v="27.64"/>
    <n v="42.545999999999992"/>
    <n v="0.60618926851508848"/>
  </r>
  <r>
    <n v="2649"/>
    <d v="2026-05-30T00:00:00"/>
    <n v="2026"/>
    <s v="Q2"/>
    <n v="5"/>
    <x v="4"/>
    <x v="0"/>
    <x v="0"/>
    <x v="0"/>
    <s v="New"/>
    <s v="Camping"/>
    <s v="Trail Tent 2P"/>
    <n v="3"/>
    <n v="199.17"/>
    <n v="0.05"/>
    <n v="105.24"/>
    <n v="567.6345"/>
    <n v="315.71999999999997"/>
    <n v="251.91450000000003"/>
    <n v="0.4437970207941907"/>
  </r>
  <r>
    <n v="2774"/>
    <d v="2026-05-30T00:00:00"/>
    <n v="2026"/>
    <s v="Q2"/>
    <n v="5"/>
    <x v="4"/>
    <x v="0"/>
    <x v="9"/>
    <x v="0"/>
    <s v="Returning"/>
    <s v="Camping"/>
    <s v="Portable Camp Stove"/>
    <n v="3"/>
    <n v="83.17"/>
    <n v="0"/>
    <n v="40.520000000000003"/>
    <n v="249.51"/>
    <n v="121.56"/>
    <n v="127.94999999999999"/>
    <n v="0.51280509799206442"/>
  </r>
  <r>
    <n v="3037"/>
    <d v="2026-05-30T00:00:00"/>
    <n v="2026"/>
    <s v="Q2"/>
    <n v="5"/>
    <x v="4"/>
    <x v="1"/>
    <x v="6"/>
    <x v="0"/>
    <s v="Business"/>
    <s v="Travel"/>
    <s v="Packing Cube Set"/>
    <n v="1"/>
    <n v="45.8"/>
    <n v="0.05"/>
    <n v="17.88"/>
    <n v="43.51"/>
    <n v="17.88"/>
    <n v="25.63"/>
    <n v="0.58905998621006661"/>
  </r>
  <r>
    <n v="3138"/>
    <d v="2026-05-30T00:00:00"/>
    <n v="2026"/>
    <s v="Q2"/>
    <n v="5"/>
    <x v="4"/>
    <x v="2"/>
    <x v="2"/>
    <x v="3"/>
    <s v="Returning"/>
    <s v="Hiking"/>
    <s v="Summit Backpack 45L"/>
    <n v="1"/>
    <n v="154.85"/>
    <n v="0"/>
    <n v="80.17"/>
    <n v="154.85"/>
    <n v="80.17"/>
    <n v="74.679999999999993"/>
    <n v="0.48227316758153049"/>
  </r>
  <r>
    <n v="3228"/>
    <d v="2026-05-30T00:00:00"/>
    <n v="2026"/>
    <s v="Q2"/>
    <n v="5"/>
    <x v="4"/>
    <x v="3"/>
    <x v="13"/>
    <x v="0"/>
    <s v="Business"/>
    <s v="Camping"/>
    <s v="Trail Tent 2P"/>
    <n v="1"/>
    <n v="194.99"/>
    <n v="0"/>
    <n v="101.21"/>
    <n v="194.99"/>
    <n v="101.21"/>
    <n v="93.780000000000015"/>
    <n v="0.48094774090979031"/>
  </r>
  <r>
    <n v="3401"/>
    <d v="2026-05-30T00:00:00"/>
    <n v="2026"/>
    <s v="Q2"/>
    <n v="5"/>
    <x v="4"/>
    <x v="2"/>
    <x v="10"/>
    <x v="0"/>
    <s v="Returning"/>
    <s v="Fitness"/>
    <s v="Recovery Roller"/>
    <n v="1"/>
    <n v="36.31"/>
    <n v="0"/>
    <n v="13.93"/>
    <n v="36.31"/>
    <n v="13.93"/>
    <n v="22.380000000000003"/>
    <n v="0.61635912971633167"/>
  </r>
  <r>
    <n v="3511"/>
    <d v="2026-05-30T00:00:00"/>
    <n v="2026"/>
    <s v="Q2"/>
    <n v="5"/>
    <x v="4"/>
    <x v="0"/>
    <x v="0"/>
    <x v="0"/>
    <s v="Returning"/>
    <s v="Travel"/>
    <s v="Packing Cube Set"/>
    <n v="1"/>
    <n v="47.19"/>
    <n v="0"/>
    <n v="18.54"/>
    <n v="47.19"/>
    <n v="18.54"/>
    <n v="28.65"/>
    <n v="0.60712015257469798"/>
  </r>
  <r>
    <n v="4485"/>
    <d v="2026-05-30T00:00:00"/>
    <n v="2026"/>
    <s v="Q2"/>
    <n v="5"/>
    <x v="4"/>
    <x v="3"/>
    <x v="8"/>
    <x v="0"/>
    <s v="New"/>
    <s v="Fitness"/>
    <s v="Weighted Vest"/>
    <n v="1"/>
    <n v="124.14"/>
    <n v="0"/>
    <n v="70.900000000000006"/>
    <n v="124.14"/>
    <n v="70.900000000000006"/>
    <n v="53.239999999999995"/>
    <n v="0.42887062993394548"/>
  </r>
  <r>
    <n v="447"/>
    <d v="2026-05-31T00:00:00"/>
    <n v="2026"/>
    <s v="Q2"/>
    <n v="5"/>
    <x v="4"/>
    <x v="3"/>
    <x v="8"/>
    <x v="0"/>
    <s v="Returning"/>
    <s v="Travel"/>
    <s v="Carry-On Duffel"/>
    <n v="1"/>
    <n v="131.94999999999999"/>
    <n v="0"/>
    <n v="65.17"/>
    <n v="131.94999999999999"/>
    <n v="65.17"/>
    <n v="66.779999999999987"/>
    <n v="0.50610079575596811"/>
  </r>
  <r>
    <n v="1208"/>
    <d v="2026-05-31T00:00:00"/>
    <n v="2026"/>
    <s v="Q2"/>
    <n v="5"/>
    <x v="4"/>
    <x v="3"/>
    <x v="8"/>
    <x v="3"/>
    <s v="New"/>
    <s v="Cycling"/>
    <s v="Cycling Pack 12L"/>
    <n v="1"/>
    <n v="102.24"/>
    <n v="0"/>
    <n v="50.75"/>
    <n v="102.24"/>
    <n v="50.75"/>
    <n v="51.489999999999995"/>
    <n v="0.50361893583724571"/>
  </r>
  <r>
    <n v="1355"/>
    <d v="2026-05-31T00:00:00"/>
    <n v="2026"/>
    <s v="Q2"/>
    <n v="5"/>
    <x v="4"/>
    <x v="3"/>
    <x v="13"/>
    <x v="3"/>
    <s v="New"/>
    <s v="Hiking"/>
    <s v="Summit Backpack 45L"/>
    <n v="2"/>
    <n v="152.07"/>
    <n v="0"/>
    <n v="76.849999999999994"/>
    <n v="304.14"/>
    <n v="153.69999999999999"/>
    <n v="150.44"/>
    <n v="0.49464062602748737"/>
  </r>
  <r>
    <n v="1474"/>
    <d v="2026-05-31T00:00:00"/>
    <n v="2026"/>
    <s v="Q2"/>
    <n v="5"/>
    <x v="4"/>
    <x v="2"/>
    <x v="3"/>
    <x v="0"/>
    <s v="New"/>
    <s v="Camping"/>
    <s v="Compact Sleeping Bag"/>
    <n v="2"/>
    <n v="123.34"/>
    <n v="0.05"/>
    <n v="58.96"/>
    <n v="234.346"/>
    <n v="117.92"/>
    <n v="116.426"/>
    <n v="0.49681240558831813"/>
  </r>
  <r>
    <n v="1625"/>
    <d v="2026-05-31T00:00:00"/>
    <n v="2026"/>
    <s v="Q2"/>
    <n v="5"/>
    <x v="4"/>
    <x v="2"/>
    <x v="2"/>
    <x v="2"/>
    <s v="Returning"/>
    <s v="Hiking"/>
    <s v="Summit Backpack 45L"/>
    <n v="1"/>
    <n v="155.81"/>
    <n v="0"/>
    <n v="80.31"/>
    <n v="155.81"/>
    <n v="80.31"/>
    <n v="75.5"/>
    <n v="0.48456453372697517"/>
  </r>
  <r>
    <n v="1877"/>
    <d v="2026-05-31T00:00:00"/>
    <n v="2026"/>
    <s v="Q2"/>
    <n v="5"/>
    <x v="4"/>
    <x v="2"/>
    <x v="16"/>
    <x v="0"/>
    <s v="Returning"/>
    <s v="Travel"/>
    <s v="Travel Backpack 35L"/>
    <n v="1"/>
    <n v="163.19"/>
    <n v="0.05"/>
    <n v="87.95"/>
    <n v="155.03049999999999"/>
    <n v="87.95"/>
    <n v="67.080499999999986"/>
    <n v="0.4326922766810401"/>
  </r>
  <r>
    <n v="1978"/>
    <d v="2026-05-31T00:00:00"/>
    <n v="2026"/>
    <s v="Q2"/>
    <n v="5"/>
    <x v="4"/>
    <x v="1"/>
    <x v="12"/>
    <x v="0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</r>
  <r>
    <n v="3616"/>
    <d v="2026-05-31T00:00:00"/>
    <n v="2026"/>
    <s v="Q2"/>
    <n v="5"/>
    <x v="4"/>
    <x v="2"/>
    <x v="2"/>
    <x v="0"/>
    <s v="Returning"/>
    <s v="Fitness"/>
    <s v="Weighted Vest"/>
    <n v="5"/>
    <n v="126.16"/>
    <n v="0"/>
    <n v="68.59"/>
    <n v="630.79999999999995"/>
    <n v="342.95000000000005"/>
    <n v="287.84999999999991"/>
    <n v="0.45632530120481918"/>
  </r>
  <r>
    <n v="3992"/>
    <d v="2026-05-31T00:00:00"/>
    <n v="2026"/>
    <s v="Q2"/>
    <n v="5"/>
    <x v="4"/>
    <x v="3"/>
    <x v="8"/>
    <x v="0"/>
    <s v="New"/>
    <s v="Travel"/>
    <s v="Travel Backpack 35L"/>
    <n v="2"/>
    <n v="163.57"/>
    <n v="0"/>
    <n v="85.72"/>
    <n v="327.14"/>
    <n v="171.44"/>
    <n v="155.69999999999999"/>
    <n v="0.47594302133643085"/>
  </r>
  <r>
    <n v="4091"/>
    <d v="2026-05-31T00:00:00"/>
    <n v="2026"/>
    <s v="Q2"/>
    <n v="5"/>
    <x v="4"/>
    <x v="2"/>
    <x v="16"/>
    <x v="0"/>
    <s v="New"/>
    <s v="Hiking"/>
    <s v="Trail Boots"/>
    <n v="1"/>
    <n v="142.06"/>
    <n v="0"/>
    <n v="77.36"/>
    <n v="142.06"/>
    <n v="77.36"/>
    <n v="64.7"/>
    <n v="0.45544136280444886"/>
  </r>
  <r>
    <n v="4204"/>
    <d v="2026-05-31T00:00:00"/>
    <n v="2026"/>
    <s v="Q2"/>
    <n v="5"/>
    <x v="4"/>
    <x v="1"/>
    <x v="11"/>
    <x v="0"/>
    <s v="New"/>
    <s v="Cycling"/>
    <s v="Commuter Helmet"/>
    <n v="1"/>
    <n v="81.37"/>
    <n v="0"/>
    <n v="42.01"/>
    <n v="81.37"/>
    <n v="42.01"/>
    <n v="39.360000000000007"/>
    <n v="0.48371635737986979"/>
  </r>
  <r>
    <n v="4234"/>
    <d v="2026-05-31T00:00:00"/>
    <n v="2026"/>
    <s v="Q2"/>
    <n v="5"/>
    <x v="4"/>
    <x v="3"/>
    <x v="8"/>
    <x v="2"/>
    <s v="New"/>
    <s v="Camping"/>
    <s v="Compact Sleeping Bag"/>
    <n v="1"/>
    <n v="120.75"/>
    <n v="0"/>
    <n v="61.21"/>
    <n v="120.75"/>
    <n v="61.21"/>
    <n v="59.54"/>
    <n v="0.49308488612836437"/>
  </r>
  <r>
    <n v="4696"/>
    <d v="2026-05-31T00:00:00"/>
    <n v="2026"/>
    <s v="Q2"/>
    <n v="5"/>
    <x v="4"/>
    <x v="1"/>
    <x v="14"/>
    <x v="0"/>
    <s v="New"/>
    <s v="Cycling"/>
    <s v="Commuter Helmet"/>
    <n v="4"/>
    <n v="81.790000000000006"/>
    <n v="0"/>
    <n v="42.96"/>
    <n v="327.16000000000003"/>
    <n v="171.84"/>
    <n v="155.32000000000002"/>
    <n v="0.47475241472062601"/>
  </r>
  <r>
    <n v="4755"/>
    <d v="2026-05-31T00:00:00"/>
    <n v="2026"/>
    <s v="Q2"/>
    <n v="5"/>
    <x v="4"/>
    <x v="0"/>
    <x v="15"/>
    <x v="0"/>
    <s v="New"/>
    <s v="Camping"/>
    <s v="Portable Camp Stove"/>
    <n v="1"/>
    <n v="81.2"/>
    <n v="0.1"/>
    <n v="40.270000000000003"/>
    <n v="73.08"/>
    <n v="40.270000000000003"/>
    <n v="32.809999999999995"/>
    <n v="0.44896004378762994"/>
  </r>
  <r>
    <n v="5090"/>
    <d v="2026-05-31T00:00:00"/>
    <n v="2026"/>
    <s v="Q2"/>
    <n v="5"/>
    <x v="4"/>
    <x v="1"/>
    <x v="1"/>
    <x v="3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</r>
  <r>
    <n v="27"/>
    <d v="2026-06-01T00:00:00"/>
    <n v="2026"/>
    <s v="Q2"/>
    <n v="6"/>
    <x v="5"/>
    <x v="3"/>
    <x v="13"/>
    <x v="0"/>
    <s v="Returning"/>
    <s v="Camping"/>
    <s v="Trail Tent 2P"/>
    <n v="1"/>
    <n v="195.22"/>
    <n v="0"/>
    <n v="105.91"/>
    <n v="195.22"/>
    <n v="105.91"/>
    <n v="89.31"/>
    <n v="0.45748386435816002"/>
  </r>
  <r>
    <n v="463"/>
    <d v="2026-06-01T00:00:00"/>
    <n v="2026"/>
    <s v="Q2"/>
    <n v="6"/>
    <x v="5"/>
    <x v="3"/>
    <x v="4"/>
    <x v="0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</r>
  <r>
    <n v="653"/>
    <d v="2026-06-01T00:00:00"/>
    <n v="2026"/>
    <s v="Q2"/>
    <n v="6"/>
    <x v="5"/>
    <x v="1"/>
    <x v="11"/>
    <x v="0"/>
    <s v="Returning"/>
    <s v="Fitness"/>
    <s v="Resistance Band Set"/>
    <n v="1"/>
    <n v="41.26"/>
    <n v="0.05"/>
    <n v="14.32"/>
    <n v="39.196999999999996"/>
    <n v="14.32"/>
    <n v="24.876999999999995"/>
    <n v="0.63466591831007468"/>
  </r>
  <r>
    <n v="1485"/>
    <d v="2026-06-01T00:00:00"/>
    <n v="2026"/>
    <s v="Q2"/>
    <n v="6"/>
    <x v="5"/>
    <x v="1"/>
    <x v="11"/>
    <x v="2"/>
    <s v="New"/>
    <s v="Fitness"/>
    <s v="Resistance Band Set"/>
    <n v="2"/>
    <n v="40.840000000000003"/>
    <n v="0"/>
    <n v="14.48"/>
    <n v="81.680000000000007"/>
    <n v="28.96"/>
    <n v="52.720000000000006"/>
    <n v="0.64544564152791384"/>
  </r>
  <r>
    <n v="1925"/>
    <d v="2026-06-01T00:00:00"/>
    <n v="2026"/>
    <s v="Q2"/>
    <n v="6"/>
    <x v="5"/>
    <x v="3"/>
    <x v="4"/>
    <x v="0"/>
    <s v="Returning"/>
    <s v="Hiking"/>
    <s v="Trail Boots"/>
    <n v="1"/>
    <n v="143.32"/>
    <n v="0"/>
    <n v="80.36"/>
    <n v="143.32"/>
    <n v="80.36"/>
    <n v="62.959999999999994"/>
    <n v="0.43929667876081496"/>
  </r>
  <r>
    <n v="1952"/>
    <d v="2026-06-01T00:00:00"/>
    <n v="2026"/>
    <s v="Q2"/>
    <n v="6"/>
    <x v="5"/>
    <x v="0"/>
    <x v="15"/>
    <x v="0"/>
    <s v="New"/>
    <s v="Hiking"/>
    <s v="Summit Backpack 45L"/>
    <n v="2"/>
    <n v="156.31"/>
    <n v="0"/>
    <n v="79.87"/>
    <n v="312.62"/>
    <n v="159.74"/>
    <n v="152.88"/>
    <n v="0.4890282131661442"/>
  </r>
  <r>
    <n v="2010"/>
    <d v="2026-06-01T00:00:00"/>
    <n v="2026"/>
    <s v="Q2"/>
    <n v="6"/>
    <x v="5"/>
    <x v="3"/>
    <x v="8"/>
    <x v="0"/>
    <s v="New"/>
    <s v="Cycling"/>
    <s v="Cycling Pack 12L"/>
    <n v="3"/>
    <n v="100.69"/>
    <n v="0.1"/>
    <n v="51.31"/>
    <n v="271.863"/>
    <n v="153.93"/>
    <n v="117.93299999999999"/>
    <n v="0.43379569856876438"/>
  </r>
  <r>
    <n v="2114"/>
    <d v="2026-06-01T00:00:00"/>
    <n v="2026"/>
    <s v="Q2"/>
    <n v="6"/>
    <x v="5"/>
    <x v="3"/>
    <x v="13"/>
    <x v="2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</r>
  <r>
    <n v="3104"/>
    <d v="2026-06-01T00:00:00"/>
    <n v="2026"/>
    <s v="Q2"/>
    <n v="6"/>
    <x v="5"/>
    <x v="2"/>
    <x v="3"/>
    <x v="1"/>
    <s v="Business"/>
    <s v="Hiking"/>
    <s v="Summit Backpack 45L"/>
    <n v="5"/>
    <n v="153.97"/>
    <n v="0.15"/>
    <n v="79.81"/>
    <n v="654.37249999999995"/>
    <n v="399.05"/>
    <n v="255.32249999999993"/>
    <n v="0.39017914108554369"/>
  </r>
  <r>
    <n v="3230"/>
    <d v="2026-06-01T00:00:00"/>
    <n v="2026"/>
    <s v="Q2"/>
    <n v="6"/>
    <x v="5"/>
    <x v="2"/>
    <x v="16"/>
    <x v="2"/>
    <s v="Returning"/>
    <s v="Fitness"/>
    <s v="Weighted Vest"/>
    <n v="1"/>
    <n v="124.17"/>
    <n v="0"/>
    <n v="71.040000000000006"/>
    <n v="124.17"/>
    <n v="71.040000000000006"/>
    <n v="53.129999999999995"/>
    <n v="0.4278811307079004"/>
  </r>
  <r>
    <n v="3415"/>
    <d v="2026-06-01T00:00:00"/>
    <n v="2026"/>
    <s v="Q2"/>
    <n v="6"/>
    <x v="5"/>
    <x v="2"/>
    <x v="5"/>
    <x v="2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</r>
  <r>
    <n v="4130"/>
    <d v="2026-06-01T00:00:00"/>
    <n v="2026"/>
    <s v="Q2"/>
    <n v="6"/>
    <x v="5"/>
    <x v="3"/>
    <x v="13"/>
    <x v="0"/>
    <s v="New"/>
    <s v="Cycling"/>
    <s v="Commuter Helmet"/>
    <n v="3"/>
    <n v="80.099999999999994"/>
    <n v="0"/>
    <n v="43.51"/>
    <n v="240.29999999999998"/>
    <n v="130.53"/>
    <n v="109.76999999999998"/>
    <n v="0.45680399500624214"/>
  </r>
  <r>
    <n v="4314"/>
    <d v="2026-06-01T00:00:00"/>
    <n v="2026"/>
    <s v="Q2"/>
    <n v="6"/>
    <x v="5"/>
    <x v="3"/>
    <x v="4"/>
    <x v="2"/>
    <s v="New"/>
    <s v="Fitness"/>
    <s v="Recovery Roller"/>
    <n v="2"/>
    <n v="36.61"/>
    <n v="0"/>
    <n v="14.15"/>
    <n v="73.22"/>
    <n v="28.3"/>
    <n v="44.92"/>
    <n v="0.61349358098880091"/>
  </r>
  <r>
    <n v="998"/>
    <d v="2026-06-02T00:00:00"/>
    <n v="2026"/>
    <s v="Q2"/>
    <n v="6"/>
    <x v="5"/>
    <x v="1"/>
    <x v="11"/>
    <x v="0"/>
    <s v="Returning"/>
    <s v="Travel"/>
    <s v="Carry-On Duffel"/>
    <n v="2"/>
    <n v="131.81"/>
    <n v="0.05"/>
    <n v="66.09"/>
    <n v="250.43899999999999"/>
    <n v="132.18"/>
    <n v="118.25899999999999"/>
    <n v="0.47220680485068217"/>
  </r>
  <r>
    <n v="1172"/>
    <d v="2026-06-02T00:00:00"/>
    <n v="2026"/>
    <s v="Q2"/>
    <n v="6"/>
    <x v="5"/>
    <x v="0"/>
    <x v="15"/>
    <x v="0"/>
    <s v="Returning"/>
    <s v="Hiking"/>
    <s v="Summit Backpack 45L"/>
    <n v="1"/>
    <n v="153.43"/>
    <n v="0.05"/>
    <n v="78.16"/>
    <n v="145.7585"/>
    <n v="78.16"/>
    <n v="67.598500000000001"/>
    <n v="0.46377055197467043"/>
  </r>
  <r>
    <n v="1261"/>
    <d v="2026-06-02T00:00:00"/>
    <n v="2026"/>
    <s v="Q2"/>
    <n v="6"/>
    <x v="5"/>
    <x v="1"/>
    <x v="14"/>
    <x v="0"/>
    <s v="New"/>
    <s v="Cycling"/>
    <s v="Commuter Helmet"/>
    <n v="2"/>
    <n v="80.06"/>
    <n v="0"/>
    <n v="42.87"/>
    <n v="160.12"/>
    <n v="85.74"/>
    <n v="74.38000000000001"/>
    <n v="0.4645266050462154"/>
  </r>
  <r>
    <n v="1762"/>
    <d v="2026-06-02T00:00:00"/>
    <n v="2026"/>
    <s v="Q2"/>
    <n v="6"/>
    <x v="5"/>
    <x v="3"/>
    <x v="13"/>
    <x v="2"/>
    <s v="Business"/>
    <s v="Fitness"/>
    <s v="Resistance Band Set"/>
    <n v="1"/>
    <n v="40.549999999999997"/>
    <n v="0"/>
    <n v="15.16"/>
    <n v="40.549999999999997"/>
    <n v="15.16"/>
    <n v="25.389999999999997"/>
    <n v="0.62614056720098643"/>
  </r>
  <r>
    <n v="1851"/>
    <d v="2026-06-02T00:00:00"/>
    <n v="2026"/>
    <s v="Q2"/>
    <n v="6"/>
    <x v="5"/>
    <x v="1"/>
    <x v="6"/>
    <x v="0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</r>
  <r>
    <n v="3205"/>
    <d v="2026-06-02T00:00:00"/>
    <n v="2026"/>
    <s v="Q2"/>
    <n v="6"/>
    <x v="5"/>
    <x v="3"/>
    <x v="4"/>
    <x v="1"/>
    <s v="Business"/>
    <s v="Hiking"/>
    <s v="Trail Boots"/>
    <n v="6"/>
    <n v="146.85"/>
    <n v="0.15"/>
    <n v="80.45"/>
    <n v="748.93499999999995"/>
    <n v="482.70000000000005"/>
    <n v="266.2349999999999"/>
    <n v="0.35548478839952724"/>
  </r>
  <r>
    <n v="1396"/>
    <d v="2026-06-03T00:00:00"/>
    <n v="2026"/>
    <s v="Q2"/>
    <n v="6"/>
    <x v="5"/>
    <x v="2"/>
    <x v="3"/>
    <x v="0"/>
    <s v="Business"/>
    <s v="Camping"/>
    <s v="Trail Tent 2P"/>
    <n v="1"/>
    <n v="192.33"/>
    <n v="0.1"/>
    <n v="105.15"/>
    <n v="173.09700000000001"/>
    <n v="105.15"/>
    <n v="67.947000000000003"/>
    <n v="0.39253713235931298"/>
  </r>
  <r>
    <n v="1441"/>
    <d v="2026-06-03T00:00:00"/>
    <n v="2026"/>
    <s v="Q2"/>
    <n v="6"/>
    <x v="5"/>
    <x v="2"/>
    <x v="10"/>
    <x v="3"/>
    <s v="New"/>
    <s v="Travel"/>
    <s v="Carry-On Duffel"/>
    <n v="3"/>
    <n v="135.4"/>
    <n v="0"/>
    <n v="65.16"/>
    <n v="406.20000000000005"/>
    <n v="195.48"/>
    <n v="210.72000000000006"/>
    <n v="0.51875923190546536"/>
  </r>
  <r>
    <n v="1511"/>
    <d v="2026-06-03T00:00:00"/>
    <n v="2026"/>
    <s v="Q2"/>
    <n v="6"/>
    <x v="5"/>
    <x v="2"/>
    <x v="5"/>
    <x v="0"/>
    <s v="New"/>
    <s v="Fitness"/>
    <s v="Recovery Roller"/>
    <n v="2"/>
    <n v="36.08"/>
    <n v="0.05"/>
    <n v="13.73"/>
    <n v="68.551999999999992"/>
    <n v="27.46"/>
    <n v="41.091999999999992"/>
    <n v="0.59942817131520587"/>
  </r>
  <r>
    <n v="1701"/>
    <d v="2026-06-03T00:00:00"/>
    <n v="2026"/>
    <s v="Q2"/>
    <n v="6"/>
    <x v="5"/>
    <x v="0"/>
    <x v="9"/>
    <x v="0"/>
    <s v="New"/>
    <s v="Travel"/>
    <s v="Packing Cube Set"/>
    <n v="1"/>
    <n v="46.16"/>
    <n v="0"/>
    <n v="18.36"/>
    <n v="46.16"/>
    <n v="18.36"/>
    <n v="27.799999999999997"/>
    <n v="0.60225303292894283"/>
  </r>
  <r>
    <n v="1984"/>
    <d v="2026-06-03T00:00:00"/>
    <n v="2026"/>
    <s v="Q2"/>
    <n v="6"/>
    <x v="5"/>
    <x v="1"/>
    <x v="1"/>
    <x v="0"/>
    <s v="Returning"/>
    <s v="Cycling"/>
    <s v="Trail Bike Light"/>
    <n v="2"/>
    <n v="50.77"/>
    <n v="0"/>
    <n v="22.93"/>
    <n v="101.54"/>
    <n v="45.86"/>
    <n v="55.680000000000007"/>
    <n v="0.54835532794957653"/>
  </r>
  <r>
    <n v="2572"/>
    <d v="2026-06-03T00:00:00"/>
    <n v="2026"/>
    <s v="Q2"/>
    <n v="6"/>
    <x v="5"/>
    <x v="3"/>
    <x v="8"/>
    <x v="3"/>
    <s v="Business"/>
    <s v="Hiking"/>
    <s v="Trekking Poles"/>
    <n v="2"/>
    <n v="70.97"/>
    <n v="0.05"/>
    <n v="32.54"/>
    <n v="134.84299999999999"/>
    <n v="65.08"/>
    <n v="69.762999999999991"/>
    <n v="0.51736463887632278"/>
  </r>
  <r>
    <n v="2833"/>
    <d v="2026-06-03T00:00:00"/>
    <n v="2026"/>
    <s v="Q2"/>
    <n v="6"/>
    <x v="5"/>
    <x v="3"/>
    <x v="13"/>
    <x v="0"/>
    <s v="Returning"/>
    <s v="Hiking"/>
    <s v="Trail Boots"/>
    <n v="3"/>
    <n v="141.6"/>
    <n v="0"/>
    <n v="78.02"/>
    <n v="424.79999999999995"/>
    <n v="234.06"/>
    <n v="190.73999999999995"/>
    <n v="0.44901129943502821"/>
  </r>
  <r>
    <n v="3522"/>
    <d v="2026-06-03T00:00:00"/>
    <n v="2026"/>
    <s v="Q2"/>
    <n v="6"/>
    <x v="5"/>
    <x v="3"/>
    <x v="13"/>
    <x v="0"/>
    <s v="New"/>
    <s v="Cycling"/>
    <s v="Compact Repair Kit"/>
    <n v="1"/>
    <n v="40.57"/>
    <n v="0"/>
    <n v="16.329999999999998"/>
    <n v="40.57"/>
    <n v="16.329999999999998"/>
    <n v="24.240000000000002"/>
    <n v="0.59748582696573826"/>
  </r>
  <r>
    <n v="146"/>
    <d v="2026-06-04T00:00:00"/>
    <n v="2026"/>
    <s v="Q2"/>
    <n v="6"/>
    <x v="5"/>
    <x v="1"/>
    <x v="14"/>
    <x v="3"/>
    <s v="Returning"/>
    <s v="Cycling"/>
    <s v="Commuter Helmet"/>
    <n v="2"/>
    <n v="81.81"/>
    <n v="0"/>
    <n v="42.54"/>
    <n v="163.62"/>
    <n v="85.08"/>
    <n v="78.540000000000006"/>
    <n v="0.48001466813348004"/>
  </r>
  <r>
    <n v="161"/>
    <d v="2026-06-04T00:00:00"/>
    <n v="2026"/>
    <s v="Q2"/>
    <n v="6"/>
    <x v="5"/>
    <x v="0"/>
    <x v="0"/>
    <x v="3"/>
    <s v="Returning"/>
    <s v="Cycling"/>
    <s v="Trail Bike Light"/>
    <n v="2"/>
    <n v="50.09"/>
    <n v="0"/>
    <n v="22.91"/>
    <n v="100.18"/>
    <n v="45.82"/>
    <n v="54.360000000000007"/>
    <n v="0.54262327809942112"/>
  </r>
  <r>
    <n v="819"/>
    <d v="2026-06-04T00:00:00"/>
    <n v="2026"/>
    <s v="Q2"/>
    <n v="6"/>
    <x v="5"/>
    <x v="3"/>
    <x v="8"/>
    <x v="0"/>
    <s v="Returning"/>
    <s v="Hiking"/>
    <s v="Trekking Poles"/>
    <n v="1"/>
    <n v="72.38"/>
    <n v="0"/>
    <n v="32.68"/>
    <n v="72.38"/>
    <n v="32.68"/>
    <n v="39.699999999999996"/>
    <n v="0.54849405913235694"/>
  </r>
  <r>
    <n v="2104"/>
    <d v="2026-06-04T00:00:00"/>
    <n v="2026"/>
    <s v="Q2"/>
    <n v="6"/>
    <x v="5"/>
    <x v="1"/>
    <x v="1"/>
    <x v="0"/>
    <s v="New"/>
    <s v="Hiking"/>
    <s v="Hiking Daypack 20L"/>
    <n v="1"/>
    <n v="92.31"/>
    <n v="0"/>
    <n v="45.58"/>
    <n v="92.31"/>
    <n v="45.58"/>
    <n v="46.730000000000004"/>
    <n v="0.50622901094139316"/>
  </r>
  <r>
    <n v="2678"/>
    <d v="2026-06-04T00:00:00"/>
    <n v="2026"/>
    <s v="Q2"/>
    <n v="6"/>
    <x v="5"/>
    <x v="3"/>
    <x v="8"/>
    <x v="1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</r>
  <r>
    <n v="3015"/>
    <d v="2026-06-04T00:00:00"/>
    <n v="2026"/>
    <s v="Q2"/>
    <n v="6"/>
    <x v="5"/>
    <x v="1"/>
    <x v="14"/>
    <x v="0"/>
    <s v="Returning"/>
    <s v="Travel"/>
    <s v="Packing Cube Set"/>
    <n v="1"/>
    <n v="45.5"/>
    <n v="0.05"/>
    <n v="18.89"/>
    <n v="43.225000000000001"/>
    <n v="18.89"/>
    <n v="24.335000000000001"/>
    <n v="0.56298438403701567"/>
  </r>
  <r>
    <n v="3243"/>
    <d v="2026-06-04T00:00:00"/>
    <n v="2026"/>
    <s v="Q2"/>
    <n v="6"/>
    <x v="5"/>
    <x v="2"/>
    <x v="5"/>
    <x v="0"/>
    <s v="Returning"/>
    <s v="Fitness"/>
    <s v="Recovery Roller"/>
    <n v="1"/>
    <n v="35.99"/>
    <n v="0"/>
    <n v="14.05"/>
    <n v="35.99"/>
    <n v="14.05"/>
    <n v="21.94"/>
    <n v="0.60961378160600166"/>
  </r>
  <r>
    <n v="3283"/>
    <d v="2026-06-04T00:00:00"/>
    <n v="2026"/>
    <s v="Q2"/>
    <n v="6"/>
    <x v="5"/>
    <x v="1"/>
    <x v="12"/>
    <x v="3"/>
    <s v="Returning"/>
    <s v="Fitness"/>
    <s v="Weighted Vest"/>
    <n v="1"/>
    <n v="122.55"/>
    <n v="0"/>
    <n v="68.97"/>
    <n v="122.55"/>
    <n v="68.97"/>
    <n v="53.58"/>
    <n v="0.43720930232558142"/>
  </r>
  <r>
    <n v="3966"/>
    <d v="2026-06-04T00:00:00"/>
    <n v="2026"/>
    <s v="Q2"/>
    <n v="6"/>
    <x v="5"/>
    <x v="3"/>
    <x v="8"/>
    <x v="0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</r>
  <r>
    <n v="1349"/>
    <d v="2026-06-05T00:00:00"/>
    <n v="2026"/>
    <s v="Q2"/>
    <n v="6"/>
    <x v="5"/>
    <x v="0"/>
    <x v="15"/>
    <x v="2"/>
    <s v="Returning"/>
    <s v="Hiking"/>
    <s v="Hiking Daypack 20L"/>
    <n v="6"/>
    <n v="91.98"/>
    <n v="0.05"/>
    <n v="46.46"/>
    <n v="524.28599999999994"/>
    <n v="278.76"/>
    <n v="245.52599999999995"/>
    <n v="0.46830546686350577"/>
  </r>
  <r>
    <n v="2333"/>
    <d v="2026-06-05T00:00:00"/>
    <n v="2026"/>
    <s v="Q2"/>
    <n v="6"/>
    <x v="5"/>
    <x v="2"/>
    <x v="5"/>
    <x v="0"/>
    <s v="Business"/>
    <s v="Camping"/>
    <s v="Compact Sleeping Bag"/>
    <n v="1"/>
    <n v="125.32"/>
    <n v="0"/>
    <n v="59.03"/>
    <n v="125.32"/>
    <n v="59.03"/>
    <n v="66.289999999999992"/>
    <n v="0.52896584743057773"/>
  </r>
  <r>
    <n v="2628"/>
    <d v="2026-06-05T00:00:00"/>
    <n v="2026"/>
    <s v="Q2"/>
    <n v="6"/>
    <x v="5"/>
    <x v="3"/>
    <x v="8"/>
    <x v="3"/>
    <s v="Returning"/>
    <s v="Travel"/>
    <s v="Travel Backpack 35L"/>
    <n v="2"/>
    <n v="167.26"/>
    <n v="0"/>
    <n v="89.65"/>
    <n v="334.52"/>
    <n v="179.3"/>
    <n v="155.21999999999997"/>
    <n v="0.46400813105344968"/>
  </r>
  <r>
    <n v="2718"/>
    <d v="2026-06-05T00:00:00"/>
    <n v="2026"/>
    <s v="Q2"/>
    <n v="6"/>
    <x v="5"/>
    <x v="0"/>
    <x v="0"/>
    <x v="3"/>
    <s v="Returning"/>
    <s v="Cycling"/>
    <s v="Commuter Helmet"/>
    <n v="1"/>
    <n v="80.19"/>
    <n v="0"/>
    <n v="42.18"/>
    <n v="80.19"/>
    <n v="42.18"/>
    <n v="38.01"/>
    <n v="0.47399925177702956"/>
  </r>
  <r>
    <n v="3185"/>
    <d v="2026-06-05T00:00:00"/>
    <n v="2026"/>
    <s v="Q2"/>
    <n v="6"/>
    <x v="5"/>
    <x v="0"/>
    <x v="15"/>
    <x v="0"/>
    <s v="New"/>
    <s v="Cycling"/>
    <s v="Trail Bike Light"/>
    <n v="1"/>
    <n v="49.86"/>
    <n v="0"/>
    <n v="22.72"/>
    <n v="49.86"/>
    <n v="22.72"/>
    <n v="27.14"/>
    <n v="0.5443241075010028"/>
  </r>
  <r>
    <n v="4495"/>
    <d v="2026-06-05T00:00:00"/>
    <n v="2026"/>
    <s v="Q2"/>
    <n v="6"/>
    <x v="5"/>
    <x v="2"/>
    <x v="10"/>
    <x v="2"/>
    <s v="New"/>
    <s v="Camping"/>
    <s v="Trail Tent 2P"/>
    <n v="2"/>
    <n v="195.51"/>
    <n v="0"/>
    <n v="102.97"/>
    <n v="391.02"/>
    <n v="205.94"/>
    <n v="185.07999999999998"/>
    <n v="0.47332617257429288"/>
  </r>
  <r>
    <n v="815"/>
    <d v="2026-06-06T00:00:00"/>
    <n v="2026"/>
    <s v="Q2"/>
    <n v="6"/>
    <x v="5"/>
    <x v="0"/>
    <x v="0"/>
    <x v="2"/>
    <s v="New"/>
    <s v="Fitness"/>
    <s v="Resistance Band Set"/>
    <n v="1"/>
    <n v="39.61"/>
    <n v="0"/>
    <n v="14.75"/>
    <n v="39.61"/>
    <n v="14.75"/>
    <n v="24.86"/>
    <n v="0.62761928805857103"/>
  </r>
  <r>
    <n v="1140"/>
    <d v="2026-06-06T00:00:00"/>
    <n v="2026"/>
    <s v="Q2"/>
    <n v="6"/>
    <x v="5"/>
    <x v="1"/>
    <x v="1"/>
    <x v="2"/>
    <s v="Returning"/>
    <s v="Hiking"/>
    <s v="Trekking Poles"/>
    <n v="1"/>
    <n v="70.86"/>
    <n v="0"/>
    <n v="31.47"/>
    <n v="70.86"/>
    <n v="31.47"/>
    <n v="39.39"/>
    <n v="0.55588484335309063"/>
  </r>
  <r>
    <n v="1544"/>
    <d v="2026-06-06T00:00:00"/>
    <n v="2026"/>
    <s v="Q2"/>
    <n v="6"/>
    <x v="5"/>
    <x v="3"/>
    <x v="7"/>
    <x v="1"/>
    <s v="Returning"/>
    <s v="Fitness"/>
    <s v="Resistance Band Set"/>
    <n v="8"/>
    <n v="40.46"/>
    <n v="0.2"/>
    <n v="14.7"/>
    <n v="258.94400000000002"/>
    <n v="117.6"/>
    <n v="141.34400000000002"/>
    <n v="0.54584775086505199"/>
  </r>
  <r>
    <n v="2420"/>
    <d v="2026-06-06T00:00:00"/>
    <n v="2026"/>
    <s v="Q2"/>
    <n v="6"/>
    <x v="5"/>
    <x v="2"/>
    <x v="5"/>
    <x v="0"/>
    <s v="New"/>
    <s v="Travel"/>
    <s v="Carry-On Duffel"/>
    <n v="1"/>
    <n v="131.79"/>
    <n v="0"/>
    <n v="68.22"/>
    <n v="131.79"/>
    <n v="68.22"/>
    <n v="63.569999999999993"/>
    <n v="0.48235829729114499"/>
  </r>
  <r>
    <n v="2805"/>
    <d v="2026-06-06T00:00:00"/>
    <n v="2026"/>
    <s v="Q2"/>
    <n v="6"/>
    <x v="5"/>
    <x v="2"/>
    <x v="10"/>
    <x v="1"/>
    <s v="Returning"/>
    <s v="Camping"/>
    <s v="Alpine Tent 4P"/>
    <n v="12"/>
    <n v="338.45"/>
    <n v="0.1"/>
    <n v="196.78"/>
    <n v="3655.2599999999998"/>
    <n v="2361.36"/>
    <n v="1293.8999999999996"/>
    <n v="0.35398302719915947"/>
  </r>
  <r>
    <n v="3160"/>
    <d v="2026-06-06T00:00:00"/>
    <n v="2026"/>
    <s v="Q2"/>
    <n v="6"/>
    <x v="5"/>
    <x v="2"/>
    <x v="3"/>
    <x v="2"/>
    <s v="Returning"/>
    <s v="Fitness"/>
    <s v="Resistance Band Set"/>
    <n v="2"/>
    <n v="40.99"/>
    <n v="0"/>
    <n v="14.53"/>
    <n v="81.98"/>
    <n v="29.06"/>
    <n v="52.92"/>
    <n v="0.64552329836545497"/>
  </r>
  <r>
    <n v="3278"/>
    <d v="2026-06-06T00:00:00"/>
    <n v="2026"/>
    <s v="Q2"/>
    <n v="6"/>
    <x v="5"/>
    <x v="1"/>
    <x v="12"/>
    <x v="2"/>
    <s v="Returning"/>
    <s v="Cycling"/>
    <s v="Cycling Pack 12L"/>
    <n v="1"/>
    <n v="101.85"/>
    <n v="0"/>
    <n v="51.59"/>
    <n v="101.85"/>
    <n v="51.59"/>
    <n v="50.259999999999991"/>
    <n v="0.49347079037800679"/>
  </r>
  <r>
    <n v="3555"/>
    <d v="2026-06-06T00:00:00"/>
    <n v="2026"/>
    <s v="Q2"/>
    <n v="6"/>
    <x v="5"/>
    <x v="2"/>
    <x v="2"/>
    <x v="1"/>
    <s v="Business"/>
    <s v="Camping"/>
    <s v="Alpine Tent 4P"/>
    <n v="4"/>
    <n v="346.14"/>
    <n v="0.05"/>
    <n v="198.97"/>
    <n v="1315.3319999999999"/>
    <n v="795.88"/>
    <n v="519.45199999999988"/>
    <n v="0.39492082607280893"/>
  </r>
  <r>
    <n v="3702"/>
    <d v="2026-06-06T00:00:00"/>
    <n v="2026"/>
    <s v="Q2"/>
    <n v="6"/>
    <x v="5"/>
    <x v="0"/>
    <x v="9"/>
    <x v="2"/>
    <s v="Business"/>
    <s v="Cycling"/>
    <s v="Commuter Helmet"/>
    <n v="2"/>
    <n v="83.28"/>
    <n v="0"/>
    <n v="43.56"/>
    <n v="166.56"/>
    <n v="87.12"/>
    <n v="79.44"/>
    <n v="0.47694524495677232"/>
  </r>
  <r>
    <n v="4349"/>
    <d v="2026-06-06T00:00:00"/>
    <n v="2026"/>
    <s v="Q2"/>
    <n v="6"/>
    <x v="5"/>
    <x v="3"/>
    <x v="7"/>
    <x v="2"/>
    <s v="Business"/>
    <s v="Cycling"/>
    <s v="Commuter Helmet"/>
    <n v="1"/>
    <n v="80.349999999999994"/>
    <n v="0.15"/>
    <n v="43.51"/>
    <n v="68.297499999999999"/>
    <n v="43.51"/>
    <n v="24.787500000000001"/>
    <n v="0.3629342216040119"/>
  </r>
  <r>
    <n v="4989"/>
    <d v="2026-06-06T00:00:00"/>
    <n v="2026"/>
    <s v="Q2"/>
    <n v="6"/>
    <x v="5"/>
    <x v="1"/>
    <x v="1"/>
    <x v="0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</r>
  <r>
    <n v="713"/>
    <d v="2026-06-07T00:00:00"/>
    <n v="2026"/>
    <s v="Q2"/>
    <n v="6"/>
    <x v="5"/>
    <x v="1"/>
    <x v="6"/>
    <x v="2"/>
    <s v="Returning"/>
    <s v="Travel"/>
    <s v="Insulated Bottle"/>
    <n v="4"/>
    <n v="36.299999999999997"/>
    <n v="0.05"/>
    <n v="13.16"/>
    <n v="137.93999999999997"/>
    <n v="52.64"/>
    <n v="85.299999999999969"/>
    <n v="0.61838480498767567"/>
  </r>
  <r>
    <n v="3355"/>
    <d v="2026-06-07T00:00:00"/>
    <n v="2026"/>
    <s v="Q2"/>
    <n v="6"/>
    <x v="5"/>
    <x v="0"/>
    <x v="15"/>
    <x v="1"/>
    <s v="New"/>
    <s v="Camping"/>
    <s v="Alpine Tent 4P"/>
    <n v="10"/>
    <n v="338.26"/>
    <n v="0.05"/>
    <n v="197.42"/>
    <n v="3213.47"/>
    <n v="1974.1999999999998"/>
    <n v="1239.27"/>
    <n v="0.38564853569505864"/>
  </r>
  <r>
    <n v="3879"/>
    <d v="2026-06-07T00:00:00"/>
    <n v="2026"/>
    <s v="Q2"/>
    <n v="6"/>
    <x v="5"/>
    <x v="0"/>
    <x v="9"/>
    <x v="3"/>
    <s v="Returning"/>
    <s v="Cycling"/>
    <s v="Compact Repair Kit"/>
    <n v="2"/>
    <n v="41.25"/>
    <n v="0"/>
    <n v="17.13"/>
    <n v="82.5"/>
    <n v="34.26"/>
    <n v="48.24"/>
    <n v="0.58472727272727276"/>
  </r>
  <r>
    <n v="3989"/>
    <d v="2026-06-07T00:00:00"/>
    <n v="2026"/>
    <s v="Q2"/>
    <n v="6"/>
    <x v="5"/>
    <x v="1"/>
    <x v="12"/>
    <x v="0"/>
    <s v="Returning"/>
    <s v="Hiking"/>
    <s v="Hiking Daypack 20L"/>
    <n v="2"/>
    <n v="92"/>
    <n v="0"/>
    <n v="44.27"/>
    <n v="184"/>
    <n v="88.54"/>
    <n v="95.46"/>
    <n v="0.51880434782608698"/>
  </r>
  <r>
    <n v="4193"/>
    <d v="2026-06-07T00:00:00"/>
    <n v="2026"/>
    <s v="Q2"/>
    <n v="6"/>
    <x v="5"/>
    <x v="1"/>
    <x v="6"/>
    <x v="0"/>
    <s v="New"/>
    <s v="Camping"/>
    <s v="Portable Camp Stove"/>
    <n v="1"/>
    <n v="80.89"/>
    <n v="0.1"/>
    <n v="40.32"/>
    <n v="72.801000000000002"/>
    <n v="40.32"/>
    <n v="32.481000000000002"/>
    <n v="0.44616145382618372"/>
  </r>
  <r>
    <n v="4413"/>
    <d v="2026-06-07T00:00:00"/>
    <n v="2026"/>
    <s v="Q2"/>
    <n v="6"/>
    <x v="5"/>
    <x v="0"/>
    <x v="0"/>
    <x v="2"/>
    <s v="New"/>
    <s v="Camping"/>
    <s v="Trail Tent 2P"/>
    <n v="1"/>
    <n v="194.73"/>
    <n v="0"/>
    <n v="101.91"/>
    <n v="194.73"/>
    <n v="101.91"/>
    <n v="92.82"/>
    <n v="0.47665999075643195"/>
  </r>
  <r>
    <n v="4598"/>
    <d v="2026-06-07T00:00:00"/>
    <n v="2026"/>
    <s v="Q2"/>
    <n v="6"/>
    <x v="5"/>
    <x v="3"/>
    <x v="4"/>
    <x v="1"/>
    <s v="Business"/>
    <s v="Hiking"/>
    <s v="Hiking Daypack 20L"/>
    <n v="5"/>
    <n v="93.82"/>
    <n v="0.15"/>
    <n v="46.06"/>
    <n v="398.73499999999996"/>
    <n v="230.3"/>
    <n v="168.43499999999995"/>
    <n v="0.4224234140469233"/>
  </r>
  <r>
    <n v="72"/>
    <d v="2026-06-08T00:00:00"/>
    <n v="2026"/>
    <s v="Q2"/>
    <n v="6"/>
    <x v="5"/>
    <x v="2"/>
    <x v="10"/>
    <x v="2"/>
    <s v="New"/>
    <s v="Hiking"/>
    <s v="Trail Boots"/>
    <n v="3"/>
    <n v="142.53"/>
    <n v="0"/>
    <n v="80.67"/>
    <n v="427.59000000000003"/>
    <n v="242.01"/>
    <n v="185.58000000000004"/>
    <n v="0.43401389181225014"/>
  </r>
  <r>
    <n v="176"/>
    <d v="2026-06-08T00:00:00"/>
    <n v="2026"/>
    <s v="Q2"/>
    <n v="6"/>
    <x v="5"/>
    <x v="1"/>
    <x v="14"/>
    <x v="0"/>
    <s v="Returning"/>
    <s v="Camping"/>
    <s v="Trail Tent 2P"/>
    <n v="1"/>
    <n v="196.33"/>
    <n v="0"/>
    <n v="103.27"/>
    <n v="196.33"/>
    <n v="103.27"/>
    <n v="93.060000000000016"/>
    <n v="0.47399786074466466"/>
  </r>
  <r>
    <n v="205"/>
    <d v="2026-06-08T00:00:00"/>
    <n v="2026"/>
    <s v="Q2"/>
    <n v="6"/>
    <x v="5"/>
    <x v="3"/>
    <x v="7"/>
    <x v="0"/>
    <s v="New"/>
    <s v="Cycling"/>
    <s v="Compact Repair Kit"/>
    <n v="2"/>
    <n v="41.05"/>
    <n v="0"/>
    <n v="16.690000000000001"/>
    <n v="82.1"/>
    <n v="33.380000000000003"/>
    <n v="48.719999999999992"/>
    <n v="0.59342265529841653"/>
  </r>
  <r>
    <n v="896"/>
    <d v="2026-06-08T00:00:00"/>
    <n v="2026"/>
    <s v="Q2"/>
    <n v="6"/>
    <x v="5"/>
    <x v="3"/>
    <x v="8"/>
    <x v="0"/>
    <s v="New"/>
    <s v="Fitness"/>
    <s v="Weighted Vest"/>
    <n v="1"/>
    <n v="123.09"/>
    <n v="0"/>
    <n v="68.03"/>
    <n v="123.09"/>
    <n v="68.03"/>
    <n v="55.06"/>
    <n v="0.44731497278414167"/>
  </r>
  <r>
    <n v="1697"/>
    <d v="2026-06-08T00:00:00"/>
    <n v="2026"/>
    <s v="Q2"/>
    <n v="6"/>
    <x v="5"/>
    <x v="1"/>
    <x v="12"/>
    <x v="0"/>
    <s v="Business"/>
    <s v="Hiking"/>
    <s v="Trail Boots"/>
    <n v="2"/>
    <n v="141.09"/>
    <n v="0"/>
    <n v="81.69"/>
    <n v="282.18"/>
    <n v="163.38"/>
    <n v="118.80000000000001"/>
    <n v="0.42100786731873274"/>
  </r>
  <r>
    <n v="2159"/>
    <d v="2026-06-08T00:00:00"/>
    <n v="2026"/>
    <s v="Q2"/>
    <n v="6"/>
    <x v="5"/>
    <x v="2"/>
    <x v="10"/>
    <x v="2"/>
    <s v="New"/>
    <s v="Hiking"/>
    <s v="Summit Backpack 45L"/>
    <n v="1"/>
    <n v="157.04"/>
    <n v="0"/>
    <n v="77.540000000000006"/>
    <n v="157.04"/>
    <n v="77.540000000000006"/>
    <n v="79.499999999999986"/>
    <n v="0.5062404482934284"/>
  </r>
  <r>
    <n v="2772"/>
    <d v="2026-06-08T00:00:00"/>
    <n v="2026"/>
    <s v="Q2"/>
    <n v="6"/>
    <x v="5"/>
    <x v="3"/>
    <x v="7"/>
    <x v="2"/>
    <s v="New"/>
    <s v="Travel"/>
    <s v="Carry-On Duffel"/>
    <n v="6"/>
    <n v="136.46"/>
    <n v="0"/>
    <n v="68.61"/>
    <n v="818.76"/>
    <n v="411.65999999999997"/>
    <n v="407.1"/>
    <n v="0.49721530118716112"/>
  </r>
  <r>
    <n v="3091"/>
    <d v="2026-06-08T00:00:00"/>
    <n v="2026"/>
    <s v="Q2"/>
    <n v="6"/>
    <x v="5"/>
    <x v="0"/>
    <x v="0"/>
    <x v="0"/>
    <s v="New"/>
    <s v="Fitness"/>
    <s v="Recovery Roller"/>
    <n v="1"/>
    <n v="36.1"/>
    <n v="0"/>
    <n v="13.65"/>
    <n v="36.1"/>
    <n v="13.65"/>
    <n v="22.450000000000003"/>
    <n v="0.62188365650969535"/>
  </r>
  <r>
    <n v="4241"/>
    <d v="2026-06-08T00:00:00"/>
    <n v="2026"/>
    <s v="Q2"/>
    <n v="6"/>
    <x v="5"/>
    <x v="3"/>
    <x v="13"/>
    <x v="0"/>
    <s v="New"/>
    <s v="Hiking"/>
    <s v="Hiking Daypack 20L"/>
    <n v="3"/>
    <n v="92.73"/>
    <n v="0"/>
    <n v="44.68"/>
    <n v="278.19"/>
    <n v="134.04"/>
    <n v="144.15"/>
    <n v="0.51817103418526911"/>
  </r>
  <r>
    <n v="5185"/>
    <d v="2026-06-08T00:00:00"/>
    <n v="2026"/>
    <s v="Q2"/>
    <n v="6"/>
    <x v="5"/>
    <x v="1"/>
    <x v="12"/>
    <x v="0"/>
    <s v="New"/>
    <s v="Travel"/>
    <s v="Travel Backpack 35L"/>
    <n v="3"/>
    <n v="164.31"/>
    <n v="0.05"/>
    <n v="86"/>
    <n v="468.2835"/>
    <n v="258"/>
    <n v="210.2835"/>
    <n v="0.44905169624810615"/>
  </r>
  <r>
    <n v="1437"/>
    <d v="2026-06-09T00:00:00"/>
    <n v="2026"/>
    <s v="Q2"/>
    <n v="6"/>
    <x v="5"/>
    <x v="3"/>
    <x v="8"/>
    <x v="3"/>
    <s v="New"/>
    <s v="Travel"/>
    <s v="Insulated Bottle"/>
    <n v="2"/>
    <n v="36.85"/>
    <n v="0.1"/>
    <n v="13.92"/>
    <n v="66.33"/>
    <n v="27.84"/>
    <n v="38.489999999999995"/>
    <n v="0.58028041610131154"/>
  </r>
  <r>
    <n v="2316"/>
    <d v="2026-06-09T00:00:00"/>
    <n v="2026"/>
    <s v="Q2"/>
    <n v="6"/>
    <x v="5"/>
    <x v="1"/>
    <x v="11"/>
    <x v="3"/>
    <s v="New"/>
    <s v="Fitness"/>
    <s v="Recovery Roller"/>
    <n v="1"/>
    <n v="35.619999999999997"/>
    <n v="0"/>
    <n v="14.05"/>
    <n v="35.619999999999997"/>
    <n v="14.05"/>
    <n v="21.569999999999997"/>
    <n v="0.60555867490174053"/>
  </r>
  <r>
    <n v="2329"/>
    <d v="2026-06-09T00:00:00"/>
    <n v="2026"/>
    <s v="Q2"/>
    <n v="6"/>
    <x v="5"/>
    <x v="3"/>
    <x v="8"/>
    <x v="0"/>
    <s v="New"/>
    <s v="Hiking"/>
    <s v="Summit Backpack 45L"/>
    <n v="3"/>
    <n v="157.43"/>
    <n v="0.15"/>
    <n v="77.56"/>
    <n v="401.44650000000001"/>
    <n v="232.68"/>
    <n v="168.76650000000001"/>
    <n v="0.42039599299034863"/>
  </r>
  <r>
    <n v="3036"/>
    <d v="2026-06-09T00:00:00"/>
    <n v="2026"/>
    <s v="Q2"/>
    <n v="6"/>
    <x v="5"/>
    <x v="1"/>
    <x v="12"/>
    <x v="2"/>
    <s v="New"/>
    <s v="Cycling"/>
    <s v="Commuter Helmet"/>
    <n v="1"/>
    <n v="81.2"/>
    <n v="0.1"/>
    <n v="41.64"/>
    <n v="73.08"/>
    <n v="41.64"/>
    <n v="31.439999999999998"/>
    <n v="0.43021346469622329"/>
  </r>
  <r>
    <n v="3429"/>
    <d v="2026-06-09T00:00:00"/>
    <n v="2026"/>
    <s v="Q2"/>
    <n v="6"/>
    <x v="5"/>
    <x v="3"/>
    <x v="13"/>
    <x v="0"/>
    <s v="Returning"/>
    <s v="Hiking"/>
    <s v="Hiking Daypack 20L"/>
    <n v="4"/>
    <n v="93.58"/>
    <n v="0.1"/>
    <n v="44.56"/>
    <n v="336.88799999999998"/>
    <n v="178.24"/>
    <n v="158.64799999999997"/>
    <n v="0.4709220868656645"/>
  </r>
  <r>
    <n v="3615"/>
    <d v="2026-06-09T00:00:00"/>
    <n v="2026"/>
    <s v="Q2"/>
    <n v="6"/>
    <x v="5"/>
    <x v="1"/>
    <x v="14"/>
    <x v="0"/>
    <s v="New"/>
    <s v="Hiking"/>
    <s v="Summit Backpack 45L"/>
    <n v="4"/>
    <n v="155.22"/>
    <n v="0"/>
    <n v="77.209999999999994"/>
    <n v="620.88"/>
    <n v="308.83999999999997"/>
    <n v="312.04000000000002"/>
    <n v="0.50257698750161062"/>
  </r>
  <r>
    <n v="3661"/>
    <d v="2026-06-09T00:00:00"/>
    <n v="2026"/>
    <s v="Q2"/>
    <n v="6"/>
    <x v="5"/>
    <x v="3"/>
    <x v="8"/>
    <x v="0"/>
    <s v="New"/>
    <s v="Cycling"/>
    <s v="Cycling Pack 12L"/>
    <n v="4"/>
    <n v="100.33"/>
    <n v="0"/>
    <n v="49.99"/>
    <n v="401.32"/>
    <n v="199.96"/>
    <n v="201.35999999999999"/>
    <n v="0.5017442439948171"/>
  </r>
  <r>
    <n v="3831"/>
    <d v="2026-06-09T00:00:00"/>
    <n v="2026"/>
    <s v="Q2"/>
    <n v="6"/>
    <x v="5"/>
    <x v="2"/>
    <x v="3"/>
    <x v="0"/>
    <s v="Business"/>
    <s v="Travel"/>
    <s v="Carry-On Duffel"/>
    <n v="2"/>
    <n v="134.28"/>
    <n v="0"/>
    <n v="69.12"/>
    <n v="268.56"/>
    <n v="138.24"/>
    <n v="130.32"/>
    <n v="0.48525469168900803"/>
  </r>
  <r>
    <n v="4394"/>
    <d v="2026-06-09T00:00:00"/>
    <n v="2026"/>
    <s v="Q2"/>
    <n v="6"/>
    <x v="5"/>
    <x v="2"/>
    <x v="2"/>
    <x v="0"/>
    <s v="New"/>
    <s v="Fitness"/>
    <s v="Training Mat"/>
    <n v="2"/>
    <n v="51.16"/>
    <n v="0"/>
    <n v="21.57"/>
    <n v="102.32"/>
    <n v="43.14"/>
    <n v="59.179999999999993"/>
    <n v="0.57838154808444098"/>
  </r>
  <r>
    <n v="372"/>
    <d v="2026-06-10T00:00:00"/>
    <n v="2026"/>
    <s v="Q2"/>
    <n v="6"/>
    <x v="5"/>
    <x v="1"/>
    <x v="12"/>
    <x v="0"/>
    <s v="Returning"/>
    <s v="Fitness"/>
    <s v="Recovery Roller"/>
    <n v="3"/>
    <n v="35.94"/>
    <n v="0.1"/>
    <n v="14.04"/>
    <n v="97.037999999999997"/>
    <n v="42.12"/>
    <n v="54.917999999999999"/>
    <n v="0.56594323873121866"/>
  </r>
  <r>
    <n v="532"/>
    <d v="2026-06-10T00:00:00"/>
    <n v="2026"/>
    <s v="Q2"/>
    <n v="6"/>
    <x v="5"/>
    <x v="2"/>
    <x v="10"/>
    <x v="2"/>
    <s v="Returning"/>
    <s v="Hiking"/>
    <s v="Trail Boots"/>
    <n v="1"/>
    <n v="145.34"/>
    <n v="0.05"/>
    <n v="77.89"/>
    <n v="138.07300000000001"/>
    <n v="77.89"/>
    <n v="60.183000000000007"/>
    <n v="0.43587812244247609"/>
  </r>
  <r>
    <n v="910"/>
    <d v="2026-06-10T00:00:00"/>
    <n v="2026"/>
    <s v="Q2"/>
    <n v="6"/>
    <x v="5"/>
    <x v="2"/>
    <x v="16"/>
    <x v="0"/>
    <s v="Business"/>
    <s v="Travel"/>
    <s v="Insulated Bottle"/>
    <n v="1"/>
    <n v="35.950000000000003"/>
    <n v="0.1"/>
    <n v="13.63"/>
    <n v="32.355000000000004"/>
    <n v="13.63"/>
    <n v="18.725000000000001"/>
    <n v="0.57873589862463293"/>
  </r>
  <r>
    <n v="938"/>
    <d v="2026-06-10T00:00:00"/>
    <n v="2026"/>
    <s v="Q2"/>
    <n v="6"/>
    <x v="5"/>
    <x v="3"/>
    <x v="13"/>
    <x v="2"/>
    <s v="Business"/>
    <s v="Fitness"/>
    <s v="Training Mat"/>
    <n v="1"/>
    <n v="51.09"/>
    <n v="0"/>
    <n v="22.4"/>
    <n v="51.09"/>
    <n v="22.4"/>
    <n v="28.690000000000005"/>
    <n v="0.56155803484047762"/>
  </r>
  <r>
    <n v="1079"/>
    <d v="2026-06-10T00:00:00"/>
    <n v="2026"/>
    <s v="Q2"/>
    <n v="6"/>
    <x v="5"/>
    <x v="1"/>
    <x v="14"/>
    <x v="2"/>
    <s v="Returning"/>
    <s v="Camping"/>
    <s v="Trail Tent 2P"/>
    <n v="2"/>
    <n v="198.69"/>
    <n v="0.15"/>
    <n v="104.25"/>
    <n v="337.77299999999997"/>
    <n v="208.5"/>
    <n v="129.27299999999997"/>
    <n v="0.38272153191640534"/>
  </r>
  <r>
    <n v="1662"/>
    <d v="2026-06-10T00:00:00"/>
    <n v="2026"/>
    <s v="Q2"/>
    <n v="6"/>
    <x v="5"/>
    <x v="1"/>
    <x v="6"/>
    <x v="2"/>
    <s v="New"/>
    <s v="Cycling"/>
    <s v="Commuter Helmet"/>
    <n v="3"/>
    <n v="83.45"/>
    <n v="0"/>
    <n v="43.73"/>
    <n v="250.35000000000002"/>
    <n v="131.19"/>
    <n v="119.16000000000003"/>
    <n v="0.47597363690832839"/>
  </r>
  <r>
    <n v="2748"/>
    <d v="2026-06-10T00:00:00"/>
    <n v="2026"/>
    <s v="Q2"/>
    <n v="6"/>
    <x v="5"/>
    <x v="2"/>
    <x v="2"/>
    <x v="0"/>
    <s v="New"/>
    <s v="Fitness"/>
    <s v="Resistance Band Set"/>
    <n v="2"/>
    <n v="40.86"/>
    <n v="0"/>
    <n v="14.59"/>
    <n v="81.72"/>
    <n v="29.18"/>
    <n v="52.54"/>
    <n v="0.64292706803720023"/>
  </r>
  <r>
    <n v="3354"/>
    <d v="2026-06-10T00:00:00"/>
    <n v="2026"/>
    <s v="Q2"/>
    <n v="6"/>
    <x v="5"/>
    <x v="1"/>
    <x v="6"/>
    <x v="2"/>
    <s v="New"/>
    <s v="Camping"/>
    <s v="Portable Camp Stove"/>
    <n v="1"/>
    <n v="82.21"/>
    <n v="0.05"/>
    <n v="39.04"/>
    <n v="78.099499999999992"/>
    <n v="39.04"/>
    <n v="39.059499999999993"/>
    <n v="0.50012484074802011"/>
  </r>
  <r>
    <n v="3532"/>
    <d v="2026-06-10T00:00:00"/>
    <n v="2026"/>
    <s v="Q2"/>
    <n v="6"/>
    <x v="5"/>
    <x v="2"/>
    <x v="10"/>
    <x v="3"/>
    <s v="Business"/>
    <s v="Fitness"/>
    <s v="Recovery Roller"/>
    <n v="1"/>
    <n v="35.93"/>
    <n v="0.1"/>
    <n v="13.52"/>
    <n v="32.337000000000003"/>
    <n v="13.52"/>
    <n v="18.817000000000004"/>
    <n v="0.58190308315551853"/>
  </r>
  <r>
    <n v="3636"/>
    <d v="2026-06-10T00:00:00"/>
    <n v="2026"/>
    <s v="Q2"/>
    <n v="6"/>
    <x v="5"/>
    <x v="0"/>
    <x v="0"/>
    <x v="3"/>
    <s v="New"/>
    <s v="Travel"/>
    <s v="Travel Backpack 35L"/>
    <n v="2"/>
    <n v="164.77"/>
    <n v="0"/>
    <n v="89.07"/>
    <n v="329.54"/>
    <n v="178.14"/>
    <n v="151.40000000000003"/>
    <n v="0.45942829398555568"/>
  </r>
  <r>
    <n v="3810"/>
    <d v="2026-06-10T00:00:00"/>
    <n v="2026"/>
    <s v="Q2"/>
    <n v="6"/>
    <x v="5"/>
    <x v="2"/>
    <x v="2"/>
    <x v="1"/>
    <s v="Business"/>
    <s v="Travel"/>
    <s v="Packing Cube Set"/>
    <n v="4"/>
    <n v="47.36"/>
    <n v="0.1"/>
    <n v="18.87"/>
    <n v="170.49600000000001"/>
    <n v="75.48"/>
    <n v="95.016000000000005"/>
    <n v="0.55729166666666663"/>
  </r>
  <r>
    <n v="4137"/>
    <d v="2026-06-10T00:00:00"/>
    <n v="2026"/>
    <s v="Q2"/>
    <n v="6"/>
    <x v="5"/>
    <x v="3"/>
    <x v="8"/>
    <x v="0"/>
    <s v="Returning"/>
    <s v="Hiking"/>
    <s v="Hiking Daypack 20L"/>
    <n v="1"/>
    <n v="90.7"/>
    <n v="0"/>
    <n v="44.18"/>
    <n v="90.7"/>
    <n v="44.18"/>
    <n v="46.52"/>
    <n v="0.51289966923925034"/>
  </r>
  <r>
    <n v="4303"/>
    <d v="2026-06-10T00:00:00"/>
    <n v="2026"/>
    <s v="Q2"/>
    <n v="6"/>
    <x v="5"/>
    <x v="2"/>
    <x v="10"/>
    <x v="3"/>
    <s v="Returning"/>
    <s v="Travel"/>
    <s v="Packing Cube Set"/>
    <n v="1"/>
    <n v="45.59"/>
    <n v="0"/>
    <n v="18.57"/>
    <n v="45.59"/>
    <n v="18.57"/>
    <n v="27.020000000000003"/>
    <n v="0.59267383198069756"/>
  </r>
  <r>
    <n v="4991"/>
    <d v="2026-06-10T00:00:00"/>
    <n v="2026"/>
    <s v="Q2"/>
    <n v="6"/>
    <x v="5"/>
    <x v="3"/>
    <x v="4"/>
    <x v="0"/>
    <s v="New"/>
    <s v="Hiking"/>
    <s v="Trail Boots"/>
    <n v="3"/>
    <n v="146.55000000000001"/>
    <n v="0.1"/>
    <n v="79.59"/>
    <n v="395.68500000000006"/>
    <n v="238.77"/>
    <n v="156.91500000000005"/>
    <n v="0.39656544978960545"/>
  </r>
  <r>
    <n v="39"/>
    <d v="2026-06-11T00:00:00"/>
    <n v="2026"/>
    <s v="Q2"/>
    <n v="6"/>
    <x v="5"/>
    <x v="3"/>
    <x v="8"/>
    <x v="3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</r>
  <r>
    <n v="206"/>
    <d v="2026-06-11T00:00:00"/>
    <n v="2026"/>
    <s v="Q2"/>
    <n v="6"/>
    <x v="5"/>
    <x v="0"/>
    <x v="0"/>
    <x v="2"/>
    <s v="New"/>
    <s v="Cycling"/>
    <s v="Trail Bike Light"/>
    <n v="2"/>
    <n v="51.83"/>
    <n v="0.1"/>
    <n v="23.1"/>
    <n v="93.293999999999997"/>
    <n v="46.2"/>
    <n v="47.093999999999994"/>
    <n v="0.50479130490706792"/>
  </r>
  <r>
    <n v="397"/>
    <d v="2026-06-11T00:00:00"/>
    <n v="2026"/>
    <s v="Q2"/>
    <n v="6"/>
    <x v="5"/>
    <x v="3"/>
    <x v="8"/>
    <x v="0"/>
    <s v="Business"/>
    <s v="Camping"/>
    <s v="Compact Sleeping Bag"/>
    <n v="2"/>
    <n v="121.19"/>
    <n v="0.05"/>
    <n v="58.91"/>
    <n v="230.261"/>
    <n v="117.82"/>
    <n v="112.441"/>
    <n v="0.48831977625390321"/>
  </r>
  <r>
    <n v="763"/>
    <d v="2026-06-11T00:00:00"/>
    <n v="2026"/>
    <s v="Q2"/>
    <n v="6"/>
    <x v="5"/>
    <x v="3"/>
    <x v="13"/>
    <x v="2"/>
    <s v="New"/>
    <s v="Hiking"/>
    <s v="Summit Backpack 45L"/>
    <n v="1"/>
    <n v="154.09"/>
    <n v="0"/>
    <n v="77.37"/>
    <n v="154.09"/>
    <n v="77.37"/>
    <n v="76.72"/>
    <n v="0.49789084301382308"/>
  </r>
  <r>
    <n v="1059"/>
    <d v="2026-06-11T00:00:00"/>
    <n v="2026"/>
    <s v="Q2"/>
    <n v="6"/>
    <x v="5"/>
    <x v="0"/>
    <x v="0"/>
    <x v="0"/>
    <s v="New"/>
    <s v="Cycling"/>
    <s v="Commuter Helmet"/>
    <n v="1"/>
    <n v="80.64"/>
    <n v="0.05"/>
    <n v="43.85"/>
    <n v="76.60799999999999"/>
    <n v="43.85"/>
    <n v="32.757999999999988"/>
    <n v="0.42760547201336668"/>
  </r>
  <r>
    <n v="1332"/>
    <d v="2026-06-11T00:00:00"/>
    <n v="2026"/>
    <s v="Q2"/>
    <n v="6"/>
    <x v="5"/>
    <x v="1"/>
    <x v="12"/>
    <x v="3"/>
    <s v="Returning"/>
    <s v="Hiking"/>
    <s v="Hiking Daypack 20L"/>
    <n v="1"/>
    <n v="94.01"/>
    <n v="0.15"/>
    <n v="46.12"/>
    <n v="79.908500000000004"/>
    <n v="46.12"/>
    <n v="33.788500000000006"/>
    <n v="0.42283987310486376"/>
  </r>
  <r>
    <n v="1447"/>
    <d v="2026-06-11T00:00:00"/>
    <n v="2026"/>
    <s v="Q2"/>
    <n v="6"/>
    <x v="5"/>
    <x v="1"/>
    <x v="6"/>
    <x v="0"/>
    <s v="Returning"/>
    <s v="Cycling"/>
    <s v="Trail Bike Light"/>
    <n v="1"/>
    <n v="51.09"/>
    <n v="0"/>
    <n v="22.78"/>
    <n v="51.09"/>
    <n v="22.78"/>
    <n v="28.310000000000002"/>
    <n v="0.55412018007437858"/>
  </r>
  <r>
    <n v="2990"/>
    <d v="2026-06-11T00:00:00"/>
    <n v="2026"/>
    <s v="Q2"/>
    <n v="6"/>
    <x v="5"/>
    <x v="1"/>
    <x v="6"/>
    <x v="3"/>
    <s v="Returning"/>
    <s v="Hiking"/>
    <s v="Trail Boots"/>
    <n v="1"/>
    <n v="146.66"/>
    <n v="0"/>
    <n v="78.709999999999994"/>
    <n v="146.66"/>
    <n v="78.709999999999994"/>
    <n v="67.95"/>
    <n v="0.4633165143870176"/>
  </r>
  <r>
    <n v="3769"/>
    <d v="2026-06-11T00:00:00"/>
    <n v="2026"/>
    <s v="Q2"/>
    <n v="6"/>
    <x v="5"/>
    <x v="1"/>
    <x v="12"/>
    <x v="2"/>
    <s v="New"/>
    <s v="Camping"/>
    <s v="Trail Tent 2P"/>
    <n v="2"/>
    <n v="199.03"/>
    <n v="0"/>
    <n v="104.7"/>
    <n v="398.06"/>
    <n v="209.4"/>
    <n v="188.66"/>
    <n v="0.47394865095714211"/>
  </r>
  <r>
    <n v="4152"/>
    <d v="2026-06-11T00:00:00"/>
    <n v="2026"/>
    <s v="Q2"/>
    <n v="6"/>
    <x v="5"/>
    <x v="2"/>
    <x v="2"/>
    <x v="0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</r>
  <r>
    <n v="4242"/>
    <d v="2026-06-11T00:00:00"/>
    <n v="2026"/>
    <s v="Q2"/>
    <n v="6"/>
    <x v="5"/>
    <x v="1"/>
    <x v="12"/>
    <x v="2"/>
    <s v="Business"/>
    <s v="Hiking"/>
    <s v="Trail Boots"/>
    <n v="2"/>
    <n v="141.18"/>
    <n v="0"/>
    <n v="78.66"/>
    <n v="282.36"/>
    <n v="157.32"/>
    <n v="125.04000000000002"/>
    <n v="0.44283892902677441"/>
  </r>
  <r>
    <n v="4780"/>
    <d v="2026-06-11T00:00:00"/>
    <n v="2026"/>
    <s v="Q2"/>
    <n v="6"/>
    <x v="5"/>
    <x v="1"/>
    <x v="12"/>
    <x v="2"/>
    <s v="Returning"/>
    <s v="Cycling"/>
    <s v="Commuter Helmet"/>
    <n v="1"/>
    <n v="82.47"/>
    <n v="0.1"/>
    <n v="42.73"/>
    <n v="74.222999999999999"/>
    <n v="42.73"/>
    <n v="31.493000000000002"/>
    <n v="0.42430243994449163"/>
  </r>
  <r>
    <n v="63"/>
    <d v="2026-06-12T00:00:00"/>
    <n v="2026"/>
    <s v="Q2"/>
    <n v="6"/>
    <x v="5"/>
    <x v="1"/>
    <x v="1"/>
    <x v="3"/>
    <s v="Returning"/>
    <s v="Travel"/>
    <s v="Travel Backpack 35L"/>
    <n v="1"/>
    <n v="166.91"/>
    <n v="0"/>
    <n v="85.58"/>
    <n v="166.91"/>
    <n v="85.58"/>
    <n v="81.33"/>
    <n v="0.48726858786172189"/>
  </r>
  <r>
    <n v="190"/>
    <d v="2026-06-12T00:00:00"/>
    <n v="2026"/>
    <s v="Q2"/>
    <n v="6"/>
    <x v="5"/>
    <x v="0"/>
    <x v="0"/>
    <x v="2"/>
    <s v="Business"/>
    <s v="Travel"/>
    <s v="Packing Cube Set"/>
    <n v="1"/>
    <n v="45.99"/>
    <n v="0"/>
    <n v="18.579999999999998"/>
    <n v="45.99"/>
    <n v="18.579999999999998"/>
    <n v="27.410000000000004"/>
    <n v="0.59599913024570561"/>
  </r>
  <r>
    <n v="268"/>
    <d v="2026-06-12T00:00:00"/>
    <n v="2026"/>
    <s v="Q2"/>
    <n v="6"/>
    <x v="5"/>
    <x v="3"/>
    <x v="13"/>
    <x v="2"/>
    <s v="Business"/>
    <s v="Fitness"/>
    <s v="Recovery Roller"/>
    <n v="1"/>
    <n v="37.01"/>
    <n v="0.05"/>
    <n v="14.18"/>
    <n v="35.159499999999994"/>
    <n v="14.18"/>
    <n v="20.979499999999994"/>
    <n v="0.59669506107879799"/>
  </r>
  <r>
    <n v="691"/>
    <d v="2026-06-12T00:00:00"/>
    <n v="2026"/>
    <s v="Q2"/>
    <n v="6"/>
    <x v="5"/>
    <x v="3"/>
    <x v="8"/>
    <x v="3"/>
    <s v="Business"/>
    <s v="Hiking"/>
    <s v="Trail Boots"/>
    <n v="5"/>
    <n v="140.9"/>
    <n v="0"/>
    <n v="80.16"/>
    <n v="704.5"/>
    <n v="400.79999999999995"/>
    <n v="303.70000000000005"/>
    <n v="0.43108587650816188"/>
  </r>
  <r>
    <n v="810"/>
    <d v="2026-06-12T00:00:00"/>
    <n v="2026"/>
    <s v="Q2"/>
    <n v="6"/>
    <x v="5"/>
    <x v="1"/>
    <x v="12"/>
    <x v="2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</r>
  <r>
    <n v="855"/>
    <d v="2026-06-12T00:00:00"/>
    <n v="2026"/>
    <s v="Q2"/>
    <n v="6"/>
    <x v="5"/>
    <x v="1"/>
    <x v="6"/>
    <x v="0"/>
    <s v="Business"/>
    <s v="Travel"/>
    <s v="Insulated Bottle"/>
    <n v="1"/>
    <n v="36.299999999999997"/>
    <n v="0.1"/>
    <n v="13.69"/>
    <n v="32.67"/>
    <n v="13.69"/>
    <n v="18.980000000000004"/>
    <n v="0.58096112641567199"/>
  </r>
  <r>
    <n v="1612"/>
    <d v="2026-06-12T00:00:00"/>
    <n v="2026"/>
    <s v="Q2"/>
    <n v="6"/>
    <x v="5"/>
    <x v="2"/>
    <x v="16"/>
    <x v="0"/>
    <s v="New"/>
    <s v="Camping"/>
    <s v="Compact Sleeping Bag"/>
    <n v="2"/>
    <n v="120.64"/>
    <n v="0"/>
    <n v="61.66"/>
    <n v="241.28"/>
    <n v="123.32"/>
    <n v="117.96000000000001"/>
    <n v="0.48889257294429711"/>
  </r>
  <r>
    <n v="1704"/>
    <d v="2026-06-12T00:00:00"/>
    <n v="2026"/>
    <s v="Q2"/>
    <n v="6"/>
    <x v="5"/>
    <x v="2"/>
    <x v="16"/>
    <x v="0"/>
    <s v="Returning"/>
    <s v="Travel"/>
    <s v="Packing Cube Set"/>
    <n v="1"/>
    <n v="47.07"/>
    <n v="0"/>
    <n v="18.7"/>
    <n v="47.07"/>
    <n v="18.7"/>
    <n v="28.37"/>
    <n v="0.60271935415338862"/>
  </r>
  <r>
    <n v="1857"/>
    <d v="2026-06-12T00:00:00"/>
    <n v="2026"/>
    <s v="Q2"/>
    <n v="6"/>
    <x v="5"/>
    <x v="2"/>
    <x v="3"/>
    <x v="3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</r>
  <r>
    <n v="1888"/>
    <d v="2026-06-12T00:00:00"/>
    <n v="2026"/>
    <s v="Q2"/>
    <n v="6"/>
    <x v="5"/>
    <x v="1"/>
    <x v="12"/>
    <x v="0"/>
    <s v="Returning"/>
    <s v="Travel"/>
    <s v="Packing Cube Set"/>
    <n v="1"/>
    <n v="45.97"/>
    <n v="0.05"/>
    <n v="18.41"/>
    <n v="43.671499999999995"/>
    <n v="18.41"/>
    <n v="25.261499999999995"/>
    <n v="0.57844360738696854"/>
  </r>
  <r>
    <n v="2683"/>
    <d v="2026-06-12T00:00:00"/>
    <n v="2026"/>
    <s v="Q2"/>
    <n v="6"/>
    <x v="5"/>
    <x v="3"/>
    <x v="8"/>
    <x v="0"/>
    <s v="Returning"/>
    <s v="Camping"/>
    <s v="Trail Tent 2P"/>
    <n v="1"/>
    <n v="198.64"/>
    <n v="0.05"/>
    <n v="101.89"/>
    <n v="188.70799999999997"/>
    <n v="101.89"/>
    <n v="86.817999999999969"/>
    <n v="0.46006528605040581"/>
  </r>
  <r>
    <n v="4211"/>
    <d v="2026-06-12T00:00:00"/>
    <n v="2026"/>
    <s v="Q2"/>
    <n v="6"/>
    <x v="5"/>
    <x v="2"/>
    <x v="3"/>
    <x v="0"/>
    <s v="New"/>
    <s v="Travel"/>
    <s v="Travel Backpack 35L"/>
    <n v="5"/>
    <n v="168.57"/>
    <n v="0"/>
    <n v="88.65"/>
    <n v="842.84999999999991"/>
    <n v="443.25"/>
    <n v="399.59999999999991"/>
    <n v="0.47410571276027758"/>
  </r>
  <r>
    <n v="4353"/>
    <d v="2026-06-12T00:00:00"/>
    <n v="2026"/>
    <s v="Q2"/>
    <n v="6"/>
    <x v="5"/>
    <x v="1"/>
    <x v="6"/>
    <x v="2"/>
    <s v="New"/>
    <s v="Travel"/>
    <s v="Insulated Bottle"/>
    <n v="1"/>
    <n v="36.65"/>
    <n v="0"/>
    <n v="13.97"/>
    <n v="36.65"/>
    <n v="13.97"/>
    <n v="22.68"/>
    <n v="0.61882673942701227"/>
  </r>
  <r>
    <n v="5020"/>
    <d v="2026-06-12T00:00:00"/>
    <n v="2026"/>
    <s v="Q2"/>
    <n v="6"/>
    <x v="5"/>
    <x v="2"/>
    <x v="5"/>
    <x v="2"/>
    <s v="Returning"/>
    <s v="Travel"/>
    <s v="Insulated Bottle"/>
    <n v="2"/>
    <n v="35.450000000000003"/>
    <n v="0.05"/>
    <n v="13.39"/>
    <n v="67.355000000000004"/>
    <n v="26.78"/>
    <n v="40.575000000000003"/>
    <n v="0.60240516665429444"/>
  </r>
  <r>
    <n v="564"/>
    <d v="2026-06-13T00:00:00"/>
    <n v="2026"/>
    <s v="Q2"/>
    <n v="6"/>
    <x v="5"/>
    <x v="2"/>
    <x v="5"/>
    <x v="2"/>
    <s v="New"/>
    <s v="Travel"/>
    <s v="Packing Cube Set"/>
    <n v="3"/>
    <n v="45.82"/>
    <n v="0.1"/>
    <n v="18.61"/>
    <n v="123.71400000000001"/>
    <n v="55.83"/>
    <n v="67.884000000000015"/>
    <n v="0.54871720258014456"/>
  </r>
  <r>
    <n v="736"/>
    <d v="2026-06-13T00:00:00"/>
    <n v="2026"/>
    <s v="Q2"/>
    <n v="6"/>
    <x v="5"/>
    <x v="3"/>
    <x v="13"/>
    <x v="2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</r>
  <r>
    <n v="1300"/>
    <d v="2026-06-13T00:00:00"/>
    <n v="2026"/>
    <s v="Q2"/>
    <n v="6"/>
    <x v="5"/>
    <x v="1"/>
    <x v="6"/>
    <x v="0"/>
    <s v="New"/>
    <s v="Cycling"/>
    <s v="Trail Bike Light"/>
    <n v="1"/>
    <n v="49.76"/>
    <n v="0.05"/>
    <n v="22.58"/>
    <n v="47.271999999999998"/>
    <n v="22.58"/>
    <n v="24.692"/>
    <n v="0.52233880521238796"/>
  </r>
  <r>
    <n v="1948"/>
    <d v="2026-06-13T00:00:00"/>
    <n v="2026"/>
    <s v="Q2"/>
    <n v="6"/>
    <x v="5"/>
    <x v="3"/>
    <x v="8"/>
    <x v="2"/>
    <s v="New"/>
    <s v="Hiking"/>
    <s v="Summit Backpack 45L"/>
    <n v="1"/>
    <n v="157.6"/>
    <n v="0.05"/>
    <n v="79.34"/>
    <n v="149.72"/>
    <n v="79.34"/>
    <n v="70.38"/>
    <n v="0.47007747795885652"/>
  </r>
  <r>
    <n v="2272"/>
    <d v="2026-06-13T00:00:00"/>
    <n v="2026"/>
    <s v="Q2"/>
    <n v="6"/>
    <x v="5"/>
    <x v="3"/>
    <x v="8"/>
    <x v="0"/>
    <s v="Returning"/>
    <s v="Fitness"/>
    <s v="Weighted Vest"/>
    <n v="1"/>
    <n v="125.01"/>
    <n v="0.15"/>
    <n v="70.39"/>
    <n v="106.2585"/>
    <n v="70.39"/>
    <n v="35.868499999999997"/>
    <n v="0.33755887764272974"/>
  </r>
  <r>
    <n v="2680"/>
    <d v="2026-06-13T00:00:00"/>
    <n v="2026"/>
    <s v="Q2"/>
    <n v="6"/>
    <x v="5"/>
    <x v="1"/>
    <x v="14"/>
    <x v="0"/>
    <s v="Returning"/>
    <s v="Hiking"/>
    <s v="Hiking Daypack 20L"/>
    <n v="1"/>
    <n v="93.59"/>
    <n v="0.15"/>
    <n v="46.48"/>
    <n v="79.551500000000004"/>
    <n v="46.48"/>
    <n v="33.071500000000007"/>
    <n v="0.41572440494522422"/>
  </r>
  <r>
    <n v="4178"/>
    <d v="2026-06-13T00:00:00"/>
    <n v="2026"/>
    <s v="Q2"/>
    <n v="6"/>
    <x v="5"/>
    <x v="2"/>
    <x v="2"/>
    <x v="2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</r>
  <r>
    <n v="4272"/>
    <d v="2026-06-13T00:00:00"/>
    <n v="2026"/>
    <s v="Q2"/>
    <n v="6"/>
    <x v="5"/>
    <x v="3"/>
    <x v="7"/>
    <x v="3"/>
    <s v="Returning"/>
    <s v="Camping"/>
    <s v="Trail Tent 2P"/>
    <n v="4"/>
    <n v="190.97"/>
    <n v="0"/>
    <n v="103.36"/>
    <n v="763.88"/>
    <n v="413.44"/>
    <n v="350.44"/>
    <n v="0.45876315651673039"/>
  </r>
  <r>
    <n v="4713"/>
    <d v="2026-06-13T00:00:00"/>
    <n v="2026"/>
    <s v="Q2"/>
    <n v="6"/>
    <x v="5"/>
    <x v="3"/>
    <x v="13"/>
    <x v="2"/>
    <s v="Business"/>
    <s v="Fitness"/>
    <s v="Recovery Roller"/>
    <n v="1"/>
    <n v="35.78"/>
    <n v="0"/>
    <n v="14"/>
    <n v="35.78"/>
    <n v="14"/>
    <n v="21.78"/>
    <n v="0.60871995528228062"/>
  </r>
  <r>
    <n v="5166"/>
    <d v="2026-06-13T00:00:00"/>
    <n v="2026"/>
    <s v="Q2"/>
    <n v="6"/>
    <x v="5"/>
    <x v="3"/>
    <x v="7"/>
    <x v="3"/>
    <s v="New"/>
    <s v="Camping"/>
    <s v="Compact Sleeping Bag"/>
    <n v="3"/>
    <n v="125.25"/>
    <n v="0.05"/>
    <n v="58.95"/>
    <n v="356.96249999999998"/>
    <n v="176.85000000000002"/>
    <n v="180.11249999999995"/>
    <n v="0.50456980775291516"/>
  </r>
  <r>
    <n v="486"/>
    <d v="2026-06-14T00:00:00"/>
    <n v="2026"/>
    <s v="Q2"/>
    <n v="6"/>
    <x v="5"/>
    <x v="0"/>
    <x v="9"/>
    <x v="1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</r>
  <r>
    <n v="1507"/>
    <d v="2026-06-14T00:00:00"/>
    <n v="2026"/>
    <s v="Q2"/>
    <n v="6"/>
    <x v="5"/>
    <x v="0"/>
    <x v="15"/>
    <x v="2"/>
    <s v="Returning"/>
    <s v="Travel"/>
    <s v="Travel Backpack 35L"/>
    <n v="1"/>
    <n v="162.51"/>
    <n v="0"/>
    <n v="88.29"/>
    <n v="162.51"/>
    <n v="88.29"/>
    <n v="74.219999999999985"/>
    <n v="0.45671035628576695"/>
  </r>
  <r>
    <n v="1821"/>
    <d v="2026-06-14T00:00:00"/>
    <n v="2026"/>
    <s v="Q2"/>
    <n v="6"/>
    <x v="5"/>
    <x v="0"/>
    <x v="15"/>
    <x v="2"/>
    <s v="Business"/>
    <s v="Hiking"/>
    <s v="Trekking Poles"/>
    <n v="3"/>
    <n v="70.52"/>
    <n v="0"/>
    <n v="33.119999999999997"/>
    <n v="211.56"/>
    <n v="99.359999999999985"/>
    <n v="112.20000000000002"/>
    <n v="0.53034600113442998"/>
  </r>
  <r>
    <n v="2588"/>
    <d v="2026-06-14T00:00:00"/>
    <n v="2026"/>
    <s v="Q2"/>
    <n v="6"/>
    <x v="5"/>
    <x v="3"/>
    <x v="8"/>
    <x v="3"/>
    <s v="Returning"/>
    <s v="Hiking"/>
    <s v="Hiking Daypack 20L"/>
    <n v="1"/>
    <n v="90.28"/>
    <n v="0"/>
    <n v="46.04"/>
    <n v="90.28"/>
    <n v="46.04"/>
    <n v="44.24"/>
    <n v="0.4900310146211786"/>
  </r>
  <r>
    <n v="2815"/>
    <d v="2026-06-14T00:00:00"/>
    <n v="2026"/>
    <s v="Q2"/>
    <n v="6"/>
    <x v="5"/>
    <x v="3"/>
    <x v="13"/>
    <x v="3"/>
    <s v="New"/>
    <s v="Camping"/>
    <s v="Alpine Tent 4P"/>
    <n v="2"/>
    <n v="342.25"/>
    <n v="0"/>
    <n v="196.86"/>
    <n v="684.5"/>
    <n v="393.72"/>
    <n v="290.77999999999997"/>
    <n v="0.42480642804967128"/>
  </r>
  <r>
    <n v="3258"/>
    <d v="2026-06-14T00:00:00"/>
    <n v="2026"/>
    <s v="Q2"/>
    <n v="6"/>
    <x v="5"/>
    <x v="1"/>
    <x v="1"/>
    <x v="0"/>
    <s v="Business"/>
    <s v="Cycling"/>
    <s v="Trail Bike Light"/>
    <n v="6"/>
    <n v="50.92"/>
    <n v="0.05"/>
    <n v="22.87"/>
    <n v="290.24399999999997"/>
    <n v="137.22"/>
    <n v="153.02399999999997"/>
    <n v="0.52722536899987593"/>
  </r>
  <r>
    <n v="3361"/>
    <d v="2026-06-14T00:00:00"/>
    <n v="2026"/>
    <s v="Q2"/>
    <n v="6"/>
    <x v="5"/>
    <x v="0"/>
    <x v="0"/>
    <x v="2"/>
    <s v="Returning"/>
    <s v="Travel"/>
    <s v="Insulated Bottle"/>
    <n v="5"/>
    <n v="36.72"/>
    <n v="0.15"/>
    <n v="13.2"/>
    <n v="156.06"/>
    <n v="66"/>
    <n v="90.06"/>
    <n v="0.57708573625528647"/>
  </r>
  <r>
    <n v="3629"/>
    <d v="2026-06-14T00:00:00"/>
    <n v="2026"/>
    <s v="Q2"/>
    <n v="6"/>
    <x v="5"/>
    <x v="0"/>
    <x v="15"/>
    <x v="0"/>
    <s v="New"/>
    <s v="Camping"/>
    <s v="Alpine Tent 4P"/>
    <n v="4"/>
    <n v="348.96"/>
    <n v="0.15"/>
    <n v="197.02"/>
    <n v="1186.4639999999999"/>
    <n v="788.08"/>
    <n v="398.3839999999999"/>
    <n v="0.3357741996385899"/>
  </r>
  <r>
    <n v="3750"/>
    <d v="2026-06-14T00:00:00"/>
    <n v="2026"/>
    <s v="Q2"/>
    <n v="6"/>
    <x v="5"/>
    <x v="0"/>
    <x v="0"/>
    <x v="0"/>
    <s v="Returning"/>
    <s v="Hiking"/>
    <s v="Trekking Poles"/>
    <n v="1"/>
    <n v="71.28"/>
    <n v="0"/>
    <n v="31.92"/>
    <n v="71.28"/>
    <n v="31.92"/>
    <n v="39.36"/>
    <n v="0.55218855218855212"/>
  </r>
  <r>
    <n v="5088"/>
    <d v="2026-06-14T00:00:00"/>
    <n v="2026"/>
    <s v="Q2"/>
    <n v="6"/>
    <x v="5"/>
    <x v="1"/>
    <x v="12"/>
    <x v="0"/>
    <s v="New"/>
    <s v="Travel"/>
    <s v="Travel Backpack 35L"/>
    <n v="1"/>
    <n v="160.99"/>
    <n v="0.05"/>
    <n v="89.15"/>
    <n v="152.94050000000001"/>
    <n v="89.15"/>
    <n v="63.790500000000009"/>
    <n v="0.41709357560619981"/>
  </r>
  <r>
    <n v="1450"/>
    <d v="2026-06-15T00:00:00"/>
    <n v="2026"/>
    <s v="Q2"/>
    <n v="6"/>
    <x v="5"/>
    <x v="1"/>
    <x v="14"/>
    <x v="0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</r>
  <r>
    <n v="2330"/>
    <d v="2026-06-15T00:00:00"/>
    <n v="2026"/>
    <s v="Q2"/>
    <n v="6"/>
    <x v="5"/>
    <x v="1"/>
    <x v="1"/>
    <x v="0"/>
    <s v="New"/>
    <s v="Travel"/>
    <s v="Insulated Bottle"/>
    <n v="2"/>
    <n v="36.11"/>
    <n v="0.05"/>
    <n v="13.29"/>
    <n v="68.608999999999995"/>
    <n v="26.58"/>
    <n v="42.028999999999996"/>
    <n v="0.6125872698917052"/>
  </r>
  <r>
    <n v="4655"/>
    <d v="2026-06-15T00:00:00"/>
    <n v="2026"/>
    <s v="Q2"/>
    <n v="6"/>
    <x v="5"/>
    <x v="0"/>
    <x v="0"/>
    <x v="1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</r>
  <r>
    <n v="137"/>
    <d v="2026-06-16T00:00:00"/>
    <n v="2026"/>
    <s v="Q2"/>
    <n v="6"/>
    <x v="5"/>
    <x v="1"/>
    <x v="6"/>
    <x v="0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</r>
  <r>
    <n v="141"/>
    <d v="2026-06-16T00:00:00"/>
    <n v="2026"/>
    <s v="Q2"/>
    <n v="6"/>
    <x v="5"/>
    <x v="3"/>
    <x v="7"/>
    <x v="0"/>
    <s v="Returning"/>
    <s v="Travel"/>
    <s v="Packing Cube Set"/>
    <n v="1"/>
    <n v="47.53"/>
    <n v="0.05"/>
    <n v="18.5"/>
    <n v="45.153500000000001"/>
    <n v="18.5"/>
    <n v="26.653500000000001"/>
    <n v="0.59028646727274736"/>
  </r>
  <r>
    <n v="335"/>
    <d v="2026-06-16T00:00:00"/>
    <n v="2026"/>
    <s v="Q2"/>
    <n v="6"/>
    <x v="5"/>
    <x v="3"/>
    <x v="8"/>
    <x v="0"/>
    <s v="Returning"/>
    <s v="Travel"/>
    <s v="Travel Backpack 35L"/>
    <n v="3"/>
    <n v="163.65"/>
    <n v="0.15"/>
    <n v="85.8"/>
    <n v="417.3075"/>
    <n v="257.39999999999998"/>
    <n v="159.90750000000003"/>
    <n v="0.38318865584730688"/>
  </r>
  <r>
    <n v="498"/>
    <d v="2026-06-16T00:00:00"/>
    <n v="2026"/>
    <s v="Q2"/>
    <n v="6"/>
    <x v="5"/>
    <x v="0"/>
    <x v="15"/>
    <x v="1"/>
    <s v="Business"/>
    <s v="Travel"/>
    <s v="Carry-On Duffel"/>
    <n v="5"/>
    <n v="130.94999999999999"/>
    <n v="0.15"/>
    <n v="68.47"/>
    <n v="556.53750000000002"/>
    <n v="342.35"/>
    <n v="214.1875"/>
    <n v="0.38485726478449339"/>
  </r>
  <r>
    <n v="2611"/>
    <d v="2026-06-16T00:00:00"/>
    <n v="2026"/>
    <s v="Q2"/>
    <n v="6"/>
    <x v="5"/>
    <x v="3"/>
    <x v="13"/>
    <x v="0"/>
    <s v="Returning"/>
    <s v="Travel"/>
    <s v="Travel Backpack 35L"/>
    <n v="5"/>
    <n v="160.82"/>
    <n v="0"/>
    <n v="90.14"/>
    <n v="804.09999999999991"/>
    <n v="450.7"/>
    <n v="353.39999999999992"/>
    <n v="0.43949757492849145"/>
  </r>
  <r>
    <n v="3197"/>
    <d v="2026-06-16T00:00:00"/>
    <n v="2026"/>
    <s v="Q2"/>
    <n v="6"/>
    <x v="5"/>
    <x v="1"/>
    <x v="12"/>
    <x v="2"/>
    <s v="New"/>
    <s v="Cycling"/>
    <s v="Compact Repair Kit"/>
    <n v="3"/>
    <n v="40.51"/>
    <n v="0"/>
    <n v="16.940000000000001"/>
    <n v="121.53"/>
    <n v="50.820000000000007"/>
    <n v="70.709999999999994"/>
    <n v="0.58183164650703523"/>
  </r>
  <r>
    <n v="4668"/>
    <d v="2026-06-16T00:00:00"/>
    <n v="2026"/>
    <s v="Q2"/>
    <n v="6"/>
    <x v="5"/>
    <x v="1"/>
    <x v="11"/>
    <x v="0"/>
    <s v="Business"/>
    <s v="Cycling"/>
    <s v="Commuter Helmet"/>
    <n v="1"/>
    <n v="81.08"/>
    <n v="0"/>
    <n v="41.52"/>
    <n v="81.08"/>
    <n v="41.52"/>
    <n v="39.559999999999995"/>
    <n v="0.48791317217562896"/>
  </r>
  <r>
    <n v="4994"/>
    <d v="2026-06-16T00:00:00"/>
    <n v="2026"/>
    <s v="Q2"/>
    <n v="6"/>
    <x v="5"/>
    <x v="2"/>
    <x v="10"/>
    <x v="1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</r>
  <r>
    <n v="512"/>
    <d v="2026-06-17T00:00:00"/>
    <n v="2026"/>
    <s v="Q2"/>
    <n v="6"/>
    <x v="5"/>
    <x v="1"/>
    <x v="12"/>
    <x v="3"/>
    <s v="Returning"/>
    <s v="Camping"/>
    <s v="Trail Tent 2P"/>
    <n v="1"/>
    <n v="192.42"/>
    <n v="0"/>
    <n v="103.31"/>
    <n v="192.42"/>
    <n v="103.31"/>
    <n v="89.109999999999985"/>
    <n v="0.46310154869556175"/>
  </r>
  <r>
    <n v="717"/>
    <d v="2026-06-17T00:00:00"/>
    <n v="2026"/>
    <s v="Q2"/>
    <n v="6"/>
    <x v="5"/>
    <x v="3"/>
    <x v="7"/>
    <x v="1"/>
    <s v="Business"/>
    <s v="Camping"/>
    <s v="Alpine Tent 4P"/>
    <n v="10"/>
    <n v="333.14"/>
    <n v="0.15"/>
    <n v="194.52"/>
    <n v="2831.6899999999996"/>
    <n v="1945.2"/>
    <n v="886.48999999999955"/>
    <n v="0.31306039856057677"/>
  </r>
  <r>
    <n v="952"/>
    <d v="2026-06-17T00:00:00"/>
    <n v="2026"/>
    <s v="Q2"/>
    <n v="6"/>
    <x v="5"/>
    <x v="0"/>
    <x v="0"/>
    <x v="0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</r>
  <r>
    <n v="1081"/>
    <d v="2026-06-17T00:00:00"/>
    <n v="2026"/>
    <s v="Q2"/>
    <n v="6"/>
    <x v="5"/>
    <x v="3"/>
    <x v="13"/>
    <x v="0"/>
    <s v="Returning"/>
    <s v="Cycling"/>
    <s v="Trail Bike Light"/>
    <n v="1"/>
    <n v="51.12"/>
    <n v="0"/>
    <n v="22.43"/>
    <n v="51.12"/>
    <n v="22.43"/>
    <n v="28.689999999999998"/>
    <n v="0.56122848200312991"/>
  </r>
  <r>
    <n v="2043"/>
    <d v="2026-06-17T00:00:00"/>
    <n v="2026"/>
    <s v="Q2"/>
    <n v="6"/>
    <x v="5"/>
    <x v="1"/>
    <x v="6"/>
    <x v="0"/>
    <s v="New"/>
    <s v="Hiking"/>
    <s v="Hiking Daypack 20L"/>
    <n v="2"/>
    <n v="90.33"/>
    <n v="0"/>
    <n v="46.3"/>
    <n v="180.66"/>
    <n v="92.6"/>
    <n v="88.06"/>
    <n v="0.48743496069965686"/>
  </r>
  <r>
    <n v="4040"/>
    <d v="2026-06-17T00:00:00"/>
    <n v="2026"/>
    <s v="Q2"/>
    <n v="6"/>
    <x v="5"/>
    <x v="3"/>
    <x v="7"/>
    <x v="0"/>
    <s v="Business"/>
    <s v="Travel"/>
    <s v="Insulated Bottle"/>
    <n v="2"/>
    <n v="36.799999999999997"/>
    <n v="0.05"/>
    <n v="13.94"/>
    <n v="69.919999999999987"/>
    <n v="27.88"/>
    <n v="42.039999999999992"/>
    <n v="0.60125858123569798"/>
  </r>
  <r>
    <n v="2295"/>
    <d v="2026-06-18T00:00:00"/>
    <n v="2026"/>
    <s v="Q2"/>
    <n v="6"/>
    <x v="5"/>
    <x v="1"/>
    <x v="11"/>
    <x v="3"/>
    <s v="New"/>
    <s v="Travel"/>
    <s v="Packing Cube Set"/>
    <n v="1"/>
    <n v="45.7"/>
    <n v="0.1"/>
    <n v="18.600000000000001"/>
    <n v="41.13"/>
    <n v="18.600000000000001"/>
    <n v="22.53"/>
    <n v="0.5477753464624362"/>
  </r>
  <r>
    <n v="2670"/>
    <d v="2026-06-18T00:00:00"/>
    <n v="2026"/>
    <s v="Q2"/>
    <n v="6"/>
    <x v="5"/>
    <x v="2"/>
    <x v="5"/>
    <x v="3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</r>
  <r>
    <n v="2777"/>
    <d v="2026-06-18T00:00:00"/>
    <n v="2026"/>
    <s v="Q2"/>
    <n v="6"/>
    <x v="5"/>
    <x v="1"/>
    <x v="14"/>
    <x v="1"/>
    <s v="Business"/>
    <s v="Hiking"/>
    <s v="Trekking Poles"/>
    <n v="5"/>
    <n v="72.37"/>
    <n v="0.2"/>
    <n v="32.840000000000003"/>
    <n v="289.48"/>
    <n v="164.20000000000002"/>
    <n v="125.28"/>
    <n v="0.43277601215973466"/>
  </r>
  <r>
    <n v="2780"/>
    <d v="2026-06-18T00:00:00"/>
    <n v="2026"/>
    <s v="Q2"/>
    <n v="6"/>
    <x v="5"/>
    <x v="2"/>
    <x v="3"/>
    <x v="0"/>
    <s v="New"/>
    <s v="Fitness"/>
    <s v="Recovery Roller"/>
    <n v="2"/>
    <n v="35.61"/>
    <n v="0.15"/>
    <n v="13.96"/>
    <n v="60.536999999999999"/>
    <n v="27.92"/>
    <n v="32.616999999999997"/>
    <n v="0.53879445628293432"/>
  </r>
  <r>
    <n v="3209"/>
    <d v="2026-06-18T00:00:00"/>
    <n v="2026"/>
    <s v="Q2"/>
    <n v="6"/>
    <x v="5"/>
    <x v="3"/>
    <x v="13"/>
    <x v="0"/>
    <s v="Returning"/>
    <s v="Travel"/>
    <s v="Carry-On Duffel"/>
    <n v="2"/>
    <n v="133.12"/>
    <n v="0"/>
    <n v="67.02"/>
    <n v="266.24"/>
    <n v="134.04"/>
    <n v="132.20000000000002"/>
    <n v="0.4965444711538462"/>
  </r>
  <r>
    <n v="3414"/>
    <d v="2026-06-18T00:00:00"/>
    <n v="2026"/>
    <s v="Q2"/>
    <n v="6"/>
    <x v="5"/>
    <x v="0"/>
    <x v="15"/>
    <x v="3"/>
    <s v="Returning"/>
    <s v="Cycling"/>
    <s v="Trail Bike Light"/>
    <n v="1"/>
    <n v="51.23"/>
    <n v="0.05"/>
    <n v="23.12"/>
    <n v="48.668499999999995"/>
    <n v="23.12"/>
    <n v="25.548499999999994"/>
    <n v="0.5249494025909982"/>
  </r>
  <r>
    <n v="3846"/>
    <d v="2026-06-18T00:00:00"/>
    <n v="2026"/>
    <s v="Q2"/>
    <n v="6"/>
    <x v="5"/>
    <x v="1"/>
    <x v="12"/>
    <x v="0"/>
    <s v="Business"/>
    <s v="Hiking"/>
    <s v="Hiking Daypack 20L"/>
    <n v="1"/>
    <n v="93.5"/>
    <n v="0"/>
    <n v="46.63"/>
    <n v="93.5"/>
    <n v="46.63"/>
    <n v="46.87"/>
    <n v="0.50128342245989299"/>
  </r>
  <r>
    <n v="4120"/>
    <d v="2026-06-18T00:00:00"/>
    <n v="2026"/>
    <s v="Q2"/>
    <n v="6"/>
    <x v="5"/>
    <x v="3"/>
    <x v="4"/>
    <x v="2"/>
    <s v="Returning"/>
    <s v="Fitness"/>
    <s v="Resistance Band Set"/>
    <n v="3"/>
    <n v="41.16"/>
    <n v="0"/>
    <n v="14.79"/>
    <n v="123.47999999999999"/>
    <n v="44.37"/>
    <n v="79.109999999999985"/>
    <n v="0.64067055393586003"/>
  </r>
  <r>
    <n v="4217"/>
    <d v="2026-06-18T00:00:00"/>
    <n v="2026"/>
    <s v="Q2"/>
    <n v="6"/>
    <x v="5"/>
    <x v="1"/>
    <x v="12"/>
    <x v="3"/>
    <s v="New"/>
    <s v="Fitness"/>
    <s v="Resistance Band Set"/>
    <n v="1"/>
    <n v="39.74"/>
    <n v="0.05"/>
    <n v="14.39"/>
    <n v="37.753"/>
    <n v="14.39"/>
    <n v="23.363"/>
    <n v="0.6188382380208195"/>
  </r>
  <r>
    <n v="4786"/>
    <d v="2026-06-18T00:00:00"/>
    <n v="2026"/>
    <s v="Q2"/>
    <n v="6"/>
    <x v="5"/>
    <x v="3"/>
    <x v="7"/>
    <x v="0"/>
    <s v="Returning"/>
    <s v="Travel"/>
    <s v="Packing Cube Set"/>
    <n v="3"/>
    <n v="46.79"/>
    <n v="0.1"/>
    <n v="18.25"/>
    <n v="126.33300000000001"/>
    <n v="54.75"/>
    <n v="71.583000000000013"/>
    <n v="0.56662154781411034"/>
  </r>
  <r>
    <n v="23"/>
    <d v="2026-06-19T00:00:00"/>
    <n v="2026"/>
    <s v="Q2"/>
    <n v="6"/>
    <x v="5"/>
    <x v="3"/>
    <x v="13"/>
    <x v="1"/>
    <s v="Business"/>
    <s v="Hiking"/>
    <s v="Hiking Daypack 20L"/>
    <n v="4"/>
    <n v="91.74"/>
    <n v="0.2"/>
    <n v="44.74"/>
    <n v="293.56799999999998"/>
    <n v="178.96"/>
    <n v="114.60799999999998"/>
    <n v="0.39039677349029861"/>
  </r>
  <r>
    <n v="99"/>
    <d v="2026-06-19T00:00:00"/>
    <n v="2026"/>
    <s v="Q2"/>
    <n v="6"/>
    <x v="5"/>
    <x v="3"/>
    <x v="13"/>
    <x v="0"/>
    <s v="New"/>
    <s v="Fitness"/>
    <s v="Recovery Roller"/>
    <n v="1"/>
    <n v="36.28"/>
    <n v="0.1"/>
    <n v="13.8"/>
    <n v="32.652000000000001"/>
    <n v="13.8"/>
    <n v="18.852"/>
    <n v="0.5773612642410878"/>
  </r>
  <r>
    <n v="269"/>
    <d v="2026-06-19T00:00:00"/>
    <n v="2026"/>
    <s v="Q2"/>
    <n v="6"/>
    <x v="5"/>
    <x v="3"/>
    <x v="13"/>
    <x v="1"/>
    <s v="Returning"/>
    <s v="Hiking"/>
    <s v="Trekking Poles"/>
    <n v="3"/>
    <n v="73.02"/>
    <n v="0.1"/>
    <n v="32.69"/>
    <n v="197.154"/>
    <n v="98.07"/>
    <n v="99.084000000000003"/>
    <n v="0.50257159377948202"/>
  </r>
  <r>
    <n v="1772"/>
    <d v="2026-06-19T00:00:00"/>
    <n v="2026"/>
    <s v="Q2"/>
    <n v="6"/>
    <x v="5"/>
    <x v="3"/>
    <x v="4"/>
    <x v="0"/>
    <s v="New"/>
    <s v="Hiking"/>
    <s v="Summit Backpack 45L"/>
    <n v="4"/>
    <n v="153.38"/>
    <n v="0"/>
    <n v="76.92"/>
    <n v="613.52"/>
    <n v="307.68"/>
    <n v="305.83999999999997"/>
    <n v="0.49850045638283996"/>
  </r>
  <r>
    <n v="1906"/>
    <d v="2026-06-19T00:00:00"/>
    <n v="2026"/>
    <s v="Q2"/>
    <n v="6"/>
    <x v="5"/>
    <x v="3"/>
    <x v="8"/>
    <x v="3"/>
    <s v="Returning"/>
    <s v="Camping"/>
    <s v="Compact Sleeping Bag"/>
    <n v="2"/>
    <n v="125.5"/>
    <n v="0"/>
    <n v="61.67"/>
    <n v="251"/>
    <n v="123.34"/>
    <n v="127.66"/>
    <n v="0.50860557768924297"/>
  </r>
  <r>
    <n v="2473"/>
    <d v="2026-06-19T00:00:00"/>
    <n v="2026"/>
    <s v="Q2"/>
    <n v="6"/>
    <x v="5"/>
    <x v="0"/>
    <x v="0"/>
    <x v="1"/>
    <s v="Returning"/>
    <s v="Cycling"/>
    <s v="Commuter Helmet"/>
    <n v="3"/>
    <n v="80.75"/>
    <n v="0.15"/>
    <n v="42.81"/>
    <n v="205.91249999999999"/>
    <n v="128.43"/>
    <n v="77.482499999999987"/>
    <n v="0.37628847204516475"/>
  </r>
  <r>
    <n v="2549"/>
    <d v="2026-06-19T00:00:00"/>
    <n v="2026"/>
    <s v="Q2"/>
    <n v="6"/>
    <x v="5"/>
    <x v="3"/>
    <x v="13"/>
    <x v="1"/>
    <s v="Returning"/>
    <s v="Fitness"/>
    <s v="Recovery Roller"/>
    <n v="8"/>
    <n v="36.15"/>
    <n v="0.05"/>
    <n v="13.55"/>
    <n v="274.73999999999995"/>
    <n v="108.4"/>
    <n v="166.33999999999995"/>
    <n v="0.60544514814005956"/>
  </r>
  <r>
    <n v="3341"/>
    <d v="2026-06-19T00:00:00"/>
    <n v="2026"/>
    <s v="Q2"/>
    <n v="6"/>
    <x v="5"/>
    <x v="0"/>
    <x v="15"/>
    <x v="0"/>
    <s v="New"/>
    <s v="Hiking"/>
    <s v="Trail Boots"/>
    <n v="2"/>
    <n v="143.1"/>
    <n v="0"/>
    <n v="78.11"/>
    <n v="286.2"/>
    <n v="156.22"/>
    <n v="129.97999999999999"/>
    <n v="0.45415793151642209"/>
  </r>
  <r>
    <n v="3351"/>
    <d v="2026-06-19T00:00:00"/>
    <n v="2026"/>
    <s v="Q2"/>
    <n v="6"/>
    <x v="5"/>
    <x v="1"/>
    <x v="1"/>
    <x v="3"/>
    <s v="New"/>
    <s v="Camping"/>
    <s v="Compact Sleeping Bag"/>
    <n v="4"/>
    <n v="123.89"/>
    <n v="0"/>
    <n v="59.42"/>
    <n v="495.56"/>
    <n v="237.68"/>
    <n v="257.88"/>
    <n v="0.5203809831301961"/>
  </r>
  <r>
    <n v="3366"/>
    <d v="2026-06-19T00:00:00"/>
    <n v="2026"/>
    <s v="Q2"/>
    <n v="6"/>
    <x v="5"/>
    <x v="1"/>
    <x v="11"/>
    <x v="0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</r>
  <r>
    <n v="3691"/>
    <d v="2026-06-19T00:00:00"/>
    <n v="2026"/>
    <s v="Q2"/>
    <n v="6"/>
    <x v="5"/>
    <x v="1"/>
    <x v="6"/>
    <x v="2"/>
    <s v="Returning"/>
    <s v="Hiking"/>
    <s v="Hiking Daypack 20L"/>
    <n v="1"/>
    <n v="93.48"/>
    <n v="0.05"/>
    <n v="44.31"/>
    <n v="88.805999999999997"/>
    <n v="44.31"/>
    <n v="44.495999999999995"/>
    <n v="0.50104722653874734"/>
  </r>
  <r>
    <n v="3909"/>
    <d v="2026-06-19T00:00:00"/>
    <n v="2026"/>
    <s v="Q2"/>
    <n v="6"/>
    <x v="5"/>
    <x v="1"/>
    <x v="1"/>
    <x v="3"/>
    <s v="Returning"/>
    <s v="Hiking"/>
    <s v="Summit Backpack 45L"/>
    <n v="1"/>
    <n v="156.05000000000001"/>
    <n v="0.05"/>
    <n v="81.28"/>
    <n v="148.2475"/>
    <n v="81.28"/>
    <n v="66.967500000000001"/>
    <n v="0.45172768512116562"/>
  </r>
  <r>
    <n v="4862"/>
    <d v="2026-06-19T00:00:00"/>
    <n v="2026"/>
    <s v="Q2"/>
    <n v="6"/>
    <x v="5"/>
    <x v="1"/>
    <x v="6"/>
    <x v="0"/>
    <s v="Returning"/>
    <s v="Fitness"/>
    <s v="Recovery Roller"/>
    <n v="1"/>
    <n v="36.74"/>
    <n v="0"/>
    <n v="14.15"/>
    <n v="36.74"/>
    <n v="14.15"/>
    <n v="22.590000000000003"/>
    <n v="0.61486118671747425"/>
  </r>
  <r>
    <n v="5096"/>
    <d v="2026-06-19T00:00:00"/>
    <n v="2026"/>
    <s v="Q2"/>
    <n v="6"/>
    <x v="5"/>
    <x v="0"/>
    <x v="15"/>
    <x v="0"/>
    <s v="Returning"/>
    <s v="Camping"/>
    <s v="Trail Tent 2P"/>
    <n v="2"/>
    <n v="199.28"/>
    <n v="0"/>
    <n v="102.85"/>
    <n v="398.56"/>
    <n v="205.7"/>
    <n v="192.86"/>
    <n v="0.48389201124046571"/>
  </r>
  <r>
    <n v="5112"/>
    <d v="2026-06-19T00:00:00"/>
    <n v="2026"/>
    <s v="Q2"/>
    <n v="6"/>
    <x v="5"/>
    <x v="0"/>
    <x v="0"/>
    <x v="3"/>
    <s v="Returning"/>
    <s v="Fitness"/>
    <s v="Recovery Roller"/>
    <n v="2"/>
    <n v="37.04"/>
    <n v="0.05"/>
    <n v="13.76"/>
    <n v="70.375999999999991"/>
    <n v="27.52"/>
    <n v="42.855999999999995"/>
    <n v="0.60895759918153913"/>
  </r>
  <r>
    <n v="501"/>
    <d v="2026-06-20T00:00:00"/>
    <n v="2026"/>
    <s v="Q2"/>
    <n v="6"/>
    <x v="5"/>
    <x v="3"/>
    <x v="4"/>
    <x v="0"/>
    <s v="New"/>
    <s v="Camping"/>
    <s v="Portable Camp Stove"/>
    <n v="2"/>
    <n v="80.95"/>
    <n v="0.1"/>
    <n v="39.44"/>
    <n v="145.71"/>
    <n v="78.88"/>
    <n v="66.830000000000013"/>
    <n v="0.45865074462974409"/>
  </r>
  <r>
    <n v="540"/>
    <d v="2026-06-20T00:00:00"/>
    <n v="2026"/>
    <s v="Q2"/>
    <n v="6"/>
    <x v="5"/>
    <x v="0"/>
    <x v="9"/>
    <x v="3"/>
    <s v="Returning"/>
    <s v="Hiking"/>
    <s v="Summit Backpack 45L"/>
    <n v="1"/>
    <n v="151.46"/>
    <n v="0.05"/>
    <n v="77.98"/>
    <n v="143.887"/>
    <n v="77.98"/>
    <n v="65.906999999999996"/>
    <n v="0.45804693961233467"/>
  </r>
  <r>
    <n v="2255"/>
    <d v="2026-06-20T00:00:00"/>
    <n v="2026"/>
    <s v="Q2"/>
    <n v="6"/>
    <x v="5"/>
    <x v="0"/>
    <x v="9"/>
    <x v="0"/>
    <s v="Business"/>
    <s v="Hiking"/>
    <s v="Hiking Daypack 20L"/>
    <n v="5"/>
    <n v="90.1"/>
    <n v="0"/>
    <n v="44.32"/>
    <n v="450.5"/>
    <n v="221.6"/>
    <n v="228.9"/>
    <n v="0.50810210876803552"/>
  </r>
  <r>
    <n v="3126"/>
    <d v="2026-06-20T00:00:00"/>
    <n v="2026"/>
    <s v="Q2"/>
    <n v="6"/>
    <x v="5"/>
    <x v="0"/>
    <x v="0"/>
    <x v="3"/>
    <s v="Business"/>
    <s v="Hiking"/>
    <s v="Summit Backpack 45L"/>
    <n v="1"/>
    <n v="155.69"/>
    <n v="0.1"/>
    <n v="79.42"/>
    <n v="140.12100000000001"/>
    <n v="79.42"/>
    <n v="60.701000000000008"/>
    <n v="0.43320415926235184"/>
  </r>
  <r>
    <n v="3223"/>
    <d v="2026-06-20T00:00:00"/>
    <n v="2026"/>
    <s v="Q2"/>
    <n v="6"/>
    <x v="5"/>
    <x v="1"/>
    <x v="14"/>
    <x v="2"/>
    <s v="Returning"/>
    <s v="Fitness"/>
    <s v="Training Mat"/>
    <n v="1"/>
    <n v="50.11"/>
    <n v="0.05"/>
    <n v="21.38"/>
    <n v="47.604499999999994"/>
    <n v="21.38"/>
    <n v="26.224499999999995"/>
    <n v="0.55088279469377888"/>
  </r>
  <r>
    <n v="3260"/>
    <d v="2026-06-20T00:00:00"/>
    <n v="2026"/>
    <s v="Q2"/>
    <n v="6"/>
    <x v="5"/>
    <x v="2"/>
    <x v="2"/>
    <x v="2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</r>
  <r>
    <n v="3404"/>
    <d v="2026-06-20T00:00:00"/>
    <n v="2026"/>
    <s v="Q2"/>
    <n v="6"/>
    <x v="5"/>
    <x v="3"/>
    <x v="8"/>
    <x v="0"/>
    <s v="New"/>
    <s v="Camping"/>
    <s v="Trail Tent 2P"/>
    <n v="3"/>
    <n v="191.11"/>
    <n v="0.05"/>
    <n v="102.82"/>
    <n v="544.6635"/>
    <n v="308.45999999999998"/>
    <n v="236.20350000000002"/>
    <n v="0.43366867800026992"/>
  </r>
  <r>
    <n v="4267"/>
    <d v="2026-06-20T00:00:00"/>
    <n v="2026"/>
    <s v="Q2"/>
    <n v="6"/>
    <x v="5"/>
    <x v="3"/>
    <x v="13"/>
    <x v="1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</r>
  <r>
    <n v="5082"/>
    <d v="2026-06-20T00:00:00"/>
    <n v="2026"/>
    <s v="Q2"/>
    <n v="6"/>
    <x v="5"/>
    <x v="1"/>
    <x v="11"/>
    <x v="0"/>
    <s v="Business"/>
    <s v="Cycling"/>
    <s v="Commuter Helmet"/>
    <n v="2"/>
    <n v="81.489999999999995"/>
    <n v="0"/>
    <n v="42.15"/>
    <n v="162.97999999999999"/>
    <n v="84.3"/>
    <n v="78.679999999999993"/>
    <n v="0.48275862068965514"/>
  </r>
  <r>
    <n v="5108"/>
    <d v="2026-06-20T00:00:00"/>
    <n v="2026"/>
    <s v="Q2"/>
    <n v="6"/>
    <x v="5"/>
    <x v="1"/>
    <x v="6"/>
    <x v="1"/>
    <s v="Business"/>
    <s v="Travel"/>
    <s v="Travel Backpack 35L"/>
    <n v="8"/>
    <n v="162.71"/>
    <n v="0.2"/>
    <n v="85.27"/>
    <n v="1041.3440000000001"/>
    <n v="682.16"/>
    <n v="359.18400000000008"/>
    <n v="0.34492348349824847"/>
  </r>
  <r>
    <n v="1105"/>
    <d v="2026-06-21T00:00:00"/>
    <n v="2026"/>
    <s v="Q2"/>
    <n v="6"/>
    <x v="5"/>
    <x v="2"/>
    <x v="5"/>
    <x v="3"/>
    <s v="Returning"/>
    <s v="Travel"/>
    <s v="Insulated Bottle"/>
    <n v="1"/>
    <n v="36.479999999999997"/>
    <n v="0.1"/>
    <n v="13.9"/>
    <n v="32.832000000000001"/>
    <n v="13.9"/>
    <n v="18.932000000000002"/>
    <n v="0.57663255360623789"/>
  </r>
  <r>
    <n v="2757"/>
    <d v="2026-06-21T00:00:00"/>
    <n v="2026"/>
    <s v="Q2"/>
    <n v="6"/>
    <x v="5"/>
    <x v="1"/>
    <x v="6"/>
    <x v="1"/>
    <s v="Business"/>
    <s v="Travel"/>
    <s v="Carry-On Duffel"/>
    <n v="6"/>
    <n v="136.65"/>
    <n v="0.15"/>
    <n v="68.56"/>
    <n v="696.91500000000008"/>
    <n v="411.36"/>
    <n v="285.55500000000006"/>
    <n v="0.4097415036266977"/>
  </r>
  <r>
    <n v="3325"/>
    <d v="2026-06-21T00:00:00"/>
    <n v="2026"/>
    <s v="Q2"/>
    <n v="6"/>
    <x v="5"/>
    <x v="2"/>
    <x v="2"/>
    <x v="0"/>
    <s v="New"/>
    <s v="Cycling"/>
    <s v="Trail Bike Light"/>
    <n v="4"/>
    <n v="50.57"/>
    <n v="0"/>
    <n v="21.85"/>
    <n v="202.28"/>
    <n v="87.4"/>
    <n v="114.88"/>
    <n v="0.56792564761716435"/>
  </r>
  <r>
    <n v="4070"/>
    <d v="2026-06-21T00:00:00"/>
    <n v="2026"/>
    <s v="Q2"/>
    <n v="6"/>
    <x v="5"/>
    <x v="3"/>
    <x v="8"/>
    <x v="0"/>
    <s v="New"/>
    <s v="Cycling"/>
    <s v="Cycling Pack 12L"/>
    <n v="3"/>
    <n v="103.72"/>
    <n v="0"/>
    <n v="50.34"/>
    <n v="311.15999999999997"/>
    <n v="151.02000000000001"/>
    <n v="160.13999999999996"/>
    <n v="0.51465483995372152"/>
  </r>
  <r>
    <n v="4339"/>
    <d v="2026-06-21T00:00:00"/>
    <n v="2026"/>
    <s v="Q2"/>
    <n v="6"/>
    <x v="5"/>
    <x v="2"/>
    <x v="16"/>
    <x v="3"/>
    <s v="Returning"/>
    <s v="Travel"/>
    <s v="Carry-On Duffel"/>
    <n v="1"/>
    <n v="132.49"/>
    <n v="0"/>
    <n v="67.09"/>
    <n v="132.49"/>
    <n v="67.09"/>
    <n v="65.400000000000006"/>
    <n v="0.49362216016303118"/>
  </r>
  <r>
    <n v="731"/>
    <d v="2026-06-22T00:00:00"/>
    <n v="2026"/>
    <s v="Q2"/>
    <n v="6"/>
    <x v="5"/>
    <x v="2"/>
    <x v="3"/>
    <x v="0"/>
    <s v="New"/>
    <s v="Camping"/>
    <s v="Portable Camp Stove"/>
    <n v="2"/>
    <n v="80.650000000000006"/>
    <n v="0"/>
    <n v="39.18"/>
    <n v="161.30000000000001"/>
    <n v="78.36"/>
    <n v="82.940000000000012"/>
    <n v="0.51419714817110973"/>
  </r>
  <r>
    <n v="1362"/>
    <d v="2026-06-22T00:00:00"/>
    <n v="2026"/>
    <s v="Q2"/>
    <n v="6"/>
    <x v="5"/>
    <x v="1"/>
    <x v="1"/>
    <x v="2"/>
    <s v="New"/>
    <s v="Fitness"/>
    <s v="Recovery Roller"/>
    <n v="1"/>
    <n v="35.409999999999997"/>
    <n v="0.05"/>
    <n v="13.9"/>
    <n v="33.639499999999998"/>
    <n v="13.9"/>
    <n v="19.7395"/>
    <n v="0.58679528530447833"/>
  </r>
  <r>
    <n v="1512"/>
    <d v="2026-06-22T00:00:00"/>
    <n v="2026"/>
    <s v="Q2"/>
    <n v="6"/>
    <x v="5"/>
    <x v="0"/>
    <x v="0"/>
    <x v="3"/>
    <s v="Returning"/>
    <s v="Fitness"/>
    <s v="Resistance Band Set"/>
    <n v="3"/>
    <n v="41.01"/>
    <n v="0"/>
    <n v="14.33"/>
    <n v="123.03"/>
    <n v="42.99"/>
    <n v="80.039999999999992"/>
    <n v="0.65057303096805652"/>
  </r>
  <r>
    <n v="1647"/>
    <d v="2026-06-22T00:00:00"/>
    <n v="2026"/>
    <s v="Q2"/>
    <n v="6"/>
    <x v="5"/>
    <x v="3"/>
    <x v="8"/>
    <x v="0"/>
    <s v="Business"/>
    <s v="Travel"/>
    <s v="Insulated Bottle"/>
    <n v="1"/>
    <n v="36.01"/>
    <n v="0"/>
    <n v="13.23"/>
    <n v="36.01"/>
    <n v="13.23"/>
    <n v="22.779999999999998"/>
    <n v="0.63260205498472644"/>
  </r>
  <r>
    <n v="2358"/>
    <d v="2026-06-22T00:00:00"/>
    <n v="2026"/>
    <s v="Q2"/>
    <n v="6"/>
    <x v="5"/>
    <x v="0"/>
    <x v="0"/>
    <x v="3"/>
    <s v="Returning"/>
    <s v="Fitness"/>
    <s v="Training Mat"/>
    <n v="2"/>
    <n v="50.21"/>
    <n v="0.05"/>
    <n v="21.74"/>
    <n v="95.399000000000001"/>
    <n v="43.48"/>
    <n v="51.919000000000004"/>
    <n v="0.54423002337550708"/>
  </r>
  <r>
    <n v="2366"/>
    <d v="2026-06-22T00:00:00"/>
    <n v="2026"/>
    <s v="Q2"/>
    <n v="6"/>
    <x v="5"/>
    <x v="2"/>
    <x v="10"/>
    <x v="3"/>
    <s v="Returning"/>
    <s v="Cycling"/>
    <s v="Cycling Pack 12L"/>
    <n v="3"/>
    <n v="100.3"/>
    <n v="0"/>
    <n v="49.26"/>
    <n v="300.89999999999998"/>
    <n v="147.78"/>
    <n v="153.11999999999998"/>
    <n v="0.5088733798604187"/>
  </r>
  <r>
    <n v="3481"/>
    <d v="2026-06-22T00:00:00"/>
    <n v="2026"/>
    <s v="Q2"/>
    <n v="6"/>
    <x v="5"/>
    <x v="3"/>
    <x v="8"/>
    <x v="2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</r>
  <r>
    <n v="3595"/>
    <d v="2026-06-22T00:00:00"/>
    <n v="2026"/>
    <s v="Q2"/>
    <n v="6"/>
    <x v="5"/>
    <x v="1"/>
    <x v="14"/>
    <x v="0"/>
    <s v="New"/>
    <s v="Cycling"/>
    <s v="Compact Repair Kit"/>
    <n v="2"/>
    <n v="40.94"/>
    <n v="0.1"/>
    <n v="16.88"/>
    <n v="73.691999999999993"/>
    <n v="33.76"/>
    <n v="39.931999999999995"/>
    <n v="0.54187700157411933"/>
  </r>
  <r>
    <n v="3766"/>
    <d v="2026-06-22T00:00:00"/>
    <n v="2026"/>
    <s v="Q2"/>
    <n v="6"/>
    <x v="5"/>
    <x v="3"/>
    <x v="8"/>
    <x v="2"/>
    <s v="Returning"/>
    <s v="Hiking"/>
    <s v="Hiking Daypack 20L"/>
    <n v="1"/>
    <n v="93.78"/>
    <n v="0"/>
    <n v="46.62"/>
    <n v="93.78"/>
    <n v="46.62"/>
    <n v="47.160000000000004"/>
    <n v="0.50287907869481774"/>
  </r>
  <r>
    <n v="3933"/>
    <d v="2026-06-22T00:00:00"/>
    <n v="2026"/>
    <s v="Q2"/>
    <n v="6"/>
    <x v="5"/>
    <x v="3"/>
    <x v="4"/>
    <x v="2"/>
    <s v="New"/>
    <s v="Fitness"/>
    <s v="Training Mat"/>
    <n v="2"/>
    <n v="51.42"/>
    <n v="0"/>
    <n v="22.19"/>
    <n v="102.84"/>
    <n v="44.38"/>
    <n v="58.46"/>
    <n v="0.56845585375340335"/>
  </r>
  <r>
    <n v="3951"/>
    <d v="2026-06-22T00:00:00"/>
    <n v="2026"/>
    <s v="Q2"/>
    <n v="6"/>
    <x v="5"/>
    <x v="2"/>
    <x v="2"/>
    <x v="2"/>
    <s v="New"/>
    <s v="Travel"/>
    <s v="Travel Backpack 35L"/>
    <n v="1"/>
    <n v="164.99"/>
    <n v="0.1"/>
    <n v="86.6"/>
    <n v="148.49100000000001"/>
    <n v="86.6"/>
    <n v="61.89100000000002"/>
    <n v="0.41679967136055396"/>
  </r>
  <r>
    <n v="4078"/>
    <d v="2026-06-22T00:00:00"/>
    <n v="2026"/>
    <s v="Q2"/>
    <n v="6"/>
    <x v="5"/>
    <x v="2"/>
    <x v="5"/>
    <x v="3"/>
    <s v="Returning"/>
    <s v="Hiking"/>
    <s v="Trail Boots"/>
    <n v="1"/>
    <n v="145.65"/>
    <n v="0"/>
    <n v="79.87"/>
    <n v="145.65"/>
    <n v="79.87"/>
    <n v="65.78"/>
    <n v="0.45163062135255749"/>
  </r>
  <r>
    <n v="4182"/>
    <d v="2026-06-22T00:00:00"/>
    <n v="2026"/>
    <s v="Q2"/>
    <n v="6"/>
    <x v="5"/>
    <x v="1"/>
    <x v="11"/>
    <x v="0"/>
    <s v="New"/>
    <s v="Fitness"/>
    <s v="Weighted Vest"/>
    <n v="4"/>
    <n v="120.94"/>
    <n v="0.05"/>
    <n v="70.84"/>
    <n v="459.57199999999995"/>
    <n v="283.36"/>
    <n v="176.21199999999993"/>
    <n v="0.38342631840059871"/>
  </r>
  <r>
    <n v="323"/>
    <d v="2026-06-23T00:00:00"/>
    <n v="2026"/>
    <s v="Q2"/>
    <n v="6"/>
    <x v="5"/>
    <x v="3"/>
    <x v="13"/>
    <x v="0"/>
    <s v="Returning"/>
    <s v="Travel"/>
    <s v="Insulated Bottle"/>
    <n v="1"/>
    <n v="36.94"/>
    <n v="0"/>
    <n v="13.25"/>
    <n v="36.94"/>
    <n v="13.25"/>
    <n v="23.689999999999998"/>
    <n v="0.64131023280996213"/>
  </r>
  <r>
    <n v="544"/>
    <d v="2026-06-23T00:00:00"/>
    <n v="2026"/>
    <s v="Q2"/>
    <n v="6"/>
    <x v="5"/>
    <x v="0"/>
    <x v="15"/>
    <x v="0"/>
    <s v="Business"/>
    <s v="Hiking"/>
    <s v="Hiking Daypack 20L"/>
    <n v="1"/>
    <n v="90.3"/>
    <n v="0.05"/>
    <n v="45.07"/>
    <n v="85.784999999999997"/>
    <n v="45.07"/>
    <n v="40.714999999999996"/>
    <n v="0.47461677449437545"/>
  </r>
  <r>
    <n v="1570"/>
    <d v="2026-06-23T00:00:00"/>
    <n v="2026"/>
    <s v="Q2"/>
    <n v="6"/>
    <x v="5"/>
    <x v="3"/>
    <x v="13"/>
    <x v="3"/>
    <s v="Returning"/>
    <s v="Camping"/>
    <s v="Alpine Tent 4P"/>
    <n v="1"/>
    <n v="335.05"/>
    <n v="0"/>
    <n v="191.67"/>
    <n v="335.05"/>
    <n v="191.67"/>
    <n v="143.38000000000002"/>
    <n v="0.42793612893597976"/>
  </r>
  <r>
    <n v="1932"/>
    <d v="2026-06-23T00:00:00"/>
    <n v="2026"/>
    <s v="Q2"/>
    <n v="6"/>
    <x v="5"/>
    <x v="3"/>
    <x v="8"/>
    <x v="0"/>
    <s v="New"/>
    <s v="Travel"/>
    <s v="Insulated Bottle"/>
    <n v="1"/>
    <n v="35.9"/>
    <n v="0.05"/>
    <n v="13.81"/>
    <n v="34.104999999999997"/>
    <n v="13.81"/>
    <n v="20.294999999999995"/>
    <n v="0.59507403606509301"/>
  </r>
  <r>
    <n v="4352"/>
    <d v="2026-06-23T00:00:00"/>
    <n v="2026"/>
    <s v="Q2"/>
    <n v="6"/>
    <x v="5"/>
    <x v="3"/>
    <x v="13"/>
    <x v="0"/>
    <s v="Returning"/>
    <s v="Cycling"/>
    <s v="Trail Bike Light"/>
    <n v="6"/>
    <n v="51.34"/>
    <n v="0.1"/>
    <n v="22.47"/>
    <n v="277.23600000000005"/>
    <n v="134.82"/>
    <n v="142.41600000000005"/>
    <n v="0.51369951954291659"/>
  </r>
  <r>
    <n v="4561"/>
    <d v="2026-06-23T00:00:00"/>
    <n v="2026"/>
    <s v="Q2"/>
    <n v="6"/>
    <x v="5"/>
    <x v="0"/>
    <x v="0"/>
    <x v="2"/>
    <s v="Returning"/>
    <s v="Hiking"/>
    <s v="Summit Backpack 45L"/>
    <n v="1"/>
    <n v="157.91"/>
    <n v="0"/>
    <n v="77.12"/>
    <n v="157.91"/>
    <n v="77.12"/>
    <n v="80.789999999999992"/>
    <n v="0.51162054334747642"/>
  </r>
  <r>
    <n v="4741"/>
    <d v="2026-06-23T00:00:00"/>
    <n v="2026"/>
    <s v="Q2"/>
    <n v="6"/>
    <x v="5"/>
    <x v="3"/>
    <x v="13"/>
    <x v="0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</r>
  <r>
    <n v="4882"/>
    <d v="2026-06-23T00:00:00"/>
    <n v="2026"/>
    <s v="Q2"/>
    <n v="6"/>
    <x v="5"/>
    <x v="1"/>
    <x v="12"/>
    <x v="0"/>
    <s v="Returning"/>
    <s v="Camping"/>
    <s v="Compact Sleeping Bag"/>
    <n v="2"/>
    <n v="120.18"/>
    <n v="0.05"/>
    <n v="59.4"/>
    <n v="228.34200000000001"/>
    <n v="118.8"/>
    <n v="109.54200000000002"/>
    <n v="0.47972777675591882"/>
  </r>
  <r>
    <n v="4885"/>
    <d v="2026-06-23T00:00:00"/>
    <n v="2026"/>
    <s v="Q2"/>
    <n v="6"/>
    <x v="5"/>
    <x v="3"/>
    <x v="13"/>
    <x v="3"/>
    <s v="New"/>
    <s v="Camping"/>
    <s v="Trail Tent 2P"/>
    <n v="1"/>
    <n v="198.1"/>
    <n v="0.1"/>
    <n v="103.46"/>
    <n v="178.29"/>
    <n v="103.46"/>
    <n v="74.83"/>
    <n v="0.41970946211228899"/>
  </r>
  <r>
    <n v="4982"/>
    <d v="2026-06-23T00:00:00"/>
    <n v="2026"/>
    <s v="Q2"/>
    <n v="6"/>
    <x v="5"/>
    <x v="2"/>
    <x v="10"/>
    <x v="0"/>
    <s v="Returning"/>
    <s v="Travel"/>
    <s v="Insulated Bottle"/>
    <n v="1"/>
    <n v="36.700000000000003"/>
    <n v="0.15"/>
    <n v="13.59"/>
    <n v="31.195"/>
    <n v="13.59"/>
    <n v="17.605"/>
    <n v="0.56435326174066358"/>
  </r>
  <r>
    <n v="40"/>
    <d v="2026-06-24T00:00:00"/>
    <n v="2026"/>
    <s v="Q2"/>
    <n v="6"/>
    <x v="5"/>
    <x v="3"/>
    <x v="7"/>
    <x v="2"/>
    <s v="New"/>
    <s v="Travel"/>
    <s v="Travel Backpack 35L"/>
    <n v="1"/>
    <n v="167.23"/>
    <n v="0.05"/>
    <n v="85.14"/>
    <n v="158.86849999999998"/>
    <n v="85.14"/>
    <n v="73.728499999999983"/>
    <n v="0.46408507665144438"/>
  </r>
  <r>
    <n v="110"/>
    <d v="2026-06-24T00:00:00"/>
    <n v="2026"/>
    <s v="Q2"/>
    <n v="6"/>
    <x v="5"/>
    <x v="1"/>
    <x v="12"/>
    <x v="2"/>
    <s v="Business"/>
    <s v="Hiking"/>
    <s v="Trekking Poles"/>
    <n v="2"/>
    <n v="72.97"/>
    <n v="0"/>
    <n v="31.57"/>
    <n v="145.94"/>
    <n v="63.14"/>
    <n v="82.8"/>
    <n v="0.56735644785528294"/>
  </r>
  <r>
    <n v="1169"/>
    <d v="2026-06-24T00:00:00"/>
    <n v="2026"/>
    <s v="Q2"/>
    <n v="6"/>
    <x v="5"/>
    <x v="1"/>
    <x v="11"/>
    <x v="2"/>
    <s v="New"/>
    <s v="Cycling"/>
    <s v="Commuter Helmet"/>
    <n v="3"/>
    <n v="82.91"/>
    <n v="0"/>
    <n v="42.29"/>
    <n v="248.73"/>
    <n v="126.87"/>
    <n v="121.85999999999999"/>
    <n v="0.4899288384995778"/>
  </r>
  <r>
    <n v="2211"/>
    <d v="2026-06-24T00:00:00"/>
    <n v="2026"/>
    <s v="Q2"/>
    <n v="6"/>
    <x v="5"/>
    <x v="2"/>
    <x v="10"/>
    <x v="3"/>
    <s v="New"/>
    <s v="Fitness"/>
    <s v="Resistance Band Set"/>
    <n v="2"/>
    <n v="41.25"/>
    <n v="0"/>
    <n v="14.72"/>
    <n v="82.5"/>
    <n v="29.44"/>
    <n v="53.06"/>
    <n v="0.64315151515151514"/>
  </r>
  <r>
    <n v="3494"/>
    <d v="2026-06-24T00:00:00"/>
    <n v="2026"/>
    <s v="Q2"/>
    <n v="6"/>
    <x v="5"/>
    <x v="3"/>
    <x v="8"/>
    <x v="1"/>
    <s v="Business"/>
    <s v="Camping"/>
    <s v="Trail Tent 2P"/>
    <n v="6"/>
    <n v="194.79"/>
    <n v="0.15"/>
    <n v="106.78"/>
    <n v="993.42899999999997"/>
    <n v="640.68000000000006"/>
    <n v="352.74899999999991"/>
    <n v="0.3550822454347517"/>
  </r>
  <r>
    <n v="3586"/>
    <d v="2026-06-24T00:00:00"/>
    <n v="2026"/>
    <s v="Q2"/>
    <n v="6"/>
    <x v="5"/>
    <x v="0"/>
    <x v="15"/>
    <x v="1"/>
    <s v="Business"/>
    <s v="Camping"/>
    <s v="Trail Tent 2P"/>
    <n v="6"/>
    <n v="193.13"/>
    <n v="0.15"/>
    <n v="106.49"/>
    <n v="984.96299999999997"/>
    <n v="638.93999999999994"/>
    <n v="346.02300000000002"/>
    <n v="0.35130558203709178"/>
  </r>
  <r>
    <n v="3660"/>
    <d v="2026-06-24T00:00:00"/>
    <n v="2026"/>
    <s v="Q2"/>
    <n v="6"/>
    <x v="5"/>
    <x v="2"/>
    <x v="3"/>
    <x v="0"/>
    <s v="New"/>
    <s v="Cycling"/>
    <s v="Commuter Helmet"/>
    <n v="1"/>
    <n v="82.7"/>
    <n v="0.05"/>
    <n v="42.16"/>
    <n v="78.564999999999998"/>
    <n v="42.16"/>
    <n v="36.405000000000001"/>
    <n v="0.46337427607713361"/>
  </r>
  <r>
    <n v="4307"/>
    <d v="2026-06-24T00:00:00"/>
    <n v="2026"/>
    <s v="Q2"/>
    <n v="6"/>
    <x v="5"/>
    <x v="3"/>
    <x v="8"/>
    <x v="0"/>
    <s v="Business"/>
    <s v="Cycling"/>
    <s v="Compact Repair Kit"/>
    <n v="1"/>
    <n v="40.33"/>
    <n v="0"/>
    <n v="16.48"/>
    <n v="40.33"/>
    <n v="16.48"/>
    <n v="23.849999999999998"/>
    <n v="0.59137118770146291"/>
  </r>
  <r>
    <n v="5133"/>
    <d v="2026-06-24T00:00:00"/>
    <n v="2026"/>
    <s v="Q2"/>
    <n v="6"/>
    <x v="5"/>
    <x v="0"/>
    <x v="0"/>
    <x v="0"/>
    <s v="Business"/>
    <s v="Camping"/>
    <s v="Portable Camp Stove"/>
    <n v="1"/>
    <n v="81.99"/>
    <n v="0.15"/>
    <n v="40.29"/>
    <n v="69.691499999999991"/>
    <n v="40.29"/>
    <n v="29.401499999999992"/>
    <n v="0.4218807171606293"/>
  </r>
  <r>
    <n v="472"/>
    <d v="2026-06-25T00:00:00"/>
    <n v="2026"/>
    <s v="Q2"/>
    <n v="6"/>
    <x v="5"/>
    <x v="1"/>
    <x v="6"/>
    <x v="2"/>
    <s v="Business"/>
    <s v="Travel"/>
    <s v="Packing Cube Set"/>
    <n v="3"/>
    <n v="46.29"/>
    <n v="0"/>
    <n v="18.309999999999999"/>
    <n v="138.87"/>
    <n v="54.929999999999993"/>
    <n v="83.940000000000012"/>
    <n v="0.60445020522791104"/>
  </r>
  <r>
    <n v="689"/>
    <d v="2026-06-25T00:00:00"/>
    <n v="2026"/>
    <s v="Q2"/>
    <n v="6"/>
    <x v="5"/>
    <x v="3"/>
    <x v="7"/>
    <x v="0"/>
    <s v="New"/>
    <s v="Cycling"/>
    <s v="Compact Repair Kit"/>
    <n v="1"/>
    <n v="39.729999999999997"/>
    <n v="0"/>
    <n v="16.55"/>
    <n v="39.729999999999997"/>
    <n v="16.55"/>
    <n v="23.179999999999996"/>
    <n v="0.58343820790334755"/>
  </r>
  <r>
    <n v="864"/>
    <d v="2026-06-25T00:00:00"/>
    <n v="2026"/>
    <s v="Q2"/>
    <n v="6"/>
    <x v="5"/>
    <x v="3"/>
    <x v="8"/>
    <x v="0"/>
    <s v="New"/>
    <s v="Travel"/>
    <s v="Carry-On Duffel"/>
    <n v="4"/>
    <n v="131.02000000000001"/>
    <n v="0.05"/>
    <n v="67.42"/>
    <n v="497.87600000000003"/>
    <n v="269.68"/>
    <n v="228.19600000000003"/>
    <n v="0.45833902417469413"/>
  </r>
  <r>
    <n v="1163"/>
    <d v="2026-06-25T00:00:00"/>
    <n v="2026"/>
    <s v="Q2"/>
    <n v="6"/>
    <x v="5"/>
    <x v="1"/>
    <x v="12"/>
    <x v="0"/>
    <s v="New"/>
    <s v="Travel"/>
    <s v="Packing Cube Set"/>
    <n v="2"/>
    <n v="46.69"/>
    <n v="0.05"/>
    <n v="18.23"/>
    <n v="88.710999999999999"/>
    <n v="36.46"/>
    <n v="52.250999999999998"/>
    <n v="0.58900249123558523"/>
  </r>
  <r>
    <n v="1323"/>
    <d v="2026-06-25T00:00:00"/>
    <n v="2026"/>
    <s v="Q2"/>
    <n v="6"/>
    <x v="5"/>
    <x v="1"/>
    <x v="12"/>
    <x v="0"/>
    <s v="Returning"/>
    <s v="Fitness"/>
    <s v="Resistance Band Set"/>
    <n v="2"/>
    <n v="39.57"/>
    <n v="0.1"/>
    <n v="14.64"/>
    <n v="71.225999999999999"/>
    <n v="29.28"/>
    <n v="41.945999999999998"/>
    <n v="0.58891416055934631"/>
  </r>
  <r>
    <n v="2098"/>
    <d v="2026-06-25T00:00:00"/>
    <n v="2026"/>
    <s v="Q2"/>
    <n v="6"/>
    <x v="5"/>
    <x v="2"/>
    <x v="2"/>
    <x v="0"/>
    <s v="Returning"/>
    <s v="Hiking"/>
    <s v="Trail Boots"/>
    <n v="1"/>
    <n v="146.46"/>
    <n v="0.15"/>
    <n v="80.760000000000005"/>
    <n v="124.491"/>
    <n v="80.760000000000005"/>
    <n v="43.730999999999995"/>
    <n v="0.35127840566787955"/>
  </r>
  <r>
    <n v="2190"/>
    <d v="2026-06-25T00:00:00"/>
    <n v="2026"/>
    <s v="Q2"/>
    <n v="6"/>
    <x v="5"/>
    <x v="1"/>
    <x v="6"/>
    <x v="2"/>
    <s v="Business"/>
    <s v="Cycling"/>
    <s v="Trail Bike Light"/>
    <n v="5"/>
    <n v="50.78"/>
    <n v="0"/>
    <n v="22.68"/>
    <n v="253.9"/>
    <n v="113.4"/>
    <n v="140.5"/>
    <n v="0.55336746750689247"/>
  </r>
  <r>
    <n v="2664"/>
    <d v="2026-06-25T00:00:00"/>
    <n v="2026"/>
    <s v="Q2"/>
    <n v="6"/>
    <x v="5"/>
    <x v="2"/>
    <x v="10"/>
    <x v="3"/>
    <s v="Returning"/>
    <s v="Travel"/>
    <s v="Packing Cube Set"/>
    <n v="3"/>
    <n v="47.61"/>
    <n v="0"/>
    <n v="18.21"/>
    <n v="142.82999999999998"/>
    <n v="54.63"/>
    <n v="88.199999999999989"/>
    <n v="0.61751732829237549"/>
  </r>
  <r>
    <n v="2992"/>
    <d v="2026-06-25T00:00:00"/>
    <n v="2026"/>
    <s v="Q2"/>
    <n v="6"/>
    <x v="5"/>
    <x v="2"/>
    <x v="16"/>
    <x v="0"/>
    <s v="New"/>
    <s v="Cycling"/>
    <s v="Trail Bike Light"/>
    <n v="1"/>
    <n v="50.75"/>
    <n v="0.1"/>
    <n v="22.94"/>
    <n v="45.675000000000004"/>
    <n v="22.94"/>
    <n v="22.735000000000003"/>
    <n v="0.49775588396278053"/>
  </r>
  <r>
    <n v="3120"/>
    <d v="2026-06-25T00:00:00"/>
    <n v="2026"/>
    <s v="Q2"/>
    <n v="6"/>
    <x v="5"/>
    <x v="2"/>
    <x v="5"/>
    <x v="3"/>
    <s v="Returning"/>
    <s v="Fitness"/>
    <s v="Training Mat"/>
    <n v="1"/>
    <n v="50.33"/>
    <n v="0"/>
    <n v="21.66"/>
    <n v="50.33"/>
    <n v="21.66"/>
    <n v="28.669999999999998"/>
    <n v="0.56964037353467112"/>
  </r>
  <r>
    <n v="189"/>
    <d v="2026-06-26T00:00:00"/>
    <n v="2026"/>
    <s v="Q2"/>
    <n v="6"/>
    <x v="5"/>
    <x v="2"/>
    <x v="10"/>
    <x v="0"/>
    <s v="Business"/>
    <s v="Travel"/>
    <s v="Packing Cube Set"/>
    <n v="1"/>
    <n v="47.5"/>
    <n v="0.1"/>
    <n v="18.8"/>
    <n v="42.75"/>
    <n v="18.8"/>
    <n v="23.95"/>
    <n v="0.56023391812865497"/>
  </r>
  <r>
    <n v="927"/>
    <d v="2026-06-26T00:00:00"/>
    <n v="2026"/>
    <s v="Q2"/>
    <n v="6"/>
    <x v="5"/>
    <x v="2"/>
    <x v="10"/>
    <x v="3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</r>
  <r>
    <n v="1388"/>
    <d v="2026-06-26T00:00:00"/>
    <n v="2026"/>
    <s v="Q2"/>
    <n v="6"/>
    <x v="5"/>
    <x v="1"/>
    <x v="14"/>
    <x v="0"/>
    <s v="Returning"/>
    <s v="Hiking"/>
    <s v="Summit Backpack 45L"/>
    <n v="3"/>
    <n v="156.76"/>
    <n v="0.05"/>
    <n v="78.63"/>
    <n v="446.76599999999996"/>
    <n v="235.89"/>
    <n v="210.87599999999998"/>
    <n v="0.47200547937846654"/>
  </r>
  <r>
    <n v="3932"/>
    <d v="2026-06-26T00:00:00"/>
    <n v="2026"/>
    <s v="Q2"/>
    <n v="6"/>
    <x v="5"/>
    <x v="2"/>
    <x v="10"/>
    <x v="0"/>
    <s v="New"/>
    <s v="Fitness"/>
    <s v="Recovery Roller"/>
    <n v="4"/>
    <n v="35.770000000000003"/>
    <n v="0"/>
    <n v="13.75"/>
    <n v="143.08000000000001"/>
    <n v="55"/>
    <n v="88.080000000000013"/>
    <n v="0.61559966452334358"/>
  </r>
  <r>
    <n v="4008"/>
    <d v="2026-06-26T00:00:00"/>
    <n v="2026"/>
    <s v="Q2"/>
    <n v="6"/>
    <x v="5"/>
    <x v="1"/>
    <x v="14"/>
    <x v="0"/>
    <s v="Returning"/>
    <s v="Cycling"/>
    <s v="Cycling Pack 12L"/>
    <n v="2"/>
    <n v="102.49"/>
    <n v="0"/>
    <n v="50.07"/>
    <n v="204.98"/>
    <n v="100.14"/>
    <n v="104.83999999999999"/>
    <n v="0.51146453312518292"/>
  </r>
  <r>
    <n v="4701"/>
    <d v="2026-06-26T00:00:00"/>
    <n v="2026"/>
    <s v="Q2"/>
    <n v="6"/>
    <x v="5"/>
    <x v="0"/>
    <x v="0"/>
    <x v="1"/>
    <s v="Business"/>
    <s v="Cycling"/>
    <s v="Commuter Helmet"/>
    <n v="8"/>
    <n v="82.47"/>
    <n v="0.15"/>
    <n v="42.58"/>
    <n v="560.79599999999994"/>
    <n v="340.64"/>
    <n v="220.15599999999995"/>
    <n v="0.39257769313618496"/>
  </r>
  <r>
    <n v="4805"/>
    <d v="2026-06-26T00:00:00"/>
    <n v="2026"/>
    <s v="Q2"/>
    <n v="6"/>
    <x v="5"/>
    <x v="2"/>
    <x v="10"/>
    <x v="0"/>
    <s v="Returning"/>
    <s v="Camping"/>
    <s v="Compact Sleeping Bag"/>
    <n v="1"/>
    <n v="121.44"/>
    <n v="0"/>
    <n v="62.34"/>
    <n v="121.44"/>
    <n v="62.34"/>
    <n v="59.099999999999994"/>
    <n v="0.48666007905138337"/>
  </r>
  <r>
    <n v="912"/>
    <d v="2026-06-27T00:00:00"/>
    <n v="2026"/>
    <s v="Q2"/>
    <n v="6"/>
    <x v="5"/>
    <x v="0"/>
    <x v="0"/>
    <x v="3"/>
    <s v="New"/>
    <s v="Travel"/>
    <s v="Packing Cube Set"/>
    <n v="4"/>
    <n v="46.44"/>
    <n v="0.05"/>
    <n v="18.2"/>
    <n v="176.47199999999998"/>
    <n v="72.8"/>
    <n v="103.67199999999998"/>
    <n v="0.58746996690693143"/>
  </r>
  <r>
    <n v="1837"/>
    <d v="2026-06-27T00:00:00"/>
    <n v="2026"/>
    <s v="Q2"/>
    <n v="6"/>
    <x v="5"/>
    <x v="0"/>
    <x v="0"/>
    <x v="3"/>
    <s v="Business"/>
    <s v="Camping"/>
    <s v="Trail Tent 2P"/>
    <n v="2"/>
    <n v="194.13"/>
    <n v="0.1"/>
    <n v="106.51"/>
    <n v="349.43400000000003"/>
    <n v="213.02"/>
    <n v="136.41400000000002"/>
    <n v="0.39038559499075648"/>
  </r>
  <r>
    <n v="2216"/>
    <d v="2026-06-27T00:00:00"/>
    <n v="2026"/>
    <s v="Q2"/>
    <n v="6"/>
    <x v="5"/>
    <x v="0"/>
    <x v="9"/>
    <x v="0"/>
    <s v="Business"/>
    <s v="Cycling"/>
    <s v="Commuter Helmet"/>
    <n v="4"/>
    <n v="81.86"/>
    <n v="0.05"/>
    <n v="42.22"/>
    <n v="311.06799999999998"/>
    <n v="168.88"/>
    <n v="142.18799999999999"/>
    <n v="0.45709619761595532"/>
  </r>
  <r>
    <n v="2451"/>
    <d v="2026-06-27T00:00:00"/>
    <n v="2026"/>
    <s v="Q2"/>
    <n v="6"/>
    <x v="5"/>
    <x v="0"/>
    <x v="9"/>
    <x v="1"/>
    <s v="Business"/>
    <s v="Travel"/>
    <s v="Travel Backpack 35L"/>
    <n v="4"/>
    <n v="162.61000000000001"/>
    <n v="0.05"/>
    <n v="88.64"/>
    <n v="617.91800000000001"/>
    <n v="354.56"/>
    <n v="263.358"/>
    <n v="0.4262021821665658"/>
  </r>
  <r>
    <n v="2874"/>
    <d v="2026-06-27T00:00:00"/>
    <n v="2026"/>
    <s v="Q2"/>
    <n v="6"/>
    <x v="5"/>
    <x v="1"/>
    <x v="12"/>
    <x v="2"/>
    <s v="New"/>
    <s v="Cycling"/>
    <s v="Compact Repair Kit"/>
    <n v="1"/>
    <n v="40.26"/>
    <n v="0"/>
    <n v="16.62"/>
    <n v="40.26"/>
    <n v="16.62"/>
    <n v="23.639999999999997"/>
    <n v="0.58718330849478384"/>
  </r>
  <r>
    <n v="2885"/>
    <d v="2026-06-27T00:00:00"/>
    <n v="2026"/>
    <s v="Q2"/>
    <n v="6"/>
    <x v="5"/>
    <x v="0"/>
    <x v="0"/>
    <x v="0"/>
    <s v="Business"/>
    <s v="Travel"/>
    <s v="Packing Cube Set"/>
    <n v="1"/>
    <n v="47.23"/>
    <n v="0.1"/>
    <n v="17.829999999999998"/>
    <n v="42.506999999999998"/>
    <n v="17.829999999999998"/>
    <n v="24.677"/>
    <n v="0.58053967581810062"/>
  </r>
  <r>
    <n v="3014"/>
    <d v="2026-06-27T00:00:00"/>
    <n v="2026"/>
    <s v="Q2"/>
    <n v="6"/>
    <x v="5"/>
    <x v="2"/>
    <x v="10"/>
    <x v="0"/>
    <s v="New"/>
    <s v="Fitness"/>
    <s v="Training Mat"/>
    <n v="1"/>
    <n v="50.13"/>
    <n v="0.15"/>
    <n v="22.22"/>
    <n v="42.610500000000002"/>
    <n v="22.22"/>
    <n v="20.390500000000003"/>
    <n v="0.47853228664296366"/>
  </r>
  <r>
    <n v="3273"/>
    <d v="2026-06-27T00:00:00"/>
    <n v="2026"/>
    <s v="Q2"/>
    <n v="6"/>
    <x v="5"/>
    <x v="2"/>
    <x v="3"/>
    <x v="0"/>
    <s v="Business"/>
    <s v="Camping"/>
    <s v="Alpine Tent 4P"/>
    <n v="2"/>
    <n v="345.82"/>
    <n v="0.05"/>
    <n v="196.24"/>
    <n v="657.05799999999999"/>
    <n v="392.48"/>
    <n v="264.57799999999997"/>
    <n v="0.40267069269379563"/>
  </r>
  <r>
    <n v="5041"/>
    <d v="2026-06-27T00:00:00"/>
    <n v="2026"/>
    <s v="Q2"/>
    <n v="6"/>
    <x v="5"/>
    <x v="0"/>
    <x v="15"/>
    <x v="2"/>
    <s v="New"/>
    <s v="Camping"/>
    <s v="Compact Sleeping Bag"/>
    <n v="1"/>
    <n v="126.12"/>
    <n v="0"/>
    <n v="62.18"/>
    <n v="126.12"/>
    <n v="62.18"/>
    <n v="63.940000000000005"/>
    <n v="0.50697748176339996"/>
  </r>
  <r>
    <n v="312"/>
    <d v="2026-06-28T00:00:00"/>
    <n v="2026"/>
    <s v="Q2"/>
    <n v="6"/>
    <x v="5"/>
    <x v="3"/>
    <x v="7"/>
    <x v="3"/>
    <s v="Returning"/>
    <s v="Fitness"/>
    <s v="Recovery Roller"/>
    <n v="1"/>
    <n v="36"/>
    <n v="0"/>
    <n v="13.95"/>
    <n v="36"/>
    <n v="13.95"/>
    <n v="22.05"/>
    <n v="0.61250000000000004"/>
  </r>
  <r>
    <n v="647"/>
    <d v="2026-06-28T00:00:00"/>
    <n v="2026"/>
    <s v="Q2"/>
    <n v="6"/>
    <x v="5"/>
    <x v="0"/>
    <x v="0"/>
    <x v="0"/>
    <s v="Returning"/>
    <s v="Travel"/>
    <s v="Travel Backpack 35L"/>
    <n v="1"/>
    <n v="162.25"/>
    <n v="0.05"/>
    <n v="89.28"/>
    <n v="154.13749999999999"/>
    <n v="89.28"/>
    <n v="64.857499999999987"/>
    <n v="0.42077690373854509"/>
  </r>
  <r>
    <n v="708"/>
    <d v="2026-06-28T00:00:00"/>
    <n v="2026"/>
    <s v="Q2"/>
    <n v="6"/>
    <x v="5"/>
    <x v="1"/>
    <x v="11"/>
    <x v="0"/>
    <s v="Returning"/>
    <s v="Hiking"/>
    <s v="Summit Backpack 45L"/>
    <n v="1"/>
    <n v="150.44"/>
    <n v="0"/>
    <n v="80.5"/>
    <n v="150.44"/>
    <n v="80.5"/>
    <n v="69.94"/>
    <n v="0.46490295134272797"/>
  </r>
  <r>
    <n v="886"/>
    <d v="2026-06-28T00:00:00"/>
    <n v="2026"/>
    <s v="Q2"/>
    <n v="6"/>
    <x v="5"/>
    <x v="0"/>
    <x v="0"/>
    <x v="2"/>
    <s v="Business"/>
    <s v="Camping"/>
    <s v="Compact Sleeping Bag"/>
    <n v="2"/>
    <n v="126.17"/>
    <n v="0.05"/>
    <n v="61.13"/>
    <n v="239.72299999999998"/>
    <n v="122.26"/>
    <n v="117.46299999999998"/>
    <n v="0.48999470221881081"/>
  </r>
  <r>
    <n v="944"/>
    <d v="2026-06-28T00:00:00"/>
    <n v="2026"/>
    <s v="Q2"/>
    <n v="6"/>
    <x v="5"/>
    <x v="3"/>
    <x v="7"/>
    <x v="3"/>
    <s v="Returning"/>
    <s v="Camping"/>
    <s v="Portable Camp Stove"/>
    <n v="2"/>
    <n v="83.72"/>
    <n v="0"/>
    <n v="38.96"/>
    <n v="167.44"/>
    <n v="77.92"/>
    <n v="89.52"/>
    <n v="0.53463927376970855"/>
  </r>
  <r>
    <n v="1050"/>
    <d v="2026-06-28T00:00:00"/>
    <n v="2026"/>
    <s v="Q2"/>
    <n v="6"/>
    <x v="5"/>
    <x v="3"/>
    <x v="8"/>
    <x v="3"/>
    <s v="New"/>
    <s v="Hiking"/>
    <s v="Trekking Poles"/>
    <n v="1"/>
    <n v="70.58"/>
    <n v="0"/>
    <n v="32.78"/>
    <n v="70.58"/>
    <n v="32.78"/>
    <n v="37.799999999999997"/>
    <n v="0.53556248228960046"/>
  </r>
  <r>
    <n v="1677"/>
    <d v="2026-06-28T00:00:00"/>
    <n v="2026"/>
    <s v="Q2"/>
    <n v="6"/>
    <x v="5"/>
    <x v="3"/>
    <x v="13"/>
    <x v="1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</r>
  <r>
    <n v="2109"/>
    <d v="2026-06-28T00:00:00"/>
    <n v="2026"/>
    <s v="Q2"/>
    <n v="6"/>
    <x v="5"/>
    <x v="1"/>
    <x v="14"/>
    <x v="0"/>
    <s v="New"/>
    <s v="Cycling"/>
    <s v="Compact Repair Kit"/>
    <n v="1"/>
    <n v="40.67"/>
    <n v="0"/>
    <n v="16.5"/>
    <n v="40.67"/>
    <n v="16.5"/>
    <n v="24.17"/>
    <n v="0.59429554954511932"/>
  </r>
  <r>
    <n v="3688"/>
    <d v="2026-06-28T00:00:00"/>
    <n v="2026"/>
    <s v="Q2"/>
    <n v="6"/>
    <x v="5"/>
    <x v="2"/>
    <x v="16"/>
    <x v="2"/>
    <s v="New"/>
    <s v="Fitness"/>
    <s v="Resistance Band Set"/>
    <n v="1"/>
    <n v="40.94"/>
    <n v="0"/>
    <n v="14.47"/>
    <n v="40.94"/>
    <n v="14.47"/>
    <n v="26.47"/>
    <n v="0.64655593551538837"/>
  </r>
  <r>
    <n v="521"/>
    <d v="2026-06-29T00:00:00"/>
    <n v="2026"/>
    <s v="Q2"/>
    <n v="6"/>
    <x v="5"/>
    <x v="3"/>
    <x v="8"/>
    <x v="1"/>
    <s v="Business"/>
    <s v="Cycling"/>
    <s v="Cycling Pack 12L"/>
    <n v="3"/>
    <n v="100.89"/>
    <n v="0.05"/>
    <n v="49.08"/>
    <n v="287.53649999999999"/>
    <n v="147.24"/>
    <n v="140.29649999999998"/>
    <n v="0.48792588071427451"/>
  </r>
  <r>
    <n v="557"/>
    <d v="2026-06-29T00:00:00"/>
    <n v="2026"/>
    <s v="Q2"/>
    <n v="6"/>
    <x v="5"/>
    <x v="1"/>
    <x v="12"/>
    <x v="1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</r>
  <r>
    <n v="929"/>
    <d v="2026-06-29T00:00:00"/>
    <n v="2026"/>
    <s v="Q2"/>
    <n v="6"/>
    <x v="5"/>
    <x v="0"/>
    <x v="0"/>
    <x v="0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</r>
  <r>
    <n v="1089"/>
    <d v="2026-06-29T00:00:00"/>
    <n v="2026"/>
    <s v="Q2"/>
    <n v="6"/>
    <x v="5"/>
    <x v="1"/>
    <x v="11"/>
    <x v="2"/>
    <s v="Returning"/>
    <s v="Hiking"/>
    <s v="Hiking Daypack 20L"/>
    <n v="1"/>
    <n v="90.91"/>
    <n v="0.05"/>
    <n v="45.9"/>
    <n v="86.364499999999992"/>
    <n v="45.9"/>
    <n v="40.464499999999994"/>
    <n v="0.46853163047316893"/>
  </r>
  <r>
    <n v="1655"/>
    <d v="2026-06-29T00:00:00"/>
    <n v="2026"/>
    <s v="Q2"/>
    <n v="6"/>
    <x v="5"/>
    <x v="0"/>
    <x v="0"/>
    <x v="1"/>
    <s v="Business"/>
    <s v="Travel"/>
    <s v="Travel Backpack 35L"/>
    <n v="5"/>
    <n v="162.29"/>
    <n v="0.15"/>
    <n v="86.66"/>
    <n v="689.73249999999996"/>
    <n v="433.29999999999995"/>
    <n v="256.4325"/>
    <n v="0.37178543855770174"/>
  </r>
  <r>
    <n v="1897"/>
    <d v="2026-06-29T00:00:00"/>
    <n v="2026"/>
    <s v="Q2"/>
    <n v="6"/>
    <x v="5"/>
    <x v="1"/>
    <x v="11"/>
    <x v="0"/>
    <s v="Business"/>
    <s v="Cycling"/>
    <s v="Trail Bike Light"/>
    <n v="2"/>
    <n v="51.03"/>
    <n v="0"/>
    <n v="22.59"/>
    <n v="102.06"/>
    <n v="45.18"/>
    <n v="56.88"/>
    <n v="0.55731922398589062"/>
  </r>
  <r>
    <n v="2417"/>
    <d v="2026-06-29T00:00:00"/>
    <n v="2026"/>
    <s v="Q2"/>
    <n v="6"/>
    <x v="5"/>
    <x v="1"/>
    <x v="12"/>
    <x v="0"/>
    <s v="Business"/>
    <s v="Fitness"/>
    <s v="Training Mat"/>
    <n v="1"/>
    <n v="50.67"/>
    <n v="0"/>
    <n v="22.18"/>
    <n v="50.67"/>
    <n v="22.18"/>
    <n v="28.490000000000002"/>
    <n v="0.56226564041839355"/>
  </r>
  <r>
    <n v="3474"/>
    <d v="2026-06-29T00:00:00"/>
    <n v="2026"/>
    <s v="Q2"/>
    <n v="6"/>
    <x v="5"/>
    <x v="3"/>
    <x v="8"/>
    <x v="1"/>
    <s v="Returning"/>
    <s v="Travel"/>
    <s v="Carry-On Duffel"/>
    <n v="10"/>
    <n v="130.62"/>
    <n v="0.05"/>
    <n v="67.05"/>
    <n v="1240.8899999999999"/>
    <n v="670.5"/>
    <n v="570.38999999999987"/>
    <n v="0.45966201677828006"/>
  </r>
  <r>
    <n v="4079"/>
    <d v="2026-06-29T00:00:00"/>
    <n v="2026"/>
    <s v="Q2"/>
    <n v="6"/>
    <x v="5"/>
    <x v="2"/>
    <x v="5"/>
    <x v="0"/>
    <s v="New"/>
    <s v="Camping"/>
    <s v="Trail Tent 2P"/>
    <n v="4"/>
    <n v="194.6"/>
    <n v="0"/>
    <n v="104.64"/>
    <n v="778.4"/>
    <n v="418.56"/>
    <n v="359.84"/>
    <n v="0.46228160328879753"/>
  </r>
  <r>
    <n v="45"/>
    <d v="2026-06-30T00:00:00"/>
    <n v="2026"/>
    <s v="Q2"/>
    <n v="6"/>
    <x v="5"/>
    <x v="2"/>
    <x v="2"/>
    <x v="2"/>
    <s v="New"/>
    <s v="Hiking"/>
    <s v="Hiking Daypack 20L"/>
    <n v="1"/>
    <n v="94"/>
    <n v="0"/>
    <n v="45.62"/>
    <n v="94"/>
    <n v="45.62"/>
    <n v="48.38"/>
    <n v="0.51468085106382977"/>
  </r>
  <r>
    <n v="2895"/>
    <d v="2026-06-30T00:00:00"/>
    <n v="2026"/>
    <s v="Q2"/>
    <n v="6"/>
    <x v="5"/>
    <x v="3"/>
    <x v="8"/>
    <x v="0"/>
    <s v="Returning"/>
    <s v="Fitness"/>
    <s v="Resistance Band Set"/>
    <n v="2"/>
    <n v="40.46"/>
    <n v="0"/>
    <n v="15.15"/>
    <n v="80.92"/>
    <n v="30.3"/>
    <n v="50.620000000000005"/>
    <n v="0.62555610479485912"/>
  </r>
  <r>
    <n v="5158"/>
    <d v="2026-06-30T00:00:00"/>
    <n v="2026"/>
    <s v="Q2"/>
    <n v="6"/>
    <x v="5"/>
    <x v="1"/>
    <x v="6"/>
    <x v="2"/>
    <s v="New"/>
    <s v="Hiking"/>
    <s v="Summit Backpack 45L"/>
    <n v="1"/>
    <n v="156.11000000000001"/>
    <n v="0"/>
    <n v="79.52"/>
    <n v="156.11000000000001"/>
    <n v="79.52"/>
    <n v="76.590000000000018"/>
    <n v="0.49061559157004681"/>
  </r>
  <r>
    <n v="1217"/>
    <d v="2026-07-01T00:00:00"/>
    <n v="2026"/>
    <s v="Q3"/>
    <n v="7"/>
    <x v="6"/>
    <x v="2"/>
    <x v="3"/>
    <x v="0"/>
    <s v="Returning"/>
    <s v="Camping"/>
    <s v="Compact Sleeping Bag"/>
    <n v="2"/>
    <n v="121.78"/>
    <n v="0.1"/>
    <n v="59.62"/>
    <n v="219.20400000000001"/>
    <n v="119.24"/>
    <n v="99.964000000000013"/>
    <n v="0.45603182423678407"/>
  </r>
  <r>
    <n v="2249"/>
    <d v="2026-07-01T00:00:00"/>
    <n v="2026"/>
    <s v="Q3"/>
    <n v="7"/>
    <x v="6"/>
    <x v="0"/>
    <x v="15"/>
    <x v="3"/>
    <s v="New"/>
    <s v="Fitness"/>
    <s v="Recovery Roller"/>
    <n v="3"/>
    <n v="36.22"/>
    <n v="0.1"/>
    <n v="13.83"/>
    <n v="97.793999999999997"/>
    <n v="41.49"/>
    <n v="56.303999999999995"/>
    <n v="0.57574084299650286"/>
  </r>
  <r>
    <n v="2650"/>
    <d v="2026-07-01T00:00:00"/>
    <n v="2026"/>
    <s v="Q3"/>
    <n v="7"/>
    <x v="6"/>
    <x v="3"/>
    <x v="7"/>
    <x v="1"/>
    <s v="Business"/>
    <s v="Travel"/>
    <s v="Travel Backpack 35L"/>
    <n v="10"/>
    <n v="161.78"/>
    <n v="0.1"/>
    <n v="85.11"/>
    <n v="1456.02"/>
    <n v="851.1"/>
    <n v="604.91999999999996"/>
    <n v="0.4154613260806857"/>
  </r>
  <r>
    <n v="3937"/>
    <d v="2026-07-01T00:00:00"/>
    <n v="2026"/>
    <s v="Q3"/>
    <n v="7"/>
    <x v="6"/>
    <x v="3"/>
    <x v="7"/>
    <x v="0"/>
    <s v="Business"/>
    <s v="Camping"/>
    <s v="Compact Sleeping Bag"/>
    <n v="3"/>
    <n v="126.23"/>
    <n v="0.05"/>
    <n v="61.81"/>
    <n v="359.75549999999998"/>
    <n v="185.43"/>
    <n v="174.32549999999998"/>
    <n v="0.4845666014835075"/>
  </r>
  <r>
    <n v="4122"/>
    <d v="2026-07-01T00:00:00"/>
    <n v="2026"/>
    <s v="Q3"/>
    <n v="7"/>
    <x v="6"/>
    <x v="3"/>
    <x v="8"/>
    <x v="0"/>
    <s v="Returning"/>
    <s v="Cycling"/>
    <s v="Commuter Helmet"/>
    <n v="4"/>
    <n v="79.97"/>
    <n v="0.1"/>
    <n v="43.36"/>
    <n v="287.892"/>
    <n v="173.44"/>
    <n v="114.452"/>
    <n v="0.39755185972517471"/>
  </r>
  <r>
    <n v="4589"/>
    <d v="2026-07-01T00:00:00"/>
    <n v="2026"/>
    <s v="Q3"/>
    <n v="7"/>
    <x v="6"/>
    <x v="3"/>
    <x v="8"/>
    <x v="2"/>
    <s v="New"/>
    <s v="Cycling"/>
    <s v="Cycling Pack 12L"/>
    <n v="2"/>
    <n v="102.37"/>
    <n v="0"/>
    <n v="50.25"/>
    <n v="204.74"/>
    <n v="100.5"/>
    <n v="104.24000000000001"/>
    <n v="0.50913353521539517"/>
  </r>
  <r>
    <n v="4873"/>
    <d v="2026-07-01T00:00:00"/>
    <n v="2026"/>
    <s v="Q3"/>
    <n v="7"/>
    <x v="6"/>
    <x v="3"/>
    <x v="13"/>
    <x v="0"/>
    <s v="New"/>
    <s v="Cycling"/>
    <s v="Cycling Pack 12L"/>
    <n v="1"/>
    <n v="102.13"/>
    <n v="0"/>
    <n v="49.17"/>
    <n v="102.13"/>
    <n v="49.17"/>
    <n v="52.959999999999994"/>
    <n v="0.5185547831195535"/>
  </r>
  <r>
    <n v="729"/>
    <d v="2026-07-02T00:00:00"/>
    <n v="2026"/>
    <s v="Q3"/>
    <n v="7"/>
    <x v="6"/>
    <x v="2"/>
    <x v="2"/>
    <x v="0"/>
    <s v="Returning"/>
    <s v="Travel"/>
    <s v="Travel Backpack 35L"/>
    <n v="1"/>
    <n v="161.82"/>
    <n v="0"/>
    <n v="87.15"/>
    <n v="161.82"/>
    <n v="87.15"/>
    <n v="74.669999999999987"/>
    <n v="0.46143863552094916"/>
  </r>
  <r>
    <n v="906"/>
    <d v="2026-07-02T00:00:00"/>
    <n v="2026"/>
    <s v="Q3"/>
    <n v="7"/>
    <x v="6"/>
    <x v="3"/>
    <x v="8"/>
    <x v="0"/>
    <s v="New"/>
    <s v="Cycling"/>
    <s v="Commuter Helmet"/>
    <n v="2"/>
    <n v="83.29"/>
    <n v="0"/>
    <n v="42.45"/>
    <n v="166.58"/>
    <n v="84.9"/>
    <n v="81.680000000000007"/>
    <n v="0.49033497418657701"/>
  </r>
  <r>
    <n v="1531"/>
    <d v="2026-07-02T00:00:00"/>
    <n v="2026"/>
    <s v="Q3"/>
    <n v="7"/>
    <x v="6"/>
    <x v="2"/>
    <x v="16"/>
    <x v="0"/>
    <s v="New"/>
    <s v="Travel"/>
    <s v="Carry-On Duffel"/>
    <n v="2"/>
    <n v="136.72999999999999"/>
    <n v="0"/>
    <n v="66.03"/>
    <n v="273.45999999999998"/>
    <n v="132.06"/>
    <n v="141.39999999999998"/>
    <n v="0.5170774519125283"/>
  </r>
  <r>
    <n v="1683"/>
    <d v="2026-07-02T00:00:00"/>
    <n v="2026"/>
    <s v="Q3"/>
    <n v="7"/>
    <x v="6"/>
    <x v="2"/>
    <x v="2"/>
    <x v="3"/>
    <s v="Returning"/>
    <s v="Hiking"/>
    <s v="Summit Backpack 45L"/>
    <n v="2"/>
    <n v="152.44"/>
    <n v="0"/>
    <n v="81.23"/>
    <n v="304.88"/>
    <n v="162.46"/>
    <n v="142.41999999999999"/>
    <n v="0.46713461033849379"/>
  </r>
  <r>
    <n v="2363"/>
    <d v="2026-07-02T00:00:00"/>
    <n v="2026"/>
    <s v="Q3"/>
    <n v="7"/>
    <x v="6"/>
    <x v="3"/>
    <x v="7"/>
    <x v="0"/>
    <s v="New"/>
    <s v="Hiking"/>
    <s v="Trekking Poles"/>
    <n v="2"/>
    <n v="71.28"/>
    <n v="0.1"/>
    <n v="32.67"/>
    <n v="128.304"/>
    <n v="65.34"/>
    <n v="62.963999999999999"/>
    <n v="0.4907407407407407"/>
  </r>
  <r>
    <n v="3858"/>
    <d v="2026-07-02T00:00:00"/>
    <n v="2026"/>
    <s v="Q3"/>
    <n v="7"/>
    <x v="6"/>
    <x v="2"/>
    <x v="3"/>
    <x v="3"/>
    <s v="Returning"/>
    <s v="Cycling"/>
    <s v="Commuter Helmet"/>
    <n v="1"/>
    <n v="80.290000000000006"/>
    <n v="0.1"/>
    <n v="43.47"/>
    <n v="72.26100000000001"/>
    <n v="43.47"/>
    <n v="28.791000000000011"/>
    <n v="0.39843068875326948"/>
  </r>
  <r>
    <n v="4233"/>
    <d v="2026-07-02T00:00:00"/>
    <n v="2026"/>
    <s v="Q3"/>
    <n v="7"/>
    <x v="6"/>
    <x v="1"/>
    <x v="6"/>
    <x v="3"/>
    <s v="New"/>
    <s v="Hiking"/>
    <s v="Trail Boots"/>
    <n v="1"/>
    <n v="142.38"/>
    <n v="0.05"/>
    <n v="77.17"/>
    <n v="135.261"/>
    <n v="77.17"/>
    <n v="58.090999999999994"/>
    <n v="0.42947338848596417"/>
  </r>
  <r>
    <n v="5071"/>
    <d v="2026-07-02T00:00:00"/>
    <n v="2026"/>
    <s v="Q3"/>
    <n v="7"/>
    <x v="6"/>
    <x v="3"/>
    <x v="7"/>
    <x v="0"/>
    <s v="New"/>
    <s v="Hiking"/>
    <s v="Hiking Daypack 20L"/>
    <n v="3"/>
    <n v="91.47"/>
    <n v="0.05"/>
    <n v="45.6"/>
    <n v="260.68949999999995"/>
    <n v="136.80000000000001"/>
    <n v="123.88949999999994"/>
    <n v="0.47523778287963253"/>
  </r>
  <r>
    <n v="5174"/>
    <d v="2026-07-02T00:00:00"/>
    <n v="2026"/>
    <s v="Q3"/>
    <n v="7"/>
    <x v="6"/>
    <x v="1"/>
    <x v="11"/>
    <x v="2"/>
    <s v="New"/>
    <s v="Travel"/>
    <s v="Packing Cube Set"/>
    <n v="1"/>
    <n v="45.92"/>
    <n v="0.05"/>
    <n v="17.91"/>
    <n v="43.624000000000002"/>
    <n v="17.91"/>
    <n v="25.714000000000002"/>
    <n v="0.58944617641665142"/>
  </r>
  <r>
    <n v="727"/>
    <d v="2026-07-03T00:00:00"/>
    <n v="2026"/>
    <s v="Q3"/>
    <n v="7"/>
    <x v="6"/>
    <x v="3"/>
    <x v="4"/>
    <x v="2"/>
    <s v="New"/>
    <s v="Fitness"/>
    <s v="Recovery Roller"/>
    <n v="1"/>
    <n v="36.01"/>
    <n v="0"/>
    <n v="14.11"/>
    <n v="36.01"/>
    <n v="14.11"/>
    <n v="21.9"/>
    <n v="0.60816439877811723"/>
  </r>
  <r>
    <n v="1546"/>
    <d v="2026-07-03T00:00:00"/>
    <n v="2026"/>
    <s v="Q3"/>
    <n v="7"/>
    <x v="6"/>
    <x v="3"/>
    <x v="13"/>
    <x v="0"/>
    <s v="Business"/>
    <s v="Travel"/>
    <s v="Travel Backpack 35L"/>
    <n v="1"/>
    <n v="165.8"/>
    <n v="0.1"/>
    <n v="88.32"/>
    <n v="149.22000000000003"/>
    <n v="88.32"/>
    <n v="60.900000000000034"/>
    <n v="0.40812223562525146"/>
  </r>
  <r>
    <n v="3610"/>
    <d v="2026-07-03T00:00:00"/>
    <n v="2026"/>
    <s v="Q3"/>
    <n v="7"/>
    <x v="6"/>
    <x v="2"/>
    <x v="2"/>
    <x v="1"/>
    <s v="Business"/>
    <s v="Fitness"/>
    <s v="Resistance Band Set"/>
    <n v="5"/>
    <n v="40.36"/>
    <n v="0.15"/>
    <n v="14.57"/>
    <n v="171.53"/>
    <n v="72.849999999999994"/>
    <n v="98.68"/>
    <n v="0.57529295167026184"/>
  </r>
  <r>
    <n v="3931"/>
    <d v="2026-07-03T00:00:00"/>
    <n v="2026"/>
    <s v="Q3"/>
    <n v="7"/>
    <x v="6"/>
    <x v="2"/>
    <x v="16"/>
    <x v="1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</r>
  <r>
    <n v="3942"/>
    <d v="2026-07-03T00:00:00"/>
    <n v="2026"/>
    <s v="Q3"/>
    <n v="7"/>
    <x v="6"/>
    <x v="1"/>
    <x v="12"/>
    <x v="0"/>
    <s v="New"/>
    <s v="Hiking"/>
    <s v="Trekking Poles"/>
    <n v="2"/>
    <n v="70.5"/>
    <n v="0"/>
    <n v="32.51"/>
    <n v="141"/>
    <n v="65.02"/>
    <n v="75.98"/>
    <n v="0.53886524822695037"/>
  </r>
  <r>
    <n v="4165"/>
    <d v="2026-07-03T00:00:00"/>
    <n v="2026"/>
    <s v="Q3"/>
    <n v="7"/>
    <x v="6"/>
    <x v="1"/>
    <x v="14"/>
    <x v="0"/>
    <s v="New"/>
    <s v="Hiking"/>
    <s v="Summit Backpack 45L"/>
    <n v="2"/>
    <n v="152.88999999999999"/>
    <n v="0"/>
    <n v="81.34"/>
    <n v="305.77999999999997"/>
    <n v="162.68"/>
    <n v="143.09999999999997"/>
    <n v="0.46798351756164558"/>
  </r>
  <r>
    <n v="1149"/>
    <d v="2026-07-04T00:00:00"/>
    <n v="2026"/>
    <s v="Q3"/>
    <n v="7"/>
    <x v="6"/>
    <x v="0"/>
    <x v="15"/>
    <x v="0"/>
    <s v="New"/>
    <s v="Cycling"/>
    <s v="Commuter Helmet"/>
    <n v="2"/>
    <n v="81.900000000000006"/>
    <n v="0"/>
    <n v="42.61"/>
    <n v="163.80000000000001"/>
    <n v="85.22"/>
    <n v="78.580000000000013"/>
    <n v="0.47973137973137975"/>
  </r>
  <r>
    <n v="1310"/>
    <d v="2026-07-04T00:00:00"/>
    <n v="2026"/>
    <s v="Q3"/>
    <n v="7"/>
    <x v="6"/>
    <x v="2"/>
    <x v="10"/>
    <x v="2"/>
    <s v="New"/>
    <s v="Cycling"/>
    <s v="Cycling Pack 12L"/>
    <n v="1"/>
    <n v="103.58"/>
    <n v="0"/>
    <n v="51.94"/>
    <n v="103.58"/>
    <n v="51.94"/>
    <n v="51.64"/>
    <n v="0.49855184398532537"/>
  </r>
  <r>
    <n v="2352"/>
    <d v="2026-07-04T00:00:00"/>
    <n v="2026"/>
    <s v="Q3"/>
    <n v="7"/>
    <x v="6"/>
    <x v="2"/>
    <x v="3"/>
    <x v="1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</r>
  <r>
    <n v="2547"/>
    <d v="2026-07-04T00:00:00"/>
    <n v="2026"/>
    <s v="Q3"/>
    <n v="7"/>
    <x v="6"/>
    <x v="1"/>
    <x v="12"/>
    <x v="0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</r>
  <r>
    <n v="2720"/>
    <d v="2026-07-04T00:00:00"/>
    <n v="2026"/>
    <s v="Q3"/>
    <n v="7"/>
    <x v="6"/>
    <x v="3"/>
    <x v="8"/>
    <x v="0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</r>
  <r>
    <n v="3591"/>
    <d v="2026-07-04T00:00:00"/>
    <n v="2026"/>
    <s v="Q3"/>
    <n v="7"/>
    <x v="6"/>
    <x v="3"/>
    <x v="13"/>
    <x v="0"/>
    <s v="Returning"/>
    <s v="Travel"/>
    <s v="Travel Backpack 35L"/>
    <n v="1"/>
    <n v="163.25"/>
    <n v="0"/>
    <n v="89.71"/>
    <n v="163.25"/>
    <n v="89.71"/>
    <n v="73.540000000000006"/>
    <n v="0.45047473200612559"/>
  </r>
  <r>
    <n v="3819"/>
    <d v="2026-07-04T00:00:00"/>
    <n v="2026"/>
    <s v="Q3"/>
    <n v="7"/>
    <x v="6"/>
    <x v="1"/>
    <x v="1"/>
    <x v="0"/>
    <s v="Returning"/>
    <s v="Fitness"/>
    <s v="Resistance Band Set"/>
    <n v="1"/>
    <n v="40.39"/>
    <n v="0.1"/>
    <n v="14.38"/>
    <n v="36.350999999999999"/>
    <n v="14.38"/>
    <n v="21.970999999999997"/>
    <n v="0.60441253335534095"/>
  </r>
  <r>
    <n v="4869"/>
    <d v="2026-07-04T00:00:00"/>
    <n v="2026"/>
    <s v="Q3"/>
    <n v="7"/>
    <x v="6"/>
    <x v="0"/>
    <x v="15"/>
    <x v="2"/>
    <s v="Returning"/>
    <s v="Camping"/>
    <s v="Trail Tent 2P"/>
    <n v="1"/>
    <n v="200.22"/>
    <n v="0"/>
    <n v="104.38"/>
    <n v="200.22"/>
    <n v="104.38"/>
    <n v="95.84"/>
    <n v="0.47867345919488563"/>
  </r>
  <r>
    <n v="4940"/>
    <d v="2026-07-04T00:00:00"/>
    <n v="2026"/>
    <s v="Q3"/>
    <n v="7"/>
    <x v="6"/>
    <x v="1"/>
    <x v="6"/>
    <x v="0"/>
    <s v="Returning"/>
    <s v="Travel"/>
    <s v="Travel Backpack 35L"/>
    <n v="1"/>
    <n v="164.78"/>
    <n v="0.1"/>
    <n v="88.72"/>
    <n v="148.30199999999999"/>
    <n v="88.72"/>
    <n v="59.581999999999994"/>
    <n v="0.4017612709201494"/>
  </r>
  <r>
    <n v="5164"/>
    <d v="2026-07-04T00:00:00"/>
    <n v="2026"/>
    <s v="Q3"/>
    <n v="7"/>
    <x v="6"/>
    <x v="1"/>
    <x v="14"/>
    <x v="0"/>
    <s v="Returning"/>
    <s v="Hiking"/>
    <s v="Trail Boots"/>
    <n v="4"/>
    <n v="142.86000000000001"/>
    <n v="0"/>
    <n v="81.62"/>
    <n v="571.44000000000005"/>
    <n v="326.48"/>
    <n v="244.96000000000004"/>
    <n v="0.42867142657146862"/>
  </r>
  <r>
    <n v="659"/>
    <d v="2026-07-05T00:00:00"/>
    <n v="2026"/>
    <s v="Q3"/>
    <n v="7"/>
    <x v="6"/>
    <x v="3"/>
    <x v="13"/>
    <x v="3"/>
    <s v="Business"/>
    <s v="Cycling"/>
    <s v="Compact Repair Kit"/>
    <n v="1"/>
    <n v="41.18"/>
    <n v="0"/>
    <n v="16.25"/>
    <n v="41.18"/>
    <n v="16.25"/>
    <n v="24.93"/>
    <n v="0.6053909664885867"/>
  </r>
  <r>
    <n v="969"/>
    <d v="2026-07-05T00:00:00"/>
    <n v="2026"/>
    <s v="Q3"/>
    <n v="7"/>
    <x v="6"/>
    <x v="1"/>
    <x v="11"/>
    <x v="1"/>
    <s v="Business"/>
    <s v="Fitness"/>
    <s v="Recovery Roller"/>
    <n v="12"/>
    <n v="35.81"/>
    <n v="0.15"/>
    <n v="14.29"/>
    <n v="365.262"/>
    <n v="171.48"/>
    <n v="193.78200000000001"/>
    <n v="0.53052877112866936"/>
  </r>
  <r>
    <n v="1096"/>
    <d v="2026-07-05T00:00:00"/>
    <n v="2026"/>
    <s v="Q3"/>
    <n v="7"/>
    <x v="6"/>
    <x v="1"/>
    <x v="14"/>
    <x v="2"/>
    <s v="New"/>
    <s v="Camping"/>
    <s v="Alpine Tent 4P"/>
    <n v="3"/>
    <n v="345.42"/>
    <n v="0"/>
    <n v="198.69"/>
    <n v="1036.26"/>
    <n v="596.06999999999994"/>
    <n v="440.19000000000005"/>
    <n v="0.42478721556366167"/>
  </r>
  <r>
    <n v="1440"/>
    <d v="2026-07-05T00:00:00"/>
    <n v="2026"/>
    <s v="Q3"/>
    <n v="7"/>
    <x v="6"/>
    <x v="3"/>
    <x v="8"/>
    <x v="0"/>
    <s v="Returning"/>
    <s v="Cycling"/>
    <s v="Cycling Pack 12L"/>
    <n v="4"/>
    <n v="101.66"/>
    <n v="0.1"/>
    <n v="51.55"/>
    <n v="365.976"/>
    <n v="206.2"/>
    <n v="159.77600000000001"/>
    <n v="0.43657507596126527"/>
  </r>
  <r>
    <n v="2052"/>
    <d v="2026-07-05T00:00:00"/>
    <n v="2026"/>
    <s v="Q3"/>
    <n v="7"/>
    <x v="6"/>
    <x v="3"/>
    <x v="13"/>
    <x v="0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</r>
  <r>
    <n v="2096"/>
    <d v="2026-07-05T00:00:00"/>
    <n v="2026"/>
    <s v="Q3"/>
    <n v="7"/>
    <x v="6"/>
    <x v="3"/>
    <x v="13"/>
    <x v="3"/>
    <s v="Returning"/>
    <s v="Travel"/>
    <s v="Travel Backpack 35L"/>
    <n v="2"/>
    <n v="161.21"/>
    <n v="0"/>
    <n v="85.2"/>
    <n v="322.42"/>
    <n v="170.4"/>
    <n v="152.02000000000001"/>
    <n v="0.47149680540909372"/>
  </r>
  <r>
    <n v="2488"/>
    <d v="2026-07-05T00:00:00"/>
    <n v="2026"/>
    <s v="Q3"/>
    <n v="7"/>
    <x v="6"/>
    <x v="3"/>
    <x v="8"/>
    <x v="2"/>
    <s v="New"/>
    <s v="Hiking"/>
    <s v="Trekking Poles"/>
    <n v="2"/>
    <n v="71.27"/>
    <n v="0.05"/>
    <n v="32.85"/>
    <n v="135.41299999999998"/>
    <n v="65.7"/>
    <n v="69.71299999999998"/>
    <n v="0.5148176319851121"/>
  </r>
  <r>
    <n v="3220"/>
    <d v="2026-07-05T00:00:00"/>
    <n v="2026"/>
    <s v="Q3"/>
    <n v="7"/>
    <x v="6"/>
    <x v="0"/>
    <x v="9"/>
    <x v="2"/>
    <s v="Returning"/>
    <s v="Fitness"/>
    <s v="Training Mat"/>
    <n v="3"/>
    <n v="50.16"/>
    <n v="0.05"/>
    <n v="22.24"/>
    <n v="142.95599999999999"/>
    <n v="66.72"/>
    <n v="76.23599999999999"/>
    <n v="0.53328296818601528"/>
  </r>
  <r>
    <n v="3711"/>
    <d v="2026-07-05T00:00:00"/>
    <n v="2026"/>
    <s v="Q3"/>
    <n v="7"/>
    <x v="6"/>
    <x v="3"/>
    <x v="4"/>
    <x v="3"/>
    <s v="New"/>
    <s v="Hiking"/>
    <s v="Trail Boots"/>
    <n v="1"/>
    <n v="145.37"/>
    <n v="0.05"/>
    <n v="81.02"/>
    <n v="138.10149999999999"/>
    <n v="81.02"/>
    <n v="57.081499999999991"/>
    <n v="0.41333005072356199"/>
  </r>
  <r>
    <n v="3823"/>
    <d v="2026-07-05T00:00:00"/>
    <n v="2026"/>
    <s v="Q3"/>
    <n v="7"/>
    <x v="6"/>
    <x v="3"/>
    <x v="7"/>
    <x v="2"/>
    <s v="New"/>
    <s v="Travel"/>
    <s v="Packing Cube Set"/>
    <n v="2"/>
    <n v="47.1"/>
    <n v="0"/>
    <n v="17.920000000000002"/>
    <n v="94.2"/>
    <n v="35.840000000000003"/>
    <n v="58.36"/>
    <n v="0.6195329087048832"/>
  </r>
  <r>
    <n v="4058"/>
    <d v="2026-07-05T00:00:00"/>
    <n v="2026"/>
    <s v="Q3"/>
    <n v="7"/>
    <x v="6"/>
    <x v="3"/>
    <x v="13"/>
    <x v="1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</r>
  <r>
    <n v="4126"/>
    <d v="2026-07-05T00:00:00"/>
    <n v="2026"/>
    <s v="Q3"/>
    <n v="7"/>
    <x v="6"/>
    <x v="3"/>
    <x v="13"/>
    <x v="0"/>
    <s v="New"/>
    <s v="Cycling"/>
    <s v="Commuter Helmet"/>
    <n v="3"/>
    <n v="82.89"/>
    <n v="0"/>
    <n v="42.31"/>
    <n v="248.67000000000002"/>
    <n v="126.93"/>
    <n v="121.74000000000001"/>
    <n v="0.48956448304982508"/>
  </r>
  <r>
    <n v="5080"/>
    <d v="2026-07-05T00:00:00"/>
    <n v="2026"/>
    <s v="Q3"/>
    <n v="7"/>
    <x v="6"/>
    <x v="2"/>
    <x v="3"/>
    <x v="2"/>
    <s v="New"/>
    <s v="Cycling"/>
    <s v="Commuter Helmet"/>
    <n v="2"/>
    <n v="80.8"/>
    <n v="0"/>
    <n v="42.21"/>
    <n v="161.6"/>
    <n v="84.42"/>
    <n v="77.179999999999993"/>
    <n v="0.47759900990099008"/>
  </r>
  <r>
    <n v="923"/>
    <d v="2026-07-06T00:00:00"/>
    <n v="2026"/>
    <s v="Q3"/>
    <n v="7"/>
    <x v="6"/>
    <x v="2"/>
    <x v="5"/>
    <x v="0"/>
    <s v="New"/>
    <s v="Fitness"/>
    <s v="Resistance Band Set"/>
    <n v="2"/>
    <n v="39.54"/>
    <n v="0.05"/>
    <n v="14.68"/>
    <n v="75.125999999999991"/>
    <n v="29.36"/>
    <n v="45.765999999999991"/>
    <n v="0.60918989431089099"/>
  </r>
  <r>
    <n v="1549"/>
    <d v="2026-07-06T00:00:00"/>
    <n v="2026"/>
    <s v="Q3"/>
    <n v="7"/>
    <x v="6"/>
    <x v="2"/>
    <x v="2"/>
    <x v="0"/>
    <s v="New"/>
    <s v="Fitness"/>
    <s v="Weighted Vest"/>
    <n v="2"/>
    <n v="121.35"/>
    <n v="0"/>
    <n v="71.06"/>
    <n v="242.7"/>
    <n v="142.12"/>
    <n v="100.57999999999998"/>
    <n v="0.41442109600329619"/>
  </r>
  <r>
    <n v="1839"/>
    <d v="2026-07-06T00:00:00"/>
    <n v="2026"/>
    <s v="Q3"/>
    <n v="7"/>
    <x v="6"/>
    <x v="3"/>
    <x v="8"/>
    <x v="2"/>
    <s v="Returning"/>
    <s v="Fitness"/>
    <s v="Resistance Band Set"/>
    <n v="1"/>
    <n v="41.37"/>
    <n v="0"/>
    <n v="15.12"/>
    <n v="41.37"/>
    <n v="15.12"/>
    <n v="26.25"/>
    <n v="0.63451776649746194"/>
  </r>
  <r>
    <n v="2053"/>
    <d v="2026-07-06T00:00:00"/>
    <n v="2026"/>
    <s v="Q3"/>
    <n v="7"/>
    <x v="6"/>
    <x v="1"/>
    <x v="12"/>
    <x v="0"/>
    <s v="New"/>
    <s v="Cycling"/>
    <s v="Commuter Helmet"/>
    <n v="5"/>
    <n v="81.63"/>
    <n v="0.05"/>
    <n v="42.36"/>
    <n v="387.74249999999995"/>
    <n v="211.8"/>
    <n v="175.94249999999994"/>
    <n v="0.45376119460724568"/>
  </r>
  <r>
    <n v="2342"/>
    <d v="2026-07-06T00:00:00"/>
    <n v="2026"/>
    <s v="Q3"/>
    <n v="7"/>
    <x v="6"/>
    <x v="1"/>
    <x v="1"/>
    <x v="0"/>
    <s v="Returning"/>
    <s v="Fitness"/>
    <s v="Recovery Roller"/>
    <n v="1"/>
    <n v="36.19"/>
    <n v="0"/>
    <n v="13.91"/>
    <n v="36.19"/>
    <n v="13.91"/>
    <n v="22.279999999999998"/>
    <n v="0.61563967946946663"/>
  </r>
  <r>
    <n v="2465"/>
    <d v="2026-07-06T00:00:00"/>
    <n v="2026"/>
    <s v="Q3"/>
    <n v="7"/>
    <x v="6"/>
    <x v="1"/>
    <x v="1"/>
    <x v="3"/>
    <s v="New"/>
    <s v="Hiking"/>
    <s v="Trail Boots"/>
    <n v="1"/>
    <n v="142.04"/>
    <n v="0"/>
    <n v="81.67"/>
    <n v="142.04"/>
    <n v="81.67"/>
    <n v="60.36999999999999"/>
    <n v="0.4250211208110391"/>
  </r>
  <r>
    <n v="3990"/>
    <d v="2026-07-06T00:00:00"/>
    <n v="2026"/>
    <s v="Q3"/>
    <n v="7"/>
    <x v="6"/>
    <x v="2"/>
    <x v="5"/>
    <x v="0"/>
    <s v="Business"/>
    <s v="Travel"/>
    <s v="Carry-On Duffel"/>
    <n v="1"/>
    <n v="133.66999999999999"/>
    <n v="0"/>
    <n v="68.25"/>
    <n v="133.66999999999999"/>
    <n v="68.25"/>
    <n v="65.419999999999987"/>
    <n v="0.48941422907159415"/>
  </r>
  <r>
    <n v="4370"/>
    <d v="2026-07-06T00:00:00"/>
    <n v="2026"/>
    <s v="Q3"/>
    <n v="7"/>
    <x v="6"/>
    <x v="2"/>
    <x v="10"/>
    <x v="0"/>
    <s v="New"/>
    <s v="Travel"/>
    <s v="Travel Backpack 35L"/>
    <n v="6"/>
    <n v="166.6"/>
    <n v="0"/>
    <n v="88.14"/>
    <n v="999.59999999999991"/>
    <n v="528.84"/>
    <n v="470.75999999999988"/>
    <n v="0.47094837935174061"/>
  </r>
  <r>
    <n v="4856"/>
    <d v="2026-07-06T00:00:00"/>
    <n v="2026"/>
    <s v="Q3"/>
    <n v="7"/>
    <x v="6"/>
    <x v="1"/>
    <x v="12"/>
    <x v="0"/>
    <s v="Returning"/>
    <s v="Cycling"/>
    <s v="Cycling Pack 12L"/>
    <n v="2"/>
    <n v="99.93"/>
    <n v="0.1"/>
    <n v="51.96"/>
    <n v="179.87400000000002"/>
    <n v="103.92"/>
    <n v="75.954000000000022"/>
    <n v="0.422262250241836"/>
  </r>
  <r>
    <n v="337"/>
    <d v="2026-07-07T00:00:00"/>
    <n v="2026"/>
    <s v="Q3"/>
    <n v="7"/>
    <x v="6"/>
    <x v="0"/>
    <x v="15"/>
    <x v="2"/>
    <s v="Returning"/>
    <s v="Cycling"/>
    <s v="Cycling Pack 12L"/>
    <n v="6"/>
    <n v="100.56"/>
    <n v="0"/>
    <n v="49.47"/>
    <n v="603.36"/>
    <n v="296.82"/>
    <n v="306.54000000000002"/>
    <n v="0.508054892601432"/>
  </r>
  <r>
    <n v="1001"/>
    <d v="2026-07-07T00:00:00"/>
    <n v="2026"/>
    <s v="Q3"/>
    <n v="7"/>
    <x v="6"/>
    <x v="0"/>
    <x v="9"/>
    <x v="0"/>
    <s v="Returning"/>
    <s v="Camping"/>
    <s v="Trail Tent 2P"/>
    <n v="1"/>
    <n v="200.48"/>
    <n v="0.05"/>
    <n v="104.11"/>
    <n v="190.45599999999999"/>
    <n v="104.11"/>
    <n v="86.345999999999989"/>
    <n v="0.45336455664300412"/>
  </r>
  <r>
    <n v="2424"/>
    <d v="2026-07-07T00:00:00"/>
    <n v="2026"/>
    <s v="Q3"/>
    <n v="7"/>
    <x v="6"/>
    <x v="3"/>
    <x v="8"/>
    <x v="0"/>
    <s v="New"/>
    <s v="Cycling"/>
    <s v="Trail Bike Light"/>
    <n v="1"/>
    <n v="51.06"/>
    <n v="0.15"/>
    <n v="22.56"/>
    <n v="43.401000000000003"/>
    <n v="22.56"/>
    <n v="20.841000000000005"/>
    <n v="0.48019630884081022"/>
  </r>
  <r>
    <n v="2751"/>
    <d v="2026-07-07T00:00:00"/>
    <n v="2026"/>
    <s v="Q3"/>
    <n v="7"/>
    <x v="6"/>
    <x v="0"/>
    <x v="15"/>
    <x v="2"/>
    <s v="New"/>
    <s v="Fitness"/>
    <s v="Weighted Vest"/>
    <n v="2"/>
    <n v="125.9"/>
    <n v="0.15"/>
    <n v="70.27"/>
    <n v="214.03"/>
    <n v="140.54"/>
    <n v="73.490000000000009"/>
    <n v="0.34336307994206422"/>
  </r>
  <r>
    <n v="375"/>
    <d v="2026-07-08T00:00:00"/>
    <n v="2026"/>
    <s v="Q3"/>
    <n v="7"/>
    <x v="6"/>
    <x v="1"/>
    <x v="12"/>
    <x v="2"/>
    <s v="Returning"/>
    <s v="Camping"/>
    <s v="Trail Tent 2P"/>
    <n v="2"/>
    <n v="192.24"/>
    <n v="0.05"/>
    <n v="103.65"/>
    <n v="365.25599999999997"/>
    <n v="207.3"/>
    <n v="157.95599999999996"/>
    <n v="0.43245285498390162"/>
  </r>
  <r>
    <n v="650"/>
    <d v="2026-07-08T00:00:00"/>
    <n v="2026"/>
    <s v="Q3"/>
    <n v="7"/>
    <x v="6"/>
    <x v="0"/>
    <x v="0"/>
    <x v="0"/>
    <s v="Business"/>
    <s v="Fitness"/>
    <s v="Resistance Band Set"/>
    <n v="2"/>
    <n v="40.79"/>
    <n v="0"/>
    <n v="14.61"/>
    <n v="81.58"/>
    <n v="29.22"/>
    <n v="52.36"/>
    <n v="0.64182397646481981"/>
  </r>
  <r>
    <n v="941"/>
    <d v="2026-07-08T00:00:00"/>
    <n v="2026"/>
    <s v="Q3"/>
    <n v="7"/>
    <x v="6"/>
    <x v="0"/>
    <x v="9"/>
    <x v="2"/>
    <s v="New"/>
    <s v="Camping"/>
    <s v="Compact Sleeping Bag"/>
    <n v="2"/>
    <n v="125.73"/>
    <n v="0.15"/>
    <n v="61.75"/>
    <n v="213.74100000000001"/>
    <n v="123.5"/>
    <n v="90.241000000000014"/>
    <n v="0.42219789371248384"/>
  </r>
  <r>
    <n v="2719"/>
    <d v="2026-07-08T00:00:00"/>
    <n v="2026"/>
    <s v="Q3"/>
    <n v="7"/>
    <x v="6"/>
    <x v="0"/>
    <x v="15"/>
    <x v="0"/>
    <s v="Business"/>
    <s v="Travel"/>
    <s v="Travel Backpack 35L"/>
    <n v="1"/>
    <n v="164.92"/>
    <n v="0"/>
    <n v="89.47"/>
    <n v="164.92"/>
    <n v="89.47"/>
    <n v="75.449999999999989"/>
    <n v="0.45749454280863444"/>
  </r>
  <r>
    <n v="3833"/>
    <d v="2026-07-08T00:00:00"/>
    <n v="2026"/>
    <s v="Q3"/>
    <n v="7"/>
    <x v="6"/>
    <x v="1"/>
    <x v="6"/>
    <x v="2"/>
    <s v="New"/>
    <s v="Cycling"/>
    <s v="Cycling Pack 12L"/>
    <n v="5"/>
    <n v="103.91"/>
    <n v="0"/>
    <n v="51.19"/>
    <n v="519.54999999999995"/>
    <n v="255.95"/>
    <n v="263.59999999999997"/>
    <n v="0.50736214031373306"/>
  </r>
  <r>
    <n v="211"/>
    <d v="2026-07-09T00:00:00"/>
    <n v="2026"/>
    <s v="Q3"/>
    <n v="7"/>
    <x v="6"/>
    <x v="2"/>
    <x v="16"/>
    <x v="1"/>
    <s v="Business"/>
    <s v="Cycling"/>
    <s v="Trail Bike Light"/>
    <n v="10"/>
    <n v="49.69"/>
    <n v="0.1"/>
    <n v="21.82"/>
    <n v="447.21"/>
    <n v="218.2"/>
    <n v="229.01"/>
    <n v="0.51208604458755391"/>
  </r>
  <r>
    <n v="392"/>
    <d v="2026-07-09T00:00:00"/>
    <n v="2026"/>
    <s v="Q3"/>
    <n v="7"/>
    <x v="6"/>
    <x v="3"/>
    <x v="7"/>
    <x v="2"/>
    <s v="Returning"/>
    <s v="Hiking"/>
    <s v="Hiking Daypack 20L"/>
    <n v="3"/>
    <n v="94.19"/>
    <n v="0"/>
    <n v="44.1"/>
    <n v="282.57"/>
    <n v="132.30000000000001"/>
    <n v="150.26999999999998"/>
    <n v="0.53179743072512997"/>
  </r>
  <r>
    <n v="1302"/>
    <d v="2026-07-09T00:00:00"/>
    <n v="2026"/>
    <s v="Q3"/>
    <n v="7"/>
    <x v="6"/>
    <x v="1"/>
    <x v="14"/>
    <x v="2"/>
    <s v="Returning"/>
    <s v="Travel"/>
    <s v="Packing Cube Set"/>
    <n v="1"/>
    <n v="46.87"/>
    <n v="0"/>
    <n v="18.649999999999999"/>
    <n v="46.87"/>
    <n v="18.649999999999999"/>
    <n v="28.22"/>
    <n v="0.60209088969490077"/>
  </r>
  <r>
    <n v="1366"/>
    <d v="2026-07-09T00:00:00"/>
    <n v="2026"/>
    <s v="Q3"/>
    <n v="7"/>
    <x v="6"/>
    <x v="2"/>
    <x v="16"/>
    <x v="0"/>
    <s v="Returning"/>
    <s v="Travel"/>
    <s v="Insulated Bottle"/>
    <n v="1"/>
    <n v="36.99"/>
    <n v="0.1"/>
    <n v="13.2"/>
    <n v="33.291000000000004"/>
    <n v="13.2"/>
    <n v="20.091000000000005"/>
    <n v="0.60349644047940887"/>
  </r>
  <r>
    <n v="1974"/>
    <d v="2026-07-09T00:00:00"/>
    <n v="2026"/>
    <s v="Q3"/>
    <n v="7"/>
    <x v="6"/>
    <x v="0"/>
    <x v="15"/>
    <x v="0"/>
    <s v="Returning"/>
    <s v="Travel"/>
    <s v="Carry-On Duffel"/>
    <n v="1"/>
    <n v="135.44"/>
    <n v="0"/>
    <n v="65.48"/>
    <n v="135.44"/>
    <n v="65.48"/>
    <n v="69.959999999999994"/>
    <n v="0.51653868871825159"/>
  </r>
  <r>
    <n v="2716"/>
    <d v="2026-07-09T00:00:00"/>
    <n v="2026"/>
    <s v="Q3"/>
    <n v="7"/>
    <x v="6"/>
    <x v="1"/>
    <x v="1"/>
    <x v="0"/>
    <s v="New"/>
    <s v="Hiking"/>
    <s v="Hiking Daypack 20L"/>
    <n v="3"/>
    <n v="92.25"/>
    <n v="0"/>
    <n v="46.27"/>
    <n v="276.75"/>
    <n v="138.81"/>
    <n v="137.94"/>
    <n v="0.49842818428184282"/>
  </r>
  <r>
    <n v="3161"/>
    <d v="2026-07-09T00:00:00"/>
    <n v="2026"/>
    <s v="Q3"/>
    <n v="7"/>
    <x v="6"/>
    <x v="2"/>
    <x v="5"/>
    <x v="0"/>
    <s v="New"/>
    <s v="Camping"/>
    <s v="Trail Tent 2P"/>
    <n v="2"/>
    <n v="192.6"/>
    <n v="0"/>
    <n v="104.89"/>
    <n v="385.2"/>
    <n v="209.78"/>
    <n v="175.42"/>
    <n v="0.45539979231568017"/>
  </r>
  <r>
    <n v="3240"/>
    <d v="2026-07-09T00:00:00"/>
    <n v="2026"/>
    <s v="Q3"/>
    <n v="7"/>
    <x v="6"/>
    <x v="3"/>
    <x v="8"/>
    <x v="0"/>
    <s v="Returning"/>
    <s v="Cycling"/>
    <s v="Compact Repair Kit"/>
    <n v="1"/>
    <n v="39.94"/>
    <n v="0"/>
    <n v="16.89"/>
    <n v="39.94"/>
    <n v="16.89"/>
    <n v="23.049999999999997"/>
    <n v="0.57711567351026538"/>
  </r>
  <r>
    <n v="3682"/>
    <d v="2026-07-09T00:00:00"/>
    <n v="2026"/>
    <s v="Q3"/>
    <n v="7"/>
    <x v="6"/>
    <x v="2"/>
    <x v="2"/>
    <x v="0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</r>
  <r>
    <n v="4725"/>
    <d v="2026-07-09T00:00:00"/>
    <n v="2026"/>
    <s v="Q3"/>
    <n v="7"/>
    <x v="6"/>
    <x v="3"/>
    <x v="13"/>
    <x v="0"/>
    <s v="Returning"/>
    <s v="Hiking"/>
    <s v="Trekking Poles"/>
    <n v="2"/>
    <n v="71.069999999999993"/>
    <n v="0"/>
    <n v="31.57"/>
    <n v="142.13999999999999"/>
    <n v="63.14"/>
    <n v="78.999999999999986"/>
    <n v="0.55579006613198245"/>
  </r>
  <r>
    <n v="758"/>
    <d v="2026-07-10T00:00:00"/>
    <n v="2026"/>
    <s v="Q3"/>
    <n v="7"/>
    <x v="6"/>
    <x v="0"/>
    <x v="0"/>
    <x v="2"/>
    <s v="New"/>
    <s v="Cycling"/>
    <s v="Trail Bike Light"/>
    <n v="1"/>
    <n v="50.78"/>
    <n v="0"/>
    <n v="22.29"/>
    <n v="50.78"/>
    <n v="22.29"/>
    <n v="28.490000000000002"/>
    <n v="0.56104765655769995"/>
  </r>
  <r>
    <n v="1910"/>
    <d v="2026-07-10T00:00:00"/>
    <n v="2026"/>
    <s v="Q3"/>
    <n v="7"/>
    <x v="6"/>
    <x v="0"/>
    <x v="15"/>
    <x v="0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</r>
  <r>
    <n v="1941"/>
    <d v="2026-07-10T00:00:00"/>
    <n v="2026"/>
    <s v="Q3"/>
    <n v="7"/>
    <x v="6"/>
    <x v="1"/>
    <x v="12"/>
    <x v="3"/>
    <s v="Returning"/>
    <s v="Hiking"/>
    <s v="Summit Backpack 45L"/>
    <n v="1"/>
    <n v="156.44"/>
    <n v="0.1"/>
    <n v="80.72"/>
    <n v="140.79599999999999"/>
    <n v="80.72"/>
    <n v="60.075999999999993"/>
    <n v="0.42668825818915307"/>
  </r>
  <r>
    <n v="2324"/>
    <d v="2026-07-10T00:00:00"/>
    <n v="2026"/>
    <s v="Q3"/>
    <n v="7"/>
    <x v="6"/>
    <x v="1"/>
    <x v="12"/>
    <x v="0"/>
    <s v="New"/>
    <s v="Fitness"/>
    <s v="Training Mat"/>
    <n v="2"/>
    <n v="51.75"/>
    <n v="0"/>
    <n v="21.4"/>
    <n v="103.5"/>
    <n v="42.8"/>
    <n v="60.7"/>
    <n v="0.58647342995169083"/>
  </r>
  <r>
    <n v="2869"/>
    <d v="2026-07-10T00:00:00"/>
    <n v="2026"/>
    <s v="Q3"/>
    <n v="7"/>
    <x v="6"/>
    <x v="2"/>
    <x v="5"/>
    <x v="3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</r>
  <r>
    <n v="3236"/>
    <d v="2026-07-10T00:00:00"/>
    <n v="2026"/>
    <s v="Q3"/>
    <n v="7"/>
    <x v="6"/>
    <x v="1"/>
    <x v="6"/>
    <x v="0"/>
    <s v="New"/>
    <s v="Hiking"/>
    <s v="Trail Boots"/>
    <n v="1"/>
    <n v="144.16999999999999"/>
    <n v="0.1"/>
    <n v="78.13"/>
    <n v="129.75299999999999"/>
    <n v="78.13"/>
    <n v="51.62299999999999"/>
    <n v="0.39785592625989374"/>
  </r>
  <r>
    <n v="3582"/>
    <d v="2026-07-10T00:00:00"/>
    <n v="2026"/>
    <s v="Q3"/>
    <n v="7"/>
    <x v="6"/>
    <x v="1"/>
    <x v="12"/>
    <x v="0"/>
    <s v="Returning"/>
    <s v="Camping"/>
    <s v="Portable Camp Stove"/>
    <n v="4"/>
    <n v="82.47"/>
    <n v="0"/>
    <n v="40.22"/>
    <n v="329.88"/>
    <n v="160.88"/>
    <n v="169"/>
    <n v="0.51230750575967021"/>
  </r>
  <r>
    <n v="3715"/>
    <d v="2026-07-10T00:00:00"/>
    <n v="2026"/>
    <s v="Q3"/>
    <n v="7"/>
    <x v="6"/>
    <x v="3"/>
    <x v="8"/>
    <x v="0"/>
    <s v="New"/>
    <s v="Camping"/>
    <s v="Compact Sleeping Bag"/>
    <n v="1"/>
    <n v="122.14"/>
    <n v="0.15"/>
    <n v="59.87"/>
    <n v="103.819"/>
    <n v="59.87"/>
    <n v="43.949000000000005"/>
    <n v="0.42332328379198414"/>
  </r>
  <r>
    <n v="3940"/>
    <d v="2026-07-10T00:00:00"/>
    <n v="2026"/>
    <s v="Q3"/>
    <n v="7"/>
    <x v="6"/>
    <x v="2"/>
    <x v="16"/>
    <x v="2"/>
    <s v="Returning"/>
    <s v="Hiking"/>
    <s v="Trail Boots"/>
    <n v="3"/>
    <n v="143.59"/>
    <n v="0"/>
    <n v="78.91"/>
    <n v="430.77"/>
    <n v="236.73"/>
    <n v="194.04"/>
    <n v="0.45044919562643637"/>
  </r>
  <r>
    <n v="4760"/>
    <d v="2026-07-10T00:00:00"/>
    <n v="2026"/>
    <s v="Q3"/>
    <n v="7"/>
    <x v="6"/>
    <x v="3"/>
    <x v="13"/>
    <x v="0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</r>
  <r>
    <n v="4768"/>
    <d v="2026-07-10T00:00:00"/>
    <n v="2026"/>
    <s v="Q3"/>
    <n v="7"/>
    <x v="6"/>
    <x v="1"/>
    <x v="1"/>
    <x v="0"/>
    <s v="Business"/>
    <s v="Cycling"/>
    <s v="Cycling Pack 12L"/>
    <n v="1"/>
    <n v="101.58"/>
    <n v="0"/>
    <n v="49.83"/>
    <n v="101.58"/>
    <n v="49.83"/>
    <n v="51.75"/>
    <n v="0.50945067926757237"/>
  </r>
  <r>
    <n v="5025"/>
    <d v="2026-07-10T00:00:00"/>
    <n v="2026"/>
    <s v="Q3"/>
    <n v="7"/>
    <x v="6"/>
    <x v="2"/>
    <x v="3"/>
    <x v="0"/>
    <s v="Returning"/>
    <s v="Travel"/>
    <s v="Travel Backpack 35L"/>
    <n v="4"/>
    <n v="166.71"/>
    <n v="0"/>
    <n v="86.55"/>
    <n v="666.84"/>
    <n v="346.2"/>
    <n v="320.64000000000004"/>
    <n v="0.48083498290444487"/>
  </r>
  <r>
    <n v="165"/>
    <d v="2026-07-11T00:00:00"/>
    <n v="2026"/>
    <s v="Q3"/>
    <n v="7"/>
    <x v="6"/>
    <x v="1"/>
    <x v="12"/>
    <x v="2"/>
    <s v="New"/>
    <s v="Cycling"/>
    <s v="Commuter Helmet"/>
    <n v="2"/>
    <n v="83.33"/>
    <n v="0"/>
    <n v="42.11"/>
    <n v="166.66"/>
    <n v="84.22"/>
    <n v="82.44"/>
    <n v="0.49465978639145564"/>
  </r>
  <r>
    <n v="198"/>
    <d v="2026-07-11T00:00:00"/>
    <n v="2026"/>
    <s v="Q3"/>
    <n v="7"/>
    <x v="6"/>
    <x v="0"/>
    <x v="15"/>
    <x v="0"/>
    <s v="New"/>
    <s v="Hiking"/>
    <s v="Trekking Poles"/>
    <n v="2"/>
    <n v="71.77"/>
    <n v="0.05"/>
    <n v="32.9"/>
    <n v="136.363"/>
    <n v="65.8"/>
    <n v="70.563000000000002"/>
    <n v="0.5174644148339359"/>
  </r>
  <r>
    <n v="1480"/>
    <d v="2026-07-11T00:00:00"/>
    <n v="2026"/>
    <s v="Q3"/>
    <n v="7"/>
    <x v="6"/>
    <x v="0"/>
    <x v="15"/>
    <x v="0"/>
    <s v="New"/>
    <s v="Travel"/>
    <s v="Travel Backpack 35L"/>
    <n v="3"/>
    <n v="164.5"/>
    <n v="0"/>
    <n v="87.06"/>
    <n v="493.5"/>
    <n v="261.18"/>
    <n v="232.32"/>
    <n v="0.47075987841945288"/>
  </r>
  <r>
    <n v="1990"/>
    <d v="2026-07-11T00:00:00"/>
    <n v="2026"/>
    <s v="Q3"/>
    <n v="7"/>
    <x v="6"/>
    <x v="0"/>
    <x v="15"/>
    <x v="0"/>
    <s v="Returning"/>
    <s v="Camping"/>
    <s v="Portable Camp Stove"/>
    <n v="3"/>
    <n v="82.28"/>
    <n v="0.1"/>
    <n v="39.51"/>
    <n v="222.15600000000001"/>
    <n v="118.53"/>
    <n v="103.626"/>
    <n v="0.46645600388915898"/>
  </r>
  <r>
    <n v="2298"/>
    <d v="2026-07-11T00:00:00"/>
    <n v="2026"/>
    <s v="Q3"/>
    <n v="7"/>
    <x v="6"/>
    <x v="2"/>
    <x v="2"/>
    <x v="2"/>
    <s v="New"/>
    <s v="Cycling"/>
    <s v="Cycling Pack 12L"/>
    <n v="2"/>
    <n v="103.17"/>
    <n v="0"/>
    <n v="50.49"/>
    <n v="206.34"/>
    <n v="100.98"/>
    <n v="105.36"/>
    <n v="0.51061355045071244"/>
  </r>
  <r>
    <n v="2886"/>
    <d v="2026-07-11T00:00:00"/>
    <n v="2026"/>
    <s v="Q3"/>
    <n v="7"/>
    <x v="6"/>
    <x v="0"/>
    <x v="15"/>
    <x v="0"/>
    <s v="New"/>
    <s v="Cycling"/>
    <s v="Trail Bike Light"/>
    <n v="1"/>
    <n v="50.33"/>
    <n v="0.05"/>
    <n v="22.06"/>
    <n v="47.813499999999998"/>
    <n v="22.06"/>
    <n v="25.753499999999999"/>
    <n v="0.53862402877848303"/>
  </r>
  <r>
    <n v="2893"/>
    <d v="2026-07-11T00:00:00"/>
    <n v="2026"/>
    <s v="Q3"/>
    <n v="7"/>
    <x v="6"/>
    <x v="1"/>
    <x v="11"/>
    <x v="1"/>
    <s v="Business"/>
    <s v="Hiking"/>
    <s v="Trail Boots"/>
    <n v="6"/>
    <n v="142.78"/>
    <n v="0.15"/>
    <n v="80.38"/>
    <n v="728.178"/>
    <n v="482.28"/>
    <n v="245.89800000000002"/>
    <n v="0.33768941110552642"/>
  </r>
  <r>
    <n v="2939"/>
    <d v="2026-07-11T00:00:00"/>
    <n v="2026"/>
    <s v="Q3"/>
    <n v="7"/>
    <x v="6"/>
    <x v="1"/>
    <x v="6"/>
    <x v="0"/>
    <s v="New"/>
    <s v="Camping"/>
    <s v="Trail Tent 2P"/>
    <n v="1"/>
    <n v="195.38"/>
    <n v="0.05"/>
    <n v="101.67"/>
    <n v="185.61099999999999"/>
    <n v="101.67"/>
    <n v="83.940999999999988"/>
    <n v="0.45224151585843508"/>
  </r>
  <r>
    <n v="3249"/>
    <d v="2026-07-11T00:00:00"/>
    <n v="2026"/>
    <s v="Q3"/>
    <n v="7"/>
    <x v="6"/>
    <x v="3"/>
    <x v="4"/>
    <x v="2"/>
    <s v="Returning"/>
    <s v="Cycling"/>
    <s v="Cycling Pack 12L"/>
    <n v="5"/>
    <n v="104.8"/>
    <n v="0"/>
    <n v="50.94"/>
    <n v="524"/>
    <n v="254.7"/>
    <n v="269.3"/>
    <n v="0.51393129770992374"/>
  </r>
  <r>
    <n v="3832"/>
    <d v="2026-07-11T00:00:00"/>
    <n v="2026"/>
    <s v="Q3"/>
    <n v="7"/>
    <x v="6"/>
    <x v="3"/>
    <x v="7"/>
    <x v="0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</r>
  <r>
    <n v="3868"/>
    <d v="2026-07-11T00:00:00"/>
    <n v="2026"/>
    <s v="Q3"/>
    <n v="7"/>
    <x v="6"/>
    <x v="2"/>
    <x v="10"/>
    <x v="0"/>
    <s v="Business"/>
    <s v="Hiking"/>
    <s v="Hiking Daypack 20L"/>
    <n v="1"/>
    <n v="90.79"/>
    <n v="0"/>
    <n v="46.39"/>
    <n v="90.79"/>
    <n v="46.39"/>
    <n v="44.400000000000006"/>
    <n v="0.4890406432426479"/>
  </r>
  <r>
    <n v="4365"/>
    <d v="2026-07-11T00:00:00"/>
    <n v="2026"/>
    <s v="Q3"/>
    <n v="7"/>
    <x v="6"/>
    <x v="1"/>
    <x v="11"/>
    <x v="0"/>
    <s v="Returning"/>
    <s v="Cycling"/>
    <s v="Compact Repair Kit"/>
    <n v="1"/>
    <n v="41.33"/>
    <n v="0"/>
    <n v="17.2"/>
    <n v="41.33"/>
    <n v="17.2"/>
    <n v="24.13"/>
    <n v="0.58383740624243896"/>
  </r>
  <r>
    <n v="314"/>
    <d v="2026-07-12T00:00:00"/>
    <n v="2026"/>
    <s v="Q3"/>
    <n v="7"/>
    <x v="6"/>
    <x v="2"/>
    <x v="2"/>
    <x v="0"/>
    <s v="Returning"/>
    <s v="Fitness"/>
    <s v="Resistance Band Set"/>
    <n v="2"/>
    <n v="41.09"/>
    <n v="0.05"/>
    <n v="14.54"/>
    <n v="78.070999999999998"/>
    <n v="29.08"/>
    <n v="48.991"/>
    <n v="0.62751854081541159"/>
  </r>
  <r>
    <n v="552"/>
    <d v="2026-07-12T00:00:00"/>
    <n v="2026"/>
    <s v="Q3"/>
    <n v="7"/>
    <x v="6"/>
    <x v="1"/>
    <x v="12"/>
    <x v="1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</r>
  <r>
    <n v="1317"/>
    <d v="2026-07-12T00:00:00"/>
    <n v="2026"/>
    <s v="Q3"/>
    <n v="7"/>
    <x v="6"/>
    <x v="1"/>
    <x v="14"/>
    <x v="0"/>
    <s v="Business"/>
    <s v="Fitness"/>
    <s v="Recovery Roller"/>
    <n v="3"/>
    <n v="37"/>
    <n v="0"/>
    <n v="13.69"/>
    <n v="111"/>
    <n v="41.07"/>
    <n v="69.930000000000007"/>
    <n v="0.63000000000000012"/>
  </r>
  <r>
    <n v="1515"/>
    <d v="2026-07-12T00:00:00"/>
    <n v="2026"/>
    <s v="Q3"/>
    <n v="7"/>
    <x v="6"/>
    <x v="3"/>
    <x v="8"/>
    <x v="2"/>
    <s v="New"/>
    <s v="Fitness"/>
    <s v="Resistance Band Set"/>
    <n v="2"/>
    <n v="40.9"/>
    <n v="0"/>
    <n v="14.81"/>
    <n v="81.8"/>
    <n v="29.62"/>
    <n v="52.179999999999993"/>
    <n v="0.63789731051344734"/>
  </r>
  <r>
    <n v="1674"/>
    <d v="2026-07-12T00:00:00"/>
    <n v="2026"/>
    <s v="Q3"/>
    <n v="7"/>
    <x v="6"/>
    <x v="0"/>
    <x v="0"/>
    <x v="0"/>
    <s v="New"/>
    <s v="Fitness"/>
    <s v="Weighted Vest"/>
    <n v="1"/>
    <n v="123.33"/>
    <n v="0.1"/>
    <n v="70.900000000000006"/>
    <n v="110.997"/>
    <n v="70.900000000000006"/>
    <n v="40.096999999999994"/>
    <n v="0.36124399758552028"/>
  </r>
  <r>
    <n v="2407"/>
    <d v="2026-07-12T00:00:00"/>
    <n v="2026"/>
    <s v="Q3"/>
    <n v="7"/>
    <x v="6"/>
    <x v="1"/>
    <x v="12"/>
    <x v="3"/>
    <s v="Business"/>
    <s v="Hiking"/>
    <s v="Summit Backpack 45L"/>
    <n v="1"/>
    <n v="153.25"/>
    <n v="0.15"/>
    <n v="78.28"/>
    <n v="130.26249999999999"/>
    <n v="78.28"/>
    <n v="51.982499999999987"/>
    <n v="0.39905959121005657"/>
  </r>
  <r>
    <n v="2817"/>
    <d v="2026-07-12T00:00:00"/>
    <n v="2026"/>
    <s v="Q3"/>
    <n v="7"/>
    <x v="6"/>
    <x v="3"/>
    <x v="7"/>
    <x v="3"/>
    <s v="New"/>
    <s v="Travel"/>
    <s v="Carry-On Duffel"/>
    <n v="3"/>
    <n v="134.43"/>
    <n v="0.1"/>
    <n v="65.78"/>
    <n v="362.96100000000001"/>
    <n v="197.34"/>
    <n v="165.62100000000001"/>
    <n v="0.45630522287518493"/>
  </r>
  <r>
    <n v="3059"/>
    <d v="2026-07-12T00:00:00"/>
    <n v="2026"/>
    <s v="Q3"/>
    <n v="7"/>
    <x v="6"/>
    <x v="0"/>
    <x v="0"/>
    <x v="0"/>
    <s v="Returning"/>
    <s v="Hiking"/>
    <s v="Hiking Daypack 20L"/>
    <n v="1"/>
    <n v="93.73"/>
    <n v="0.05"/>
    <n v="44.51"/>
    <n v="89.043499999999995"/>
    <n v="44.51"/>
    <n v="44.533499999999997"/>
    <n v="0.50013195797559618"/>
  </r>
  <r>
    <n v="3210"/>
    <d v="2026-07-12T00:00:00"/>
    <n v="2026"/>
    <s v="Q3"/>
    <n v="7"/>
    <x v="6"/>
    <x v="0"/>
    <x v="0"/>
    <x v="0"/>
    <s v="Returning"/>
    <s v="Travel"/>
    <s v="Insulated Bottle"/>
    <n v="1"/>
    <n v="37.090000000000003"/>
    <n v="0"/>
    <n v="13.43"/>
    <n v="37.090000000000003"/>
    <n v="13.43"/>
    <n v="23.660000000000004"/>
    <n v="0.63790779185764357"/>
  </r>
  <r>
    <n v="3670"/>
    <d v="2026-07-12T00:00:00"/>
    <n v="2026"/>
    <s v="Q3"/>
    <n v="7"/>
    <x v="6"/>
    <x v="0"/>
    <x v="0"/>
    <x v="2"/>
    <s v="New"/>
    <s v="Travel"/>
    <s v="Packing Cube Set"/>
    <n v="1"/>
    <n v="45.43"/>
    <n v="0"/>
    <n v="18.66"/>
    <n v="45.43"/>
    <n v="18.66"/>
    <n v="26.77"/>
    <n v="0.58925819942769098"/>
  </r>
  <r>
    <n v="4017"/>
    <d v="2026-07-12T00:00:00"/>
    <n v="2026"/>
    <s v="Q3"/>
    <n v="7"/>
    <x v="6"/>
    <x v="3"/>
    <x v="8"/>
    <x v="3"/>
    <s v="New"/>
    <s v="Fitness"/>
    <s v="Resistance Band Set"/>
    <n v="1"/>
    <n v="39.5"/>
    <n v="0.1"/>
    <n v="14.86"/>
    <n v="35.550000000000004"/>
    <n v="14.86"/>
    <n v="20.690000000000005"/>
    <n v="0.58199718706047832"/>
  </r>
  <r>
    <n v="5012"/>
    <d v="2026-07-12T00:00:00"/>
    <n v="2026"/>
    <s v="Q3"/>
    <n v="7"/>
    <x v="6"/>
    <x v="2"/>
    <x v="16"/>
    <x v="2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</r>
  <r>
    <n v="884"/>
    <d v="2026-07-13T00:00:00"/>
    <n v="2026"/>
    <s v="Q3"/>
    <n v="7"/>
    <x v="6"/>
    <x v="3"/>
    <x v="13"/>
    <x v="2"/>
    <s v="Returning"/>
    <s v="Cycling"/>
    <s v="Cycling Pack 12L"/>
    <n v="1"/>
    <n v="103.61"/>
    <n v="0"/>
    <n v="51.84"/>
    <n v="103.61"/>
    <n v="51.84"/>
    <n v="51.769999999999996"/>
    <n v="0.49966219476884466"/>
  </r>
  <r>
    <n v="1025"/>
    <d v="2026-07-13T00:00:00"/>
    <n v="2026"/>
    <s v="Q3"/>
    <n v="7"/>
    <x v="6"/>
    <x v="2"/>
    <x v="2"/>
    <x v="2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</r>
  <r>
    <n v="1279"/>
    <d v="2026-07-13T00:00:00"/>
    <n v="2026"/>
    <s v="Q3"/>
    <n v="7"/>
    <x v="6"/>
    <x v="3"/>
    <x v="8"/>
    <x v="3"/>
    <s v="New"/>
    <s v="Camping"/>
    <s v="Trail Tent 2P"/>
    <n v="2"/>
    <n v="193.76"/>
    <n v="0.1"/>
    <n v="104.66"/>
    <n v="348.76799999999997"/>
    <n v="209.32"/>
    <n v="139.44799999999998"/>
    <n v="0.39983025965684921"/>
  </r>
  <r>
    <n v="1534"/>
    <d v="2026-07-13T00:00:00"/>
    <n v="2026"/>
    <s v="Q3"/>
    <n v="7"/>
    <x v="6"/>
    <x v="2"/>
    <x v="16"/>
    <x v="0"/>
    <s v="Returning"/>
    <s v="Hiking"/>
    <s v="Trail Boots"/>
    <n v="2"/>
    <n v="146.09"/>
    <n v="0.1"/>
    <n v="79.36"/>
    <n v="262.96199999999999"/>
    <n v="158.72"/>
    <n v="104.24199999999999"/>
    <n v="0.39641469109605187"/>
  </r>
  <r>
    <n v="2147"/>
    <d v="2026-07-13T00:00:00"/>
    <n v="2026"/>
    <s v="Q3"/>
    <n v="7"/>
    <x v="6"/>
    <x v="1"/>
    <x v="14"/>
    <x v="2"/>
    <s v="New"/>
    <s v="Travel"/>
    <s v="Carry-On Duffel"/>
    <n v="1"/>
    <n v="131.91999999999999"/>
    <n v="0"/>
    <n v="66.19"/>
    <n v="131.91999999999999"/>
    <n v="66.19"/>
    <n v="65.72999999999999"/>
    <n v="0.49825651910248631"/>
  </r>
  <r>
    <n v="2385"/>
    <d v="2026-07-13T00:00:00"/>
    <n v="2026"/>
    <s v="Q3"/>
    <n v="7"/>
    <x v="6"/>
    <x v="1"/>
    <x v="11"/>
    <x v="1"/>
    <s v="Business"/>
    <s v="Camping"/>
    <s v="Portable Camp Stove"/>
    <n v="6"/>
    <n v="83.28"/>
    <n v="0.15"/>
    <n v="38.76"/>
    <n v="424.72800000000001"/>
    <n v="232.56"/>
    <n v="192.16800000000001"/>
    <n v="0.45244956772334294"/>
  </r>
  <r>
    <n v="2517"/>
    <d v="2026-07-13T00:00:00"/>
    <n v="2026"/>
    <s v="Q3"/>
    <n v="7"/>
    <x v="6"/>
    <x v="1"/>
    <x v="6"/>
    <x v="0"/>
    <s v="New"/>
    <s v="Travel"/>
    <s v="Insulated Bottle"/>
    <n v="1"/>
    <n v="36.479999999999997"/>
    <n v="0.05"/>
    <n v="13.22"/>
    <n v="34.655999999999999"/>
    <n v="13.22"/>
    <n v="21.436"/>
    <n v="0.61853647276084955"/>
  </r>
  <r>
    <n v="2746"/>
    <d v="2026-07-13T00:00:00"/>
    <n v="2026"/>
    <s v="Q3"/>
    <n v="7"/>
    <x v="6"/>
    <x v="0"/>
    <x v="0"/>
    <x v="2"/>
    <s v="New"/>
    <s v="Hiking"/>
    <s v="Summit Backpack 45L"/>
    <n v="3"/>
    <n v="155.44"/>
    <n v="0.05"/>
    <n v="79.95"/>
    <n v="443.00399999999996"/>
    <n v="239.85000000000002"/>
    <n v="203.15399999999994"/>
    <n v="0.45858276674702703"/>
  </r>
  <r>
    <n v="3297"/>
    <d v="2026-07-13T00:00:00"/>
    <n v="2026"/>
    <s v="Q3"/>
    <n v="7"/>
    <x v="6"/>
    <x v="0"/>
    <x v="15"/>
    <x v="1"/>
    <s v="Returning"/>
    <s v="Fitness"/>
    <s v="Resistance Band Set"/>
    <n v="6"/>
    <n v="40.58"/>
    <n v="0.15"/>
    <n v="15.06"/>
    <n v="206.958"/>
    <n v="90.36"/>
    <n v="116.598"/>
    <n v="0.5633896732670397"/>
  </r>
  <r>
    <n v="772"/>
    <d v="2026-07-14T00:00:00"/>
    <n v="2026"/>
    <s v="Q3"/>
    <n v="7"/>
    <x v="6"/>
    <x v="3"/>
    <x v="13"/>
    <x v="0"/>
    <s v="Returning"/>
    <s v="Cycling"/>
    <s v="Cycling Pack 12L"/>
    <n v="2"/>
    <n v="101.03"/>
    <n v="0.1"/>
    <n v="50.98"/>
    <n v="181.85400000000001"/>
    <n v="101.96"/>
    <n v="79.89400000000002"/>
    <n v="0.43933045190097558"/>
  </r>
  <r>
    <n v="838"/>
    <d v="2026-07-14T00:00:00"/>
    <n v="2026"/>
    <s v="Q3"/>
    <n v="7"/>
    <x v="6"/>
    <x v="0"/>
    <x v="9"/>
    <x v="2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</r>
  <r>
    <n v="1144"/>
    <d v="2026-07-14T00:00:00"/>
    <n v="2026"/>
    <s v="Q3"/>
    <n v="7"/>
    <x v="6"/>
    <x v="2"/>
    <x v="2"/>
    <x v="2"/>
    <s v="New"/>
    <s v="Camping"/>
    <s v="Portable Camp Stove"/>
    <n v="1"/>
    <n v="83.74"/>
    <n v="0"/>
    <n v="38.96"/>
    <n v="83.74"/>
    <n v="38.96"/>
    <n v="44.779999999999994"/>
    <n v="0.53475041796035339"/>
  </r>
  <r>
    <n v="1686"/>
    <d v="2026-07-14T00:00:00"/>
    <n v="2026"/>
    <s v="Q3"/>
    <n v="7"/>
    <x v="6"/>
    <x v="2"/>
    <x v="5"/>
    <x v="1"/>
    <s v="Returning"/>
    <s v="Travel"/>
    <s v="Insulated Bottle"/>
    <n v="8"/>
    <n v="35.75"/>
    <n v="0.15"/>
    <n v="13.56"/>
    <n v="243.1"/>
    <n v="108.48"/>
    <n v="134.62"/>
    <n v="0.55376388317564795"/>
  </r>
  <r>
    <n v="2823"/>
    <d v="2026-07-14T00:00:00"/>
    <n v="2026"/>
    <s v="Q3"/>
    <n v="7"/>
    <x v="6"/>
    <x v="0"/>
    <x v="15"/>
    <x v="0"/>
    <s v="New"/>
    <s v="Cycling"/>
    <s v="Commuter Helmet"/>
    <n v="3"/>
    <n v="81.39"/>
    <n v="0"/>
    <n v="43.54"/>
    <n v="244.17000000000002"/>
    <n v="130.62"/>
    <n v="113.55000000000001"/>
    <n v="0.46504484580415284"/>
  </r>
  <r>
    <n v="2883"/>
    <d v="2026-07-14T00:00:00"/>
    <n v="2026"/>
    <s v="Q3"/>
    <n v="7"/>
    <x v="6"/>
    <x v="2"/>
    <x v="10"/>
    <x v="3"/>
    <s v="New"/>
    <s v="Travel"/>
    <s v="Insulated Bottle"/>
    <n v="1"/>
    <n v="36.799999999999997"/>
    <n v="0"/>
    <n v="13.91"/>
    <n v="36.799999999999997"/>
    <n v="13.91"/>
    <n v="22.889999999999997"/>
    <n v="0.62201086956521734"/>
  </r>
  <r>
    <n v="3259"/>
    <d v="2026-07-14T00:00:00"/>
    <n v="2026"/>
    <s v="Q3"/>
    <n v="7"/>
    <x v="6"/>
    <x v="2"/>
    <x v="16"/>
    <x v="1"/>
    <s v="Returning"/>
    <s v="Camping"/>
    <s v="Trail Tent 2P"/>
    <n v="6"/>
    <n v="194.15"/>
    <n v="0.1"/>
    <n v="105.12"/>
    <n v="1048.4100000000001"/>
    <n v="630.72"/>
    <n v="417.69000000000005"/>
    <n v="0.3984032964202936"/>
  </r>
  <r>
    <n v="3709"/>
    <d v="2026-07-14T00:00:00"/>
    <n v="2026"/>
    <s v="Q3"/>
    <n v="7"/>
    <x v="6"/>
    <x v="0"/>
    <x v="9"/>
    <x v="0"/>
    <s v="New"/>
    <s v="Fitness"/>
    <s v="Training Mat"/>
    <n v="1"/>
    <n v="50.94"/>
    <n v="0"/>
    <n v="22.28"/>
    <n v="50.94"/>
    <n v="22.28"/>
    <n v="28.659999999999997"/>
    <n v="0.5626226933647428"/>
  </r>
  <r>
    <n v="61"/>
    <d v="2026-07-15T00:00:00"/>
    <n v="2026"/>
    <s v="Q3"/>
    <n v="7"/>
    <x v="6"/>
    <x v="3"/>
    <x v="8"/>
    <x v="0"/>
    <s v="Returning"/>
    <s v="Fitness"/>
    <s v="Weighted Vest"/>
    <n v="2"/>
    <n v="125.89"/>
    <n v="0"/>
    <n v="70.8"/>
    <n v="251.78"/>
    <n v="141.6"/>
    <n v="110.18"/>
    <n v="0.43760425768528083"/>
  </r>
  <r>
    <n v="357"/>
    <d v="2026-07-15T00:00:00"/>
    <n v="2026"/>
    <s v="Q3"/>
    <n v="7"/>
    <x v="6"/>
    <x v="0"/>
    <x v="9"/>
    <x v="0"/>
    <s v="New"/>
    <s v="Fitness"/>
    <s v="Training Mat"/>
    <n v="2"/>
    <n v="51.9"/>
    <n v="0"/>
    <n v="21.82"/>
    <n v="103.8"/>
    <n v="43.64"/>
    <n v="60.16"/>
    <n v="0.57957610789980729"/>
  </r>
  <r>
    <n v="1607"/>
    <d v="2026-07-15T00:00:00"/>
    <n v="2026"/>
    <s v="Q3"/>
    <n v="7"/>
    <x v="6"/>
    <x v="0"/>
    <x v="0"/>
    <x v="2"/>
    <s v="New"/>
    <s v="Fitness"/>
    <s v="Resistance Band Set"/>
    <n v="2"/>
    <n v="39.75"/>
    <n v="0"/>
    <n v="14.78"/>
    <n v="79.5"/>
    <n v="29.56"/>
    <n v="49.94"/>
    <n v="0.62817610062893081"/>
  </r>
  <r>
    <n v="3295"/>
    <d v="2026-07-15T00:00:00"/>
    <n v="2026"/>
    <s v="Q3"/>
    <n v="7"/>
    <x v="6"/>
    <x v="1"/>
    <x v="12"/>
    <x v="3"/>
    <s v="Returning"/>
    <s v="Hiking"/>
    <s v="Hiking Daypack 20L"/>
    <n v="1"/>
    <n v="93.46"/>
    <n v="0.15"/>
    <n v="46.65"/>
    <n v="79.440999999999988"/>
    <n v="46.65"/>
    <n v="32.79099999999999"/>
    <n v="0.41277174255107557"/>
  </r>
  <r>
    <n v="4048"/>
    <d v="2026-07-15T00:00:00"/>
    <n v="2026"/>
    <s v="Q3"/>
    <n v="7"/>
    <x v="6"/>
    <x v="3"/>
    <x v="13"/>
    <x v="1"/>
    <s v="Business"/>
    <s v="Cycling"/>
    <s v="Commuter Helmet"/>
    <n v="3"/>
    <n v="82.79"/>
    <n v="0.1"/>
    <n v="43.07"/>
    <n v="223.53300000000002"/>
    <n v="129.21"/>
    <n v="94.323000000000008"/>
    <n v="0.42196454214813922"/>
  </r>
  <r>
    <n v="4424"/>
    <d v="2026-07-15T00:00:00"/>
    <n v="2026"/>
    <s v="Q3"/>
    <n v="7"/>
    <x v="6"/>
    <x v="2"/>
    <x v="2"/>
    <x v="2"/>
    <s v="Business"/>
    <s v="Hiking"/>
    <s v="Hiking Daypack 20L"/>
    <n v="1"/>
    <n v="92.54"/>
    <n v="0"/>
    <n v="44.48"/>
    <n v="92.54"/>
    <n v="44.48"/>
    <n v="48.060000000000009"/>
    <n v="0.51934298681651181"/>
  </r>
  <r>
    <n v="4732"/>
    <d v="2026-07-15T00:00:00"/>
    <n v="2026"/>
    <s v="Q3"/>
    <n v="7"/>
    <x v="6"/>
    <x v="1"/>
    <x v="14"/>
    <x v="2"/>
    <s v="New"/>
    <s v="Travel"/>
    <s v="Packing Cube Set"/>
    <n v="1"/>
    <n v="46.53"/>
    <n v="0"/>
    <n v="18.829999999999998"/>
    <n v="46.53"/>
    <n v="18.829999999999998"/>
    <n v="27.700000000000003"/>
    <n v="0.59531485063399958"/>
  </r>
  <r>
    <n v="194"/>
    <d v="2026-07-16T00:00:00"/>
    <n v="2026"/>
    <s v="Q3"/>
    <n v="7"/>
    <x v="6"/>
    <x v="1"/>
    <x v="12"/>
    <x v="0"/>
    <s v="Returning"/>
    <s v="Cycling"/>
    <s v="Trail Bike Light"/>
    <n v="2"/>
    <n v="49.69"/>
    <n v="0"/>
    <n v="21.97"/>
    <n v="99.38"/>
    <n v="43.94"/>
    <n v="55.44"/>
    <n v="0.557858724089354"/>
  </r>
  <r>
    <n v="258"/>
    <d v="2026-07-16T00:00:00"/>
    <n v="2026"/>
    <s v="Q3"/>
    <n v="7"/>
    <x v="6"/>
    <x v="3"/>
    <x v="8"/>
    <x v="3"/>
    <s v="New"/>
    <s v="Hiking"/>
    <s v="Trekking Poles"/>
    <n v="3"/>
    <n v="71.34"/>
    <n v="0.1"/>
    <n v="31.71"/>
    <n v="192.61800000000002"/>
    <n v="95.13"/>
    <n v="97.488000000000028"/>
    <n v="0.50612092327819835"/>
  </r>
  <r>
    <n v="543"/>
    <d v="2026-07-16T00:00:00"/>
    <n v="2026"/>
    <s v="Q3"/>
    <n v="7"/>
    <x v="6"/>
    <x v="1"/>
    <x v="14"/>
    <x v="3"/>
    <s v="Returning"/>
    <s v="Cycling"/>
    <s v="Commuter Helmet"/>
    <n v="1"/>
    <n v="83.03"/>
    <n v="0"/>
    <n v="42.41"/>
    <n v="83.03"/>
    <n v="42.41"/>
    <n v="40.620000000000005"/>
    <n v="0.48922076357942917"/>
  </r>
  <r>
    <n v="972"/>
    <d v="2026-07-16T00:00:00"/>
    <n v="2026"/>
    <s v="Q3"/>
    <n v="7"/>
    <x v="6"/>
    <x v="3"/>
    <x v="4"/>
    <x v="0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</r>
  <r>
    <n v="1146"/>
    <d v="2026-07-16T00:00:00"/>
    <n v="2026"/>
    <s v="Q3"/>
    <n v="7"/>
    <x v="6"/>
    <x v="1"/>
    <x v="6"/>
    <x v="3"/>
    <s v="Returning"/>
    <s v="Camping"/>
    <s v="Compact Sleeping Bag"/>
    <n v="2"/>
    <n v="125.34"/>
    <n v="0.15"/>
    <n v="59.04"/>
    <n v="213.078"/>
    <n v="118.08"/>
    <n v="94.998000000000005"/>
    <n v="0.44583673584321237"/>
  </r>
  <r>
    <n v="1464"/>
    <d v="2026-07-16T00:00:00"/>
    <n v="2026"/>
    <s v="Q3"/>
    <n v="7"/>
    <x v="6"/>
    <x v="0"/>
    <x v="9"/>
    <x v="0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</r>
  <r>
    <n v="1581"/>
    <d v="2026-07-16T00:00:00"/>
    <n v="2026"/>
    <s v="Q3"/>
    <n v="7"/>
    <x v="6"/>
    <x v="2"/>
    <x v="5"/>
    <x v="2"/>
    <s v="New"/>
    <s v="Hiking"/>
    <s v="Hiking Daypack 20L"/>
    <n v="5"/>
    <n v="92.72"/>
    <n v="0.1"/>
    <n v="46.2"/>
    <n v="417.24"/>
    <n v="231"/>
    <n v="186.24"/>
    <n v="0.44636180615473109"/>
  </r>
  <r>
    <n v="1894"/>
    <d v="2026-07-16T00:00:00"/>
    <n v="2026"/>
    <s v="Q3"/>
    <n v="7"/>
    <x v="6"/>
    <x v="3"/>
    <x v="7"/>
    <x v="1"/>
    <s v="Business"/>
    <s v="Fitness"/>
    <s v="Recovery Roller"/>
    <n v="5"/>
    <n v="36.29"/>
    <n v="0.05"/>
    <n v="13.52"/>
    <n v="172.37749999999997"/>
    <n v="67.599999999999994"/>
    <n v="104.77749999999997"/>
    <n v="0.60783744978317933"/>
  </r>
  <r>
    <n v="2100"/>
    <d v="2026-07-16T00:00:00"/>
    <n v="2026"/>
    <s v="Q3"/>
    <n v="7"/>
    <x v="6"/>
    <x v="2"/>
    <x v="2"/>
    <x v="0"/>
    <s v="Business"/>
    <s v="Cycling"/>
    <s v="Trail Bike Light"/>
    <n v="2"/>
    <n v="49.84"/>
    <n v="0.1"/>
    <n v="23.06"/>
    <n v="89.712000000000003"/>
    <n v="46.12"/>
    <n v="43.592000000000006"/>
    <n v="0.48591046905653651"/>
  </r>
  <r>
    <n v="2902"/>
    <d v="2026-07-16T00:00:00"/>
    <n v="2026"/>
    <s v="Q3"/>
    <n v="7"/>
    <x v="6"/>
    <x v="1"/>
    <x v="12"/>
    <x v="3"/>
    <s v="Business"/>
    <s v="Fitness"/>
    <s v="Recovery Roller"/>
    <n v="1"/>
    <n v="35.799999999999997"/>
    <n v="0"/>
    <n v="14.05"/>
    <n v="35.799999999999997"/>
    <n v="14.05"/>
    <n v="21.749999999999996"/>
    <n v="0.60754189944134074"/>
  </r>
  <r>
    <n v="3115"/>
    <d v="2026-07-16T00:00:00"/>
    <n v="2026"/>
    <s v="Q3"/>
    <n v="7"/>
    <x v="6"/>
    <x v="3"/>
    <x v="13"/>
    <x v="0"/>
    <s v="New"/>
    <s v="Camping"/>
    <s v="Trail Tent 2P"/>
    <n v="1"/>
    <n v="195.12"/>
    <n v="0"/>
    <n v="101.14"/>
    <n v="195.12"/>
    <n v="101.14"/>
    <n v="93.98"/>
    <n v="0.48165231652316526"/>
  </r>
  <r>
    <n v="3546"/>
    <d v="2026-07-16T00:00:00"/>
    <n v="2026"/>
    <s v="Q3"/>
    <n v="7"/>
    <x v="6"/>
    <x v="0"/>
    <x v="15"/>
    <x v="0"/>
    <s v="New"/>
    <s v="Cycling"/>
    <s v="Compact Repair Kit"/>
    <n v="2"/>
    <n v="39.69"/>
    <n v="0.05"/>
    <n v="16.88"/>
    <n v="75.410999999999987"/>
    <n v="33.76"/>
    <n v="41.650999999999989"/>
    <n v="0.55231995332245953"/>
  </r>
  <r>
    <n v="4224"/>
    <d v="2026-07-16T00:00:00"/>
    <n v="2026"/>
    <s v="Q3"/>
    <n v="7"/>
    <x v="6"/>
    <x v="2"/>
    <x v="3"/>
    <x v="2"/>
    <s v="Returning"/>
    <s v="Camping"/>
    <s v="Alpine Tent 4P"/>
    <n v="1"/>
    <n v="348.73"/>
    <n v="0.15"/>
    <n v="190.33"/>
    <n v="296.4205"/>
    <n v="190.33"/>
    <n v="106.09049999999999"/>
    <n v="0.35790540802677273"/>
  </r>
  <r>
    <n v="4858"/>
    <d v="2026-07-16T00:00:00"/>
    <n v="2026"/>
    <s v="Q3"/>
    <n v="7"/>
    <x v="6"/>
    <x v="1"/>
    <x v="12"/>
    <x v="2"/>
    <s v="Returning"/>
    <s v="Travel"/>
    <s v="Insulated Bottle"/>
    <n v="1"/>
    <n v="35.5"/>
    <n v="0"/>
    <n v="13.26"/>
    <n v="35.5"/>
    <n v="13.26"/>
    <n v="22.240000000000002"/>
    <n v="0.62647887323943663"/>
  </r>
  <r>
    <n v="768"/>
    <d v="2026-07-17T00:00:00"/>
    <n v="2026"/>
    <s v="Q3"/>
    <n v="7"/>
    <x v="6"/>
    <x v="0"/>
    <x v="9"/>
    <x v="0"/>
    <s v="Business"/>
    <s v="Travel"/>
    <s v="Packing Cube Set"/>
    <n v="1"/>
    <n v="46.44"/>
    <n v="0"/>
    <n v="18.47"/>
    <n v="46.44"/>
    <n v="18.47"/>
    <n v="27.97"/>
    <n v="0.60228251507321273"/>
  </r>
  <r>
    <n v="1901"/>
    <d v="2026-07-17T00:00:00"/>
    <n v="2026"/>
    <s v="Q3"/>
    <n v="7"/>
    <x v="6"/>
    <x v="1"/>
    <x v="14"/>
    <x v="0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</r>
  <r>
    <n v="2226"/>
    <d v="2026-07-17T00:00:00"/>
    <n v="2026"/>
    <s v="Q3"/>
    <n v="7"/>
    <x v="6"/>
    <x v="0"/>
    <x v="15"/>
    <x v="2"/>
    <s v="New"/>
    <s v="Hiking"/>
    <s v="Trekking Poles"/>
    <n v="1"/>
    <n v="69.78"/>
    <n v="0.05"/>
    <n v="32.83"/>
    <n v="66.290999999999997"/>
    <n v="32.83"/>
    <n v="33.460999999999999"/>
    <n v="0.50475931876121949"/>
  </r>
  <r>
    <n v="2660"/>
    <d v="2026-07-17T00:00:00"/>
    <n v="2026"/>
    <s v="Q3"/>
    <n v="7"/>
    <x v="6"/>
    <x v="2"/>
    <x v="5"/>
    <x v="2"/>
    <s v="New"/>
    <s v="Travel"/>
    <s v="Insulated Bottle"/>
    <n v="4"/>
    <n v="35.450000000000003"/>
    <n v="0.1"/>
    <n v="13.83"/>
    <n v="127.62000000000002"/>
    <n v="55.32"/>
    <n v="72.300000000000011"/>
    <n v="0.56652562294311237"/>
  </r>
  <r>
    <n v="3004"/>
    <d v="2026-07-17T00:00:00"/>
    <n v="2026"/>
    <s v="Q3"/>
    <n v="7"/>
    <x v="6"/>
    <x v="3"/>
    <x v="8"/>
    <x v="0"/>
    <s v="Returning"/>
    <s v="Cycling"/>
    <s v="Trail Bike Light"/>
    <n v="1"/>
    <n v="50.82"/>
    <n v="0.05"/>
    <n v="22.36"/>
    <n v="48.278999999999996"/>
    <n v="22.36"/>
    <n v="25.918999999999997"/>
    <n v="0.5368586756146565"/>
  </r>
  <r>
    <n v="4020"/>
    <d v="2026-07-17T00:00:00"/>
    <n v="2026"/>
    <s v="Q3"/>
    <n v="7"/>
    <x v="6"/>
    <x v="2"/>
    <x v="2"/>
    <x v="0"/>
    <s v="Returning"/>
    <s v="Camping"/>
    <s v="Compact Sleeping Bag"/>
    <n v="1"/>
    <n v="126.13"/>
    <n v="0.15"/>
    <n v="60.43"/>
    <n v="107.2105"/>
    <n v="60.43"/>
    <n v="46.780499999999996"/>
    <n v="0.43634252242084498"/>
  </r>
  <r>
    <n v="4154"/>
    <d v="2026-07-17T00:00:00"/>
    <n v="2026"/>
    <s v="Q3"/>
    <n v="7"/>
    <x v="6"/>
    <x v="2"/>
    <x v="10"/>
    <x v="0"/>
    <s v="Returning"/>
    <s v="Hiking"/>
    <s v="Trekking Poles"/>
    <n v="3"/>
    <n v="72.150000000000006"/>
    <n v="0"/>
    <n v="33.01"/>
    <n v="216.45000000000002"/>
    <n v="99.03"/>
    <n v="117.42000000000002"/>
    <n v="0.54248094248094247"/>
  </r>
  <r>
    <n v="4957"/>
    <d v="2026-07-17T00:00:00"/>
    <n v="2026"/>
    <s v="Q3"/>
    <n v="7"/>
    <x v="6"/>
    <x v="1"/>
    <x v="1"/>
    <x v="0"/>
    <s v="Returning"/>
    <s v="Fitness"/>
    <s v="Recovery Roller"/>
    <n v="1"/>
    <n v="35.58"/>
    <n v="0"/>
    <n v="13.68"/>
    <n v="35.58"/>
    <n v="13.68"/>
    <n v="21.9"/>
    <n v="0.61551433389544685"/>
  </r>
  <r>
    <n v="945"/>
    <d v="2026-07-18T00:00:00"/>
    <n v="2026"/>
    <s v="Q3"/>
    <n v="7"/>
    <x v="6"/>
    <x v="2"/>
    <x v="3"/>
    <x v="0"/>
    <s v="New"/>
    <s v="Hiking"/>
    <s v="Summit Backpack 45L"/>
    <n v="1"/>
    <n v="154.9"/>
    <n v="0.05"/>
    <n v="77.819999999999993"/>
    <n v="147.155"/>
    <n v="77.819999999999993"/>
    <n v="69.335000000000008"/>
    <n v="0.47116985491488572"/>
  </r>
  <r>
    <n v="1726"/>
    <d v="2026-07-18T00:00:00"/>
    <n v="2026"/>
    <s v="Q3"/>
    <n v="7"/>
    <x v="6"/>
    <x v="1"/>
    <x v="14"/>
    <x v="2"/>
    <s v="Business"/>
    <s v="Camping"/>
    <s v="Portable Camp Stove"/>
    <n v="2"/>
    <n v="80.98"/>
    <n v="0.05"/>
    <n v="39.85"/>
    <n v="153.86199999999999"/>
    <n v="79.7"/>
    <n v="74.161999999999992"/>
    <n v="0.48200335365457353"/>
  </r>
  <r>
    <n v="1790"/>
    <d v="2026-07-18T00:00:00"/>
    <n v="2026"/>
    <s v="Q3"/>
    <n v="7"/>
    <x v="6"/>
    <x v="1"/>
    <x v="12"/>
    <x v="0"/>
    <s v="New"/>
    <s v="Hiking"/>
    <s v="Hiking Daypack 20L"/>
    <n v="1"/>
    <n v="91.36"/>
    <n v="0"/>
    <n v="44.86"/>
    <n v="91.36"/>
    <n v="44.86"/>
    <n v="46.5"/>
    <n v="0.50897548161120842"/>
  </r>
  <r>
    <n v="2193"/>
    <d v="2026-07-18T00:00:00"/>
    <n v="2026"/>
    <s v="Q3"/>
    <n v="7"/>
    <x v="6"/>
    <x v="2"/>
    <x v="2"/>
    <x v="0"/>
    <s v="Returning"/>
    <s v="Cycling"/>
    <s v="Compact Repair Kit"/>
    <n v="2"/>
    <n v="39.409999999999997"/>
    <n v="0"/>
    <n v="16.8"/>
    <n v="78.819999999999993"/>
    <n v="33.6"/>
    <n v="45.219999999999992"/>
    <n v="0.57371225577264651"/>
  </r>
  <r>
    <n v="2781"/>
    <d v="2026-07-18T00:00:00"/>
    <n v="2026"/>
    <s v="Q3"/>
    <n v="7"/>
    <x v="6"/>
    <x v="0"/>
    <x v="0"/>
    <x v="0"/>
    <s v="Returning"/>
    <s v="Travel"/>
    <s v="Carry-On Duffel"/>
    <n v="2"/>
    <n v="134.99"/>
    <n v="0"/>
    <n v="68.77"/>
    <n v="269.98"/>
    <n v="137.54"/>
    <n v="132.44000000000003"/>
    <n v="0.49055485591525305"/>
  </r>
  <r>
    <n v="3043"/>
    <d v="2026-07-18T00:00:00"/>
    <n v="2026"/>
    <s v="Q3"/>
    <n v="7"/>
    <x v="6"/>
    <x v="1"/>
    <x v="12"/>
    <x v="3"/>
    <s v="New"/>
    <s v="Cycling"/>
    <s v="Compact Repair Kit"/>
    <n v="2"/>
    <n v="40.93"/>
    <n v="0.05"/>
    <n v="16.89"/>
    <n v="77.766999999999996"/>
    <n v="33.78"/>
    <n v="43.986999999999995"/>
    <n v="0.56562552239381736"/>
  </r>
  <r>
    <n v="3102"/>
    <d v="2026-07-18T00:00:00"/>
    <n v="2026"/>
    <s v="Q3"/>
    <n v="7"/>
    <x v="6"/>
    <x v="3"/>
    <x v="13"/>
    <x v="3"/>
    <s v="Returning"/>
    <s v="Hiking"/>
    <s v="Hiking Daypack 20L"/>
    <n v="1"/>
    <n v="90.02"/>
    <n v="0.05"/>
    <n v="45.83"/>
    <n v="85.518999999999991"/>
    <n v="45.83"/>
    <n v="39.688999999999993"/>
    <n v="0.46409569803201622"/>
  </r>
  <r>
    <n v="3156"/>
    <d v="2026-07-18T00:00:00"/>
    <n v="2026"/>
    <s v="Q3"/>
    <n v="7"/>
    <x v="6"/>
    <x v="0"/>
    <x v="0"/>
    <x v="2"/>
    <s v="Returning"/>
    <s v="Fitness"/>
    <s v="Training Mat"/>
    <n v="2"/>
    <n v="50.73"/>
    <n v="0"/>
    <n v="21.87"/>
    <n v="101.46"/>
    <n v="43.74"/>
    <n v="57.719999999999992"/>
    <n v="0.56889414547604966"/>
  </r>
  <r>
    <n v="3308"/>
    <d v="2026-07-18T00:00:00"/>
    <n v="2026"/>
    <s v="Q3"/>
    <n v="7"/>
    <x v="6"/>
    <x v="3"/>
    <x v="13"/>
    <x v="2"/>
    <s v="New"/>
    <s v="Fitness"/>
    <s v="Weighted Vest"/>
    <n v="3"/>
    <n v="121.05"/>
    <n v="0.05"/>
    <n v="68.56"/>
    <n v="344.99249999999995"/>
    <n v="205.68"/>
    <n v="139.31249999999994"/>
    <n v="0.40381312637231231"/>
  </r>
  <r>
    <n v="3329"/>
    <d v="2026-07-18T00:00:00"/>
    <n v="2026"/>
    <s v="Q3"/>
    <n v="7"/>
    <x v="6"/>
    <x v="1"/>
    <x v="11"/>
    <x v="0"/>
    <s v="New"/>
    <s v="Cycling"/>
    <s v="Commuter Helmet"/>
    <n v="2"/>
    <n v="81.739999999999995"/>
    <n v="0"/>
    <n v="42.75"/>
    <n v="163.47999999999999"/>
    <n v="85.5"/>
    <n v="77.97999999999999"/>
    <n v="0.47700024467824809"/>
  </r>
  <r>
    <n v="4102"/>
    <d v="2026-07-18T00:00:00"/>
    <n v="2026"/>
    <s v="Q3"/>
    <n v="7"/>
    <x v="6"/>
    <x v="1"/>
    <x v="12"/>
    <x v="0"/>
    <s v="Returning"/>
    <s v="Hiking"/>
    <s v="Summit Backpack 45L"/>
    <n v="3"/>
    <n v="154.01"/>
    <n v="0.1"/>
    <n v="78.78"/>
    <n v="415.827"/>
    <n v="236.34"/>
    <n v="179.48699999999999"/>
    <n v="0.43163863818366771"/>
  </r>
  <r>
    <n v="4109"/>
    <d v="2026-07-18T00:00:00"/>
    <n v="2026"/>
    <s v="Q3"/>
    <n v="7"/>
    <x v="6"/>
    <x v="1"/>
    <x v="12"/>
    <x v="3"/>
    <s v="New"/>
    <s v="Cycling"/>
    <s v="Cycling Pack 12L"/>
    <n v="4"/>
    <n v="101.61"/>
    <n v="0"/>
    <n v="51.68"/>
    <n v="406.44"/>
    <n v="206.72"/>
    <n v="199.72"/>
    <n v="0.49138864285011319"/>
  </r>
  <r>
    <n v="4813"/>
    <d v="2026-07-18T00:00:00"/>
    <n v="2026"/>
    <s v="Q3"/>
    <n v="7"/>
    <x v="6"/>
    <x v="2"/>
    <x v="10"/>
    <x v="2"/>
    <s v="Returning"/>
    <s v="Fitness"/>
    <s v="Recovery Roller"/>
    <n v="2"/>
    <n v="36.869999999999997"/>
    <n v="0.15"/>
    <n v="13.94"/>
    <n v="62.678999999999995"/>
    <n v="27.88"/>
    <n v="34.798999999999992"/>
    <n v="0.55519392459994565"/>
  </r>
  <r>
    <n v="5054"/>
    <d v="2026-07-18T00:00:00"/>
    <n v="2026"/>
    <s v="Q3"/>
    <n v="7"/>
    <x v="6"/>
    <x v="3"/>
    <x v="8"/>
    <x v="0"/>
    <s v="New"/>
    <s v="Camping"/>
    <s v="Compact Sleeping Bag"/>
    <n v="2"/>
    <n v="121.06"/>
    <n v="0"/>
    <n v="59.62"/>
    <n v="242.12"/>
    <n v="119.24"/>
    <n v="122.88000000000001"/>
    <n v="0.50751693375185858"/>
  </r>
  <r>
    <n v="138"/>
    <d v="2026-07-19T00:00:00"/>
    <n v="2026"/>
    <s v="Q3"/>
    <n v="7"/>
    <x v="6"/>
    <x v="1"/>
    <x v="12"/>
    <x v="0"/>
    <s v="New"/>
    <s v="Hiking"/>
    <s v="Trekking Poles"/>
    <n v="2"/>
    <n v="71.81"/>
    <n v="0"/>
    <n v="32.35"/>
    <n v="143.62"/>
    <n v="64.7"/>
    <n v="78.92"/>
    <n v="0.54950563988302459"/>
  </r>
  <r>
    <n v="433"/>
    <d v="2026-07-19T00:00:00"/>
    <n v="2026"/>
    <s v="Q3"/>
    <n v="7"/>
    <x v="6"/>
    <x v="1"/>
    <x v="12"/>
    <x v="0"/>
    <s v="New"/>
    <s v="Hiking"/>
    <s v="Trail Boots"/>
    <n v="4"/>
    <n v="145.18"/>
    <n v="0"/>
    <n v="79.540000000000006"/>
    <n v="580.72"/>
    <n v="318.16000000000003"/>
    <n v="262.56"/>
    <n v="0.45212839234054275"/>
  </r>
  <r>
    <n v="484"/>
    <d v="2026-07-19T00:00:00"/>
    <n v="2026"/>
    <s v="Q3"/>
    <n v="7"/>
    <x v="6"/>
    <x v="1"/>
    <x v="12"/>
    <x v="0"/>
    <s v="New"/>
    <s v="Fitness"/>
    <s v="Recovery Roller"/>
    <n v="2"/>
    <n v="36.07"/>
    <n v="0"/>
    <n v="13.6"/>
    <n v="72.14"/>
    <n v="27.2"/>
    <n v="44.94"/>
    <n v="0.62295536456889378"/>
  </r>
  <r>
    <n v="492"/>
    <d v="2026-07-19T00:00:00"/>
    <n v="2026"/>
    <s v="Q3"/>
    <n v="7"/>
    <x v="6"/>
    <x v="1"/>
    <x v="14"/>
    <x v="2"/>
    <s v="New"/>
    <s v="Hiking"/>
    <s v="Trekking Poles"/>
    <n v="3"/>
    <n v="72.23"/>
    <n v="0.1"/>
    <n v="31.67"/>
    <n v="195.02100000000002"/>
    <n v="95.01"/>
    <n v="100.01100000000001"/>
    <n v="0.5128216961250327"/>
  </r>
  <r>
    <n v="626"/>
    <d v="2026-07-19T00:00:00"/>
    <n v="2026"/>
    <s v="Q3"/>
    <n v="7"/>
    <x v="6"/>
    <x v="1"/>
    <x v="14"/>
    <x v="2"/>
    <s v="Returning"/>
    <s v="Travel"/>
    <s v="Insulated Bottle"/>
    <n v="1"/>
    <n v="36.549999999999997"/>
    <n v="0.1"/>
    <n v="13.2"/>
    <n v="32.894999999999996"/>
    <n v="13.2"/>
    <n v="19.694999999999997"/>
    <n v="0.59872321021431829"/>
  </r>
  <r>
    <n v="1409"/>
    <d v="2026-07-19T00:00:00"/>
    <n v="2026"/>
    <s v="Q3"/>
    <n v="7"/>
    <x v="6"/>
    <x v="1"/>
    <x v="14"/>
    <x v="0"/>
    <s v="New"/>
    <s v="Camping"/>
    <s v="Compact Sleeping Bag"/>
    <n v="5"/>
    <n v="124.68"/>
    <n v="0.05"/>
    <n v="60.61"/>
    <n v="592.23"/>
    <n v="303.05"/>
    <n v="289.18"/>
    <n v="0.48829002245749115"/>
  </r>
  <r>
    <n v="1486"/>
    <d v="2026-07-19T00:00:00"/>
    <n v="2026"/>
    <s v="Q3"/>
    <n v="7"/>
    <x v="6"/>
    <x v="3"/>
    <x v="8"/>
    <x v="0"/>
    <s v="Returning"/>
    <s v="Cycling"/>
    <s v="Cycling Pack 12L"/>
    <n v="1"/>
    <n v="101.7"/>
    <n v="0.05"/>
    <n v="49.92"/>
    <n v="96.614999999999995"/>
    <n v="49.92"/>
    <n v="46.694999999999993"/>
    <n v="0.48331004502406455"/>
  </r>
  <r>
    <n v="1940"/>
    <d v="2026-07-19T00:00:00"/>
    <n v="2026"/>
    <s v="Q3"/>
    <n v="7"/>
    <x v="6"/>
    <x v="2"/>
    <x v="16"/>
    <x v="0"/>
    <s v="New"/>
    <s v="Fitness"/>
    <s v="Training Mat"/>
    <n v="2"/>
    <n v="50.24"/>
    <n v="0.05"/>
    <n v="21.88"/>
    <n v="95.456000000000003"/>
    <n v="43.76"/>
    <n v="51.696000000000005"/>
    <n v="0.54156889037881328"/>
  </r>
  <r>
    <n v="2215"/>
    <d v="2026-07-19T00:00:00"/>
    <n v="2026"/>
    <s v="Q3"/>
    <n v="7"/>
    <x v="6"/>
    <x v="3"/>
    <x v="13"/>
    <x v="2"/>
    <s v="Returning"/>
    <s v="Fitness"/>
    <s v="Recovery Roller"/>
    <n v="3"/>
    <n v="35.53"/>
    <n v="0"/>
    <n v="14"/>
    <n v="106.59"/>
    <n v="42"/>
    <n v="64.59"/>
    <n v="0.60596678862932729"/>
  </r>
  <r>
    <n v="2555"/>
    <d v="2026-07-19T00:00:00"/>
    <n v="2026"/>
    <s v="Q3"/>
    <n v="7"/>
    <x v="6"/>
    <x v="2"/>
    <x v="2"/>
    <x v="3"/>
    <s v="New"/>
    <s v="Travel"/>
    <s v="Packing Cube Set"/>
    <n v="2"/>
    <n v="46.89"/>
    <n v="0.1"/>
    <n v="18.53"/>
    <n v="84.402000000000001"/>
    <n v="37.06"/>
    <n v="47.341999999999999"/>
    <n v="0.56091087888912583"/>
  </r>
  <r>
    <n v="4710"/>
    <d v="2026-07-19T00:00:00"/>
    <n v="2026"/>
    <s v="Q3"/>
    <n v="7"/>
    <x v="6"/>
    <x v="0"/>
    <x v="0"/>
    <x v="2"/>
    <s v="Returning"/>
    <s v="Camping"/>
    <s v="Trail Tent 2P"/>
    <n v="1"/>
    <n v="197.29"/>
    <n v="0.1"/>
    <n v="104.7"/>
    <n v="177.56100000000001"/>
    <n v="104.7"/>
    <n v="72.861000000000004"/>
    <n v="0.4103434875901803"/>
  </r>
  <r>
    <n v="4974"/>
    <d v="2026-07-19T00:00:00"/>
    <n v="2026"/>
    <s v="Q3"/>
    <n v="7"/>
    <x v="6"/>
    <x v="0"/>
    <x v="9"/>
    <x v="2"/>
    <s v="Business"/>
    <s v="Hiking"/>
    <s v="Trekking Poles"/>
    <n v="1"/>
    <n v="70.52"/>
    <n v="0.1"/>
    <n v="33.28"/>
    <n v="63.467999999999996"/>
    <n v="33.28"/>
    <n v="30.187999999999995"/>
    <n v="0.47564126804058732"/>
  </r>
  <r>
    <n v="5048"/>
    <d v="2026-07-19T00:00:00"/>
    <n v="2026"/>
    <s v="Q3"/>
    <n v="7"/>
    <x v="6"/>
    <x v="1"/>
    <x v="12"/>
    <x v="3"/>
    <s v="New"/>
    <s v="Fitness"/>
    <s v="Training Mat"/>
    <n v="3"/>
    <n v="49.9"/>
    <n v="0.05"/>
    <n v="22.27"/>
    <n v="142.21499999999997"/>
    <n v="66.81"/>
    <n v="75.404999999999973"/>
    <n v="0.53021833139964125"/>
  </r>
  <r>
    <n v="1"/>
    <d v="2026-07-20T00:00:00"/>
    <n v="2026"/>
    <s v="Q3"/>
    <n v="7"/>
    <x v="6"/>
    <x v="3"/>
    <x v="7"/>
    <x v="2"/>
    <s v="New"/>
    <s v="Hiking"/>
    <s v="Summit Backpack 45L"/>
    <n v="3"/>
    <n v="156.25"/>
    <n v="0"/>
    <n v="79.900000000000006"/>
    <n v="468.75"/>
    <n v="239.70000000000002"/>
    <n v="229.04999999999998"/>
    <n v="0.48863999999999996"/>
  </r>
  <r>
    <n v="270"/>
    <d v="2026-07-20T00:00:00"/>
    <n v="2026"/>
    <s v="Q3"/>
    <n v="7"/>
    <x v="6"/>
    <x v="2"/>
    <x v="2"/>
    <x v="3"/>
    <s v="Returning"/>
    <s v="Camping"/>
    <s v="Compact Sleeping Bag"/>
    <n v="3"/>
    <n v="120.14"/>
    <n v="0"/>
    <n v="58.9"/>
    <n v="360.42"/>
    <n v="176.7"/>
    <n v="183.72000000000003"/>
    <n v="0.5097386382553688"/>
  </r>
  <r>
    <n v="2130"/>
    <d v="2026-07-20T00:00:00"/>
    <n v="2026"/>
    <s v="Q3"/>
    <n v="7"/>
    <x v="6"/>
    <x v="1"/>
    <x v="14"/>
    <x v="2"/>
    <s v="Returning"/>
    <s v="Hiking"/>
    <s v="Trail Boots"/>
    <n v="1"/>
    <n v="145.21"/>
    <n v="0"/>
    <n v="80.52"/>
    <n v="145.21"/>
    <n v="80.52"/>
    <n v="64.690000000000012"/>
    <n v="0.44549273466014744"/>
  </r>
  <r>
    <n v="2474"/>
    <d v="2026-07-20T00:00:00"/>
    <n v="2026"/>
    <s v="Q3"/>
    <n v="7"/>
    <x v="6"/>
    <x v="2"/>
    <x v="2"/>
    <x v="2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</r>
  <r>
    <n v="2514"/>
    <d v="2026-07-20T00:00:00"/>
    <n v="2026"/>
    <s v="Q3"/>
    <n v="7"/>
    <x v="6"/>
    <x v="1"/>
    <x v="6"/>
    <x v="0"/>
    <s v="New"/>
    <s v="Travel"/>
    <s v="Travel Backpack 35L"/>
    <n v="2"/>
    <n v="161.97"/>
    <n v="0.1"/>
    <n v="88.57"/>
    <n v="291.54599999999999"/>
    <n v="177.14"/>
    <n v="114.40600000000001"/>
    <n v="0.39241148909606033"/>
  </r>
  <r>
    <n v="2616"/>
    <d v="2026-07-20T00:00:00"/>
    <n v="2026"/>
    <s v="Q3"/>
    <n v="7"/>
    <x v="6"/>
    <x v="2"/>
    <x v="3"/>
    <x v="2"/>
    <s v="New"/>
    <s v="Fitness"/>
    <s v="Weighted Vest"/>
    <n v="2"/>
    <n v="125.37"/>
    <n v="0"/>
    <n v="68.040000000000006"/>
    <n v="250.74"/>
    <n v="136.08000000000001"/>
    <n v="114.66"/>
    <n v="0.457286432160804"/>
  </r>
  <r>
    <n v="2632"/>
    <d v="2026-07-20T00:00:00"/>
    <n v="2026"/>
    <s v="Q3"/>
    <n v="7"/>
    <x v="6"/>
    <x v="0"/>
    <x v="15"/>
    <x v="0"/>
    <s v="New"/>
    <s v="Camping"/>
    <s v="Trail Tent 2P"/>
    <n v="1"/>
    <n v="196.57"/>
    <n v="0"/>
    <n v="104.78"/>
    <n v="196.57"/>
    <n v="104.78"/>
    <n v="91.789999999999992"/>
    <n v="0.46695833545301924"/>
  </r>
  <r>
    <n v="3725"/>
    <d v="2026-07-20T00:00:00"/>
    <n v="2026"/>
    <s v="Q3"/>
    <n v="7"/>
    <x v="6"/>
    <x v="2"/>
    <x v="16"/>
    <x v="0"/>
    <s v="Returning"/>
    <s v="Camping"/>
    <s v="Trail Tent 2P"/>
    <n v="2"/>
    <n v="195.74"/>
    <n v="0.05"/>
    <n v="107.17"/>
    <n v="371.90600000000001"/>
    <n v="214.34"/>
    <n v="157.566"/>
    <n v="0.4236715729243411"/>
  </r>
  <r>
    <n v="3834"/>
    <d v="2026-07-20T00:00:00"/>
    <n v="2026"/>
    <s v="Q3"/>
    <n v="7"/>
    <x v="6"/>
    <x v="1"/>
    <x v="14"/>
    <x v="2"/>
    <s v="New"/>
    <s v="Camping"/>
    <s v="Trail Tent 2P"/>
    <n v="3"/>
    <n v="192.28"/>
    <n v="0"/>
    <n v="104.3"/>
    <n v="576.84"/>
    <n v="312.89999999999998"/>
    <n v="263.94000000000005"/>
    <n v="0.45756188891200339"/>
  </r>
  <r>
    <n v="159"/>
    <d v="2026-07-21T00:00:00"/>
    <n v="2026"/>
    <s v="Q3"/>
    <n v="7"/>
    <x v="6"/>
    <x v="1"/>
    <x v="1"/>
    <x v="0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</r>
  <r>
    <n v="435"/>
    <d v="2026-07-21T00:00:00"/>
    <n v="2026"/>
    <s v="Q3"/>
    <n v="7"/>
    <x v="6"/>
    <x v="2"/>
    <x v="2"/>
    <x v="0"/>
    <s v="Returning"/>
    <s v="Camping"/>
    <s v="Alpine Tent 4P"/>
    <n v="2"/>
    <n v="342.38"/>
    <n v="0.05"/>
    <n v="192.01"/>
    <n v="650.52199999999993"/>
    <n v="384.02"/>
    <n v="266.50199999999995"/>
    <n v="0.40967407712575438"/>
  </r>
  <r>
    <n v="1467"/>
    <d v="2026-07-21T00:00:00"/>
    <n v="2026"/>
    <s v="Q3"/>
    <n v="7"/>
    <x v="6"/>
    <x v="1"/>
    <x v="14"/>
    <x v="3"/>
    <s v="New"/>
    <s v="Fitness"/>
    <s v="Training Mat"/>
    <n v="1"/>
    <n v="50.59"/>
    <n v="0.05"/>
    <n v="22.04"/>
    <n v="48.060499999999998"/>
    <n v="22.04"/>
    <n v="26.020499999999998"/>
    <n v="0.54141134611583319"/>
  </r>
  <r>
    <n v="1552"/>
    <d v="2026-07-21T00:00:00"/>
    <n v="2026"/>
    <s v="Q3"/>
    <n v="7"/>
    <x v="6"/>
    <x v="3"/>
    <x v="4"/>
    <x v="2"/>
    <s v="New"/>
    <s v="Travel"/>
    <s v="Packing Cube Set"/>
    <n v="2"/>
    <n v="46.34"/>
    <n v="0.1"/>
    <n v="18.41"/>
    <n v="83.412000000000006"/>
    <n v="36.82"/>
    <n v="46.592000000000006"/>
    <n v="0.55857670359180933"/>
  </r>
  <r>
    <n v="1745"/>
    <d v="2026-07-21T00:00:00"/>
    <n v="2026"/>
    <s v="Q3"/>
    <n v="7"/>
    <x v="6"/>
    <x v="1"/>
    <x v="6"/>
    <x v="3"/>
    <s v="New"/>
    <s v="Hiking"/>
    <s v="Hiking Daypack 20L"/>
    <n v="1"/>
    <n v="91.45"/>
    <n v="0"/>
    <n v="44.16"/>
    <n v="91.45"/>
    <n v="44.16"/>
    <n v="47.290000000000006"/>
    <n v="0.51711317659923461"/>
  </r>
  <r>
    <n v="2174"/>
    <d v="2026-07-21T00:00:00"/>
    <n v="2026"/>
    <s v="Q3"/>
    <n v="7"/>
    <x v="6"/>
    <x v="3"/>
    <x v="8"/>
    <x v="3"/>
    <s v="Returning"/>
    <s v="Cycling"/>
    <s v="Compact Repair Kit"/>
    <n v="3"/>
    <n v="40.28"/>
    <n v="0"/>
    <n v="17.12"/>
    <n v="120.84"/>
    <n v="51.36"/>
    <n v="69.48"/>
    <n v="0.57497517378351537"/>
  </r>
  <r>
    <n v="3444"/>
    <d v="2026-07-21T00:00:00"/>
    <n v="2026"/>
    <s v="Q3"/>
    <n v="7"/>
    <x v="6"/>
    <x v="1"/>
    <x v="14"/>
    <x v="0"/>
    <s v="Returning"/>
    <s v="Fitness"/>
    <s v="Recovery Roller"/>
    <n v="2"/>
    <n v="36.93"/>
    <n v="0"/>
    <n v="13.63"/>
    <n v="73.86"/>
    <n v="27.26"/>
    <n v="46.599999999999994"/>
    <n v="0.63092336853506625"/>
  </r>
  <r>
    <n v="3646"/>
    <d v="2026-07-21T00:00:00"/>
    <n v="2026"/>
    <s v="Q3"/>
    <n v="7"/>
    <x v="6"/>
    <x v="2"/>
    <x v="2"/>
    <x v="3"/>
    <s v="Returning"/>
    <s v="Hiking"/>
    <s v="Trail Boots"/>
    <n v="1"/>
    <n v="143.69"/>
    <n v="0"/>
    <n v="80.87"/>
    <n v="143.69"/>
    <n v="80.87"/>
    <n v="62.819999999999993"/>
    <n v="0.43719117544714309"/>
  </r>
  <r>
    <n v="4558"/>
    <d v="2026-07-21T00:00:00"/>
    <n v="2026"/>
    <s v="Q3"/>
    <n v="7"/>
    <x v="6"/>
    <x v="1"/>
    <x v="14"/>
    <x v="3"/>
    <s v="New"/>
    <s v="Hiking"/>
    <s v="Trail Boots"/>
    <n v="2"/>
    <n v="147.09"/>
    <n v="0"/>
    <n v="81.58"/>
    <n v="294.18"/>
    <n v="163.16"/>
    <n v="131.02000000000001"/>
    <n v="0.44537358080087025"/>
  </r>
  <r>
    <n v="4564"/>
    <d v="2026-07-21T00:00:00"/>
    <n v="2026"/>
    <s v="Q3"/>
    <n v="7"/>
    <x v="6"/>
    <x v="2"/>
    <x v="5"/>
    <x v="0"/>
    <s v="New"/>
    <s v="Hiking"/>
    <s v="Summit Backpack 45L"/>
    <n v="1"/>
    <n v="153.88"/>
    <n v="0"/>
    <n v="80.98"/>
    <n v="153.88"/>
    <n v="80.98"/>
    <n v="72.899999999999991"/>
    <n v="0.47374577592929551"/>
  </r>
  <r>
    <n v="4616"/>
    <d v="2026-07-21T00:00:00"/>
    <n v="2026"/>
    <s v="Q3"/>
    <n v="7"/>
    <x v="6"/>
    <x v="3"/>
    <x v="13"/>
    <x v="3"/>
    <s v="New"/>
    <s v="Hiking"/>
    <s v="Trekking Poles"/>
    <n v="3"/>
    <n v="72.2"/>
    <n v="0"/>
    <n v="31.45"/>
    <n v="216.60000000000002"/>
    <n v="94.35"/>
    <n v="122.25000000000003"/>
    <n v="0.5644044321329641"/>
  </r>
  <r>
    <n v="536"/>
    <d v="2026-07-22T00:00:00"/>
    <n v="2026"/>
    <s v="Q3"/>
    <n v="7"/>
    <x v="6"/>
    <x v="3"/>
    <x v="13"/>
    <x v="2"/>
    <s v="Business"/>
    <s v="Fitness"/>
    <s v="Resistance Band Set"/>
    <n v="1"/>
    <n v="40.67"/>
    <n v="0"/>
    <n v="14.28"/>
    <n v="40.67"/>
    <n v="14.28"/>
    <n v="26.39"/>
    <n v="0.64888123924268504"/>
  </r>
  <r>
    <n v="571"/>
    <d v="2026-07-22T00:00:00"/>
    <n v="2026"/>
    <s v="Q3"/>
    <n v="7"/>
    <x v="6"/>
    <x v="0"/>
    <x v="0"/>
    <x v="0"/>
    <s v="New"/>
    <s v="Hiking"/>
    <s v="Summit Backpack 45L"/>
    <n v="3"/>
    <n v="152.53"/>
    <n v="0"/>
    <n v="80.88"/>
    <n v="457.59000000000003"/>
    <n v="242.64"/>
    <n v="214.95000000000005"/>
    <n v="0.46974365698551113"/>
  </r>
  <r>
    <n v="965"/>
    <d v="2026-07-22T00:00:00"/>
    <n v="2026"/>
    <s v="Q3"/>
    <n v="7"/>
    <x v="6"/>
    <x v="1"/>
    <x v="11"/>
    <x v="2"/>
    <s v="Returning"/>
    <s v="Travel"/>
    <s v="Insulated Bottle"/>
    <n v="2"/>
    <n v="35.39"/>
    <n v="0.05"/>
    <n v="13.39"/>
    <n v="67.241"/>
    <n v="26.78"/>
    <n v="40.460999999999999"/>
    <n v="0.60173108668818132"/>
  </r>
  <r>
    <n v="1504"/>
    <d v="2026-07-22T00:00:00"/>
    <n v="2026"/>
    <s v="Q3"/>
    <n v="7"/>
    <x v="6"/>
    <x v="3"/>
    <x v="4"/>
    <x v="0"/>
    <s v="Returning"/>
    <s v="Hiking"/>
    <s v="Hiking Daypack 20L"/>
    <n v="5"/>
    <n v="93.35"/>
    <n v="0"/>
    <n v="46.31"/>
    <n v="466.75"/>
    <n v="231.55"/>
    <n v="235.2"/>
    <n v="0.50391001606855912"/>
  </r>
  <r>
    <n v="2560"/>
    <d v="2026-07-22T00:00:00"/>
    <n v="2026"/>
    <s v="Q3"/>
    <n v="7"/>
    <x v="6"/>
    <x v="1"/>
    <x v="12"/>
    <x v="0"/>
    <s v="Returning"/>
    <s v="Cycling"/>
    <s v="Trail Bike Light"/>
    <n v="2"/>
    <n v="51.71"/>
    <n v="0"/>
    <n v="22.75"/>
    <n v="103.42"/>
    <n v="45.5"/>
    <n v="57.92"/>
    <n v="0.5600464126861342"/>
  </r>
  <r>
    <n v="2758"/>
    <d v="2026-07-22T00:00:00"/>
    <n v="2026"/>
    <s v="Q3"/>
    <n v="7"/>
    <x v="6"/>
    <x v="0"/>
    <x v="0"/>
    <x v="0"/>
    <s v="New"/>
    <s v="Cycling"/>
    <s v="Compact Repair Kit"/>
    <n v="1"/>
    <n v="39.86"/>
    <n v="0"/>
    <n v="16.53"/>
    <n v="39.86"/>
    <n v="16.53"/>
    <n v="23.33"/>
    <n v="0.58529854490717503"/>
  </r>
  <r>
    <n v="4030"/>
    <d v="2026-07-22T00:00:00"/>
    <n v="2026"/>
    <s v="Q3"/>
    <n v="7"/>
    <x v="6"/>
    <x v="3"/>
    <x v="8"/>
    <x v="0"/>
    <s v="New"/>
    <s v="Camping"/>
    <s v="Portable Camp Stove"/>
    <n v="2"/>
    <n v="83.71"/>
    <n v="0"/>
    <n v="39.29"/>
    <n v="167.42"/>
    <n v="78.58"/>
    <n v="88.839999999999989"/>
    <n v="0.53064150041811009"/>
  </r>
  <r>
    <n v="4337"/>
    <d v="2026-07-22T00:00:00"/>
    <n v="2026"/>
    <s v="Q3"/>
    <n v="7"/>
    <x v="6"/>
    <x v="1"/>
    <x v="14"/>
    <x v="2"/>
    <s v="New"/>
    <s v="Travel"/>
    <s v="Packing Cube Set"/>
    <n v="1"/>
    <n v="47.62"/>
    <n v="0"/>
    <n v="17.82"/>
    <n v="47.62"/>
    <n v="17.82"/>
    <n v="29.799999999999997"/>
    <n v="0.62578748425031494"/>
  </r>
  <r>
    <n v="5129"/>
    <d v="2026-07-22T00:00:00"/>
    <n v="2026"/>
    <s v="Q3"/>
    <n v="7"/>
    <x v="6"/>
    <x v="1"/>
    <x v="12"/>
    <x v="0"/>
    <s v="Returning"/>
    <s v="Cycling"/>
    <s v="Commuter Helmet"/>
    <n v="1"/>
    <n v="80.05"/>
    <n v="0.05"/>
    <n v="43.81"/>
    <n v="76.047499999999999"/>
    <n v="43.81"/>
    <n v="32.237499999999997"/>
    <n v="0.42391268615010352"/>
  </r>
  <r>
    <n v="81"/>
    <d v="2026-07-23T00:00:00"/>
    <n v="2026"/>
    <s v="Q3"/>
    <n v="7"/>
    <x v="6"/>
    <x v="3"/>
    <x v="8"/>
    <x v="2"/>
    <s v="Returning"/>
    <s v="Fitness"/>
    <s v="Training Mat"/>
    <n v="1"/>
    <n v="51.82"/>
    <n v="0"/>
    <n v="21.43"/>
    <n v="51.82"/>
    <n v="21.43"/>
    <n v="30.39"/>
    <n v="0.58645310690852959"/>
  </r>
  <r>
    <n v="493"/>
    <d v="2026-07-23T00:00:00"/>
    <n v="2026"/>
    <s v="Q3"/>
    <n v="7"/>
    <x v="6"/>
    <x v="1"/>
    <x v="11"/>
    <x v="0"/>
    <s v="Business"/>
    <s v="Travel"/>
    <s v="Travel Backpack 35L"/>
    <n v="4"/>
    <n v="161.28"/>
    <n v="0.15"/>
    <n v="89.2"/>
    <n v="548.35199999999998"/>
    <n v="356.8"/>
    <n v="191.55199999999996"/>
    <n v="0.3493230625583566"/>
  </r>
  <r>
    <n v="613"/>
    <d v="2026-07-23T00:00:00"/>
    <n v="2026"/>
    <s v="Q3"/>
    <n v="7"/>
    <x v="6"/>
    <x v="0"/>
    <x v="0"/>
    <x v="0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</r>
  <r>
    <n v="958"/>
    <d v="2026-07-23T00:00:00"/>
    <n v="2026"/>
    <s v="Q3"/>
    <n v="7"/>
    <x v="6"/>
    <x v="3"/>
    <x v="8"/>
    <x v="3"/>
    <s v="New"/>
    <s v="Cycling"/>
    <s v="Cycling Pack 12L"/>
    <n v="6"/>
    <n v="102.96"/>
    <n v="0.05"/>
    <n v="51.74"/>
    <n v="586.87199999999996"/>
    <n v="310.44"/>
    <n v="276.43199999999996"/>
    <n v="0.47102604997341835"/>
  </r>
  <r>
    <n v="1270"/>
    <d v="2026-07-23T00:00:00"/>
    <n v="2026"/>
    <s v="Q3"/>
    <n v="7"/>
    <x v="6"/>
    <x v="1"/>
    <x v="12"/>
    <x v="3"/>
    <s v="Returning"/>
    <s v="Hiking"/>
    <s v="Hiking Daypack 20L"/>
    <n v="1"/>
    <n v="94.04"/>
    <n v="0"/>
    <n v="44.88"/>
    <n v="94.04"/>
    <n v="44.88"/>
    <n v="49.160000000000004"/>
    <n v="0.52275627392598889"/>
  </r>
  <r>
    <n v="1513"/>
    <d v="2026-07-23T00:00:00"/>
    <n v="2026"/>
    <s v="Q3"/>
    <n v="7"/>
    <x v="6"/>
    <x v="3"/>
    <x v="8"/>
    <x v="0"/>
    <s v="New"/>
    <s v="Hiking"/>
    <s v="Trekking Poles"/>
    <n v="2"/>
    <n v="70.790000000000006"/>
    <n v="0"/>
    <n v="32.44"/>
    <n v="141.58000000000001"/>
    <n v="64.88"/>
    <n v="76.700000000000017"/>
    <n v="0.541743184065546"/>
  </r>
  <r>
    <n v="2009"/>
    <d v="2026-07-23T00:00:00"/>
    <n v="2026"/>
    <s v="Q3"/>
    <n v="7"/>
    <x v="6"/>
    <x v="2"/>
    <x v="10"/>
    <x v="0"/>
    <s v="New"/>
    <s v="Travel"/>
    <s v="Packing Cube Set"/>
    <n v="2"/>
    <n v="46.41"/>
    <n v="0"/>
    <n v="18.600000000000001"/>
    <n v="92.82"/>
    <n v="37.200000000000003"/>
    <n v="55.61999999999999"/>
    <n v="0.59922430510665803"/>
  </r>
  <r>
    <n v="2838"/>
    <d v="2026-07-23T00:00:00"/>
    <n v="2026"/>
    <s v="Q3"/>
    <n v="7"/>
    <x v="6"/>
    <x v="3"/>
    <x v="13"/>
    <x v="3"/>
    <s v="New"/>
    <s v="Hiking"/>
    <s v="Trekking Poles"/>
    <n v="1"/>
    <n v="69.75"/>
    <n v="0"/>
    <n v="33.299999999999997"/>
    <n v="69.75"/>
    <n v="33.299999999999997"/>
    <n v="36.450000000000003"/>
    <n v="0.52258064516129032"/>
  </r>
  <r>
    <n v="3730"/>
    <d v="2026-07-23T00:00:00"/>
    <n v="2026"/>
    <s v="Q3"/>
    <n v="7"/>
    <x v="6"/>
    <x v="0"/>
    <x v="15"/>
    <x v="2"/>
    <s v="Business"/>
    <s v="Cycling"/>
    <s v="Compact Repair Kit"/>
    <n v="3"/>
    <n v="40.81"/>
    <n v="0"/>
    <n v="16.86"/>
    <n v="122.43"/>
    <n v="50.58"/>
    <n v="71.850000000000009"/>
    <n v="0.58686596422445481"/>
  </r>
  <r>
    <n v="4287"/>
    <d v="2026-07-23T00:00:00"/>
    <n v="2026"/>
    <s v="Q3"/>
    <n v="7"/>
    <x v="6"/>
    <x v="3"/>
    <x v="8"/>
    <x v="3"/>
    <s v="Returning"/>
    <s v="Hiking"/>
    <s v="Summit Backpack 45L"/>
    <n v="5"/>
    <n v="156.69"/>
    <n v="0"/>
    <n v="80.489999999999995"/>
    <n v="783.45"/>
    <n v="402.45"/>
    <n v="381.00000000000006"/>
    <n v="0.48631054949262881"/>
  </r>
  <r>
    <n v="4297"/>
    <d v="2026-07-23T00:00:00"/>
    <n v="2026"/>
    <s v="Q3"/>
    <n v="7"/>
    <x v="6"/>
    <x v="1"/>
    <x v="6"/>
    <x v="3"/>
    <s v="Returning"/>
    <s v="Travel"/>
    <s v="Travel Backpack 35L"/>
    <n v="1"/>
    <n v="168.59"/>
    <n v="0.1"/>
    <n v="88.8"/>
    <n v="151.73099999999999"/>
    <n v="88.8"/>
    <n v="62.930999999999997"/>
    <n v="0.41475374181940405"/>
  </r>
  <r>
    <n v="5118"/>
    <d v="2026-07-23T00:00:00"/>
    <n v="2026"/>
    <s v="Q3"/>
    <n v="7"/>
    <x v="6"/>
    <x v="1"/>
    <x v="12"/>
    <x v="0"/>
    <s v="Business"/>
    <s v="Travel"/>
    <s v="Insulated Bottle"/>
    <n v="5"/>
    <n v="36.880000000000003"/>
    <n v="0.1"/>
    <n v="13.76"/>
    <n v="165.96"/>
    <n v="68.8"/>
    <n v="97.160000000000011"/>
    <n v="0.58544227524704751"/>
  </r>
  <r>
    <n v="363"/>
    <d v="2026-07-24T00:00:00"/>
    <n v="2026"/>
    <s v="Q3"/>
    <n v="7"/>
    <x v="6"/>
    <x v="0"/>
    <x v="0"/>
    <x v="1"/>
    <s v="Business"/>
    <s v="Travel"/>
    <s v="Carry-On Duffel"/>
    <n v="8"/>
    <n v="136.13"/>
    <n v="0.1"/>
    <n v="66.55"/>
    <n v="980.13599999999997"/>
    <n v="532.4"/>
    <n v="447.73599999999999"/>
    <n v="0.45681007533648393"/>
  </r>
  <r>
    <n v="4243"/>
    <d v="2026-07-24T00:00:00"/>
    <n v="2026"/>
    <s v="Q3"/>
    <n v="7"/>
    <x v="6"/>
    <x v="1"/>
    <x v="14"/>
    <x v="3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</r>
  <r>
    <n v="4348"/>
    <d v="2026-07-24T00:00:00"/>
    <n v="2026"/>
    <s v="Q3"/>
    <n v="7"/>
    <x v="6"/>
    <x v="0"/>
    <x v="0"/>
    <x v="0"/>
    <s v="New"/>
    <s v="Cycling"/>
    <s v="Trail Bike Light"/>
    <n v="4"/>
    <n v="50.09"/>
    <n v="0"/>
    <n v="22.11"/>
    <n v="200.36"/>
    <n v="88.44"/>
    <n v="111.92000000000002"/>
    <n v="0.55859452984627678"/>
  </r>
  <r>
    <n v="4405"/>
    <d v="2026-07-24T00:00:00"/>
    <n v="2026"/>
    <s v="Q3"/>
    <n v="7"/>
    <x v="6"/>
    <x v="3"/>
    <x v="8"/>
    <x v="0"/>
    <s v="Returning"/>
    <s v="Hiking"/>
    <s v="Summit Backpack 45L"/>
    <n v="1"/>
    <n v="156.54"/>
    <n v="0.1"/>
    <n v="77.38"/>
    <n v="140.886"/>
    <n v="77.38"/>
    <n v="63.506"/>
    <n v="0.4507616086765186"/>
  </r>
  <r>
    <n v="4857"/>
    <d v="2026-07-24T00:00:00"/>
    <n v="2026"/>
    <s v="Q3"/>
    <n v="7"/>
    <x v="6"/>
    <x v="1"/>
    <x v="6"/>
    <x v="2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</r>
  <r>
    <n v="87"/>
    <d v="2026-07-25T00:00:00"/>
    <n v="2026"/>
    <s v="Q3"/>
    <n v="7"/>
    <x v="6"/>
    <x v="1"/>
    <x v="11"/>
    <x v="0"/>
    <s v="Returning"/>
    <s v="Hiking"/>
    <s v="Summit Backpack 45L"/>
    <n v="1"/>
    <n v="155.35"/>
    <n v="0"/>
    <n v="80.47"/>
    <n v="155.35"/>
    <n v="80.47"/>
    <n v="74.88"/>
    <n v="0.48200836820083681"/>
  </r>
  <r>
    <n v="315"/>
    <d v="2026-07-25T00:00:00"/>
    <n v="2026"/>
    <s v="Q3"/>
    <n v="7"/>
    <x v="6"/>
    <x v="2"/>
    <x v="3"/>
    <x v="3"/>
    <s v="New"/>
    <s v="Cycling"/>
    <s v="Commuter Helmet"/>
    <n v="1"/>
    <n v="81.13"/>
    <n v="0.05"/>
    <n v="42.41"/>
    <n v="77.073499999999996"/>
    <n v="42.41"/>
    <n v="34.663499999999999"/>
    <n v="0.44974602165465433"/>
  </r>
  <r>
    <n v="970"/>
    <d v="2026-07-25T00:00:00"/>
    <n v="2026"/>
    <s v="Q3"/>
    <n v="7"/>
    <x v="6"/>
    <x v="1"/>
    <x v="11"/>
    <x v="0"/>
    <s v="New"/>
    <s v="Hiking"/>
    <s v="Trail Boots"/>
    <n v="1"/>
    <n v="145.87"/>
    <n v="0"/>
    <n v="81.430000000000007"/>
    <n v="145.87"/>
    <n v="81.430000000000007"/>
    <n v="64.44"/>
    <n v="0.44176321382052508"/>
  </r>
  <r>
    <n v="1891"/>
    <d v="2026-07-25T00:00:00"/>
    <n v="2026"/>
    <s v="Q3"/>
    <n v="7"/>
    <x v="6"/>
    <x v="1"/>
    <x v="12"/>
    <x v="0"/>
    <s v="New"/>
    <s v="Hiking"/>
    <s v="Summit Backpack 45L"/>
    <n v="6"/>
    <n v="151.88999999999999"/>
    <n v="0.15"/>
    <n v="76.83"/>
    <n v="774.6389999999999"/>
    <n v="460.98"/>
    <n v="313.65899999999988"/>
    <n v="0.40490989996630677"/>
  </r>
  <r>
    <n v="2148"/>
    <d v="2026-07-25T00:00:00"/>
    <n v="2026"/>
    <s v="Q3"/>
    <n v="7"/>
    <x v="6"/>
    <x v="2"/>
    <x v="10"/>
    <x v="0"/>
    <s v="New"/>
    <s v="Fitness"/>
    <s v="Resistance Band Set"/>
    <n v="2"/>
    <n v="41.14"/>
    <n v="0.1"/>
    <n v="14.84"/>
    <n v="74.052000000000007"/>
    <n v="29.68"/>
    <n v="44.372000000000007"/>
    <n v="0.59920056176740677"/>
  </r>
  <r>
    <n v="2467"/>
    <d v="2026-07-25T00:00:00"/>
    <n v="2026"/>
    <s v="Q3"/>
    <n v="7"/>
    <x v="6"/>
    <x v="3"/>
    <x v="4"/>
    <x v="2"/>
    <s v="Returning"/>
    <s v="Cycling"/>
    <s v="Trail Bike Light"/>
    <n v="1"/>
    <n v="49.5"/>
    <n v="0"/>
    <n v="21.83"/>
    <n v="49.5"/>
    <n v="21.83"/>
    <n v="27.67"/>
    <n v="0.55898989898989904"/>
  </r>
  <r>
    <n v="3710"/>
    <d v="2026-07-25T00:00:00"/>
    <n v="2026"/>
    <s v="Q3"/>
    <n v="7"/>
    <x v="6"/>
    <x v="3"/>
    <x v="7"/>
    <x v="0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</r>
  <r>
    <n v="3714"/>
    <d v="2026-07-25T00:00:00"/>
    <n v="2026"/>
    <s v="Q3"/>
    <n v="7"/>
    <x v="6"/>
    <x v="2"/>
    <x v="2"/>
    <x v="3"/>
    <s v="Returning"/>
    <s v="Travel"/>
    <s v="Insulated Bottle"/>
    <n v="1"/>
    <n v="36.909999999999997"/>
    <n v="0"/>
    <n v="13.56"/>
    <n v="36.909999999999997"/>
    <n v="13.56"/>
    <n v="23.349999999999994"/>
    <n v="0.63261988620969922"/>
  </r>
  <r>
    <n v="3893"/>
    <d v="2026-07-25T00:00:00"/>
    <n v="2026"/>
    <s v="Q3"/>
    <n v="7"/>
    <x v="6"/>
    <x v="0"/>
    <x v="0"/>
    <x v="0"/>
    <s v="Returning"/>
    <s v="Travel"/>
    <s v="Insulated Bottle"/>
    <n v="1"/>
    <n v="35.6"/>
    <n v="0"/>
    <n v="13.91"/>
    <n v="35.6"/>
    <n v="13.91"/>
    <n v="21.69"/>
    <n v="0.60926966292134832"/>
  </r>
  <r>
    <n v="4136"/>
    <d v="2026-07-25T00:00:00"/>
    <n v="2026"/>
    <s v="Q3"/>
    <n v="7"/>
    <x v="6"/>
    <x v="1"/>
    <x v="11"/>
    <x v="2"/>
    <s v="New"/>
    <s v="Cycling"/>
    <s v="Commuter Helmet"/>
    <n v="2"/>
    <n v="80.25"/>
    <n v="0.05"/>
    <n v="42.39"/>
    <n v="152.47499999999999"/>
    <n v="84.78"/>
    <n v="67.694999999999993"/>
    <n v="0.44397442203639936"/>
  </r>
  <r>
    <n v="4212"/>
    <d v="2026-07-25T00:00:00"/>
    <n v="2026"/>
    <s v="Q3"/>
    <n v="7"/>
    <x v="6"/>
    <x v="0"/>
    <x v="0"/>
    <x v="3"/>
    <s v="Returning"/>
    <s v="Travel"/>
    <s v="Packing Cube Set"/>
    <n v="2"/>
    <n v="47.52"/>
    <n v="0.1"/>
    <n v="17.86"/>
    <n v="85.536000000000001"/>
    <n v="35.72"/>
    <n v="49.816000000000003"/>
    <n v="0.58239805462027683"/>
  </r>
  <r>
    <n v="4332"/>
    <d v="2026-07-25T00:00:00"/>
    <n v="2026"/>
    <s v="Q3"/>
    <n v="7"/>
    <x v="6"/>
    <x v="3"/>
    <x v="13"/>
    <x v="0"/>
    <s v="New"/>
    <s v="Travel"/>
    <s v="Travel Backpack 35L"/>
    <n v="2"/>
    <n v="164.58"/>
    <n v="0.1"/>
    <n v="86.55"/>
    <n v="296.24400000000003"/>
    <n v="173.1"/>
    <n v="123.14400000000003"/>
    <n v="0.41568436829100341"/>
  </r>
  <r>
    <n v="702"/>
    <d v="2026-07-26T00:00:00"/>
    <n v="2026"/>
    <s v="Q3"/>
    <n v="7"/>
    <x v="6"/>
    <x v="0"/>
    <x v="9"/>
    <x v="0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</r>
  <r>
    <n v="1223"/>
    <d v="2026-07-26T00:00:00"/>
    <n v="2026"/>
    <s v="Q3"/>
    <n v="7"/>
    <x v="6"/>
    <x v="1"/>
    <x v="12"/>
    <x v="2"/>
    <s v="New"/>
    <s v="Hiking"/>
    <s v="Trail Boots"/>
    <n v="1"/>
    <n v="140.44"/>
    <n v="0"/>
    <n v="77.08"/>
    <n v="140.44"/>
    <n v="77.08"/>
    <n v="63.36"/>
    <n v="0.45115351751637711"/>
  </r>
  <r>
    <n v="1370"/>
    <d v="2026-07-26T00:00:00"/>
    <n v="2026"/>
    <s v="Q3"/>
    <n v="7"/>
    <x v="6"/>
    <x v="2"/>
    <x v="10"/>
    <x v="3"/>
    <s v="New"/>
    <s v="Fitness"/>
    <s v="Weighted Vest"/>
    <n v="2"/>
    <n v="123.73"/>
    <n v="0.05"/>
    <n v="68.22"/>
    <n v="235.08699999999999"/>
    <n v="136.44"/>
    <n v="98.646999999999991"/>
    <n v="0.41961911973014243"/>
  </r>
  <r>
    <n v="3476"/>
    <d v="2026-07-26T00:00:00"/>
    <n v="2026"/>
    <s v="Q3"/>
    <n v="7"/>
    <x v="6"/>
    <x v="3"/>
    <x v="13"/>
    <x v="1"/>
    <s v="New"/>
    <s v="Travel"/>
    <s v="Carry-On Duffel"/>
    <n v="3"/>
    <n v="132.68"/>
    <n v="0.15"/>
    <n v="67.38"/>
    <n v="338.334"/>
    <n v="202.14"/>
    <n v="136.19400000000002"/>
    <n v="0.40254304917625783"/>
  </r>
  <r>
    <n v="4066"/>
    <d v="2026-07-26T00:00:00"/>
    <n v="2026"/>
    <s v="Q3"/>
    <n v="7"/>
    <x v="6"/>
    <x v="3"/>
    <x v="7"/>
    <x v="2"/>
    <s v="New"/>
    <s v="Fitness"/>
    <s v="Recovery Roller"/>
    <n v="1"/>
    <n v="35.479999999999997"/>
    <n v="0.05"/>
    <n v="14.15"/>
    <n v="33.705999999999996"/>
    <n v="14.15"/>
    <n v="19.555999999999997"/>
    <n v="0.58019343737020113"/>
  </r>
  <r>
    <n v="4153"/>
    <d v="2026-07-26T00:00:00"/>
    <n v="2026"/>
    <s v="Q3"/>
    <n v="7"/>
    <x v="6"/>
    <x v="3"/>
    <x v="7"/>
    <x v="0"/>
    <s v="Business"/>
    <s v="Travel"/>
    <s v="Carry-On Duffel"/>
    <n v="3"/>
    <n v="134.63"/>
    <n v="0"/>
    <n v="67.2"/>
    <n v="403.89"/>
    <n v="201.60000000000002"/>
    <n v="202.28999999999996"/>
    <n v="0.50085419297333422"/>
  </r>
  <r>
    <n v="379"/>
    <d v="2026-07-27T00:00:00"/>
    <n v="2026"/>
    <s v="Q3"/>
    <n v="7"/>
    <x v="6"/>
    <x v="0"/>
    <x v="9"/>
    <x v="3"/>
    <s v="New"/>
    <s v="Hiking"/>
    <s v="Trekking Poles"/>
    <n v="3"/>
    <n v="72.03"/>
    <n v="0"/>
    <n v="32.46"/>
    <n v="216.09"/>
    <n v="97.38"/>
    <n v="118.71000000000001"/>
    <n v="0.54935443565181175"/>
  </r>
  <r>
    <n v="820"/>
    <d v="2026-07-27T00:00:00"/>
    <n v="2026"/>
    <s v="Q3"/>
    <n v="7"/>
    <x v="6"/>
    <x v="3"/>
    <x v="7"/>
    <x v="3"/>
    <s v="Returning"/>
    <s v="Fitness"/>
    <s v="Resistance Band Set"/>
    <n v="1"/>
    <n v="40.24"/>
    <n v="0"/>
    <n v="15.05"/>
    <n v="40.24"/>
    <n v="15.05"/>
    <n v="25.19"/>
    <n v="0.62599403578528823"/>
  </r>
  <r>
    <n v="2003"/>
    <d v="2026-07-27T00:00:00"/>
    <n v="2026"/>
    <s v="Q3"/>
    <n v="7"/>
    <x v="6"/>
    <x v="2"/>
    <x v="5"/>
    <x v="2"/>
    <s v="Returning"/>
    <s v="Travel"/>
    <s v="Insulated Bottle"/>
    <n v="1"/>
    <n v="36.14"/>
    <n v="0"/>
    <n v="13.52"/>
    <n v="36.14"/>
    <n v="13.52"/>
    <n v="22.62"/>
    <n v="0.62589928057553956"/>
  </r>
  <r>
    <n v="2682"/>
    <d v="2026-07-27T00:00:00"/>
    <n v="2026"/>
    <s v="Q3"/>
    <n v="7"/>
    <x v="6"/>
    <x v="1"/>
    <x v="11"/>
    <x v="0"/>
    <s v="New"/>
    <s v="Fitness"/>
    <s v="Resistance Band Set"/>
    <n v="2"/>
    <n v="40.22"/>
    <n v="0.05"/>
    <n v="14.72"/>
    <n v="76.417999999999992"/>
    <n v="29.44"/>
    <n v="46.977999999999994"/>
    <n v="0.61475045146431473"/>
  </r>
  <r>
    <n v="3860"/>
    <d v="2026-07-27T00:00:00"/>
    <n v="2026"/>
    <s v="Q3"/>
    <n v="7"/>
    <x v="6"/>
    <x v="3"/>
    <x v="7"/>
    <x v="0"/>
    <s v="Returning"/>
    <s v="Fitness"/>
    <s v="Recovery Roller"/>
    <n v="3"/>
    <n v="37.130000000000003"/>
    <n v="0.05"/>
    <n v="14.29"/>
    <n v="105.82050000000001"/>
    <n v="42.87"/>
    <n v="62.950500000000012"/>
    <n v="0.59488000907196625"/>
  </r>
  <r>
    <n v="4063"/>
    <d v="2026-07-27T00:00:00"/>
    <n v="2026"/>
    <s v="Q3"/>
    <n v="7"/>
    <x v="6"/>
    <x v="0"/>
    <x v="9"/>
    <x v="0"/>
    <s v="New"/>
    <s v="Camping"/>
    <s v="Compact Sleeping Bag"/>
    <n v="4"/>
    <n v="125.07"/>
    <n v="0.05"/>
    <n v="60"/>
    <n v="475.26599999999996"/>
    <n v="240"/>
    <n v="235.26599999999996"/>
    <n v="0.4950196311118405"/>
  </r>
  <r>
    <n v="4474"/>
    <d v="2026-07-27T00:00:00"/>
    <n v="2026"/>
    <s v="Q3"/>
    <n v="7"/>
    <x v="6"/>
    <x v="3"/>
    <x v="13"/>
    <x v="1"/>
    <s v="Returning"/>
    <s v="Fitness"/>
    <s v="Weighted Vest"/>
    <n v="5"/>
    <n v="122.14"/>
    <n v="0.05"/>
    <n v="70.64"/>
    <n v="580.16499999999996"/>
    <n v="353.2"/>
    <n v="226.96499999999997"/>
    <n v="0.39120767367903958"/>
  </r>
  <r>
    <n v="21"/>
    <d v="2026-07-28T00:00:00"/>
    <n v="2026"/>
    <s v="Q3"/>
    <n v="7"/>
    <x v="6"/>
    <x v="1"/>
    <x v="11"/>
    <x v="0"/>
    <s v="Business"/>
    <s v="Camping"/>
    <s v="Compact Sleeping Bag"/>
    <n v="1"/>
    <n v="120.09"/>
    <n v="0"/>
    <n v="62.18"/>
    <n v="120.09"/>
    <n v="62.18"/>
    <n v="57.910000000000004"/>
    <n v="0.48222166708302111"/>
  </r>
  <r>
    <n v="368"/>
    <d v="2026-07-28T00:00:00"/>
    <n v="2026"/>
    <s v="Q3"/>
    <n v="7"/>
    <x v="6"/>
    <x v="3"/>
    <x v="4"/>
    <x v="3"/>
    <s v="Returning"/>
    <s v="Cycling"/>
    <s v="Cycling Pack 12L"/>
    <n v="6"/>
    <n v="102.75"/>
    <n v="0"/>
    <n v="51.55"/>
    <n v="616.5"/>
    <n v="309.29999999999995"/>
    <n v="307.20000000000005"/>
    <n v="0.49829683698296845"/>
  </r>
  <r>
    <n v="457"/>
    <d v="2026-07-28T00:00:00"/>
    <n v="2026"/>
    <s v="Q3"/>
    <n v="7"/>
    <x v="6"/>
    <x v="2"/>
    <x v="2"/>
    <x v="0"/>
    <s v="Returning"/>
    <s v="Camping"/>
    <s v="Trail Tent 2P"/>
    <n v="4"/>
    <n v="191.15"/>
    <n v="0"/>
    <n v="105.01"/>
    <n v="764.6"/>
    <n v="420.04"/>
    <n v="344.56"/>
    <n v="0.45064085796494896"/>
  </r>
  <r>
    <n v="1516"/>
    <d v="2026-07-28T00:00:00"/>
    <n v="2026"/>
    <s v="Q3"/>
    <n v="7"/>
    <x v="6"/>
    <x v="0"/>
    <x v="9"/>
    <x v="0"/>
    <s v="Business"/>
    <s v="Fitness"/>
    <s v="Resistance Band Set"/>
    <n v="2"/>
    <n v="40.15"/>
    <n v="0.1"/>
    <n v="14.86"/>
    <n v="72.27"/>
    <n v="29.72"/>
    <n v="42.55"/>
    <n v="0.58876435588764353"/>
  </r>
  <r>
    <n v="2266"/>
    <d v="2026-07-28T00:00:00"/>
    <n v="2026"/>
    <s v="Q3"/>
    <n v="7"/>
    <x v="6"/>
    <x v="1"/>
    <x v="11"/>
    <x v="3"/>
    <s v="Business"/>
    <s v="Camping"/>
    <s v="Portable Camp Stove"/>
    <n v="1"/>
    <n v="83.05"/>
    <n v="0"/>
    <n v="38.86"/>
    <n v="83.05"/>
    <n v="38.86"/>
    <n v="44.19"/>
    <n v="0.53208910295003009"/>
  </r>
  <r>
    <n v="2802"/>
    <d v="2026-07-28T00:00:00"/>
    <n v="2026"/>
    <s v="Q3"/>
    <n v="7"/>
    <x v="6"/>
    <x v="0"/>
    <x v="9"/>
    <x v="0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</r>
  <r>
    <n v="3604"/>
    <d v="2026-07-28T00:00:00"/>
    <n v="2026"/>
    <s v="Q3"/>
    <n v="7"/>
    <x v="6"/>
    <x v="1"/>
    <x v="14"/>
    <x v="0"/>
    <s v="Returning"/>
    <s v="Hiking"/>
    <s v="Trail Boots"/>
    <n v="2"/>
    <n v="144.09"/>
    <n v="0"/>
    <n v="77.67"/>
    <n v="288.18"/>
    <n v="155.34"/>
    <n v="132.84"/>
    <n v="0.46096189881324173"/>
  </r>
  <r>
    <n v="3644"/>
    <d v="2026-07-28T00:00:00"/>
    <n v="2026"/>
    <s v="Q3"/>
    <n v="7"/>
    <x v="6"/>
    <x v="2"/>
    <x v="10"/>
    <x v="2"/>
    <s v="Business"/>
    <s v="Hiking"/>
    <s v="Hiking Daypack 20L"/>
    <n v="3"/>
    <n v="93.01"/>
    <n v="0.15"/>
    <n v="46.68"/>
    <n v="237.17550000000003"/>
    <n v="140.04"/>
    <n v="97.135500000000036"/>
    <n v="0.4095511551572571"/>
  </r>
  <r>
    <n v="4271"/>
    <d v="2026-07-28T00:00:00"/>
    <n v="2026"/>
    <s v="Q3"/>
    <n v="7"/>
    <x v="6"/>
    <x v="0"/>
    <x v="0"/>
    <x v="2"/>
    <s v="New"/>
    <s v="Camping"/>
    <s v="Compact Sleeping Bag"/>
    <n v="1"/>
    <n v="121.61"/>
    <n v="0.1"/>
    <n v="60.58"/>
    <n v="109.449"/>
    <n v="60.58"/>
    <n v="48.869"/>
    <n v="0.4465001964385239"/>
  </r>
  <r>
    <n v="272"/>
    <d v="2026-07-29T00:00:00"/>
    <n v="2026"/>
    <s v="Q3"/>
    <n v="7"/>
    <x v="6"/>
    <x v="3"/>
    <x v="4"/>
    <x v="0"/>
    <s v="Business"/>
    <s v="Camping"/>
    <s v="Trail Tent 2P"/>
    <n v="2"/>
    <n v="195.09"/>
    <n v="0"/>
    <n v="106.82"/>
    <n v="390.18"/>
    <n v="213.64"/>
    <n v="176.54000000000002"/>
    <n v="0.45245783997129535"/>
  </r>
  <r>
    <n v="1469"/>
    <d v="2026-07-29T00:00:00"/>
    <n v="2026"/>
    <s v="Q3"/>
    <n v="7"/>
    <x v="6"/>
    <x v="2"/>
    <x v="10"/>
    <x v="2"/>
    <s v="Returning"/>
    <s v="Travel"/>
    <s v="Travel Backpack 35L"/>
    <n v="3"/>
    <n v="167.52"/>
    <n v="0"/>
    <n v="87.26"/>
    <n v="502.56000000000006"/>
    <n v="261.78000000000003"/>
    <n v="240.78000000000003"/>
    <n v="0.4791069723018147"/>
  </r>
  <r>
    <n v="2253"/>
    <d v="2026-07-29T00:00:00"/>
    <n v="2026"/>
    <s v="Q3"/>
    <n v="7"/>
    <x v="6"/>
    <x v="1"/>
    <x v="14"/>
    <x v="3"/>
    <s v="New"/>
    <s v="Cycling"/>
    <s v="Trail Bike Light"/>
    <n v="3"/>
    <n v="50.98"/>
    <n v="0"/>
    <n v="22.63"/>
    <n v="152.94"/>
    <n v="67.89"/>
    <n v="85.05"/>
    <n v="0.55610043154178113"/>
  </r>
  <r>
    <n v="2554"/>
    <d v="2026-07-29T00:00:00"/>
    <n v="2026"/>
    <s v="Q3"/>
    <n v="7"/>
    <x v="6"/>
    <x v="1"/>
    <x v="11"/>
    <x v="3"/>
    <s v="New"/>
    <s v="Fitness"/>
    <s v="Training Mat"/>
    <n v="2"/>
    <n v="49.98"/>
    <n v="0.1"/>
    <n v="21.91"/>
    <n v="89.963999999999999"/>
    <n v="43.82"/>
    <n v="46.143999999999998"/>
    <n v="0.51291627762215997"/>
  </r>
  <r>
    <n v="2624"/>
    <d v="2026-07-29T00:00:00"/>
    <n v="2026"/>
    <s v="Q3"/>
    <n v="7"/>
    <x v="6"/>
    <x v="3"/>
    <x v="4"/>
    <x v="1"/>
    <s v="Business"/>
    <s v="Travel"/>
    <s v="Insulated Bottle"/>
    <n v="4"/>
    <n v="36.44"/>
    <n v="0.15"/>
    <n v="13.32"/>
    <n v="123.89599999999999"/>
    <n v="53.28"/>
    <n v="70.615999999999985"/>
    <n v="0.5699619035319945"/>
  </r>
  <r>
    <n v="3338"/>
    <d v="2026-07-29T00:00:00"/>
    <n v="2026"/>
    <s v="Q3"/>
    <n v="7"/>
    <x v="6"/>
    <x v="0"/>
    <x v="0"/>
    <x v="0"/>
    <s v="Returning"/>
    <s v="Camping"/>
    <s v="Trail Tent 2P"/>
    <n v="1"/>
    <n v="195.34"/>
    <n v="0.05"/>
    <n v="106.6"/>
    <n v="185.57300000000001"/>
    <n v="106.6"/>
    <n v="78.973000000000013"/>
    <n v="0.42556298599472991"/>
  </r>
  <r>
    <n v="4575"/>
    <d v="2026-07-29T00:00:00"/>
    <n v="2026"/>
    <s v="Q3"/>
    <n v="7"/>
    <x v="6"/>
    <x v="2"/>
    <x v="5"/>
    <x v="0"/>
    <s v="Business"/>
    <s v="Cycling"/>
    <s v="Cycling Pack 12L"/>
    <n v="1"/>
    <n v="103.31"/>
    <n v="0"/>
    <n v="50.93"/>
    <n v="103.31"/>
    <n v="50.93"/>
    <n v="52.38"/>
    <n v="0.50701771367728199"/>
  </r>
  <r>
    <n v="4871"/>
    <d v="2026-07-29T00:00:00"/>
    <n v="2026"/>
    <s v="Q3"/>
    <n v="7"/>
    <x v="6"/>
    <x v="0"/>
    <x v="0"/>
    <x v="0"/>
    <s v="New"/>
    <s v="Camping"/>
    <s v="Compact Sleeping Bag"/>
    <n v="3"/>
    <n v="123.31"/>
    <n v="0"/>
    <n v="59.16"/>
    <n v="369.93"/>
    <n v="177.48"/>
    <n v="192.45000000000002"/>
    <n v="0.52023355770010549"/>
  </r>
  <r>
    <n v="4931"/>
    <d v="2026-07-29T00:00:00"/>
    <n v="2026"/>
    <s v="Q3"/>
    <n v="7"/>
    <x v="6"/>
    <x v="0"/>
    <x v="15"/>
    <x v="0"/>
    <s v="New"/>
    <s v="Fitness"/>
    <s v="Resistance Band Set"/>
    <n v="1"/>
    <n v="40.36"/>
    <n v="0.1"/>
    <n v="14.82"/>
    <n v="36.323999999999998"/>
    <n v="14.82"/>
    <n v="21.503999999999998"/>
    <n v="0.59200528576148004"/>
  </r>
  <r>
    <n v="4962"/>
    <d v="2026-07-29T00:00:00"/>
    <n v="2026"/>
    <s v="Q3"/>
    <n v="7"/>
    <x v="6"/>
    <x v="0"/>
    <x v="15"/>
    <x v="2"/>
    <s v="New"/>
    <s v="Camping"/>
    <s v="Portable Camp Stove"/>
    <n v="2"/>
    <n v="83.06"/>
    <n v="0"/>
    <n v="38.74"/>
    <n v="166.12"/>
    <n v="77.48"/>
    <n v="88.64"/>
    <n v="0.5335901757765471"/>
  </r>
  <r>
    <n v="5006"/>
    <d v="2026-07-29T00:00:00"/>
    <n v="2026"/>
    <s v="Q3"/>
    <n v="7"/>
    <x v="6"/>
    <x v="2"/>
    <x v="3"/>
    <x v="0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</r>
  <r>
    <n v="5033"/>
    <d v="2026-07-29T00:00:00"/>
    <n v="2026"/>
    <s v="Q3"/>
    <n v="7"/>
    <x v="6"/>
    <x v="3"/>
    <x v="8"/>
    <x v="0"/>
    <s v="New"/>
    <s v="Hiking"/>
    <s v="Trekking Poles"/>
    <n v="4"/>
    <n v="72.010000000000005"/>
    <n v="0.05"/>
    <n v="32.36"/>
    <n v="273.63800000000003"/>
    <n v="129.44"/>
    <n v="144.19800000000004"/>
    <n v="0.52696628392255473"/>
  </r>
  <r>
    <n v="5117"/>
    <d v="2026-07-29T00:00:00"/>
    <n v="2026"/>
    <s v="Q3"/>
    <n v="7"/>
    <x v="6"/>
    <x v="1"/>
    <x v="11"/>
    <x v="0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</r>
  <r>
    <n v="954"/>
    <d v="2026-07-30T00:00:00"/>
    <n v="2026"/>
    <s v="Q3"/>
    <n v="7"/>
    <x v="6"/>
    <x v="1"/>
    <x v="1"/>
    <x v="0"/>
    <s v="New"/>
    <s v="Travel"/>
    <s v="Carry-On Duffel"/>
    <n v="3"/>
    <n v="134.61000000000001"/>
    <n v="0.1"/>
    <n v="65.77"/>
    <n v="363.44700000000006"/>
    <n v="197.31"/>
    <n v="166.13700000000006"/>
    <n v="0.45711479252820914"/>
  </r>
  <r>
    <n v="1644"/>
    <d v="2026-07-30T00:00:00"/>
    <n v="2026"/>
    <s v="Q3"/>
    <n v="7"/>
    <x v="6"/>
    <x v="3"/>
    <x v="13"/>
    <x v="0"/>
    <s v="Returning"/>
    <s v="Cycling"/>
    <s v="Commuter Helmet"/>
    <n v="3"/>
    <n v="81.5"/>
    <n v="0.05"/>
    <n v="43.85"/>
    <n v="232.27499999999998"/>
    <n v="131.55000000000001"/>
    <n v="100.72499999999997"/>
    <n v="0.43364546335163051"/>
  </r>
  <r>
    <n v="2030"/>
    <d v="2026-07-30T00:00:00"/>
    <n v="2026"/>
    <s v="Q3"/>
    <n v="7"/>
    <x v="6"/>
    <x v="0"/>
    <x v="0"/>
    <x v="3"/>
    <s v="Business"/>
    <s v="Travel"/>
    <s v="Carry-On Duffel"/>
    <n v="2"/>
    <n v="135.63"/>
    <n v="0"/>
    <n v="66.63"/>
    <n v="271.26"/>
    <n v="133.26"/>
    <n v="138"/>
    <n v="0.50873700508737008"/>
  </r>
  <r>
    <n v="2595"/>
    <d v="2026-07-30T00:00:00"/>
    <n v="2026"/>
    <s v="Q3"/>
    <n v="7"/>
    <x v="6"/>
    <x v="0"/>
    <x v="9"/>
    <x v="1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</r>
  <r>
    <n v="2763"/>
    <d v="2026-07-30T00:00:00"/>
    <n v="2026"/>
    <s v="Q3"/>
    <n v="7"/>
    <x v="6"/>
    <x v="0"/>
    <x v="15"/>
    <x v="0"/>
    <s v="Business"/>
    <s v="Camping"/>
    <s v="Compact Sleeping Bag"/>
    <n v="1"/>
    <n v="120.94"/>
    <n v="0"/>
    <n v="62.24"/>
    <n v="120.94"/>
    <n v="62.24"/>
    <n v="58.699999999999996"/>
    <n v="0.48536464362493797"/>
  </r>
  <r>
    <n v="3537"/>
    <d v="2026-07-30T00:00:00"/>
    <n v="2026"/>
    <s v="Q3"/>
    <n v="7"/>
    <x v="6"/>
    <x v="1"/>
    <x v="11"/>
    <x v="0"/>
    <s v="Returning"/>
    <s v="Camping"/>
    <s v="Alpine Tent 4P"/>
    <n v="2"/>
    <n v="332.99"/>
    <n v="0.15"/>
    <n v="199.09"/>
    <n v="566.08299999999997"/>
    <n v="398.18"/>
    <n v="167.90299999999996"/>
    <n v="0.29660491482697759"/>
  </r>
  <r>
    <n v="3550"/>
    <d v="2026-07-30T00:00:00"/>
    <n v="2026"/>
    <s v="Q3"/>
    <n v="7"/>
    <x v="6"/>
    <x v="0"/>
    <x v="15"/>
    <x v="0"/>
    <s v="Returning"/>
    <s v="Camping"/>
    <s v="Compact Sleeping Bag"/>
    <n v="3"/>
    <n v="120.88"/>
    <n v="0"/>
    <n v="60.97"/>
    <n v="362.64"/>
    <n v="182.91"/>
    <n v="179.73"/>
    <n v="0.49561548643282594"/>
  </r>
  <r>
    <n v="3875"/>
    <d v="2026-07-30T00:00:00"/>
    <n v="2026"/>
    <s v="Q3"/>
    <n v="7"/>
    <x v="6"/>
    <x v="3"/>
    <x v="8"/>
    <x v="0"/>
    <s v="Returning"/>
    <s v="Cycling"/>
    <s v="Cycling Pack 12L"/>
    <n v="1"/>
    <n v="101.73"/>
    <n v="0.05"/>
    <n v="51.63"/>
    <n v="96.643500000000003"/>
    <n v="51.63"/>
    <n v="45.013500000000001"/>
    <n v="0.46576852038678235"/>
  </r>
  <r>
    <n v="4467"/>
    <d v="2026-07-30T00:00:00"/>
    <n v="2026"/>
    <s v="Q3"/>
    <n v="7"/>
    <x v="6"/>
    <x v="3"/>
    <x v="7"/>
    <x v="0"/>
    <s v="Returning"/>
    <s v="Travel"/>
    <s v="Insulated Bottle"/>
    <n v="2"/>
    <n v="36.21"/>
    <n v="0"/>
    <n v="13.5"/>
    <n v="72.42"/>
    <n v="27"/>
    <n v="45.42"/>
    <n v="0.62717481358740679"/>
  </r>
  <r>
    <n v="739"/>
    <d v="2026-07-31T00:00:00"/>
    <n v="2026"/>
    <s v="Q3"/>
    <n v="7"/>
    <x v="6"/>
    <x v="3"/>
    <x v="7"/>
    <x v="0"/>
    <s v="Business"/>
    <s v="Cycling"/>
    <s v="Cycling Pack 12L"/>
    <n v="5"/>
    <n v="104.65"/>
    <n v="0"/>
    <n v="49.2"/>
    <n v="523.25"/>
    <n v="246"/>
    <n v="277.25"/>
    <n v="0.52986144290492121"/>
  </r>
  <r>
    <n v="2376"/>
    <d v="2026-07-31T00:00:00"/>
    <n v="2026"/>
    <s v="Q3"/>
    <n v="7"/>
    <x v="6"/>
    <x v="2"/>
    <x v="5"/>
    <x v="1"/>
    <s v="Returning"/>
    <s v="Camping"/>
    <s v="Trail Tent 2P"/>
    <n v="5"/>
    <n v="198.35"/>
    <n v="0.05"/>
    <n v="104.96"/>
    <n v="942.16249999999991"/>
    <n v="524.79999999999995"/>
    <n v="417.36249999999995"/>
    <n v="0.44298356175288234"/>
  </r>
  <r>
    <n v="3109"/>
    <d v="2026-07-31T00:00:00"/>
    <n v="2026"/>
    <s v="Q3"/>
    <n v="7"/>
    <x v="6"/>
    <x v="0"/>
    <x v="0"/>
    <x v="3"/>
    <s v="Returning"/>
    <s v="Fitness"/>
    <s v="Recovery Roller"/>
    <n v="2"/>
    <n v="36.56"/>
    <n v="0.05"/>
    <n v="13.76"/>
    <n v="69.463999999999999"/>
    <n v="27.52"/>
    <n v="41.944000000000003"/>
    <n v="0.60382356328457909"/>
  </r>
  <r>
    <n v="4362"/>
    <d v="2026-07-31T00:00:00"/>
    <n v="2026"/>
    <s v="Q3"/>
    <n v="7"/>
    <x v="6"/>
    <x v="1"/>
    <x v="14"/>
    <x v="0"/>
    <s v="Returning"/>
    <s v="Hiking"/>
    <s v="Hiking Daypack 20L"/>
    <n v="5"/>
    <n v="92.41"/>
    <n v="0"/>
    <n v="44.29"/>
    <n v="462.04999999999995"/>
    <n v="221.45"/>
    <n v="240.59999999999997"/>
    <n v="0.52072286549074775"/>
  </r>
  <r>
    <n v="777"/>
    <d v="2026-08-01T00:00:00"/>
    <n v="2026"/>
    <s v="Q3"/>
    <n v="8"/>
    <x v="7"/>
    <x v="3"/>
    <x v="13"/>
    <x v="0"/>
    <s v="Returning"/>
    <s v="Camping"/>
    <s v="Compact Sleeping Bag"/>
    <n v="4"/>
    <n v="121.87"/>
    <n v="0"/>
    <n v="59.89"/>
    <n v="487.48"/>
    <n v="239.56"/>
    <n v="247.92000000000002"/>
    <n v="0.50857471075736438"/>
  </r>
  <r>
    <n v="831"/>
    <d v="2026-08-01T00:00:00"/>
    <n v="2026"/>
    <s v="Q3"/>
    <n v="8"/>
    <x v="7"/>
    <x v="3"/>
    <x v="8"/>
    <x v="0"/>
    <s v="Returning"/>
    <s v="Travel"/>
    <s v="Carry-On Duffel"/>
    <n v="2"/>
    <n v="130.9"/>
    <n v="0.05"/>
    <n v="67.959999999999994"/>
    <n v="248.71"/>
    <n v="135.91999999999999"/>
    <n v="112.79000000000002"/>
    <n v="0.45350006031120588"/>
  </r>
  <r>
    <n v="2059"/>
    <d v="2026-08-01T00:00:00"/>
    <n v="2026"/>
    <s v="Q3"/>
    <n v="8"/>
    <x v="7"/>
    <x v="2"/>
    <x v="2"/>
    <x v="2"/>
    <s v="New"/>
    <s v="Cycling"/>
    <s v="Trail Bike Light"/>
    <n v="1"/>
    <n v="50.98"/>
    <n v="0"/>
    <n v="22.92"/>
    <n v="50.98"/>
    <n v="22.92"/>
    <n v="28.059999999999995"/>
    <n v="0.55041192624558644"/>
  </r>
  <r>
    <n v="2519"/>
    <d v="2026-08-01T00:00:00"/>
    <n v="2026"/>
    <s v="Q3"/>
    <n v="8"/>
    <x v="7"/>
    <x v="2"/>
    <x v="2"/>
    <x v="0"/>
    <s v="Returning"/>
    <s v="Hiking"/>
    <s v="Hiking Daypack 20L"/>
    <n v="2"/>
    <n v="91.11"/>
    <n v="0"/>
    <n v="44.19"/>
    <n v="182.22"/>
    <n v="88.38"/>
    <n v="93.84"/>
    <n v="0.51498189002304906"/>
  </r>
  <r>
    <n v="2644"/>
    <d v="2026-08-01T00:00:00"/>
    <n v="2026"/>
    <s v="Q3"/>
    <n v="8"/>
    <x v="7"/>
    <x v="0"/>
    <x v="0"/>
    <x v="3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</r>
  <r>
    <n v="4141"/>
    <d v="2026-08-01T00:00:00"/>
    <n v="2026"/>
    <s v="Q3"/>
    <n v="8"/>
    <x v="7"/>
    <x v="3"/>
    <x v="13"/>
    <x v="0"/>
    <s v="New"/>
    <s v="Hiking"/>
    <s v="Hiking Daypack 20L"/>
    <n v="1"/>
    <n v="91.95"/>
    <n v="0.05"/>
    <n v="46.47"/>
    <n v="87.352499999999992"/>
    <n v="46.47"/>
    <n v="40.882499999999993"/>
    <n v="0.46801751523997592"/>
  </r>
  <r>
    <n v="4804"/>
    <d v="2026-08-01T00:00:00"/>
    <n v="2026"/>
    <s v="Q3"/>
    <n v="8"/>
    <x v="7"/>
    <x v="0"/>
    <x v="9"/>
    <x v="0"/>
    <s v="Returning"/>
    <s v="Fitness"/>
    <s v="Training Mat"/>
    <n v="1"/>
    <n v="49.46"/>
    <n v="0"/>
    <n v="21.47"/>
    <n v="49.46"/>
    <n v="21.47"/>
    <n v="27.990000000000002"/>
    <n v="0.5659118479579458"/>
  </r>
  <r>
    <n v="5161"/>
    <d v="2026-08-01T00:00:00"/>
    <n v="2026"/>
    <s v="Q3"/>
    <n v="8"/>
    <x v="7"/>
    <x v="0"/>
    <x v="15"/>
    <x v="0"/>
    <s v="New"/>
    <s v="Cycling"/>
    <s v="Compact Repair Kit"/>
    <n v="1"/>
    <n v="41.25"/>
    <n v="0.05"/>
    <n v="16.98"/>
    <n v="39.1875"/>
    <n v="16.98"/>
    <n v="22.2075"/>
    <n v="0.56669856459330148"/>
  </r>
  <r>
    <n v="590"/>
    <d v="2026-08-02T00:00:00"/>
    <n v="2026"/>
    <s v="Q3"/>
    <n v="8"/>
    <x v="7"/>
    <x v="2"/>
    <x v="5"/>
    <x v="0"/>
    <s v="Returning"/>
    <s v="Travel"/>
    <s v="Carry-On Duffel"/>
    <n v="4"/>
    <n v="133.65"/>
    <n v="0"/>
    <n v="66"/>
    <n v="534.6"/>
    <n v="264"/>
    <n v="270.60000000000002"/>
    <n v="0.50617283950617287"/>
  </r>
  <r>
    <n v="1599"/>
    <d v="2026-08-02T00:00:00"/>
    <n v="2026"/>
    <s v="Q3"/>
    <n v="8"/>
    <x v="7"/>
    <x v="3"/>
    <x v="4"/>
    <x v="0"/>
    <s v="Returning"/>
    <s v="Camping"/>
    <s v="Trail Tent 2P"/>
    <n v="2"/>
    <n v="200.45"/>
    <n v="0.05"/>
    <n v="105.42"/>
    <n v="380.85499999999996"/>
    <n v="210.84"/>
    <n v="170.01499999999996"/>
    <n v="0.44640348689133652"/>
  </r>
  <r>
    <n v="1665"/>
    <d v="2026-08-02T00:00:00"/>
    <n v="2026"/>
    <s v="Q3"/>
    <n v="8"/>
    <x v="7"/>
    <x v="0"/>
    <x v="0"/>
    <x v="3"/>
    <s v="Returning"/>
    <s v="Cycling"/>
    <s v="Trail Bike Light"/>
    <n v="2"/>
    <n v="51.87"/>
    <n v="0.05"/>
    <n v="21.98"/>
    <n v="98.552999999999997"/>
    <n v="43.96"/>
    <n v="54.592999999999996"/>
    <n v="0.55394559272675614"/>
  </r>
  <r>
    <n v="2409"/>
    <d v="2026-08-02T00:00:00"/>
    <n v="2026"/>
    <s v="Q3"/>
    <n v="8"/>
    <x v="7"/>
    <x v="3"/>
    <x v="13"/>
    <x v="0"/>
    <s v="Returning"/>
    <s v="Camping"/>
    <s v="Portable Camp Stove"/>
    <n v="1"/>
    <n v="83.6"/>
    <n v="0.05"/>
    <n v="38.51"/>
    <n v="79.419999999999987"/>
    <n v="38.51"/>
    <n v="40.909999999999989"/>
    <n v="0.51510954419541677"/>
  </r>
  <r>
    <n v="2936"/>
    <d v="2026-08-02T00:00:00"/>
    <n v="2026"/>
    <s v="Q3"/>
    <n v="8"/>
    <x v="7"/>
    <x v="2"/>
    <x v="16"/>
    <x v="0"/>
    <s v="New"/>
    <s v="Travel"/>
    <s v="Insulated Bottle"/>
    <n v="1"/>
    <n v="35.74"/>
    <n v="0"/>
    <n v="13.49"/>
    <n v="35.74"/>
    <n v="13.49"/>
    <n v="22.25"/>
    <n v="0.62255176273083379"/>
  </r>
  <r>
    <n v="3397"/>
    <d v="2026-08-02T00:00:00"/>
    <n v="2026"/>
    <s v="Q3"/>
    <n v="8"/>
    <x v="7"/>
    <x v="3"/>
    <x v="4"/>
    <x v="0"/>
    <s v="Returning"/>
    <s v="Cycling"/>
    <s v="Commuter Helmet"/>
    <n v="1"/>
    <n v="79.849999999999994"/>
    <n v="0.1"/>
    <n v="43.11"/>
    <n v="71.864999999999995"/>
    <n v="43.11"/>
    <n v="28.754999999999995"/>
    <n v="0.40012523481527862"/>
  </r>
  <r>
    <n v="4556"/>
    <d v="2026-08-02T00:00:00"/>
    <n v="2026"/>
    <s v="Q3"/>
    <n v="8"/>
    <x v="7"/>
    <x v="0"/>
    <x v="15"/>
    <x v="0"/>
    <s v="Returning"/>
    <s v="Travel"/>
    <s v="Packing Cube Set"/>
    <n v="2"/>
    <n v="46.44"/>
    <n v="0"/>
    <n v="18.489999999999998"/>
    <n v="92.88"/>
    <n v="36.979999999999997"/>
    <n v="55.9"/>
    <n v="0.60185185185185186"/>
  </r>
  <r>
    <n v="4614"/>
    <d v="2026-08-02T00:00:00"/>
    <n v="2026"/>
    <s v="Q3"/>
    <n v="8"/>
    <x v="7"/>
    <x v="3"/>
    <x v="8"/>
    <x v="2"/>
    <s v="Returning"/>
    <s v="Cycling"/>
    <s v="Trail Bike Light"/>
    <n v="2"/>
    <n v="50.44"/>
    <n v="0"/>
    <n v="22.99"/>
    <n v="100.88"/>
    <n v="45.98"/>
    <n v="54.9"/>
    <n v="0.54421094369547984"/>
  </r>
  <r>
    <n v="4999"/>
    <d v="2026-08-02T00:00:00"/>
    <n v="2026"/>
    <s v="Q3"/>
    <n v="8"/>
    <x v="7"/>
    <x v="3"/>
    <x v="8"/>
    <x v="0"/>
    <s v="Returning"/>
    <s v="Cycling"/>
    <s v="Commuter Helmet"/>
    <n v="2"/>
    <n v="81.38"/>
    <n v="0"/>
    <n v="42.19"/>
    <n v="162.76"/>
    <n v="84.38"/>
    <n v="78.38"/>
    <n v="0.4815679528139592"/>
  </r>
  <r>
    <n v="207"/>
    <d v="2026-08-03T00:00:00"/>
    <n v="2026"/>
    <s v="Q3"/>
    <n v="8"/>
    <x v="7"/>
    <x v="2"/>
    <x v="16"/>
    <x v="0"/>
    <s v="Returning"/>
    <s v="Fitness"/>
    <s v="Resistance Band Set"/>
    <n v="1"/>
    <n v="41.3"/>
    <n v="0"/>
    <n v="14.52"/>
    <n v="41.3"/>
    <n v="14.52"/>
    <n v="26.779999999999998"/>
    <n v="0.64842615012106541"/>
  </r>
  <r>
    <n v="295"/>
    <d v="2026-08-03T00:00:00"/>
    <n v="2026"/>
    <s v="Q3"/>
    <n v="8"/>
    <x v="7"/>
    <x v="3"/>
    <x v="8"/>
    <x v="3"/>
    <s v="Returning"/>
    <s v="Travel"/>
    <s v="Insulated Bottle"/>
    <n v="2"/>
    <n v="36.15"/>
    <n v="0.1"/>
    <n v="13.19"/>
    <n v="65.069999999999993"/>
    <n v="26.38"/>
    <n v="38.69"/>
    <n v="0.59459044106347014"/>
  </r>
  <r>
    <n v="657"/>
    <d v="2026-08-03T00:00:00"/>
    <n v="2026"/>
    <s v="Q3"/>
    <n v="8"/>
    <x v="7"/>
    <x v="1"/>
    <x v="12"/>
    <x v="0"/>
    <s v="Returning"/>
    <s v="Travel"/>
    <s v="Carry-On Duffel"/>
    <n v="3"/>
    <n v="132.59"/>
    <n v="0.1"/>
    <n v="66.040000000000006"/>
    <n v="357.99299999999999"/>
    <n v="198.12"/>
    <n v="159.87299999999999"/>
    <n v="0.44658135773604507"/>
  </r>
  <r>
    <n v="694"/>
    <d v="2026-08-03T00:00:00"/>
    <n v="2026"/>
    <s v="Q3"/>
    <n v="8"/>
    <x v="7"/>
    <x v="2"/>
    <x v="3"/>
    <x v="0"/>
    <s v="New"/>
    <s v="Hiking"/>
    <s v="Trail Boots"/>
    <n v="3"/>
    <n v="144"/>
    <n v="0"/>
    <n v="78.89"/>
    <n v="432"/>
    <n v="236.67000000000002"/>
    <n v="195.32999999999998"/>
    <n v="0.45215277777777774"/>
  </r>
  <r>
    <n v="1187"/>
    <d v="2026-08-03T00:00:00"/>
    <n v="2026"/>
    <s v="Q3"/>
    <n v="8"/>
    <x v="7"/>
    <x v="0"/>
    <x v="0"/>
    <x v="0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</r>
  <r>
    <n v="1915"/>
    <d v="2026-08-03T00:00:00"/>
    <n v="2026"/>
    <s v="Q3"/>
    <n v="8"/>
    <x v="7"/>
    <x v="1"/>
    <x v="6"/>
    <x v="0"/>
    <s v="Returning"/>
    <s v="Cycling"/>
    <s v="Compact Repair Kit"/>
    <n v="1"/>
    <n v="41.16"/>
    <n v="0.05"/>
    <n v="16.66"/>
    <n v="39.101999999999997"/>
    <n v="16.66"/>
    <n v="22.441999999999997"/>
    <n v="0.57393483709273174"/>
  </r>
  <r>
    <n v="2156"/>
    <d v="2026-08-03T00:00:00"/>
    <n v="2026"/>
    <s v="Q3"/>
    <n v="8"/>
    <x v="7"/>
    <x v="0"/>
    <x v="0"/>
    <x v="2"/>
    <s v="Returning"/>
    <s v="Travel"/>
    <s v="Travel Backpack 35L"/>
    <n v="1"/>
    <n v="162.78"/>
    <n v="0"/>
    <n v="85.08"/>
    <n v="162.78"/>
    <n v="85.08"/>
    <n v="77.7"/>
    <n v="0.47733136748986366"/>
  </r>
  <r>
    <n v="2539"/>
    <d v="2026-08-03T00:00:00"/>
    <n v="2026"/>
    <s v="Q3"/>
    <n v="8"/>
    <x v="7"/>
    <x v="2"/>
    <x v="16"/>
    <x v="2"/>
    <s v="New"/>
    <s v="Cycling"/>
    <s v="Commuter Helmet"/>
    <n v="1"/>
    <n v="80.040000000000006"/>
    <n v="0.1"/>
    <n v="41.88"/>
    <n v="72.036000000000001"/>
    <n v="41.88"/>
    <n v="30.155999999999999"/>
    <n v="0.41862402132267196"/>
  </r>
  <r>
    <n v="3803"/>
    <d v="2026-08-03T00:00:00"/>
    <n v="2026"/>
    <s v="Q3"/>
    <n v="8"/>
    <x v="7"/>
    <x v="2"/>
    <x v="5"/>
    <x v="0"/>
    <s v="New"/>
    <s v="Hiking"/>
    <s v="Hiking Daypack 20L"/>
    <n v="1"/>
    <n v="90.21"/>
    <n v="0"/>
    <n v="46.31"/>
    <n v="90.21"/>
    <n v="46.31"/>
    <n v="43.899999999999991"/>
    <n v="0.48664227912648261"/>
  </r>
  <r>
    <n v="100"/>
    <d v="2026-08-04T00:00:00"/>
    <n v="2026"/>
    <s v="Q3"/>
    <n v="8"/>
    <x v="7"/>
    <x v="0"/>
    <x v="9"/>
    <x v="2"/>
    <s v="Business"/>
    <s v="Travel"/>
    <s v="Carry-On Duffel"/>
    <n v="1"/>
    <n v="133.6"/>
    <n v="0.1"/>
    <n v="67.3"/>
    <n v="120.24"/>
    <n v="67.3"/>
    <n v="52.94"/>
    <n v="0.44028609447771122"/>
  </r>
  <r>
    <n v="118"/>
    <d v="2026-08-04T00:00:00"/>
    <n v="2026"/>
    <s v="Q3"/>
    <n v="8"/>
    <x v="7"/>
    <x v="3"/>
    <x v="4"/>
    <x v="0"/>
    <s v="Returning"/>
    <s v="Travel"/>
    <s v="Packing Cube Set"/>
    <n v="1"/>
    <n v="47.53"/>
    <n v="0"/>
    <n v="18.04"/>
    <n v="47.53"/>
    <n v="18.04"/>
    <n v="29.490000000000002"/>
    <n v="0.62045024195245113"/>
  </r>
  <r>
    <n v="220"/>
    <d v="2026-08-04T00:00:00"/>
    <n v="2026"/>
    <s v="Q3"/>
    <n v="8"/>
    <x v="7"/>
    <x v="0"/>
    <x v="15"/>
    <x v="0"/>
    <s v="Returning"/>
    <s v="Travel"/>
    <s v="Packing Cube Set"/>
    <n v="2"/>
    <n v="46.71"/>
    <n v="0"/>
    <n v="18.41"/>
    <n v="93.42"/>
    <n v="36.82"/>
    <n v="56.6"/>
    <n v="0.60586598158852489"/>
  </r>
  <r>
    <n v="1145"/>
    <d v="2026-08-04T00:00:00"/>
    <n v="2026"/>
    <s v="Q3"/>
    <n v="8"/>
    <x v="7"/>
    <x v="2"/>
    <x v="16"/>
    <x v="3"/>
    <s v="New"/>
    <s v="Camping"/>
    <s v="Trail Tent 2P"/>
    <n v="1"/>
    <n v="197.26"/>
    <n v="0"/>
    <n v="104.09"/>
    <n v="197.26"/>
    <n v="104.09"/>
    <n v="93.169999999999987"/>
    <n v="0.47232079488999285"/>
  </r>
  <r>
    <n v="1289"/>
    <d v="2026-08-04T00:00:00"/>
    <n v="2026"/>
    <s v="Q3"/>
    <n v="8"/>
    <x v="7"/>
    <x v="2"/>
    <x v="16"/>
    <x v="3"/>
    <s v="New"/>
    <s v="Hiking"/>
    <s v="Trekking Poles"/>
    <n v="1"/>
    <n v="70.56"/>
    <n v="0"/>
    <n v="32.11"/>
    <n v="70.56"/>
    <n v="32.11"/>
    <n v="38.450000000000003"/>
    <n v="0.54492630385487528"/>
  </r>
  <r>
    <n v="1411"/>
    <d v="2026-08-04T00:00:00"/>
    <n v="2026"/>
    <s v="Q3"/>
    <n v="8"/>
    <x v="7"/>
    <x v="1"/>
    <x v="12"/>
    <x v="0"/>
    <s v="Business"/>
    <s v="Fitness"/>
    <s v="Recovery Roller"/>
    <n v="1"/>
    <n v="36.58"/>
    <n v="0"/>
    <n v="13.98"/>
    <n v="36.58"/>
    <n v="13.98"/>
    <n v="22.599999999999998"/>
    <n v="0.61782394751230174"/>
  </r>
  <r>
    <n v="1799"/>
    <d v="2026-08-04T00:00:00"/>
    <n v="2026"/>
    <s v="Q3"/>
    <n v="8"/>
    <x v="7"/>
    <x v="3"/>
    <x v="13"/>
    <x v="1"/>
    <s v="Business"/>
    <s v="Cycling"/>
    <s v="Commuter Helmet"/>
    <n v="4"/>
    <n v="82.98"/>
    <n v="0.05"/>
    <n v="43.79"/>
    <n v="315.32400000000001"/>
    <n v="175.16"/>
    <n v="140.16400000000002"/>
    <n v="0.44450787126891711"/>
  </r>
  <r>
    <n v="1871"/>
    <d v="2026-08-04T00:00:00"/>
    <n v="2026"/>
    <s v="Q3"/>
    <n v="8"/>
    <x v="7"/>
    <x v="0"/>
    <x v="0"/>
    <x v="0"/>
    <s v="New"/>
    <s v="Cycling"/>
    <s v="Compact Repair Kit"/>
    <n v="1"/>
    <n v="41.25"/>
    <n v="0"/>
    <n v="17.02"/>
    <n v="41.25"/>
    <n v="17.02"/>
    <n v="24.23"/>
    <n v="0.58739393939393936"/>
  </r>
  <r>
    <n v="4180"/>
    <d v="2026-08-04T00:00:00"/>
    <n v="2026"/>
    <s v="Q3"/>
    <n v="8"/>
    <x v="7"/>
    <x v="2"/>
    <x v="3"/>
    <x v="0"/>
    <s v="Returning"/>
    <s v="Cycling"/>
    <s v="Cycling Pack 12L"/>
    <n v="1"/>
    <n v="101.37"/>
    <n v="0"/>
    <n v="51.56"/>
    <n v="101.37"/>
    <n v="51.56"/>
    <n v="49.81"/>
    <n v="0.49136825490776365"/>
  </r>
  <r>
    <n v="4338"/>
    <d v="2026-08-04T00:00:00"/>
    <n v="2026"/>
    <s v="Q3"/>
    <n v="8"/>
    <x v="7"/>
    <x v="2"/>
    <x v="16"/>
    <x v="0"/>
    <s v="Returning"/>
    <s v="Camping"/>
    <s v="Alpine Tent 4P"/>
    <n v="1"/>
    <n v="340.66"/>
    <n v="0.05"/>
    <n v="194.13"/>
    <n v="323.62700000000001"/>
    <n v="194.13"/>
    <n v="129.49700000000001"/>
    <n v="0.40014275693931595"/>
  </r>
  <r>
    <n v="4463"/>
    <d v="2026-08-04T00:00:00"/>
    <n v="2026"/>
    <s v="Q3"/>
    <n v="8"/>
    <x v="7"/>
    <x v="2"/>
    <x v="2"/>
    <x v="3"/>
    <s v="Business"/>
    <s v="Cycling"/>
    <s v="Trail Bike Light"/>
    <n v="1"/>
    <n v="50.43"/>
    <n v="0.15"/>
    <n v="22.94"/>
    <n v="42.865499999999997"/>
    <n v="22.94"/>
    <n v="19.925499999999996"/>
    <n v="0.46483768998378644"/>
  </r>
  <r>
    <n v="382"/>
    <d v="2026-08-05T00:00:00"/>
    <n v="2026"/>
    <s v="Q3"/>
    <n v="8"/>
    <x v="7"/>
    <x v="3"/>
    <x v="8"/>
    <x v="0"/>
    <s v="New"/>
    <s v="Fitness"/>
    <s v="Resistance Band Set"/>
    <n v="1"/>
    <n v="40.42"/>
    <n v="0.05"/>
    <n v="14.33"/>
    <n v="38.399000000000001"/>
    <n v="14.33"/>
    <n v="24.069000000000003"/>
    <n v="0.62681319826037141"/>
  </r>
  <r>
    <n v="1011"/>
    <d v="2026-08-05T00:00:00"/>
    <n v="2026"/>
    <s v="Q3"/>
    <n v="8"/>
    <x v="7"/>
    <x v="0"/>
    <x v="0"/>
    <x v="0"/>
    <s v="New"/>
    <s v="Cycling"/>
    <s v="Trail Bike Light"/>
    <n v="1"/>
    <n v="51.81"/>
    <n v="0.05"/>
    <n v="22.28"/>
    <n v="49.219499999999996"/>
    <n v="22.28"/>
    <n v="26.939499999999995"/>
    <n v="0.54733388189640275"/>
  </r>
  <r>
    <n v="1148"/>
    <d v="2026-08-05T00:00:00"/>
    <n v="2026"/>
    <s v="Q3"/>
    <n v="8"/>
    <x v="7"/>
    <x v="2"/>
    <x v="2"/>
    <x v="2"/>
    <s v="New"/>
    <s v="Fitness"/>
    <s v="Recovery Roller"/>
    <n v="3"/>
    <n v="35.9"/>
    <n v="0"/>
    <n v="14.11"/>
    <n v="107.69999999999999"/>
    <n v="42.33"/>
    <n v="65.36999999999999"/>
    <n v="0.60696378830083564"/>
  </r>
  <r>
    <n v="1397"/>
    <d v="2026-08-05T00:00:00"/>
    <n v="2026"/>
    <s v="Q3"/>
    <n v="8"/>
    <x v="7"/>
    <x v="1"/>
    <x v="14"/>
    <x v="2"/>
    <s v="Business"/>
    <s v="Hiking"/>
    <s v="Hiking Daypack 20L"/>
    <n v="2"/>
    <n v="90.27"/>
    <n v="0.05"/>
    <n v="46.38"/>
    <n v="171.51299999999998"/>
    <n v="92.76"/>
    <n v="78.752999999999972"/>
    <n v="0.45916636056742044"/>
  </r>
  <r>
    <n v="2252"/>
    <d v="2026-08-05T00:00:00"/>
    <n v="2026"/>
    <s v="Q3"/>
    <n v="8"/>
    <x v="7"/>
    <x v="1"/>
    <x v="11"/>
    <x v="0"/>
    <s v="New"/>
    <s v="Cycling"/>
    <s v="Trail Bike Light"/>
    <n v="1"/>
    <n v="49.68"/>
    <n v="0.05"/>
    <n v="22.02"/>
    <n v="47.195999999999998"/>
    <n v="22.02"/>
    <n v="25.175999999999998"/>
    <n v="0.53343503686753113"/>
  </r>
  <r>
    <n v="2415"/>
    <d v="2026-08-05T00:00:00"/>
    <n v="2026"/>
    <s v="Q3"/>
    <n v="8"/>
    <x v="7"/>
    <x v="1"/>
    <x v="12"/>
    <x v="0"/>
    <s v="New"/>
    <s v="Travel"/>
    <s v="Carry-On Duffel"/>
    <n v="2"/>
    <n v="131.25"/>
    <n v="0.05"/>
    <n v="65.42"/>
    <n v="249.375"/>
    <n v="130.84"/>
    <n v="118.535"/>
    <n v="0.47532832080200499"/>
  </r>
  <r>
    <n v="2525"/>
    <d v="2026-08-05T00:00:00"/>
    <n v="2026"/>
    <s v="Q3"/>
    <n v="8"/>
    <x v="7"/>
    <x v="3"/>
    <x v="4"/>
    <x v="2"/>
    <s v="New"/>
    <s v="Fitness"/>
    <s v="Recovery Roller"/>
    <n v="2"/>
    <n v="36.78"/>
    <n v="0.05"/>
    <n v="13.85"/>
    <n v="69.882000000000005"/>
    <n v="27.7"/>
    <n v="42.182000000000002"/>
    <n v="0.60361752668784519"/>
  </r>
  <r>
    <n v="2652"/>
    <d v="2026-08-05T00:00:00"/>
    <n v="2026"/>
    <s v="Q3"/>
    <n v="8"/>
    <x v="7"/>
    <x v="2"/>
    <x v="2"/>
    <x v="2"/>
    <s v="Returning"/>
    <s v="Cycling"/>
    <s v="Commuter Helmet"/>
    <n v="1"/>
    <n v="80.790000000000006"/>
    <n v="0.1"/>
    <n v="43.65"/>
    <n v="72.711000000000013"/>
    <n v="43.65"/>
    <n v="29.061000000000014"/>
    <n v="0.39967817799232591"/>
  </r>
  <r>
    <n v="4035"/>
    <d v="2026-08-05T00:00:00"/>
    <n v="2026"/>
    <s v="Q3"/>
    <n v="8"/>
    <x v="7"/>
    <x v="0"/>
    <x v="9"/>
    <x v="0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</r>
  <r>
    <n v="4377"/>
    <d v="2026-08-05T00:00:00"/>
    <n v="2026"/>
    <s v="Q3"/>
    <n v="8"/>
    <x v="7"/>
    <x v="2"/>
    <x v="2"/>
    <x v="3"/>
    <s v="New"/>
    <s v="Cycling"/>
    <s v="Commuter Helmet"/>
    <n v="2"/>
    <n v="81.66"/>
    <n v="0"/>
    <n v="42.11"/>
    <n v="163.32"/>
    <n v="84.22"/>
    <n v="79.099999999999994"/>
    <n v="0.48432525104090129"/>
  </r>
  <r>
    <n v="4734"/>
    <d v="2026-08-05T00:00:00"/>
    <n v="2026"/>
    <s v="Q3"/>
    <n v="8"/>
    <x v="7"/>
    <x v="1"/>
    <x v="12"/>
    <x v="3"/>
    <s v="Returning"/>
    <s v="Hiking"/>
    <s v="Trail Boots"/>
    <n v="1"/>
    <n v="146.55000000000001"/>
    <n v="0"/>
    <n v="78.8"/>
    <n v="146.55000000000001"/>
    <n v="78.8"/>
    <n v="67.750000000000014"/>
    <n v="0.46229955646537024"/>
  </r>
  <r>
    <n v="4892"/>
    <d v="2026-08-05T00:00:00"/>
    <n v="2026"/>
    <s v="Q3"/>
    <n v="8"/>
    <x v="7"/>
    <x v="1"/>
    <x v="1"/>
    <x v="2"/>
    <s v="Returning"/>
    <s v="Travel"/>
    <s v="Travel Backpack 35L"/>
    <n v="2"/>
    <n v="161.75"/>
    <n v="0.1"/>
    <n v="85.85"/>
    <n v="291.15000000000003"/>
    <n v="171.7"/>
    <n v="119.45000000000005"/>
    <n v="0.41026962047054794"/>
  </r>
  <r>
    <n v="5059"/>
    <d v="2026-08-05T00:00:00"/>
    <n v="2026"/>
    <s v="Q3"/>
    <n v="8"/>
    <x v="7"/>
    <x v="1"/>
    <x v="1"/>
    <x v="3"/>
    <s v="Returning"/>
    <s v="Camping"/>
    <s v="Compact Sleeping Bag"/>
    <n v="2"/>
    <n v="122.47"/>
    <n v="0"/>
    <n v="59.73"/>
    <n v="244.94"/>
    <n v="119.46"/>
    <n v="125.48"/>
    <n v="0.5122887237690863"/>
  </r>
  <r>
    <n v="835"/>
    <d v="2026-08-06T00:00:00"/>
    <n v="2026"/>
    <s v="Q3"/>
    <n v="8"/>
    <x v="7"/>
    <x v="3"/>
    <x v="7"/>
    <x v="3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</r>
  <r>
    <n v="1104"/>
    <d v="2026-08-06T00:00:00"/>
    <n v="2026"/>
    <s v="Q3"/>
    <n v="8"/>
    <x v="7"/>
    <x v="0"/>
    <x v="15"/>
    <x v="0"/>
    <s v="Returning"/>
    <s v="Camping"/>
    <s v="Trail Tent 2P"/>
    <n v="1"/>
    <n v="191.44"/>
    <n v="0"/>
    <n v="102.13"/>
    <n v="191.44"/>
    <n v="102.13"/>
    <n v="89.31"/>
    <n v="0.46651692436272463"/>
  </r>
  <r>
    <n v="1976"/>
    <d v="2026-08-06T00:00:00"/>
    <n v="2026"/>
    <s v="Q3"/>
    <n v="8"/>
    <x v="7"/>
    <x v="3"/>
    <x v="8"/>
    <x v="0"/>
    <s v="Returning"/>
    <s v="Cycling"/>
    <s v="Commuter Helmet"/>
    <n v="2"/>
    <n v="82.92"/>
    <n v="0"/>
    <n v="41.64"/>
    <n v="165.84"/>
    <n v="83.28"/>
    <n v="82.56"/>
    <n v="0.49782923299565845"/>
  </r>
  <r>
    <n v="2596"/>
    <d v="2026-08-06T00:00:00"/>
    <n v="2026"/>
    <s v="Q3"/>
    <n v="8"/>
    <x v="7"/>
    <x v="2"/>
    <x v="3"/>
    <x v="2"/>
    <s v="Returning"/>
    <s v="Camping"/>
    <s v="Portable Camp Stove"/>
    <n v="1"/>
    <n v="82.82"/>
    <n v="0"/>
    <n v="38.83"/>
    <n v="82.82"/>
    <n v="38.83"/>
    <n v="43.989999999999995"/>
    <n v="0.53115189567737264"/>
  </r>
  <r>
    <n v="2693"/>
    <d v="2026-08-06T00:00:00"/>
    <n v="2026"/>
    <s v="Q3"/>
    <n v="8"/>
    <x v="7"/>
    <x v="3"/>
    <x v="8"/>
    <x v="0"/>
    <s v="New"/>
    <s v="Camping"/>
    <s v="Alpine Tent 4P"/>
    <n v="1"/>
    <n v="335.26"/>
    <n v="0.05"/>
    <n v="193.73"/>
    <n v="318.49699999999996"/>
    <n v="193.73"/>
    <n v="124.76699999999997"/>
    <n v="0.39173681384754011"/>
  </r>
  <r>
    <n v="3045"/>
    <d v="2026-08-06T00:00:00"/>
    <n v="2026"/>
    <s v="Q3"/>
    <n v="8"/>
    <x v="7"/>
    <x v="2"/>
    <x v="16"/>
    <x v="3"/>
    <s v="Business"/>
    <s v="Travel"/>
    <s v="Packing Cube Set"/>
    <n v="1"/>
    <n v="47.19"/>
    <n v="0.05"/>
    <n v="18.11"/>
    <n v="44.830499999999994"/>
    <n v="18.11"/>
    <n v="26.720499999999994"/>
    <n v="0.59603395010093574"/>
  </r>
  <r>
    <n v="3340"/>
    <d v="2026-08-06T00:00:00"/>
    <n v="2026"/>
    <s v="Q3"/>
    <n v="8"/>
    <x v="7"/>
    <x v="2"/>
    <x v="16"/>
    <x v="3"/>
    <s v="Returning"/>
    <s v="Hiking"/>
    <s v="Hiking Daypack 20L"/>
    <n v="3"/>
    <n v="91.57"/>
    <n v="0"/>
    <n v="44.52"/>
    <n v="274.70999999999998"/>
    <n v="133.56"/>
    <n v="141.14999999999998"/>
    <n v="0.51381456808998571"/>
  </r>
  <r>
    <n v="3553"/>
    <d v="2026-08-06T00:00:00"/>
    <n v="2026"/>
    <s v="Q3"/>
    <n v="8"/>
    <x v="7"/>
    <x v="3"/>
    <x v="13"/>
    <x v="0"/>
    <s v="New"/>
    <s v="Hiking"/>
    <s v="Summit Backpack 45L"/>
    <n v="4"/>
    <n v="154.41999999999999"/>
    <n v="0"/>
    <n v="77.86"/>
    <n v="617.67999999999995"/>
    <n v="311.44"/>
    <n v="306.23999999999995"/>
    <n v="0.49579070068643954"/>
  </r>
  <r>
    <n v="3807"/>
    <d v="2026-08-06T00:00:00"/>
    <n v="2026"/>
    <s v="Q3"/>
    <n v="8"/>
    <x v="7"/>
    <x v="0"/>
    <x v="0"/>
    <x v="3"/>
    <s v="Returning"/>
    <s v="Cycling"/>
    <s v="Trail Bike Light"/>
    <n v="2"/>
    <n v="49.91"/>
    <n v="0.05"/>
    <n v="21.86"/>
    <n v="94.828999999999994"/>
    <n v="43.72"/>
    <n v="51.108999999999995"/>
    <n v="0.53895960096594919"/>
  </r>
  <r>
    <n v="4061"/>
    <d v="2026-08-06T00:00:00"/>
    <n v="2026"/>
    <s v="Q3"/>
    <n v="8"/>
    <x v="7"/>
    <x v="3"/>
    <x v="8"/>
    <x v="3"/>
    <s v="Returning"/>
    <s v="Hiking"/>
    <s v="Hiking Daypack 20L"/>
    <n v="1"/>
    <n v="91.58"/>
    <n v="0.1"/>
    <n v="44.87"/>
    <n v="82.421999999999997"/>
    <n v="44.87"/>
    <n v="37.552"/>
    <n v="0.45560651282424597"/>
  </r>
  <r>
    <n v="4645"/>
    <d v="2026-08-06T00:00:00"/>
    <n v="2026"/>
    <s v="Q3"/>
    <n v="8"/>
    <x v="7"/>
    <x v="2"/>
    <x v="10"/>
    <x v="0"/>
    <s v="New"/>
    <s v="Fitness"/>
    <s v="Resistance Band Set"/>
    <n v="3"/>
    <n v="41.11"/>
    <n v="0"/>
    <n v="14.49"/>
    <n v="123.33"/>
    <n v="43.47"/>
    <n v="79.86"/>
    <n v="0.64753101435173921"/>
  </r>
  <r>
    <n v="5104"/>
    <d v="2026-08-06T00:00:00"/>
    <n v="2026"/>
    <s v="Q3"/>
    <n v="8"/>
    <x v="7"/>
    <x v="1"/>
    <x v="12"/>
    <x v="0"/>
    <s v="Returning"/>
    <s v="Travel"/>
    <s v="Insulated Bottle"/>
    <n v="4"/>
    <n v="35.9"/>
    <n v="0"/>
    <n v="13.49"/>
    <n v="143.6"/>
    <n v="53.96"/>
    <n v="89.639999999999986"/>
    <n v="0.62423398328690805"/>
  </r>
  <r>
    <n v="813"/>
    <d v="2026-08-07T00:00:00"/>
    <n v="2026"/>
    <s v="Q3"/>
    <n v="8"/>
    <x v="7"/>
    <x v="2"/>
    <x v="16"/>
    <x v="0"/>
    <s v="Returning"/>
    <s v="Fitness"/>
    <s v="Recovery Roller"/>
    <n v="1"/>
    <n v="36.33"/>
    <n v="0.05"/>
    <n v="13.78"/>
    <n v="34.513499999999993"/>
    <n v="13.78"/>
    <n v="20.733499999999992"/>
    <n v="0.60073594390600771"/>
  </r>
  <r>
    <n v="836"/>
    <d v="2026-08-07T00:00:00"/>
    <n v="2026"/>
    <s v="Q3"/>
    <n v="8"/>
    <x v="7"/>
    <x v="1"/>
    <x v="14"/>
    <x v="3"/>
    <s v="New"/>
    <s v="Travel"/>
    <s v="Packing Cube Set"/>
    <n v="5"/>
    <n v="45.94"/>
    <n v="0.05"/>
    <n v="18.059999999999999"/>
    <n v="218.21499999999997"/>
    <n v="90.3"/>
    <n v="127.91499999999998"/>
    <n v="0.5861879339183832"/>
  </r>
  <r>
    <n v="1266"/>
    <d v="2026-08-07T00:00:00"/>
    <n v="2026"/>
    <s v="Q3"/>
    <n v="8"/>
    <x v="7"/>
    <x v="0"/>
    <x v="15"/>
    <x v="2"/>
    <s v="Returning"/>
    <s v="Fitness"/>
    <s v="Recovery Roller"/>
    <n v="1"/>
    <n v="36.630000000000003"/>
    <n v="0"/>
    <n v="13.7"/>
    <n v="36.630000000000003"/>
    <n v="13.7"/>
    <n v="22.930000000000003"/>
    <n v="0.62598962598962604"/>
  </r>
  <r>
    <n v="2201"/>
    <d v="2026-08-07T00:00:00"/>
    <n v="2026"/>
    <s v="Q3"/>
    <n v="8"/>
    <x v="7"/>
    <x v="1"/>
    <x v="1"/>
    <x v="0"/>
    <s v="Returning"/>
    <s v="Hiking"/>
    <s v="Trail Boots"/>
    <n v="1"/>
    <n v="141.38"/>
    <n v="0.05"/>
    <n v="77.14"/>
    <n v="134.31099999999998"/>
    <n v="77.14"/>
    <n v="57.170999999999978"/>
    <n v="0.42566133823737434"/>
  </r>
  <r>
    <n v="2382"/>
    <d v="2026-08-07T00:00:00"/>
    <n v="2026"/>
    <s v="Q3"/>
    <n v="8"/>
    <x v="7"/>
    <x v="1"/>
    <x v="14"/>
    <x v="2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</r>
  <r>
    <n v="1227"/>
    <d v="2026-08-08T00:00:00"/>
    <n v="2026"/>
    <s v="Q3"/>
    <n v="8"/>
    <x v="7"/>
    <x v="3"/>
    <x v="8"/>
    <x v="0"/>
    <s v="Returning"/>
    <s v="Cycling"/>
    <s v="Cycling Pack 12L"/>
    <n v="1"/>
    <n v="104.69"/>
    <n v="0"/>
    <n v="49.06"/>
    <n v="104.69"/>
    <n v="49.06"/>
    <n v="55.629999999999995"/>
    <n v="0.53137835514375775"/>
  </r>
  <r>
    <n v="1843"/>
    <d v="2026-08-08T00:00:00"/>
    <n v="2026"/>
    <s v="Q3"/>
    <n v="8"/>
    <x v="7"/>
    <x v="3"/>
    <x v="8"/>
    <x v="0"/>
    <s v="New"/>
    <s v="Camping"/>
    <s v="Alpine Tent 4P"/>
    <n v="2"/>
    <n v="341.23"/>
    <n v="0.05"/>
    <n v="192.5"/>
    <n v="648.33699999999999"/>
    <n v="385"/>
    <n v="263.33699999999999"/>
    <n v="0.40617302421425894"/>
  </r>
  <r>
    <n v="2369"/>
    <d v="2026-08-08T00:00:00"/>
    <n v="2026"/>
    <s v="Q3"/>
    <n v="8"/>
    <x v="7"/>
    <x v="3"/>
    <x v="8"/>
    <x v="2"/>
    <s v="New"/>
    <s v="Camping"/>
    <s v="Compact Sleeping Bag"/>
    <n v="1"/>
    <n v="125.95"/>
    <n v="0.05"/>
    <n v="61.9"/>
    <n v="119.6525"/>
    <n v="61.9"/>
    <n v="57.752500000000005"/>
    <n v="0.48266856104134892"/>
  </r>
  <r>
    <n v="2386"/>
    <d v="2026-08-08T00:00:00"/>
    <n v="2026"/>
    <s v="Q3"/>
    <n v="8"/>
    <x v="7"/>
    <x v="1"/>
    <x v="1"/>
    <x v="0"/>
    <s v="Returning"/>
    <s v="Hiking"/>
    <s v="Hiking Daypack 20L"/>
    <n v="6"/>
    <n v="91.9"/>
    <n v="0.05"/>
    <n v="44.69"/>
    <n v="523.83000000000004"/>
    <n v="268.14"/>
    <n v="255.69000000000005"/>
    <n v="0.48811637363266713"/>
  </r>
  <r>
    <n v="2579"/>
    <d v="2026-08-08T00:00:00"/>
    <n v="2026"/>
    <s v="Q3"/>
    <n v="8"/>
    <x v="7"/>
    <x v="3"/>
    <x v="8"/>
    <x v="2"/>
    <s v="Returning"/>
    <s v="Camping"/>
    <s v="Portable Camp Stove"/>
    <n v="1"/>
    <n v="81.22"/>
    <n v="0"/>
    <n v="39.18"/>
    <n v="81.22"/>
    <n v="39.18"/>
    <n v="42.04"/>
    <n v="0.51760650086185667"/>
  </r>
  <r>
    <n v="3075"/>
    <d v="2026-08-08T00:00:00"/>
    <n v="2026"/>
    <s v="Q3"/>
    <n v="8"/>
    <x v="7"/>
    <x v="0"/>
    <x v="0"/>
    <x v="0"/>
    <s v="Business"/>
    <s v="Hiking"/>
    <s v="Trekking Poles"/>
    <n v="2"/>
    <n v="72.31"/>
    <n v="0"/>
    <n v="31.75"/>
    <n v="144.62"/>
    <n v="63.5"/>
    <n v="81.12"/>
    <n v="0.56091826856589688"/>
  </r>
  <r>
    <n v="3982"/>
    <d v="2026-08-08T00:00:00"/>
    <n v="2026"/>
    <s v="Q3"/>
    <n v="8"/>
    <x v="7"/>
    <x v="2"/>
    <x v="2"/>
    <x v="2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</r>
  <r>
    <n v="4530"/>
    <d v="2026-08-08T00:00:00"/>
    <n v="2026"/>
    <s v="Q3"/>
    <n v="8"/>
    <x v="7"/>
    <x v="3"/>
    <x v="13"/>
    <x v="0"/>
    <s v="New"/>
    <s v="Hiking"/>
    <s v="Summit Backpack 45L"/>
    <n v="1"/>
    <n v="151.87"/>
    <n v="0.1"/>
    <n v="76.97"/>
    <n v="136.68300000000002"/>
    <n v="76.97"/>
    <n v="59.713000000000022"/>
    <n v="0.4368721786908395"/>
  </r>
  <r>
    <n v="4641"/>
    <d v="2026-08-08T00:00:00"/>
    <n v="2026"/>
    <s v="Q3"/>
    <n v="8"/>
    <x v="7"/>
    <x v="3"/>
    <x v="8"/>
    <x v="3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</r>
  <r>
    <n v="4778"/>
    <d v="2026-08-08T00:00:00"/>
    <n v="2026"/>
    <s v="Q3"/>
    <n v="8"/>
    <x v="7"/>
    <x v="1"/>
    <x v="12"/>
    <x v="2"/>
    <s v="New"/>
    <s v="Hiking"/>
    <s v="Summit Backpack 45L"/>
    <n v="1"/>
    <n v="152.72"/>
    <n v="0"/>
    <n v="77.73"/>
    <n v="152.72"/>
    <n v="77.73"/>
    <n v="74.989999999999995"/>
    <n v="0.4910293347302252"/>
  </r>
  <r>
    <n v="5132"/>
    <d v="2026-08-08T00:00:00"/>
    <n v="2026"/>
    <s v="Q3"/>
    <n v="8"/>
    <x v="7"/>
    <x v="1"/>
    <x v="12"/>
    <x v="0"/>
    <s v="Business"/>
    <s v="Cycling"/>
    <s v="Compact Repair Kit"/>
    <n v="1"/>
    <n v="40.51"/>
    <n v="0.05"/>
    <n v="16.29"/>
    <n v="38.484499999999997"/>
    <n v="16.29"/>
    <n v="22.194499999999998"/>
    <n v="0.57671270251659756"/>
  </r>
  <r>
    <n v="227"/>
    <d v="2026-08-09T00:00:00"/>
    <n v="2026"/>
    <s v="Q3"/>
    <n v="8"/>
    <x v="7"/>
    <x v="3"/>
    <x v="7"/>
    <x v="3"/>
    <s v="Returning"/>
    <s v="Fitness"/>
    <s v="Resistance Band Set"/>
    <n v="3"/>
    <n v="40.61"/>
    <n v="0"/>
    <n v="14.72"/>
    <n v="121.83"/>
    <n v="44.160000000000004"/>
    <n v="77.669999999999987"/>
    <n v="0.63752770253632096"/>
  </r>
  <r>
    <n v="390"/>
    <d v="2026-08-09T00:00:00"/>
    <n v="2026"/>
    <s v="Q3"/>
    <n v="8"/>
    <x v="7"/>
    <x v="2"/>
    <x v="5"/>
    <x v="2"/>
    <s v="New"/>
    <s v="Hiking"/>
    <s v="Hiking Daypack 20L"/>
    <n v="1"/>
    <n v="93.41"/>
    <n v="0.05"/>
    <n v="44.7"/>
    <n v="88.739499999999992"/>
    <n v="44.7"/>
    <n v="44.03949999999999"/>
    <n v="0.49627843294136198"/>
  </r>
  <r>
    <n v="859"/>
    <d v="2026-08-09T00:00:00"/>
    <n v="2026"/>
    <s v="Q3"/>
    <n v="8"/>
    <x v="7"/>
    <x v="0"/>
    <x v="0"/>
    <x v="2"/>
    <s v="New"/>
    <s v="Hiking"/>
    <s v="Hiking Daypack 20L"/>
    <n v="2"/>
    <n v="90.23"/>
    <n v="0"/>
    <n v="44.22"/>
    <n v="180.46"/>
    <n v="88.44"/>
    <n v="92.02000000000001"/>
    <n v="0.50991909564446414"/>
  </r>
  <r>
    <n v="1468"/>
    <d v="2026-08-09T00:00:00"/>
    <n v="2026"/>
    <s v="Q3"/>
    <n v="8"/>
    <x v="7"/>
    <x v="1"/>
    <x v="11"/>
    <x v="2"/>
    <s v="Returning"/>
    <s v="Cycling"/>
    <s v="Trail Bike Light"/>
    <n v="1"/>
    <n v="51.75"/>
    <n v="0"/>
    <n v="22.36"/>
    <n v="51.75"/>
    <n v="22.36"/>
    <n v="29.39"/>
    <n v="0.56792270531400968"/>
  </r>
  <r>
    <n v="2356"/>
    <d v="2026-08-09T00:00:00"/>
    <n v="2026"/>
    <s v="Q3"/>
    <n v="8"/>
    <x v="7"/>
    <x v="3"/>
    <x v="13"/>
    <x v="2"/>
    <s v="New"/>
    <s v="Cycling"/>
    <s v="Cycling Pack 12L"/>
    <n v="3"/>
    <n v="102.91"/>
    <n v="0.1"/>
    <n v="50.23"/>
    <n v="277.85700000000003"/>
    <n v="150.69"/>
    <n v="127.16700000000003"/>
    <n v="0.45767067232425318"/>
  </r>
  <r>
    <n v="3556"/>
    <d v="2026-08-09T00:00:00"/>
    <n v="2026"/>
    <s v="Q3"/>
    <n v="8"/>
    <x v="7"/>
    <x v="2"/>
    <x v="16"/>
    <x v="0"/>
    <s v="New"/>
    <s v="Cycling"/>
    <s v="Commuter Helmet"/>
    <n v="4"/>
    <n v="82.63"/>
    <n v="0.1"/>
    <n v="43.78"/>
    <n v="297.46800000000002"/>
    <n v="175.12"/>
    <n v="122.34800000000001"/>
    <n v="0.41129802197211129"/>
  </r>
  <r>
    <n v="925"/>
    <d v="2026-08-10T00:00:00"/>
    <n v="2026"/>
    <s v="Q3"/>
    <n v="8"/>
    <x v="7"/>
    <x v="0"/>
    <x v="0"/>
    <x v="2"/>
    <s v="Returning"/>
    <s v="Camping"/>
    <s v="Trail Tent 2P"/>
    <n v="1"/>
    <n v="196.39"/>
    <n v="0"/>
    <n v="102.92"/>
    <n v="196.39"/>
    <n v="102.92"/>
    <n v="93.469999999999985"/>
    <n v="0.47594073017974436"/>
  </r>
  <r>
    <n v="1563"/>
    <d v="2026-08-10T00:00:00"/>
    <n v="2026"/>
    <s v="Q3"/>
    <n v="8"/>
    <x v="7"/>
    <x v="2"/>
    <x v="10"/>
    <x v="3"/>
    <s v="Business"/>
    <s v="Travel"/>
    <s v="Insulated Bottle"/>
    <n v="2"/>
    <n v="36.25"/>
    <n v="0"/>
    <n v="13.77"/>
    <n v="72.5"/>
    <n v="27.54"/>
    <n v="44.96"/>
    <n v="0.62013793103448278"/>
  </r>
  <r>
    <n v="1634"/>
    <d v="2026-08-10T00:00:00"/>
    <n v="2026"/>
    <s v="Q3"/>
    <n v="8"/>
    <x v="7"/>
    <x v="1"/>
    <x v="1"/>
    <x v="2"/>
    <s v="Returning"/>
    <s v="Camping"/>
    <s v="Trail Tent 2P"/>
    <n v="2"/>
    <n v="199.85"/>
    <n v="0.05"/>
    <n v="104.34"/>
    <n v="379.71499999999997"/>
    <n v="208.68"/>
    <n v="171.03499999999997"/>
    <n v="0.45042992770893953"/>
  </r>
  <r>
    <n v="2187"/>
    <d v="2026-08-10T00:00:00"/>
    <n v="2026"/>
    <s v="Q3"/>
    <n v="8"/>
    <x v="7"/>
    <x v="2"/>
    <x v="2"/>
    <x v="2"/>
    <s v="New"/>
    <s v="Travel"/>
    <s v="Packing Cube Set"/>
    <n v="1"/>
    <n v="46.32"/>
    <n v="0.05"/>
    <n v="18.34"/>
    <n v="44.003999999999998"/>
    <n v="18.34"/>
    <n v="25.663999999999998"/>
    <n v="0.58321970729933637"/>
  </r>
  <r>
    <n v="2773"/>
    <d v="2026-08-10T00:00:00"/>
    <n v="2026"/>
    <s v="Q3"/>
    <n v="8"/>
    <x v="7"/>
    <x v="1"/>
    <x v="14"/>
    <x v="0"/>
    <s v="New"/>
    <s v="Hiking"/>
    <s v="Summit Backpack 45L"/>
    <n v="4"/>
    <n v="151.06"/>
    <n v="0"/>
    <n v="77.67"/>
    <n v="604.24"/>
    <n v="310.68"/>
    <n v="293.56"/>
    <n v="0.48583344366476894"/>
  </r>
  <r>
    <n v="5040"/>
    <d v="2026-08-10T00:00:00"/>
    <n v="2026"/>
    <s v="Q3"/>
    <n v="8"/>
    <x v="7"/>
    <x v="3"/>
    <x v="7"/>
    <x v="0"/>
    <s v="Returning"/>
    <s v="Hiking"/>
    <s v="Trekking Poles"/>
    <n v="1"/>
    <n v="72.39"/>
    <n v="0.1"/>
    <n v="31.64"/>
    <n v="65.150999999999996"/>
    <n v="31.64"/>
    <n v="33.510999999999996"/>
    <n v="0.51435895074519189"/>
  </r>
  <r>
    <n v="415"/>
    <d v="2026-08-11T00:00:00"/>
    <n v="2026"/>
    <s v="Q3"/>
    <n v="8"/>
    <x v="7"/>
    <x v="0"/>
    <x v="9"/>
    <x v="2"/>
    <s v="Returning"/>
    <s v="Hiking"/>
    <s v="Trekking Poles"/>
    <n v="1"/>
    <n v="72.650000000000006"/>
    <n v="0"/>
    <n v="31.72"/>
    <n v="72.650000000000006"/>
    <n v="31.72"/>
    <n v="40.930000000000007"/>
    <n v="0.56338609772883697"/>
  </r>
  <r>
    <n v="1111"/>
    <d v="2026-08-11T00:00:00"/>
    <n v="2026"/>
    <s v="Q3"/>
    <n v="8"/>
    <x v="7"/>
    <x v="3"/>
    <x v="13"/>
    <x v="0"/>
    <s v="New"/>
    <s v="Camping"/>
    <s v="Trail Tent 2P"/>
    <n v="1"/>
    <n v="198.44"/>
    <n v="0"/>
    <n v="106.79"/>
    <n v="198.44"/>
    <n v="106.79"/>
    <n v="91.649999999999991"/>
    <n v="0.46185244910300338"/>
  </r>
  <r>
    <n v="1243"/>
    <d v="2026-08-11T00:00:00"/>
    <n v="2026"/>
    <s v="Q3"/>
    <n v="8"/>
    <x v="7"/>
    <x v="2"/>
    <x v="16"/>
    <x v="0"/>
    <s v="Returning"/>
    <s v="Camping"/>
    <s v="Trail Tent 2P"/>
    <n v="1"/>
    <n v="193.67"/>
    <n v="0"/>
    <n v="103.79"/>
    <n v="193.67"/>
    <n v="103.79"/>
    <n v="89.879999999999981"/>
    <n v="0.46408839779005517"/>
  </r>
  <r>
    <n v="1326"/>
    <d v="2026-08-11T00:00:00"/>
    <n v="2026"/>
    <s v="Q3"/>
    <n v="8"/>
    <x v="7"/>
    <x v="3"/>
    <x v="8"/>
    <x v="0"/>
    <s v="Returning"/>
    <s v="Travel"/>
    <s v="Travel Backpack 35L"/>
    <n v="5"/>
    <n v="166.03"/>
    <n v="0"/>
    <n v="87.46"/>
    <n v="830.15"/>
    <n v="437.29999999999995"/>
    <n v="392.85"/>
    <n v="0.47322772992832624"/>
  </r>
  <r>
    <n v="1682"/>
    <d v="2026-08-11T00:00:00"/>
    <n v="2026"/>
    <s v="Q3"/>
    <n v="8"/>
    <x v="7"/>
    <x v="0"/>
    <x v="0"/>
    <x v="0"/>
    <s v="Business"/>
    <s v="Camping"/>
    <s v="Portable Camp Stove"/>
    <n v="2"/>
    <n v="81.569999999999993"/>
    <n v="0"/>
    <n v="40.36"/>
    <n v="163.13999999999999"/>
    <n v="80.72"/>
    <n v="82.419999999999987"/>
    <n v="0.50521024886600463"/>
  </r>
  <r>
    <n v="2618"/>
    <d v="2026-08-11T00:00:00"/>
    <n v="2026"/>
    <s v="Q3"/>
    <n v="8"/>
    <x v="7"/>
    <x v="0"/>
    <x v="15"/>
    <x v="2"/>
    <s v="Business"/>
    <s v="Hiking"/>
    <s v="Trail Boots"/>
    <n v="2"/>
    <n v="143.86000000000001"/>
    <n v="0"/>
    <n v="81.23"/>
    <n v="287.72000000000003"/>
    <n v="162.46"/>
    <n v="125.26000000000002"/>
    <n v="0.43535381621020441"/>
  </r>
  <r>
    <n v="3319"/>
    <d v="2026-08-11T00:00:00"/>
    <n v="2026"/>
    <s v="Q3"/>
    <n v="8"/>
    <x v="7"/>
    <x v="1"/>
    <x v="14"/>
    <x v="0"/>
    <s v="Returning"/>
    <s v="Hiking"/>
    <s v="Hiking Daypack 20L"/>
    <n v="3"/>
    <n v="93.53"/>
    <n v="0"/>
    <n v="46.19"/>
    <n v="280.59000000000003"/>
    <n v="138.57"/>
    <n v="142.02000000000004"/>
    <n v="0.5061477600769807"/>
  </r>
  <r>
    <n v="4600"/>
    <d v="2026-08-11T00:00:00"/>
    <n v="2026"/>
    <s v="Q3"/>
    <n v="8"/>
    <x v="7"/>
    <x v="3"/>
    <x v="4"/>
    <x v="1"/>
    <s v="Business"/>
    <s v="Travel"/>
    <s v="Travel Backpack 35L"/>
    <n v="10"/>
    <n v="162.38"/>
    <n v="0.05"/>
    <n v="85.82"/>
    <n v="1542.61"/>
    <n v="858.19999999999993"/>
    <n v="684.41"/>
    <n v="0.44367014345816508"/>
  </r>
  <r>
    <n v="5168"/>
    <d v="2026-08-11T00:00:00"/>
    <n v="2026"/>
    <s v="Q3"/>
    <n v="8"/>
    <x v="7"/>
    <x v="0"/>
    <x v="15"/>
    <x v="3"/>
    <s v="Business"/>
    <s v="Fitness"/>
    <s v="Weighted Vest"/>
    <n v="1"/>
    <n v="122.52"/>
    <n v="0.05"/>
    <n v="69.66"/>
    <n v="116.39399999999999"/>
    <n v="69.66"/>
    <n v="46.733999999999995"/>
    <n v="0.40151554203824935"/>
  </r>
  <r>
    <n v="245"/>
    <d v="2026-08-12T00:00:00"/>
    <n v="2026"/>
    <s v="Q3"/>
    <n v="8"/>
    <x v="7"/>
    <x v="3"/>
    <x v="13"/>
    <x v="3"/>
    <s v="Returning"/>
    <s v="Hiking"/>
    <s v="Trail Boots"/>
    <n v="1"/>
    <n v="142.84"/>
    <n v="0"/>
    <n v="77.7"/>
    <n v="142.84"/>
    <n v="77.7"/>
    <n v="65.14"/>
    <n v="0.4560347241669"/>
  </r>
  <r>
    <n v="322"/>
    <d v="2026-08-12T00:00:00"/>
    <n v="2026"/>
    <s v="Q3"/>
    <n v="8"/>
    <x v="7"/>
    <x v="1"/>
    <x v="14"/>
    <x v="2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</r>
  <r>
    <n v="1101"/>
    <d v="2026-08-12T00:00:00"/>
    <n v="2026"/>
    <s v="Q3"/>
    <n v="8"/>
    <x v="7"/>
    <x v="3"/>
    <x v="4"/>
    <x v="0"/>
    <s v="New"/>
    <s v="Fitness"/>
    <s v="Resistance Band Set"/>
    <n v="3"/>
    <n v="40.14"/>
    <n v="0.05"/>
    <n v="14.53"/>
    <n v="114.399"/>
    <n v="43.589999999999996"/>
    <n v="70.808999999999997"/>
    <n v="0.61896520074476169"/>
  </r>
  <r>
    <n v="1564"/>
    <d v="2026-08-12T00:00:00"/>
    <n v="2026"/>
    <s v="Q3"/>
    <n v="8"/>
    <x v="7"/>
    <x v="3"/>
    <x v="13"/>
    <x v="0"/>
    <s v="New"/>
    <s v="Fitness"/>
    <s v="Training Mat"/>
    <n v="2"/>
    <n v="51.84"/>
    <n v="0"/>
    <n v="21.62"/>
    <n v="103.68"/>
    <n v="43.24"/>
    <n v="60.440000000000005"/>
    <n v="0.58294753086419759"/>
  </r>
  <r>
    <n v="3712"/>
    <d v="2026-08-12T00:00:00"/>
    <n v="2026"/>
    <s v="Q3"/>
    <n v="8"/>
    <x v="7"/>
    <x v="3"/>
    <x v="8"/>
    <x v="0"/>
    <s v="New"/>
    <s v="Cycling"/>
    <s v="Commuter Helmet"/>
    <n v="3"/>
    <n v="82.32"/>
    <n v="0.15"/>
    <n v="41.95"/>
    <n v="209.91599999999997"/>
    <n v="125.85000000000001"/>
    <n v="84.06599999999996"/>
    <n v="0.40047447550448739"/>
  </r>
  <r>
    <n v="771"/>
    <d v="2026-08-13T00:00:00"/>
    <n v="2026"/>
    <s v="Q3"/>
    <n v="8"/>
    <x v="7"/>
    <x v="2"/>
    <x v="5"/>
    <x v="0"/>
    <s v="Returning"/>
    <s v="Hiking"/>
    <s v="Hiking Daypack 20L"/>
    <n v="1"/>
    <n v="91.78"/>
    <n v="0"/>
    <n v="46.15"/>
    <n v="91.78"/>
    <n v="46.15"/>
    <n v="45.63"/>
    <n v="0.49716713881019831"/>
  </r>
  <r>
    <n v="2749"/>
    <d v="2026-08-13T00:00:00"/>
    <n v="2026"/>
    <s v="Q3"/>
    <n v="8"/>
    <x v="7"/>
    <x v="1"/>
    <x v="14"/>
    <x v="0"/>
    <s v="Business"/>
    <s v="Hiking"/>
    <s v="Hiking Daypack 20L"/>
    <n v="2"/>
    <n v="93.13"/>
    <n v="0"/>
    <n v="45.68"/>
    <n v="186.26"/>
    <n v="91.36"/>
    <n v="94.899999999999991"/>
    <n v="0.50950284548480618"/>
  </r>
  <r>
    <n v="4252"/>
    <d v="2026-08-13T00:00:00"/>
    <n v="2026"/>
    <s v="Q3"/>
    <n v="8"/>
    <x v="7"/>
    <x v="1"/>
    <x v="12"/>
    <x v="0"/>
    <s v="Returning"/>
    <s v="Travel"/>
    <s v="Insulated Bottle"/>
    <n v="1"/>
    <n v="36.67"/>
    <n v="0.1"/>
    <n v="13.18"/>
    <n v="33.003"/>
    <n v="13.18"/>
    <n v="19.823"/>
    <n v="0.60064236584552921"/>
  </r>
  <r>
    <n v="4665"/>
    <d v="2026-08-13T00:00:00"/>
    <n v="2026"/>
    <s v="Q3"/>
    <n v="8"/>
    <x v="7"/>
    <x v="3"/>
    <x v="8"/>
    <x v="1"/>
    <s v="Returning"/>
    <s v="Fitness"/>
    <s v="Training Mat"/>
    <n v="4"/>
    <n v="51.25"/>
    <n v="0.1"/>
    <n v="21.77"/>
    <n v="184.5"/>
    <n v="87.08"/>
    <n v="97.42"/>
    <n v="0.52802168021680218"/>
  </r>
  <r>
    <n v="4767"/>
    <d v="2026-08-13T00:00:00"/>
    <n v="2026"/>
    <s v="Q3"/>
    <n v="8"/>
    <x v="7"/>
    <x v="3"/>
    <x v="8"/>
    <x v="3"/>
    <s v="Business"/>
    <s v="Fitness"/>
    <s v="Resistance Band Set"/>
    <n v="1"/>
    <n v="39.61"/>
    <n v="0.1"/>
    <n v="14.85"/>
    <n v="35.649000000000001"/>
    <n v="14.85"/>
    <n v="20.798999999999999"/>
    <n v="0.58343852562484222"/>
  </r>
  <r>
    <n v="4832"/>
    <d v="2026-08-13T00:00:00"/>
    <n v="2026"/>
    <s v="Q3"/>
    <n v="8"/>
    <x v="7"/>
    <x v="0"/>
    <x v="15"/>
    <x v="3"/>
    <s v="Returning"/>
    <s v="Cycling"/>
    <s v="Commuter Helmet"/>
    <n v="2"/>
    <n v="81.59"/>
    <n v="0.15"/>
    <n v="43.9"/>
    <n v="138.703"/>
    <n v="87.8"/>
    <n v="50.903000000000006"/>
    <n v="0.3669927831409559"/>
  </r>
  <r>
    <n v="747"/>
    <d v="2026-08-14T00:00:00"/>
    <n v="2026"/>
    <s v="Q3"/>
    <n v="8"/>
    <x v="7"/>
    <x v="1"/>
    <x v="1"/>
    <x v="2"/>
    <s v="New"/>
    <s v="Fitness"/>
    <s v="Weighted Vest"/>
    <n v="3"/>
    <n v="122.96"/>
    <n v="0.1"/>
    <n v="67.62"/>
    <n v="331.99200000000002"/>
    <n v="202.86"/>
    <n v="129.13200000000001"/>
    <n v="0.38896117978746475"/>
  </r>
  <r>
    <n v="2281"/>
    <d v="2026-08-14T00:00:00"/>
    <n v="2026"/>
    <s v="Q3"/>
    <n v="8"/>
    <x v="7"/>
    <x v="1"/>
    <x v="11"/>
    <x v="2"/>
    <s v="Returning"/>
    <s v="Hiking"/>
    <s v="Trekking Poles"/>
    <n v="1"/>
    <n v="70.91"/>
    <n v="0"/>
    <n v="33.11"/>
    <n v="70.91"/>
    <n v="33.11"/>
    <n v="37.799999999999997"/>
    <n v="0.53307008884501483"/>
  </r>
  <r>
    <n v="2414"/>
    <d v="2026-08-14T00:00:00"/>
    <n v="2026"/>
    <s v="Q3"/>
    <n v="8"/>
    <x v="7"/>
    <x v="1"/>
    <x v="6"/>
    <x v="1"/>
    <s v="Business"/>
    <s v="Cycling"/>
    <s v="Trail Bike Light"/>
    <n v="6"/>
    <n v="50.94"/>
    <n v="0.1"/>
    <n v="22.76"/>
    <n v="275.07600000000002"/>
    <n v="136.56"/>
    <n v="138.51600000000002"/>
    <n v="0.50355538105832576"/>
  </r>
  <r>
    <n v="3162"/>
    <d v="2026-08-14T00:00:00"/>
    <n v="2026"/>
    <s v="Q3"/>
    <n v="8"/>
    <x v="7"/>
    <x v="1"/>
    <x v="1"/>
    <x v="0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</r>
  <r>
    <n v="3200"/>
    <d v="2026-08-14T00:00:00"/>
    <n v="2026"/>
    <s v="Q3"/>
    <n v="8"/>
    <x v="7"/>
    <x v="3"/>
    <x v="8"/>
    <x v="2"/>
    <s v="New"/>
    <s v="Hiking"/>
    <s v="Summit Backpack 45L"/>
    <n v="1"/>
    <n v="152.97"/>
    <n v="0"/>
    <n v="79.66"/>
    <n v="152.97"/>
    <n v="79.66"/>
    <n v="73.31"/>
    <n v="0.47924429626724196"/>
  </r>
  <r>
    <n v="3521"/>
    <d v="2026-08-14T00:00:00"/>
    <n v="2026"/>
    <s v="Q3"/>
    <n v="8"/>
    <x v="7"/>
    <x v="2"/>
    <x v="16"/>
    <x v="0"/>
    <s v="Business"/>
    <s v="Travel"/>
    <s v="Packing Cube Set"/>
    <n v="2"/>
    <n v="45.79"/>
    <n v="0"/>
    <n v="18.23"/>
    <n v="91.58"/>
    <n v="36.46"/>
    <n v="55.12"/>
    <n v="0.60187813933173184"/>
  </r>
  <r>
    <n v="4447"/>
    <d v="2026-08-14T00:00:00"/>
    <n v="2026"/>
    <s v="Q3"/>
    <n v="8"/>
    <x v="7"/>
    <x v="1"/>
    <x v="6"/>
    <x v="0"/>
    <s v="New"/>
    <s v="Travel"/>
    <s v="Travel Backpack 35L"/>
    <n v="1"/>
    <n v="161.31"/>
    <n v="0"/>
    <n v="87.81"/>
    <n v="161.31"/>
    <n v="87.81"/>
    <n v="73.5"/>
    <n v="0.45564441138181139"/>
  </r>
  <r>
    <n v="421"/>
    <d v="2026-08-15T00:00:00"/>
    <n v="2026"/>
    <s v="Q3"/>
    <n v="8"/>
    <x v="7"/>
    <x v="3"/>
    <x v="7"/>
    <x v="0"/>
    <s v="New"/>
    <s v="Fitness"/>
    <s v="Recovery Roller"/>
    <n v="2"/>
    <n v="35.97"/>
    <n v="0.05"/>
    <n v="14.28"/>
    <n v="68.342999999999989"/>
    <n v="28.56"/>
    <n v="39.782999999999987"/>
    <n v="0.58210789693165343"/>
  </r>
  <r>
    <n v="962"/>
    <d v="2026-08-15T00:00:00"/>
    <n v="2026"/>
    <s v="Q3"/>
    <n v="8"/>
    <x v="7"/>
    <x v="0"/>
    <x v="0"/>
    <x v="2"/>
    <s v="New"/>
    <s v="Fitness"/>
    <s v="Resistance Band Set"/>
    <n v="2"/>
    <n v="39.729999999999997"/>
    <n v="0"/>
    <n v="14.95"/>
    <n v="79.459999999999994"/>
    <n v="29.9"/>
    <n v="49.559999999999995"/>
    <n v="0.62371004278882458"/>
  </r>
  <r>
    <n v="1386"/>
    <d v="2026-08-15T00:00:00"/>
    <n v="2026"/>
    <s v="Q3"/>
    <n v="8"/>
    <x v="7"/>
    <x v="1"/>
    <x v="12"/>
    <x v="0"/>
    <s v="Business"/>
    <s v="Travel"/>
    <s v="Insulated Bottle"/>
    <n v="2"/>
    <n v="36.049999999999997"/>
    <n v="0"/>
    <n v="13.8"/>
    <n v="72.099999999999994"/>
    <n v="27.6"/>
    <n v="44.499999999999993"/>
    <n v="0.61719833564493753"/>
  </r>
  <r>
    <n v="3083"/>
    <d v="2026-08-15T00:00:00"/>
    <n v="2026"/>
    <s v="Q3"/>
    <n v="8"/>
    <x v="7"/>
    <x v="3"/>
    <x v="7"/>
    <x v="0"/>
    <s v="New"/>
    <s v="Camping"/>
    <s v="Trail Tent 2P"/>
    <n v="1"/>
    <n v="194.36"/>
    <n v="0"/>
    <n v="106.01"/>
    <n v="194.36"/>
    <n v="106.01"/>
    <n v="88.350000000000009"/>
    <n v="0.45456884132537562"/>
  </r>
  <r>
    <n v="3174"/>
    <d v="2026-08-15T00:00:00"/>
    <n v="2026"/>
    <s v="Q3"/>
    <n v="8"/>
    <x v="7"/>
    <x v="3"/>
    <x v="4"/>
    <x v="2"/>
    <s v="Returning"/>
    <s v="Camping"/>
    <s v="Trail Tent 2P"/>
    <n v="1"/>
    <n v="192.67"/>
    <n v="0.05"/>
    <n v="103.37"/>
    <n v="183.03649999999999"/>
    <n v="103.37"/>
    <n v="79.666499999999985"/>
    <n v="0.43524925356417976"/>
  </r>
  <r>
    <n v="4045"/>
    <d v="2026-08-15T00:00:00"/>
    <n v="2026"/>
    <s v="Q3"/>
    <n v="8"/>
    <x v="7"/>
    <x v="2"/>
    <x v="16"/>
    <x v="0"/>
    <s v="New"/>
    <s v="Hiking"/>
    <s v="Hiking Daypack 20L"/>
    <n v="3"/>
    <n v="92.12"/>
    <n v="0.1"/>
    <n v="44.1"/>
    <n v="248.72400000000002"/>
    <n v="132.30000000000001"/>
    <n v="116.42400000000001"/>
    <n v="0.46808510638297873"/>
  </r>
  <r>
    <n v="4850"/>
    <d v="2026-08-15T00:00:00"/>
    <n v="2026"/>
    <s v="Q3"/>
    <n v="8"/>
    <x v="7"/>
    <x v="1"/>
    <x v="1"/>
    <x v="2"/>
    <s v="Business"/>
    <s v="Camping"/>
    <s v="Trail Tent 2P"/>
    <n v="1"/>
    <n v="192.82"/>
    <n v="0"/>
    <n v="104.98"/>
    <n v="192.82"/>
    <n v="104.98"/>
    <n v="87.839999999999989"/>
    <n v="0.45555440307022088"/>
  </r>
  <r>
    <n v="71"/>
    <d v="2026-08-16T00:00:00"/>
    <n v="2026"/>
    <s v="Q3"/>
    <n v="8"/>
    <x v="7"/>
    <x v="2"/>
    <x v="16"/>
    <x v="0"/>
    <s v="New"/>
    <s v="Cycling"/>
    <s v="Commuter Helmet"/>
    <n v="3"/>
    <n v="80.099999999999994"/>
    <n v="0"/>
    <n v="42.41"/>
    <n v="240.29999999999998"/>
    <n v="127.22999999999999"/>
    <n v="113.07"/>
    <n v="0.47053682896379528"/>
  </r>
  <r>
    <n v="627"/>
    <d v="2026-08-16T00:00:00"/>
    <n v="2026"/>
    <s v="Q3"/>
    <n v="8"/>
    <x v="7"/>
    <x v="3"/>
    <x v="7"/>
    <x v="3"/>
    <s v="New"/>
    <s v="Cycling"/>
    <s v="Commuter Helmet"/>
    <n v="6"/>
    <n v="83.26"/>
    <n v="0"/>
    <n v="43.8"/>
    <n v="499.56000000000006"/>
    <n v="262.79999999999995"/>
    <n v="236.7600000000001"/>
    <n v="0.47393706461686297"/>
  </r>
  <r>
    <n v="959"/>
    <d v="2026-08-16T00:00:00"/>
    <n v="2026"/>
    <s v="Q3"/>
    <n v="8"/>
    <x v="7"/>
    <x v="1"/>
    <x v="1"/>
    <x v="2"/>
    <s v="Returning"/>
    <s v="Fitness"/>
    <s v="Resistance Band Set"/>
    <n v="4"/>
    <n v="40.46"/>
    <n v="0"/>
    <n v="15.12"/>
    <n v="161.84"/>
    <n v="60.48"/>
    <n v="101.36000000000001"/>
    <n v="0.62629757785467133"/>
  </r>
  <r>
    <n v="967"/>
    <d v="2026-08-16T00:00:00"/>
    <n v="2026"/>
    <s v="Q3"/>
    <n v="8"/>
    <x v="7"/>
    <x v="2"/>
    <x v="16"/>
    <x v="1"/>
    <s v="Returning"/>
    <s v="Cycling"/>
    <s v="Commuter Helmet"/>
    <n v="5"/>
    <n v="81.55"/>
    <n v="0.2"/>
    <n v="42.09"/>
    <n v="326.20000000000005"/>
    <n v="210.45000000000002"/>
    <n v="115.75000000000003"/>
    <n v="0.3548436541998774"/>
  </r>
  <r>
    <n v="1267"/>
    <d v="2026-08-16T00:00:00"/>
    <n v="2026"/>
    <s v="Q3"/>
    <n v="8"/>
    <x v="7"/>
    <x v="1"/>
    <x v="12"/>
    <x v="2"/>
    <s v="New"/>
    <s v="Camping"/>
    <s v="Portable Camp Stove"/>
    <n v="2"/>
    <n v="83.56"/>
    <n v="0"/>
    <n v="39.119999999999997"/>
    <n v="167.12"/>
    <n v="78.239999999999995"/>
    <n v="88.88000000000001"/>
    <n v="0.53183341311632359"/>
  </r>
  <r>
    <n v="1394"/>
    <d v="2026-08-16T00:00:00"/>
    <n v="2026"/>
    <s v="Q3"/>
    <n v="8"/>
    <x v="7"/>
    <x v="2"/>
    <x v="10"/>
    <x v="0"/>
    <s v="Returning"/>
    <s v="Camping"/>
    <s v="Compact Sleeping Bag"/>
    <n v="3"/>
    <n v="125.75"/>
    <n v="0"/>
    <n v="62.05"/>
    <n v="377.25"/>
    <n v="186.14999999999998"/>
    <n v="191.10000000000002"/>
    <n v="0.50656063618290259"/>
  </r>
  <r>
    <n v="1652"/>
    <d v="2026-08-16T00:00:00"/>
    <n v="2026"/>
    <s v="Q3"/>
    <n v="8"/>
    <x v="7"/>
    <x v="0"/>
    <x v="0"/>
    <x v="0"/>
    <s v="Returning"/>
    <s v="Travel"/>
    <s v="Insulated Bottle"/>
    <n v="1"/>
    <n v="35.619999999999997"/>
    <n v="0.1"/>
    <n v="13.55"/>
    <n v="32.058"/>
    <n v="13.55"/>
    <n v="18.507999999999999"/>
    <n v="0.57732859192713204"/>
  </r>
  <r>
    <n v="2126"/>
    <d v="2026-08-16T00:00:00"/>
    <n v="2026"/>
    <s v="Q3"/>
    <n v="8"/>
    <x v="7"/>
    <x v="1"/>
    <x v="14"/>
    <x v="0"/>
    <s v="Business"/>
    <s v="Cycling"/>
    <s v="Cycling Pack 12L"/>
    <n v="2"/>
    <n v="104.02"/>
    <n v="0"/>
    <n v="50.26"/>
    <n v="208.04"/>
    <n v="100.52"/>
    <n v="107.52"/>
    <n v="0.51682368775235532"/>
  </r>
  <r>
    <n v="2282"/>
    <d v="2026-08-16T00:00:00"/>
    <n v="2026"/>
    <s v="Q3"/>
    <n v="8"/>
    <x v="7"/>
    <x v="1"/>
    <x v="6"/>
    <x v="1"/>
    <s v="Business"/>
    <s v="Hiking"/>
    <s v="Hiking Daypack 20L"/>
    <n v="8"/>
    <n v="92.71"/>
    <n v="0.1"/>
    <n v="44.83"/>
    <n v="667.51199999999994"/>
    <n v="358.64"/>
    <n v="308.87199999999996"/>
    <n v="0.46272126943036229"/>
  </r>
  <r>
    <n v="2426"/>
    <d v="2026-08-16T00:00:00"/>
    <n v="2026"/>
    <s v="Q3"/>
    <n v="8"/>
    <x v="7"/>
    <x v="1"/>
    <x v="12"/>
    <x v="0"/>
    <s v="New"/>
    <s v="Hiking"/>
    <s v="Hiking Daypack 20L"/>
    <n v="1"/>
    <n v="90.58"/>
    <n v="0"/>
    <n v="44.53"/>
    <n v="90.58"/>
    <n v="44.53"/>
    <n v="46.05"/>
    <n v="0.50839037315080593"/>
  </r>
  <r>
    <n v="2534"/>
    <d v="2026-08-16T00:00:00"/>
    <n v="2026"/>
    <s v="Q3"/>
    <n v="8"/>
    <x v="7"/>
    <x v="1"/>
    <x v="14"/>
    <x v="0"/>
    <s v="New"/>
    <s v="Camping"/>
    <s v="Compact Sleeping Bag"/>
    <n v="1"/>
    <n v="120.22"/>
    <n v="0"/>
    <n v="62.31"/>
    <n v="120.22"/>
    <n v="62.31"/>
    <n v="57.91"/>
    <n v="0.48170021627017134"/>
  </r>
  <r>
    <n v="2948"/>
    <d v="2026-08-16T00:00:00"/>
    <n v="2026"/>
    <s v="Q3"/>
    <n v="8"/>
    <x v="7"/>
    <x v="2"/>
    <x v="2"/>
    <x v="2"/>
    <s v="New"/>
    <s v="Travel"/>
    <s v="Insulated Bottle"/>
    <n v="3"/>
    <n v="36.35"/>
    <n v="0"/>
    <n v="13.42"/>
    <n v="109.05000000000001"/>
    <n v="40.26"/>
    <n v="68.79000000000002"/>
    <n v="0.63081155433287495"/>
  </r>
  <r>
    <n v="3141"/>
    <d v="2026-08-16T00:00:00"/>
    <n v="2026"/>
    <s v="Q3"/>
    <n v="8"/>
    <x v="7"/>
    <x v="1"/>
    <x v="12"/>
    <x v="3"/>
    <s v="Returning"/>
    <s v="Camping"/>
    <s v="Trail Tent 2P"/>
    <n v="2"/>
    <n v="195.28"/>
    <n v="0"/>
    <n v="102.24"/>
    <n v="390.56"/>
    <n v="204.48"/>
    <n v="186.08"/>
    <n v="0.4764440802949611"/>
  </r>
  <r>
    <n v="3935"/>
    <d v="2026-08-16T00:00:00"/>
    <n v="2026"/>
    <s v="Q3"/>
    <n v="8"/>
    <x v="7"/>
    <x v="2"/>
    <x v="16"/>
    <x v="3"/>
    <s v="Returning"/>
    <s v="Travel"/>
    <s v="Packing Cube Set"/>
    <n v="4"/>
    <n v="46.05"/>
    <n v="0"/>
    <n v="18.75"/>
    <n v="184.2"/>
    <n v="75"/>
    <n v="109.19999999999999"/>
    <n v="0.5928338762214983"/>
  </r>
  <r>
    <n v="4636"/>
    <d v="2026-08-16T00:00:00"/>
    <n v="2026"/>
    <s v="Q3"/>
    <n v="8"/>
    <x v="7"/>
    <x v="0"/>
    <x v="0"/>
    <x v="2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</r>
  <r>
    <n v="4895"/>
    <d v="2026-08-16T00:00:00"/>
    <n v="2026"/>
    <s v="Q3"/>
    <n v="8"/>
    <x v="7"/>
    <x v="0"/>
    <x v="15"/>
    <x v="2"/>
    <s v="Business"/>
    <s v="Camping"/>
    <s v="Trail Tent 2P"/>
    <n v="1"/>
    <n v="191.12"/>
    <n v="0.05"/>
    <n v="106.14"/>
    <n v="181.56399999999999"/>
    <n v="106.14"/>
    <n v="75.423999999999992"/>
    <n v="0.41541274702033443"/>
  </r>
  <r>
    <n v="5029"/>
    <d v="2026-08-16T00:00:00"/>
    <n v="2026"/>
    <s v="Q3"/>
    <n v="8"/>
    <x v="7"/>
    <x v="0"/>
    <x v="15"/>
    <x v="0"/>
    <s v="New"/>
    <s v="Hiking"/>
    <s v="Summit Backpack 45L"/>
    <n v="1"/>
    <n v="156.19"/>
    <n v="0"/>
    <n v="79.239999999999995"/>
    <n v="156.19"/>
    <n v="79.239999999999995"/>
    <n v="76.95"/>
    <n v="0.49266918496702738"/>
  </r>
  <r>
    <n v="1965"/>
    <d v="2026-08-17T00:00:00"/>
    <n v="2026"/>
    <s v="Q3"/>
    <n v="8"/>
    <x v="7"/>
    <x v="1"/>
    <x v="11"/>
    <x v="0"/>
    <s v="Returning"/>
    <s v="Travel"/>
    <s v="Insulated Bottle"/>
    <n v="4"/>
    <n v="36.93"/>
    <n v="0"/>
    <n v="13.36"/>
    <n v="147.72"/>
    <n v="53.44"/>
    <n v="94.28"/>
    <n v="0.63823449769834828"/>
  </r>
  <r>
    <n v="3647"/>
    <d v="2026-08-17T00:00:00"/>
    <n v="2026"/>
    <s v="Q3"/>
    <n v="8"/>
    <x v="7"/>
    <x v="1"/>
    <x v="12"/>
    <x v="2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</r>
  <r>
    <n v="3918"/>
    <d v="2026-08-17T00:00:00"/>
    <n v="2026"/>
    <s v="Q3"/>
    <n v="8"/>
    <x v="7"/>
    <x v="1"/>
    <x v="1"/>
    <x v="3"/>
    <s v="New"/>
    <s v="Travel"/>
    <s v="Travel Backpack 35L"/>
    <n v="3"/>
    <n v="168.51"/>
    <n v="0"/>
    <n v="85.34"/>
    <n v="505.53"/>
    <n v="256.02"/>
    <n v="249.51"/>
    <n v="0.49356121298439265"/>
  </r>
  <r>
    <n v="4256"/>
    <d v="2026-08-17T00:00:00"/>
    <n v="2026"/>
    <s v="Q3"/>
    <n v="8"/>
    <x v="7"/>
    <x v="1"/>
    <x v="12"/>
    <x v="2"/>
    <s v="New"/>
    <s v="Travel"/>
    <s v="Packing Cube Set"/>
    <n v="1"/>
    <n v="46.44"/>
    <n v="0.05"/>
    <n v="18.59"/>
    <n v="44.117999999999995"/>
    <n v="18.59"/>
    <n v="25.527999999999995"/>
    <n v="0.57863003762636556"/>
  </r>
  <r>
    <n v="5087"/>
    <d v="2026-08-17T00:00:00"/>
    <n v="2026"/>
    <s v="Q3"/>
    <n v="8"/>
    <x v="7"/>
    <x v="0"/>
    <x v="0"/>
    <x v="0"/>
    <s v="New"/>
    <s v="Hiking"/>
    <s v="Trekking Poles"/>
    <n v="1"/>
    <n v="69.900000000000006"/>
    <n v="0.1"/>
    <n v="31.43"/>
    <n v="62.910000000000004"/>
    <n v="31.43"/>
    <n v="31.480000000000004"/>
    <n v="0.50039739310125575"/>
  </r>
  <r>
    <n v="1921"/>
    <d v="2026-08-18T00:00:00"/>
    <n v="2026"/>
    <s v="Q3"/>
    <n v="8"/>
    <x v="7"/>
    <x v="3"/>
    <x v="13"/>
    <x v="0"/>
    <s v="New"/>
    <s v="Cycling"/>
    <s v="Compact Repair Kit"/>
    <n v="2"/>
    <n v="39.83"/>
    <n v="0"/>
    <n v="17.18"/>
    <n v="79.66"/>
    <n v="34.36"/>
    <n v="45.3"/>
    <n v="0.56866683404468987"/>
  </r>
  <r>
    <n v="1966"/>
    <d v="2026-08-18T00:00:00"/>
    <n v="2026"/>
    <s v="Q3"/>
    <n v="8"/>
    <x v="7"/>
    <x v="0"/>
    <x v="9"/>
    <x v="0"/>
    <s v="New"/>
    <s v="Travel"/>
    <s v="Insulated Bottle"/>
    <n v="2"/>
    <n v="36.020000000000003"/>
    <n v="0"/>
    <n v="13.87"/>
    <n v="72.040000000000006"/>
    <n v="27.74"/>
    <n v="44.300000000000011"/>
    <n v="0.61493614658523055"/>
  </r>
  <r>
    <n v="2431"/>
    <d v="2026-08-18T00:00:00"/>
    <n v="2026"/>
    <s v="Q3"/>
    <n v="8"/>
    <x v="7"/>
    <x v="0"/>
    <x v="15"/>
    <x v="3"/>
    <s v="Business"/>
    <s v="Fitness"/>
    <s v="Weighted Vest"/>
    <n v="3"/>
    <n v="125.31"/>
    <n v="0"/>
    <n v="67.64"/>
    <n v="375.93"/>
    <n v="202.92000000000002"/>
    <n v="173.01"/>
    <n v="0.46021865772883247"/>
  </r>
  <r>
    <n v="3676"/>
    <d v="2026-08-18T00:00:00"/>
    <n v="2026"/>
    <s v="Q3"/>
    <n v="8"/>
    <x v="7"/>
    <x v="1"/>
    <x v="12"/>
    <x v="0"/>
    <s v="Returning"/>
    <s v="Hiking"/>
    <s v="Hiking Daypack 20L"/>
    <n v="3"/>
    <n v="92.5"/>
    <n v="0.1"/>
    <n v="46.38"/>
    <n v="249.75"/>
    <n v="139.14000000000001"/>
    <n v="110.60999999999999"/>
    <n v="0.4428828828828828"/>
  </r>
  <r>
    <n v="3972"/>
    <d v="2026-08-18T00:00:00"/>
    <n v="2026"/>
    <s v="Q3"/>
    <n v="8"/>
    <x v="7"/>
    <x v="1"/>
    <x v="1"/>
    <x v="1"/>
    <s v="Business"/>
    <s v="Cycling"/>
    <s v="Cycling Pack 12L"/>
    <n v="5"/>
    <n v="100.48"/>
    <n v="0.1"/>
    <n v="49.67"/>
    <n v="452.16"/>
    <n v="248.35000000000002"/>
    <n v="203.81"/>
    <n v="0.45074752300070769"/>
  </r>
  <r>
    <n v="4056"/>
    <d v="2026-08-18T00:00:00"/>
    <n v="2026"/>
    <s v="Q3"/>
    <n v="8"/>
    <x v="7"/>
    <x v="0"/>
    <x v="15"/>
    <x v="3"/>
    <s v="New"/>
    <s v="Camping"/>
    <s v="Portable Camp Stove"/>
    <n v="2"/>
    <n v="79.78"/>
    <n v="0"/>
    <n v="38.770000000000003"/>
    <n v="159.56"/>
    <n v="77.540000000000006"/>
    <n v="82.02"/>
    <n v="0.51403860616695907"/>
  </r>
  <r>
    <n v="4471"/>
    <d v="2026-08-18T00:00:00"/>
    <n v="2026"/>
    <s v="Q3"/>
    <n v="8"/>
    <x v="7"/>
    <x v="2"/>
    <x v="10"/>
    <x v="1"/>
    <s v="Business"/>
    <s v="Hiking"/>
    <s v="Trail Boots"/>
    <n v="4"/>
    <n v="144.44"/>
    <n v="0.1"/>
    <n v="77.66"/>
    <n v="519.98400000000004"/>
    <n v="310.64"/>
    <n v="209.34400000000005"/>
    <n v="0.4025970029847073"/>
  </r>
  <r>
    <n v="1054"/>
    <d v="2026-08-19T00:00:00"/>
    <n v="2026"/>
    <s v="Q3"/>
    <n v="8"/>
    <x v="7"/>
    <x v="1"/>
    <x v="1"/>
    <x v="0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</r>
  <r>
    <n v="1854"/>
    <d v="2026-08-19T00:00:00"/>
    <n v="2026"/>
    <s v="Q3"/>
    <n v="8"/>
    <x v="7"/>
    <x v="1"/>
    <x v="14"/>
    <x v="3"/>
    <s v="Business"/>
    <s v="Hiking"/>
    <s v="Hiking Daypack 20L"/>
    <n v="1"/>
    <n v="90.37"/>
    <n v="0.05"/>
    <n v="45.89"/>
    <n v="85.851500000000001"/>
    <n v="45.89"/>
    <n v="39.961500000000001"/>
    <n v="0.46547235633623174"/>
  </r>
  <r>
    <n v="2140"/>
    <d v="2026-08-19T00:00:00"/>
    <n v="2026"/>
    <s v="Q3"/>
    <n v="8"/>
    <x v="7"/>
    <x v="1"/>
    <x v="6"/>
    <x v="1"/>
    <s v="Business"/>
    <s v="Cycling"/>
    <s v="Cycling Pack 12L"/>
    <n v="15"/>
    <n v="104.79"/>
    <n v="0.15"/>
    <n v="49.67"/>
    <n v="1336.0725"/>
    <n v="745.05000000000007"/>
    <n v="591.02249999999992"/>
    <n v="0.44235810556687599"/>
  </r>
  <r>
    <n v="2328"/>
    <d v="2026-08-19T00:00:00"/>
    <n v="2026"/>
    <s v="Q3"/>
    <n v="8"/>
    <x v="7"/>
    <x v="2"/>
    <x v="2"/>
    <x v="0"/>
    <s v="Returning"/>
    <s v="Travel"/>
    <s v="Carry-On Duffel"/>
    <n v="1"/>
    <n v="130.94"/>
    <n v="0"/>
    <n v="66.06"/>
    <n v="130.94"/>
    <n v="66.06"/>
    <n v="64.88"/>
    <n v="0.49549411944402011"/>
  </r>
  <r>
    <n v="4215"/>
    <d v="2026-08-19T00:00:00"/>
    <n v="2026"/>
    <s v="Q3"/>
    <n v="8"/>
    <x v="7"/>
    <x v="1"/>
    <x v="6"/>
    <x v="0"/>
    <s v="Returning"/>
    <s v="Cycling"/>
    <s v="Compact Repair Kit"/>
    <n v="1"/>
    <n v="40.42"/>
    <n v="0.05"/>
    <n v="16.62"/>
    <n v="38.399000000000001"/>
    <n v="16.62"/>
    <n v="21.779"/>
    <n v="0.5671762285476184"/>
  </r>
  <r>
    <n v="4563"/>
    <d v="2026-08-19T00:00:00"/>
    <n v="2026"/>
    <s v="Q3"/>
    <n v="8"/>
    <x v="7"/>
    <x v="1"/>
    <x v="11"/>
    <x v="3"/>
    <s v="Returning"/>
    <s v="Camping"/>
    <s v="Alpine Tent 4P"/>
    <n v="1"/>
    <n v="338.45"/>
    <n v="0.15"/>
    <n v="197.2"/>
    <n v="287.6825"/>
    <n v="197.2"/>
    <n v="90.482500000000016"/>
    <n v="0.31452208598020392"/>
  </r>
  <r>
    <n v="4775"/>
    <d v="2026-08-19T00:00:00"/>
    <n v="2026"/>
    <s v="Q3"/>
    <n v="8"/>
    <x v="7"/>
    <x v="2"/>
    <x v="10"/>
    <x v="3"/>
    <s v="Returning"/>
    <s v="Cycling"/>
    <s v="Cycling Pack 12L"/>
    <n v="1"/>
    <n v="103.92"/>
    <n v="0.05"/>
    <n v="50.71"/>
    <n v="98.724000000000004"/>
    <n v="50.71"/>
    <n v="48.014000000000003"/>
    <n v="0.48634577205137558"/>
  </r>
  <r>
    <n v="247"/>
    <d v="2026-08-20T00:00:00"/>
    <n v="2026"/>
    <s v="Q3"/>
    <n v="8"/>
    <x v="7"/>
    <x v="0"/>
    <x v="9"/>
    <x v="0"/>
    <s v="New"/>
    <s v="Cycling"/>
    <s v="Trail Bike Light"/>
    <n v="6"/>
    <n v="51.67"/>
    <n v="0.1"/>
    <n v="23.1"/>
    <n v="279.01799999999997"/>
    <n v="138.60000000000002"/>
    <n v="140.41799999999995"/>
    <n v="0.50325785433197845"/>
  </r>
  <r>
    <n v="827"/>
    <d v="2026-08-20T00:00:00"/>
    <n v="2026"/>
    <s v="Q3"/>
    <n v="8"/>
    <x v="7"/>
    <x v="1"/>
    <x v="12"/>
    <x v="1"/>
    <s v="Returning"/>
    <s v="Travel"/>
    <s v="Travel Backpack 35L"/>
    <n v="4"/>
    <n v="166.02"/>
    <n v="0.1"/>
    <n v="87.99"/>
    <n v="597.67200000000003"/>
    <n v="351.96"/>
    <n v="245.71200000000005"/>
    <n v="0.4111151266915633"/>
  </r>
  <r>
    <n v="1156"/>
    <d v="2026-08-20T00:00:00"/>
    <n v="2026"/>
    <s v="Q3"/>
    <n v="8"/>
    <x v="7"/>
    <x v="2"/>
    <x v="5"/>
    <x v="2"/>
    <s v="New"/>
    <s v="Cycling"/>
    <s v="Trail Bike Light"/>
    <n v="2"/>
    <n v="50.59"/>
    <n v="0.1"/>
    <n v="22.68"/>
    <n v="91.062000000000012"/>
    <n v="45.36"/>
    <n v="45.702000000000012"/>
    <n v="0.5018778414706464"/>
  </r>
  <r>
    <n v="1543"/>
    <d v="2026-08-20T00:00:00"/>
    <n v="2026"/>
    <s v="Q3"/>
    <n v="8"/>
    <x v="7"/>
    <x v="3"/>
    <x v="7"/>
    <x v="2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</r>
  <r>
    <n v="2613"/>
    <d v="2026-08-20T00:00:00"/>
    <n v="2026"/>
    <s v="Q3"/>
    <n v="8"/>
    <x v="7"/>
    <x v="3"/>
    <x v="4"/>
    <x v="0"/>
    <s v="New"/>
    <s v="Fitness"/>
    <s v="Recovery Roller"/>
    <n v="1"/>
    <n v="36.380000000000003"/>
    <n v="0.05"/>
    <n v="14.2"/>
    <n v="34.561"/>
    <n v="14.2"/>
    <n v="20.361000000000001"/>
    <n v="0.58913225890454557"/>
  </r>
  <r>
    <n v="3002"/>
    <d v="2026-08-20T00:00:00"/>
    <n v="2026"/>
    <s v="Q3"/>
    <n v="8"/>
    <x v="7"/>
    <x v="1"/>
    <x v="12"/>
    <x v="2"/>
    <s v="New"/>
    <s v="Camping"/>
    <s v="Compact Sleeping Bag"/>
    <n v="2"/>
    <n v="124.09"/>
    <n v="0"/>
    <n v="60.39"/>
    <n v="248.18"/>
    <n v="120.78"/>
    <n v="127.4"/>
    <n v="0.513337094044645"/>
  </r>
  <r>
    <n v="3103"/>
    <d v="2026-08-20T00:00:00"/>
    <n v="2026"/>
    <s v="Q3"/>
    <n v="8"/>
    <x v="7"/>
    <x v="3"/>
    <x v="8"/>
    <x v="0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</r>
  <r>
    <n v="3234"/>
    <d v="2026-08-20T00:00:00"/>
    <n v="2026"/>
    <s v="Q3"/>
    <n v="8"/>
    <x v="7"/>
    <x v="3"/>
    <x v="13"/>
    <x v="2"/>
    <s v="New"/>
    <s v="Camping"/>
    <s v="Compact Sleeping Bag"/>
    <n v="5"/>
    <n v="121.93"/>
    <n v="0.15"/>
    <n v="62.28"/>
    <n v="518.2025000000001"/>
    <n v="311.39999999999998"/>
    <n v="206.80250000000012"/>
    <n v="0.39907661580173792"/>
  </r>
  <r>
    <n v="3281"/>
    <d v="2026-08-20T00:00:00"/>
    <n v="2026"/>
    <s v="Q3"/>
    <n v="8"/>
    <x v="7"/>
    <x v="3"/>
    <x v="4"/>
    <x v="0"/>
    <s v="New"/>
    <s v="Travel"/>
    <s v="Insulated Bottle"/>
    <n v="1"/>
    <n v="35.58"/>
    <n v="0.15"/>
    <n v="13.94"/>
    <n v="30.242999999999999"/>
    <n v="13.94"/>
    <n v="16.302999999999997"/>
    <n v="0.53906689151208542"/>
  </r>
  <r>
    <n v="3870"/>
    <d v="2026-08-20T00:00:00"/>
    <n v="2026"/>
    <s v="Q3"/>
    <n v="8"/>
    <x v="7"/>
    <x v="2"/>
    <x v="5"/>
    <x v="3"/>
    <s v="Returning"/>
    <s v="Hiking"/>
    <s v="Summit Backpack 45L"/>
    <n v="1"/>
    <n v="157.84"/>
    <n v="0"/>
    <n v="77.87"/>
    <n v="157.84"/>
    <n v="77.87"/>
    <n v="79.97"/>
    <n v="0.50665230613279266"/>
  </r>
  <r>
    <n v="3938"/>
    <d v="2026-08-20T00:00:00"/>
    <n v="2026"/>
    <s v="Q3"/>
    <n v="8"/>
    <x v="7"/>
    <x v="1"/>
    <x v="12"/>
    <x v="0"/>
    <s v="New"/>
    <s v="Camping"/>
    <s v="Alpine Tent 4P"/>
    <n v="1"/>
    <n v="336.35"/>
    <n v="0"/>
    <n v="195.07"/>
    <n v="336.35"/>
    <n v="195.07"/>
    <n v="141.28000000000003"/>
    <n v="0.42003865021554931"/>
  </r>
  <r>
    <n v="4237"/>
    <d v="2026-08-20T00:00:00"/>
    <n v="2026"/>
    <s v="Q3"/>
    <n v="8"/>
    <x v="7"/>
    <x v="3"/>
    <x v="13"/>
    <x v="1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</r>
  <r>
    <n v="4970"/>
    <d v="2026-08-20T00:00:00"/>
    <n v="2026"/>
    <s v="Q3"/>
    <n v="8"/>
    <x v="7"/>
    <x v="1"/>
    <x v="14"/>
    <x v="0"/>
    <s v="Returning"/>
    <s v="Cycling"/>
    <s v="Cycling Pack 12L"/>
    <n v="2"/>
    <n v="105.01"/>
    <n v="0.15"/>
    <n v="50.56"/>
    <n v="178.517"/>
    <n v="101.12"/>
    <n v="77.396999999999991"/>
    <n v="0.43355534766996978"/>
  </r>
  <r>
    <n v="515"/>
    <d v="2026-08-21T00:00:00"/>
    <n v="2026"/>
    <s v="Q3"/>
    <n v="8"/>
    <x v="7"/>
    <x v="0"/>
    <x v="0"/>
    <x v="2"/>
    <s v="Returning"/>
    <s v="Travel"/>
    <s v="Packing Cube Set"/>
    <n v="2"/>
    <n v="45.47"/>
    <n v="0"/>
    <n v="18.27"/>
    <n v="90.94"/>
    <n v="36.54"/>
    <n v="54.4"/>
    <n v="0.5981966131515285"/>
  </r>
  <r>
    <n v="661"/>
    <d v="2026-08-21T00:00:00"/>
    <n v="2026"/>
    <s v="Q3"/>
    <n v="8"/>
    <x v="7"/>
    <x v="0"/>
    <x v="15"/>
    <x v="2"/>
    <s v="New"/>
    <s v="Travel"/>
    <s v="Packing Cube Set"/>
    <n v="2"/>
    <n v="47.58"/>
    <n v="0.1"/>
    <n v="18.47"/>
    <n v="85.644000000000005"/>
    <n v="36.94"/>
    <n v="48.704000000000008"/>
    <n v="0.56867965064686377"/>
  </r>
  <r>
    <n v="1443"/>
    <d v="2026-08-21T00:00:00"/>
    <n v="2026"/>
    <s v="Q3"/>
    <n v="8"/>
    <x v="7"/>
    <x v="3"/>
    <x v="4"/>
    <x v="0"/>
    <s v="New"/>
    <s v="Hiking"/>
    <s v="Summit Backpack 45L"/>
    <n v="5"/>
    <n v="155.65"/>
    <n v="0"/>
    <n v="79.13"/>
    <n v="778.25"/>
    <n v="395.65"/>
    <n v="382.6"/>
    <n v="0.49161580469000965"/>
  </r>
  <r>
    <n v="1446"/>
    <d v="2026-08-21T00:00:00"/>
    <n v="2026"/>
    <s v="Q3"/>
    <n v="8"/>
    <x v="7"/>
    <x v="3"/>
    <x v="13"/>
    <x v="2"/>
    <s v="Returning"/>
    <s v="Camping"/>
    <s v="Trail Tent 2P"/>
    <n v="1"/>
    <n v="195.15"/>
    <n v="0"/>
    <n v="101.99"/>
    <n v="195.15"/>
    <n v="101.99"/>
    <n v="93.160000000000011"/>
    <n v="0.47737637714578535"/>
  </r>
  <r>
    <n v="1524"/>
    <d v="2026-08-21T00:00:00"/>
    <n v="2026"/>
    <s v="Q3"/>
    <n v="8"/>
    <x v="7"/>
    <x v="1"/>
    <x v="6"/>
    <x v="3"/>
    <s v="New"/>
    <s v="Cycling"/>
    <s v="Commuter Helmet"/>
    <n v="1"/>
    <n v="81.569999999999993"/>
    <n v="0"/>
    <n v="43.79"/>
    <n v="81.569999999999993"/>
    <n v="43.79"/>
    <n v="37.779999999999994"/>
    <n v="0.4631604756650729"/>
  </r>
  <r>
    <n v="1946"/>
    <d v="2026-08-21T00:00:00"/>
    <n v="2026"/>
    <s v="Q3"/>
    <n v="8"/>
    <x v="7"/>
    <x v="0"/>
    <x v="15"/>
    <x v="2"/>
    <s v="New"/>
    <s v="Camping"/>
    <s v="Compact Sleeping Bag"/>
    <n v="5"/>
    <n v="125.44"/>
    <n v="0"/>
    <n v="59.58"/>
    <n v="627.20000000000005"/>
    <n v="297.89999999999998"/>
    <n v="329.30000000000007"/>
    <n v="0.52503188775510212"/>
  </r>
  <r>
    <n v="2285"/>
    <d v="2026-08-21T00:00:00"/>
    <n v="2026"/>
    <s v="Q3"/>
    <n v="8"/>
    <x v="7"/>
    <x v="1"/>
    <x v="11"/>
    <x v="0"/>
    <s v="Business"/>
    <s v="Hiking"/>
    <s v="Summit Backpack 45L"/>
    <n v="2"/>
    <n v="155.11000000000001"/>
    <n v="0.05"/>
    <n v="80.13"/>
    <n v="294.709"/>
    <n v="160.26"/>
    <n v="134.44900000000001"/>
    <n v="0.45620934548995795"/>
  </r>
  <r>
    <n v="2978"/>
    <d v="2026-08-21T00:00:00"/>
    <n v="2026"/>
    <s v="Q3"/>
    <n v="8"/>
    <x v="7"/>
    <x v="2"/>
    <x v="10"/>
    <x v="2"/>
    <s v="New"/>
    <s v="Cycling"/>
    <s v="Commuter Helmet"/>
    <n v="1"/>
    <n v="80.7"/>
    <n v="0"/>
    <n v="41.98"/>
    <n v="80.7"/>
    <n v="41.98"/>
    <n v="38.720000000000006"/>
    <n v="0.47980173482032223"/>
  </r>
  <r>
    <n v="3842"/>
    <d v="2026-08-21T00:00:00"/>
    <n v="2026"/>
    <s v="Q3"/>
    <n v="8"/>
    <x v="7"/>
    <x v="3"/>
    <x v="8"/>
    <x v="1"/>
    <s v="Returning"/>
    <s v="Hiking"/>
    <s v="Summit Backpack 45L"/>
    <n v="10"/>
    <n v="156.72"/>
    <n v="0.15"/>
    <n v="78.12"/>
    <n v="1332.12"/>
    <n v="781.2"/>
    <n v="550.91999999999985"/>
    <n v="0.41356634537429054"/>
  </r>
  <r>
    <n v="4220"/>
    <d v="2026-08-21T00:00:00"/>
    <n v="2026"/>
    <s v="Q3"/>
    <n v="8"/>
    <x v="7"/>
    <x v="1"/>
    <x v="14"/>
    <x v="1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</r>
  <r>
    <n v="478"/>
    <d v="2026-08-22T00:00:00"/>
    <n v="2026"/>
    <s v="Q3"/>
    <n v="8"/>
    <x v="7"/>
    <x v="3"/>
    <x v="8"/>
    <x v="2"/>
    <s v="Business"/>
    <s v="Fitness"/>
    <s v="Resistance Band Set"/>
    <n v="2"/>
    <n v="40.22"/>
    <n v="0"/>
    <n v="14.45"/>
    <n v="80.44"/>
    <n v="28.9"/>
    <n v="51.54"/>
    <n v="0.64072600696171056"/>
  </r>
  <r>
    <n v="491"/>
    <d v="2026-08-22T00:00:00"/>
    <n v="2026"/>
    <s v="Q3"/>
    <n v="8"/>
    <x v="7"/>
    <x v="0"/>
    <x v="9"/>
    <x v="3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</r>
  <r>
    <n v="862"/>
    <d v="2026-08-22T00:00:00"/>
    <n v="2026"/>
    <s v="Q3"/>
    <n v="8"/>
    <x v="7"/>
    <x v="0"/>
    <x v="9"/>
    <x v="0"/>
    <s v="Returning"/>
    <s v="Hiking"/>
    <s v="Hiking Daypack 20L"/>
    <n v="1"/>
    <n v="93.55"/>
    <n v="0"/>
    <n v="44.89"/>
    <n v="93.55"/>
    <n v="44.89"/>
    <n v="48.66"/>
    <n v="0.5201496525921967"/>
  </r>
  <r>
    <n v="957"/>
    <d v="2026-08-22T00:00:00"/>
    <n v="2026"/>
    <s v="Q3"/>
    <n v="8"/>
    <x v="7"/>
    <x v="2"/>
    <x v="2"/>
    <x v="0"/>
    <s v="Returning"/>
    <s v="Hiking"/>
    <s v="Trail Boots"/>
    <n v="2"/>
    <n v="146.85"/>
    <n v="0"/>
    <n v="81.010000000000005"/>
    <n v="293.7"/>
    <n v="162.02000000000001"/>
    <n v="131.67999999999998"/>
    <n v="0.44834865509022809"/>
  </r>
  <r>
    <n v="1728"/>
    <d v="2026-08-22T00:00:00"/>
    <n v="2026"/>
    <s v="Q3"/>
    <n v="8"/>
    <x v="7"/>
    <x v="0"/>
    <x v="9"/>
    <x v="1"/>
    <s v="Business"/>
    <s v="Cycling"/>
    <s v="Cycling Pack 12L"/>
    <n v="6"/>
    <n v="101.54"/>
    <n v="0.1"/>
    <n v="50"/>
    <n v="548.31600000000003"/>
    <n v="300"/>
    <n v="248.31600000000003"/>
    <n v="0.45287024270676035"/>
  </r>
  <r>
    <n v="2743"/>
    <d v="2026-08-22T00:00:00"/>
    <n v="2026"/>
    <s v="Q3"/>
    <n v="8"/>
    <x v="7"/>
    <x v="3"/>
    <x v="7"/>
    <x v="0"/>
    <s v="Business"/>
    <s v="Fitness"/>
    <s v="Weighted Vest"/>
    <n v="1"/>
    <n v="125.14"/>
    <n v="0"/>
    <n v="69.44"/>
    <n v="125.14"/>
    <n v="69.44"/>
    <n v="55.7"/>
    <n v="0.4451014863353045"/>
  </r>
  <r>
    <n v="3098"/>
    <d v="2026-08-22T00:00:00"/>
    <n v="2026"/>
    <s v="Q3"/>
    <n v="8"/>
    <x v="7"/>
    <x v="1"/>
    <x v="6"/>
    <x v="0"/>
    <s v="New"/>
    <s v="Cycling"/>
    <s v="Commuter Helmet"/>
    <n v="2"/>
    <n v="80.239999999999995"/>
    <n v="0.1"/>
    <n v="42.09"/>
    <n v="144.43199999999999"/>
    <n v="84.18"/>
    <n v="60.251999999999981"/>
    <n v="0.41716517115320695"/>
  </r>
  <r>
    <n v="3606"/>
    <d v="2026-08-22T00:00:00"/>
    <n v="2026"/>
    <s v="Q3"/>
    <n v="8"/>
    <x v="7"/>
    <x v="3"/>
    <x v="4"/>
    <x v="0"/>
    <s v="Business"/>
    <s v="Hiking"/>
    <s v="Trail Boots"/>
    <n v="1"/>
    <n v="147.24"/>
    <n v="0"/>
    <n v="79.11"/>
    <n v="147.24"/>
    <n v="79.11"/>
    <n v="68.13000000000001"/>
    <n v="0.46271393643031788"/>
  </r>
  <r>
    <n v="3815"/>
    <d v="2026-08-22T00:00:00"/>
    <n v="2026"/>
    <s v="Q3"/>
    <n v="8"/>
    <x v="7"/>
    <x v="2"/>
    <x v="2"/>
    <x v="0"/>
    <s v="Returning"/>
    <s v="Camping"/>
    <s v="Trail Tent 2P"/>
    <n v="2"/>
    <n v="199.53"/>
    <n v="0.05"/>
    <n v="105.87"/>
    <n v="379.10699999999997"/>
    <n v="211.74"/>
    <n v="167.36699999999996"/>
    <n v="0.44147694450379438"/>
  </r>
  <r>
    <n v="3979"/>
    <d v="2026-08-22T00:00:00"/>
    <n v="2026"/>
    <s v="Q3"/>
    <n v="8"/>
    <x v="7"/>
    <x v="2"/>
    <x v="5"/>
    <x v="0"/>
    <s v="Business"/>
    <s v="Fitness"/>
    <s v="Resistance Band Set"/>
    <n v="1"/>
    <n v="40.19"/>
    <n v="0.05"/>
    <n v="14.73"/>
    <n v="38.180499999999995"/>
    <n v="14.73"/>
    <n v="23.450499999999995"/>
    <n v="0.61420096646193734"/>
  </r>
  <r>
    <n v="4160"/>
    <d v="2026-08-22T00:00:00"/>
    <n v="2026"/>
    <s v="Q3"/>
    <n v="8"/>
    <x v="7"/>
    <x v="3"/>
    <x v="7"/>
    <x v="3"/>
    <s v="Business"/>
    <s v="Fitness"/>
    <s v="Weighted Vest"/>
    <n v="4"/>
    <n v="123.31"/>
    <n v="0"/>
    <n v="69.02"/>
    <n v="493.24"/>
    <n v="276.08"/>
    <n v="217.16000000000003"/>
    <n v="0.44027248398345636"/>
  </r>
  <r>
    <n v="4172"/>
    <d v="2026-08-22T00:00:00"/>
    <n v="2026"/>
    <s v="Q3"/>
    <n v="8"/>
    <x v="7"/>
    <x v="3"/>
    <x v="8"/>
    <x v="3"/>
    <s v="New"/>
    <s v="Cycling"/>
    <s v="Compact Repair Kit"/>
    <n v="1"/>
    <n v="40.19"/>
    <n v="0.05"/>
    <n v="16.78"/>
    <n v="38.180499999999995"/>
    <n v="16.78"/>
    <n v="21.400499999999994"/>
    <n v="0.56050863660769235"/>
  </r>
  <r>
    <n v="4265"/>
    <d v="2026-08-22T00:00:00"/>
    <n v="2026"/>
    <s v="Q3"/>
    <n v="8"/>
    <x v="7"/>
    <x v="2"/>
    <x v="16"/>
    <x v="0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</r>
  <r>
    <n v="4321"/>
    <d v="2026-08-22T00:00:00"/>
    <n v="2026"/>
    <s v="Q3"/>
    <n v="8"/>
    <x v="7"/>
    <x v="3"/>
    <x v="13"/>
    <x v="0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</r>
  <r>
    <n v="4975"/>
    <d v="2026-08-22T00:00:00"/>
    <n v="2026"/>
    <s v="Q3"/>
    <n v="8"/>
    <x v="7"/>
    <x v="2"/>
    <x v="10"/>
    <x v="2"/>
    <s v="New"/>
    <s v="Travel"/>
    <s v="Carry-On Duffel"/>
    <n v="4"/>
    <n v="134.49"/>
    <n v="0"/>
    <n v="68.17"/>
    <n v="537.96"/>
    <n v="272.68"/>
    <n v="265.28000000000003"/>
    <n v="0.49312216521674473"/>
  </r>
  <r>
    <n v="991"/>
    <d v="2026-08-23T00:00:00"/>
    <n v="2026"/>
    <s v="Q3"/>
    <n v="8"/>
    <x v="7"/>
    <x v="2"/>
    <x v="3"/>
    <x v="1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</r>
  <r>
    <n v="1008"/>
    <d v="2026-08-23T00:00:00"/>
    <n v="2026"/>
    <s v="Q3"/>
    <n v="8"/>
    <x v="7"/>
    <x v="3"/>
    <x v="4"/>
    <x v="1"/>
    <s v="Business"/>
    <s v="Travel"/>
    <s v="Travel Backpack 35L"/>
    <n v="10"/>
    <n v="164.55"/>
    <n v="0.1"/>
    <n v="88.23"/>
    <n v="1480.95"/>
    <n v="882.30000000000007"/>
    <n v="598.65"/>
    <n v="0.40423376886458012"/>
  </r>
  <r>
    <n v="1083"/>
    <d v="2026-08-23T00:00:00"/>
    <n v="2026"/>
    <s v="Q3"/>
    <n v="8"/>
    <x v="7"/>
    <x v="0"/>
    <x v="15"/>
    <x v="2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</r>
  <r>
    <n v="1553"/>
    <d v="2026-08-23T00:00:00"/>
    <n v="2026"/>
    <s v="Q3"/>
    <n v="8"/>
    <x v="7"/>
    <x v="2"/>
    <x v="2"/>
    <x v="1"/>
    <s v="Business"/>
    <s v="Fitness"/>
    <s v="Training Mat"/>
    <n v="5"/>
    <n v="51.62"/>
    <n v="0.15"/>
    <n v="22.6"/>
    <n v="219.38499999999996"/>
    <n v="113"/>
    <n v="106.38499999999996"/>
    <n v="0.48492376415889865"/>
  </r>
  <r>
    <n v="1579"/>
    <d v="2026-08-23T00:00:00"/>
    <n v="2026"/>
    <s v="Q3"/>
    <n v="8"/>
    <x v="7"/>
    <x v="3"/>
    <x v="7"/>
    <x v="2"/>
    <s v="Returning"/>
    <s v="Hiking"/>
    <s v="Hiking Daypack 20L"/>
    <n v="3"/>
    <n v="90.71"/>
    <n v="0"/>
    <n v="45.57"/>
    <n v="272.13"/>
    <n v="136.71"/>
    <n v="135.41999999999999"/>
    <n v="0.49762980928232825"/>
  </r>
  <r>
    <n v="1732"/>
    <d v="2026-08-23T00:00:00"/>
    <n v="2026"/>
    <s v="Q3"/>
    <n v="8"/>
    <x v="7"/>
    <x v="1"/>
    <x v="1"/>
    <x v="2"/>
    <s v="New"/>
    <s v="Cycling"/>
    <s v="Compact Repair Kit"/>
    <n v="4"/>
    <n v="41.09"/>
    <n v="0"/>
    <n v="17"/>
    <n v="164.36"/>
    <n v="68"/>
    <n v="96.360000000000014"/>
    <n v="0.58627403261134103"/>
  </r>
  <r>
    <n v="2083"/>
    <d v="2026-08-23T00:00:00"/>
    <n v="2026"/>
    <s v="Q3"/>
    <n v="8"/>
    <x v="7"/>
    <x v="1"/>
    <x v="14"/>
    <x v="0"/>
    <s v="New"/>
    <s v="Hiking"/>
    <s v="Hiking Daypack 20L"/>
    <n v="1"/>
    <n v="91.37"/>
    <n v="0"/>
    <n v="46.73"/>
    <n v="91.37"/>
    <n v="46.73"/>
    <n v="44.640000000000008"/>
    <n v="0.48856298566269024"/>
  </r>
  <r>
    <n v="2176"/>
    <d v="2026-08-23T00:00:00"/>
    <n v="2026"/>
    <s v="Q3"/>
    <n v="8"/>
    <x v="7"/>
    <x v="1"/>
    <x v="11"/>
    <x v="0"/>
    <s v="New"/>
    <s v="Travel"/>
    <s v="Packing Cube Set"/>
    <n v="1"/>
    <n v="46.92"/>
    <n v="0"/>
    <n v="18.3"/>
    <n v="46.92"/>
    <n v="18.3"/>
    <n v="28.62"/>
    <n v="0.60997442455242967"/>
  </r>
  <r>
    <n v="2723"/>
    <d v="2026-08-23T00:00:00"/>
    <n v="2026"/>
    <s v="Q3"/>
    <n v="8"/>
    <x v="7"/>
    <x v="0"/>
    <x v="0"/>
    <x v="0"/>
    <s v="New"/>
    <s v="Cycling"/>
    <s v="Cycling Pack 12L"/>
    <n v="1"/>
    <n v="100.29"/>
    <n v="0.05"/>
    <n v="49.82"/>
    <n v="95.275500000000008"/>
    <n v="49.82"/>
    <n v="45.455500000000008"/>
    <n v="0.47709537079312103"/>
  </r>
  <r>
    <n v="3299"/>
    <d v="2026-08-23T00:00:00"/>
    <n v="2026"/>
    <s v="Q3"/>
    <n v="8"/>
    <x v="7"/>
    <x v="0"/>
    <x v="9"/>
    <x v="0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</r>
  <r>
    <n v="3398"/>
    <d v="2026-08-23T00:00:00"/>
    <n v="2026"/>
    <s v="Q3"/>
    <n v="8"/>
    <x v="7"/>
    <x v="1"/>
    <x v="12"/>
    <x v="0"/>
    <s v="New"/>
    <s v="Hiking"/>
    <s v="Summit Backpack 45L"/>
    <n v="2"/>
    <n v="156.44999999999999"/>
    <n v="0"/>
    <n v="80.13"/>
    <n v="312.89999999999998"/>
    <n v="160.26"/>
    <n v="152.63999999999999"/>
    <n v="0.487823585810163"/>
  </r>
  <r>
    <n v="4012"/>
    <d v="2026-08-23T00:00:00"/>
    <n v="2026"/>
    <s v="Q3"/>
    <n v="8"/>
    <x v="7"/>
    <x v="1"/>
    <x v="14"/>
    <x v="0"/>
    <s v="New"/>
    <s v="Hiking"/>
    <s v="Trekking Poles"/>
    <n v="2"/>
    <n v="72.97"/>
    <n v="0"/>
    <n v="33.25"/>
    <n v="145.94"/>
    <n v="66.5"/>
    <n v="79.44"/>
    <n v="0.54433328765245992"/>
  </r>
  <r>
    <n v="4064"/>
    <d v="2026-08-23T00:00:00"/>
    <n v="2026"/>
    <s v="Q3"/>
    <n v="8"/>
    <x v="7"/>
    <x v="3"/>
    <x v="7"/>
    <x v="3"/>
    <s v="Returning"/>
    <s v="Fitness"/>
    <s v="Training Mat"/>
    <n v="2"/>
    <n v="51.63"/>
    <n v="0"/>
    <n v="21.39"/>
    <n v="103.26"/>
    <n v="42.78"/>
    <n v="60.480000000000004"/>
    <n v="0.58570598489250436"/>
  </r>
  <r>
    <n v="4671"/>
    <d v="2026-08-23T00:00:00"/>
    <n v="2026"/>
    <s v="Q3"/>
    <n v="8"/>
    <x v="7"/>
    <x v="1"/>
    <x v="12"/>
    <x v="1"/>
    <s v="Returning"/>
    <s v="Cycling"/>
    <s v="Cycling Pack 12L"/>
    <n v="8"/>
    <n v="100.06"/>
    <n v="0.05"/>
    <n v="49.39"/>
    <n v="760.45600000000002"/>
    <n v="395.12"/>
    <n v="365.33600000000001"/>
    <n v="0.48041701295012468"/>
  </r>
  <r>
    <n v="1914"/>
    <d v="2026-08-24T00:00:00"/>
    <n v="2026"/>
    <s v="Q3"/>
    <n v="8"/>
    <x v="7"/>
    <x v="3"/>
    <x v="8"/>
    <x v="2"/>
    <s v="Returning"/>
    <s v="Camping"/>
    <s v="Portable Camp Stove"/>
    <n v="4"/>
    <n v="83.2"/>
    <n v="0"/>
    <n v="39.99"/>
    <n v="332.8"/>
    <n v="159.96"/>
    <n v="172.84"/>
    <n v="0.5193509615384615"/>
  </r>
  <r>
    <n v="1973"/>
    <d v="2026-08-24T00:00:00"/>
    <n v="2026"/>
    <s v="Q3"/>
    <n v="8"/>
    <x v="7"/>
    <x v="0"/>
    <x v="0"/>
    <x v="0"/>
    <s v="New"/>
    <s v="Fitness"/>
    <s v="Training Mat"/>
    <n v="3"/>
    <n v="51.29"/>
    <n v="0"/>
    <n v="22.08"/>
    <n v="153.87"/>
    <n v="66.239999999999995"/>
    <n v="87.63000000000001"/>
    <n v="0.56950672645739919"/>
  </r>
  <r>
    <n v="2564"/>
    <d v="2026-08-24T00:00:00"/>
    <n v="2026"/>
    <s v="Q3"/>
    <n v="8"/>
    <x v="7"/>
    <x v="2"/>
    <x v="3"/>
    <x v="0"/>
    <s v="Returning"/>
    <s v="Camping"/>
    <s v="Trail Tent 2P"/>
    <n v="1"/>
    <n v="200.2"/>
    <n v="0"/>
    <n v="103.38"/>
    <n v="200.2"/>
    <n v="103.38"/>
    <n v="96.82"/>
    <n v="0.48361638361638359"/>
  </r>
  <r>
    <n v="2791"/>
    <d v="2026-08-24T00:00:00"/>
    <n v="2026"/>
    <s v="Q3"/>
    <n v="8"/>
    <x v="7"/>
    <x v="0"/>
    <x v="15"/>
    <x v="2"/>
    <s v="Business"/>
    <s v="Fitness"/>
    <s v="Recovery Roller"/>
    <n v="2"/>
    <n v="36.869999999999997"/>
    <n v="0"/>
    <n v="13.71"/>
    <n v="73.739999999999995"/>
    <n v="27.42"/>
    <n v="46.319999999999993"/>
    <n v="0.62815296989422287"/>
  </r>
  <r>
    <n v="3559"/>
    <d v="2026-08-24T00:00:00"/>
    <n v="2026"/>
    <s v="Q3"/>
    <n v="8"/>
    <x v="7"/>
    <x v="3"/>
    <x v="8"/>
    <x v="0"/>
    <s v="Returning"/>
    <s v="Fitness"/>
    <s v="Recovery Roller"/>
    <n v="1"/>
    <n v="36.28"/>
    <n v="0.1"/>
    <n v="14.16"/>
    <n v="32.652000000000001"/>
    <n v="14.16"/>
    <n v="18.492000000000001"/>
    <n v="0.56633590591694227"/>
  </r>
  <r>
    <n v="3839"/>
    <d v="2026-08-24T00:00:00"/>
    <n v="2026"/>
    <s v="Q3"/>
    <n v="8"/>
    <x v="7"/>
    <x v="0"/>
    <x v="15"/>
    <x v="3"/>
    <s v="Returning"/>
    <s v="Hiking"/>
    <s v="Hiking Daypack 20L"/>
    <n v="2"/>
    <n v="93.88"/>
    <n v="0.05"/>
    <n v="46.57"/>
    <n v="178.37199999999999"/>
    <n v="93.14"/>
    <n v="85.231999999999985"/>
    <n v="0.47783284371986628"/>
  </r>
  <r>
    <n v="4133"/>
    <d v="2026-08-24T00:00:00"/>
    <n v="2026"/>
    <s v="Q3"/>
    <n v="8"/>
    <x v="7"/>
    <x v="3"/>
    <x v="4"/>
    <x v="0"/>
    <s v="New"/>
    <s v="Camping"/>
    <s v="Trail Tent 2P"/>
    <n v="1"/>
    <n v="192.67"/>
    <n v="0.05"/>
    <n v="101.04"/>
    <n v="183.03649999999999"/>
    <n v="101.04"/>
    <n v="81.996499999999983"/>
    <n v="0.44797895501716867"/>
  </r>
  <r>
    <n v="4765"/>
    <d v="2026-08-24T00:00:00"/>
    <n v="2026"/>
    <s v="Q3"/>
    <n v="8"/>
    <x v="7"/>
    <x v="0"/>
    <x v="15"/>
    <x v="0"/>
    <s v="New"/>
    <s v="Cycling"/>
    <s v="Commuter Helmet"/>
    <n v="1"/>
    <n v="80.099999999999994"/>
    <n v="0.05"/>
    <n v="43.49"/>
    <n v="76.094999999999985"/>
    <n v="43.49"/>
    <n v="32.604999999999983"/>
    <n v="0.42847756094355727"/>
  </r>
  <r>
    <n v="1868"/>
    <d v="2026-08-25T00:00:00"/>
    <n v="2026"/>
    <s v="Q3"/>
    <n v="8"/>
    <x v="7"/>
    <x v="3"/>
    <x v="8"/>
    <x v="3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</r>
  <r>
    <n v="987"/>
    <d v="2026-08-26T00:00:00"/>
    <n v="2026"/>
    <s v="Q3"/>
    <n v="8"/>
    <x v="7"/>
    <x v="1"/>
    <x v="11"/>
    <x v="3"/>
    <s v="Returning"/>
    <s v="Travel"/>
    <s v="Insulated Bottle"/>
    <n v="1"/>
    <n v="37"/>
    <n v="0.15"/>
    <n v="13.68"/>
    <n v="31.45"/>
    <n v="13.68"/>
    <n v="17.77"/>
    <n v="0.56502384737678857"/>
  </r>
  <r>
    <n v="2503"/>
    <d v="2026-08-26T00:00:00"/>
    <n v="2026"/>
    <s v="Q3"/>
    <n v="8"/>
    <x v="7"/>
    <x v="1"/>
    <x v="6"/>
    <x v="0"/>
    <s v="Returning"/>
    <s v="Cycling"/>
    <s v="Trail Bike Light"/>
    <n v="2"/>
    <n v="50.02"/>
    <n v="0"/>
    <n v="21.99"/>
    <n v="100.04"/>
    <n v="43.98"/>
    <n v="56.060000000000009"/>
    <n v="0.56037584966013598"/>
  </r>
  <r>
    <n v="4928"/>
    <d v="2026-08-26T00:00:00"/>
    <n v="2026"/>
    <s v="Q3"/>
    <n v="8"/>
    <x v="7"/>
    <x v="1"/>
    <x v="11"/>
    <x v="2"/>
    <s v="Returning"/>
    <s v="Fitness"/>
    <s v="Recovery Roller"/>
    <n v="2"/>
    <n v="35.950000000000003"/>
    <n v="0.05"/>
    <n v="13.93"/>
    <n v="68.305000000000007"/>
    <n v="27.86"/>
    <n v="40.445000000000007"/>
    <n v="0.59212356342873884"/>
  </r>
  <r>
    <n v="852"/>
    <d v="2026-08-27T00:00:00"/>
    <n v="2026"/>
    <s v="Q3"/>
    <n v="8"/>
    <x v="7"/>
    <x v="0"/>
    <x v="9"/>
    <x v="0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</r>
  <r>
    <n v="2188"/>
    <d v="2026-08-27T00:00:00"/>
    <n v="2026"/>
    <s v="Q3"/>
    <n v="8"/>
    <x v="7"/>
    <x v="1"/>
    <x v="6"/>
    <x v="0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</r>
  <r>
    <n v="2574"/>
    <d v="2026-08-27T00:00:00"/>
    <n v="2026"/>
    <s v="Q3"/>
    <n v="8"/>
    <x v="7"/>
    <x v="0"/>
    <x v="9"/>
    <x v="2"/>
    <s v="New"/>
    <s v="Cycling"/>
    <s v="Cycling Pack 12L"/>
    <n v="1"/>
    <n v="104.33"/>
    <n v="0.1"/>
    <n v="49.86"/>
    <n v="93.897000000000006"/>
    <n v="49.86"/>
    <n v="44.037000000000006"/>
    <n v="0.46899261957251032"/>
  </r>
  <r>
    <n v="2942"/>
    <d v="2026-08-27T00:00:00"/>
    <n v="2026"/>
    <s v="Q3"/>
    <n v="8"/>
    <x v="7"/>
    <x v="1"/>
    <x v="6"/>
    <x v="0"/>
    <s v="New"/>
    <s v="Hiking"/>
    <s v="Summit Backpack 45L"/>
    <n v="1"/>
    <n v="156.94999999999999"/>
    <n v="0"/>
    <n v="80.41"/>
    <n v="156.94999999999999"/>
    <n v="80.41"/>
    <n v="76.539999999999992"/>
    <n v="0.48767123287671232"/>
  </r>
  <r>
    <n v="3211"/>
    <d v="2026-08-27T00:00:00"/>
    <n v="2026"/>
    <s v="Q3"/>
    <n v="8"/>
    <x v="7"/>
    <x v="1"/>
    <x v="14"/>
    <x v="2"/>
    <s v="Business"/>
    <s v="Cycling"/>
    <s v="Compact Repair Kit"/>
    <n v="3"/>
    <n v="41.33"/>
    <n v="0.05"/>
    <n v="17"/>
    <n v="117.79049999999999"/>
    <n v="51"/>
    <n v="66.790499999999994"/>
    <n v="0.56702790123142355"/>
  </r>
  <r>
    <n v="3306"/>
    <d v="2026-08-27T00:00:00"/>
    <n v="2026"/>
    <s v="Q3"/>
    <n v="8"/>
    <x v="7"/>
    <x v="0"/>
    <x v="15"/>
    <x v="0"/>
    <s v="Business"/>
    <s v="Travel"/>
    <s v="Insulated Bottle"/>
    <n v="1"/>
    <n v="35.590000000000003"/>
    <n v="0"/>
    <n v="13.66"/>
    <n v="35.590000000000003"/>
    <n v="13.66"/>
    <n v="21.930000000000003"/>
    <n v="0.61618432143860635"/>
  </r>
  <r>
    <n v="3837"/>
    <d v="2026-08-27T00:00:00"/>
    <n v="2026"/>
    <s v="Q3"/>
    <n v="8"/>
    <x v="7"/>
    <x v="3"/>
    <x v="8"/>
    <x v="0"/>
    <s v="Returning"/>
    <s v="Camping"/>
    <s v="Alpine Tent 4P"/>
    <n v="2"/>
    <n v="335.87"/>
    <n v="0.1"/>
    <n v="196.54"/>
    <n v="604.56600000000003"/>
    <n v="393.08"/>
    <n v="211.48600000000005"/>
    <n v="0.34981457773014035"/>
  </r>
  <r>
    <n v="4169"/>
    <d v="2026-08-27T00:00:00"/>
    <n v="2026"/>
    <s v="Q3"/>
    <n v="8"/>
    <x v="7"/>
    <x v="3"/>
    <x v="13"/>
    <x v="0"/>
    <s v="New"/>
    <s v="Fitness"/>
    <s v="Training Mat"/>
    <n v="1"/>
    <n v="50.7"/>
    <n v="0.05"/>
    <n v="21.65"/>
    <n v="48.164999999999999"/>
    <n v="21.65"/>
    <n v="26.515000000000001"/>
    <n v="0.55050347762898377"/>
  </r>
  <r>
    <n v="4452"/>
    <d v="2026-08-27T00:00:00"/>
    <n v="2026"/>
    <s v="Q3"/>
    <n v="8"/>
    <x v="7"/>
    <x v="2"/>
    <x v="2"/>
    <x v="3"/>
    <s v="New"/>
    <s v="Hiking"/>
    <s v="Summit Backpack 45L"/>
    <n v="3"/>
    <n v="152.76"/>
    <n v="0.1"/>
    <n v="77.36"/>
    <n v="412.452"/>
    <n v="232.07999999999998"/>
    <n v="180.37200000000001"/>
    <n v="0.43731634226528182"/>
  </r>
  <r>
    <n v="4740"/>
    <d v="2026-08-27T00:00:00"/>
    <n v="2026"/>
    <s v="Q3"/>
    <n v="8"/>
    <x v="7"/>
    <x v="0"/>
    <x v="15"/>
    <x v="1"/>
    <s v="Returning"/>
    <s v="Hiking"/>
    <s v="Trekking Poles"/>
    <n v="5"/>
    <n v="72.78"/>
    <n v="0.1"/>
    <n v="33.25"/>
    <n v="327.51"/>
    <n v="166.25"/>
    <n v="161.26"/>
    <n v="0.49238191200268694"/>
  </r>
  <r>
    <n v="5000"/>
    <d v="2026-08-27T00:00:00"/>
    <n v="2026"/>
    <s v="Q3"/>
    <n v="8"/>
    <x v="7"/>
    <x v="1"/>
    <x v="12"/>
    <x v="3"/>
    <s v="New"/>
    <s v="Travel"/>
    <s v="Insulated Bottle"/>
    <n v="2"/>
    <n v="37"/>
    <n v="0"/>
    <n v="13.83"/>
    <n v="74"/>
    <n v="27.66"/>
    <n v="46.34"/>
    <n v="0.62621621621621626"/>
  </r>
  <r>
    <n v="5058"/>
    <d v="2026-08-27T00:00:00"/>
    <n v="2026"/>
    <s v="Q3"/>
    <n v="8"/>
    <x v="7"/>
    <x v="1"/>
    <x v="11"/>
    <x v="1"/>
    <s v="Business"/>
    <s v="Cycling"/>
    <s v="Compact Repair Kit"/>
    <n v="6"/>
    <n v="41.33"/>
    <n v="0.2"/>
    <n v="17.02"/>
    <n v="198.38400000000001"/>
    <n v="102.12"/>
    <n v="96.26400000000001"/>
    <n v="0.48524074522138883"/>
  </r>
  <r>
    <n v="496"/>
    <d v="2026-08-28T00:00:00"/>
    <n v="2026"/>
    <s v="Q3"/>
    <n v="8"/>
    <x v="7"/>
    <x v="0"/>
    <x v="15"/>
    <x v="2"/>
    <s v="Returning"/>
    <s v="Fitness"/>
    <s v="Recovery Roller"/>
    <n v="1"/>
    <n v="37.020000000000003"/>
    <n v="0"/>
    <n v="13.64"/>
    <n v="37.020000000000003"/>
    <n v="13.64"/>
    <n v="23.380000000000003"/>
    <n v="0.63155051323608857"/>
  </r>
  <r>
    <n v="1343"/>
    <d v="2026-08-28T00:00:00"/>
    <n v="2026"/>
    <s v="Q3"/>
    <n v="8"/>
    <x v="7"/>
    <x v="3"/>
    <x v="8"/>
    <x v="0"/>
    <s v="New"/>
    <s v="Camping"/>
    <s v="Portable Camp Stove"/>
    <n v="1"/>
    <n v="81.06"/>
    <n v="0"/>
    <n v="38.43"/>
    <n v="81.06"/>
    <n v="38.43"/>
    <n v="42.63"/>
    <n v="0.52590673575129532"/>
  </r>
  <r>
    <n v="1455"/>
    <d v="2026-08-28T00:00:00"/>
    <n v="2026"/>
    <s v="Q3"/>
    <n v="8"/>
    <x v="7"/>
    <x v="2"/>
    <x v="2"/>
    <x v="0"/>
    <s v="New"/>
    <s v="Cycling"/>
    <s v="Trail Bike Light"/>
    <n v="2"/>
    <n v="51.91"/>
    <n v="0"/>
    <n v="21.94"/>
    <n v="103.82"/>
    <n v="43.88"/>
    <n v="59.939999999999991"/>
    <n v="0.57734540550953573"/>
  </r>
  <r>
    <n v="1632"/>
    <d v="2026-08-28T00:00:00"/>
    <n v="2026"/>
    <s v="Q3"/>
    <n v="8"/>
    <x v="7"/>
    <x v="3"/>
    <x v="7"/>
    <x v="3"/>
    <s v="New"/>
    <s v="Travel"/>
    <s v="Insulated Bottle"/>
    <n v="1"/>
    <n v="35.700000000000003"/>
    <n v="0.05"/>
    <n v="13.45"/>
    <n v="33.914999999999999"/>
    <n v="13.45"/>
    <n v="20.465"/>
    <n v="0.60342031549461894"/>
  </r>
  <r>
    <n v="1817"/>
    <d v="2026-08-28T00:00:00"/>
    <n v="2026"/>
    <s v="Q3"/>
    <n v="8"/>
    <x v="7"/>
    <x v="0"/>
    <x v="9"/>
    <x v="2"/>
    <s v="New"/>
    <s v="Fitness"/>
    <s v="Recovery Roller"/>
    <n v="1"/>
    <n v="36.590000000000003"/>
    <n v="0.05"/>
    <n v="14.15"/>
    <n v="34.7605"/>
    <n v="14.15"/>
    <n v="20.610500000000002"/>
    <n v="0.59292875534011313"/>
  </r>
  <r>
    <n v="2993"/>
    <d v="2026-08-28T00:00:00"/>
    <n v="2026"/>
    <s v="Q3"/>
    <n v="8"/>
    <x v="7"/>
    <x v="1"/>
    <x v="12"/>
    <x v="1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</r>
  <r>
    <n v="4676"/>
    <d v="2026-08-28T00:00:00"/>
    <n v="2026"/>
    <s v="Q3"/>
    <n v="8"/>
    <x v="7"/>
    <x v="3"/>
    <x v="13"/>
    <x v="2"/>
    <s v="New"/>
    <s v="Cycling"/>
    <s v="Commuter Helmet"/>
    <n v="2"/>
    <n v="81.88"/>
    <n v="0.1"/>
    <n v="42.87"/>
    <n v="147.38399999999999"/>
    <n v="85.74"/>
    <n v="61.643999999999991"/>
    <n v="0.41825435596808336"/>
  </r>
  <r>
    <n v="5105"/>
    <d v="2026-08-28T00:00:00"/>
    <n v="2026"/>
    <s v="Q3"/>
    <n v="8"/>
    <x v="7"/>
    <x v="3"/>
    <x v="7"/>
    <x v="0"/>
    <s v="Business"/>
    <s v="Travel"/>
    <s v="Packing Cube Set"/>
    <n v="4"/>
    <n v="46.54"/>
    <n v="0"/>
    <n v="18.86"/>
    <n v="186.16"/>
    <n v="75.44"/>
    <n v="110.72"/>
    <n v="0.5947571981091534"/>
  </r>
  <r>
    <n v="223"/>
    <d v="2026-08-29T00:00:00"/>
    <n v="2026"/>
    <s v="Q3"/>
    <n v="8"/>
    <x v="7"/>
    <x v="2"/>
    <x v="2"/>
    <x v="2"/>
    <s v="Returning"/>
    <s v="Fitness"/>
    <s v="Training Mat"/>
    <n v="1"/>
    <n v="49.79"/>
    <n v="0"/>
    <n v="21.43"/>
    <n v="49.79"/>
    <n v="21.43"/>
    <n v="28.36"/>
    <n v="0.56959228760795344"/>
  </r>
  <r>
    <n v="1023"/>
    <d v="2026-08-29T00:00:00"/>
    <n v="2026"/>
    <s v="Q3"/>
    <n v="8"/>
    <x v="7"/>
    <x v="2"/>
    <x v="3"/>
    <x v="0"/>
    <s v="New"/>
    <s v="Hiking"/>
    <s v="Hiking Daypack 20L"/>
    <n v="6"/>
    <n v="90.19"/>
    <n v="0"/>
    <n v="45.61"/>
    <n v="541.14"/>
    <n v="273.65999999999997"/>
    <n v="267.48"/>
    <n v="0.4942898325756736"/>
  </r>
  <r>
    <n v="1694"/>
    <d v="2026-08-29T00:00:00"/>
    <n v="2026"/>
    <s v="Q3"/>
    <n v="8"/>
    <x v="7"/>
    <x v="1"/>
    <x v="12"/>
    <x v="0"/>
    <s v="New"/>
    <s v="Hiking"/>
    <s v="Trekking Poles"/>
    <n v="1"/>
    <n v="70.38"/>
    <n v="0.15"/>
    <n v="32.64"/>
    <n v="59.822999999999993"/>
    <n v="32.64"/>
    <n v="27.182999999999993"/>
    <n v="0.45439045183290699"/>
  </r>
  <r>
    <n v="2006"/>
    <d v="2026-08-29T00:00:00"/>
    <n v="2026"/>
    <s v="Q3"/>
    <n v="8"/>
    <x v="7"/>
    <x v="3"/>
    <x v="13"/>
    <x v="0"/>
    <s v="New"/>
    <s v="Travel"/>
    <s v="Packing Cube Set"/>
    <n v="1"/>
    <n v="46.43"/>
    <n v="0"/>
    <n v="18.2"/>
    <n v="46.43"/>
    <n v="18.2"/>
    <n v="28.23"/>
    <n v="0.60801206116734874"/>
  </r>
  <r>
    <n v="3026"/>
    <d v="2026-08-29T00:00:00"/>
    <n v="2026"/>
    <s v="Q3"/>
    <n v="8"/>
    <x v="7"/>
    <x v="0"/>
    <x v="0"/>
    <x v="0"/>
    <s v="New"/>
    <s v="Camping"/>
    <s v="Trail Tent 2P"/>
    <n v="1"/>
    <n v="194.75"/>
    <n v="0.05"/>
    <n v="105.94"/>
    <n v="185.01249999999999"/>
    <n v="105.94"/>
    <n v="79.072499999999991"/>
    <n v="0.42739004121343149"/>
  </r>
  <r>
    <n v="3057"/>
    <d v="2026-08-29T00:00:00"/>
    <n v="2026"/>
    <s v="Q3"/>
    <n v="8"/>
    <x v="7"/>
    <x v="1"/>
    <x v="14"/>
    <x v="2"/>
    <s v="Returning"/>
    <s v="Hiking"/>
    <s v="Trail Boots"/>
    <n v="2"/>
    <n v="142.16"/>
    <n v="0"/>
    <n v="79.36"/>
    <n v="284.32"/>
    <n v="158.72"/>
    <n v="125.6"/>
    <n v="0.44175576814856499"/>
  </r>
  <r>
    <n v="3112"/>
    <d v="2026-08-29T00:00:00"/>
    <n v="2026"/>
    <s v="Q3"/>
    <n v="8"/>
    <x v="7"/>
    <x v="3"/>
    <x v="8"/>
    <x v="0"/>
    <s v="Business"/>
    <s v="Travel"/>
    <s v="Packing Cube Set"/>
    <n v="2"/>
    <n v="47.69"/>
    <n v="0.05"/>
    <n v="18.8"/>
    <n v="90.61099999999999"/>
    <n v="37.6"/>
    <n v="53.010999999999989"/>
    <n v="0.58503934400900548"/>
  </r>
  <r>
    <n v="3137"/>
    <d v="2026-08-29T00:00:00"/>
    <n v="2026"/>
    <s v="Q3"/>
    <n v="8"/>
    <x v="7"/>
    <x v="2"/>
    <x v="5"/>
    <x v="2"/>
    <s v="New"/>
    <s v="Travel"/>
    <s v="Travel Backpack 35L"/>
    <n v="3"/>
    <n v="164.51"/>
    <n v="0"/>
    <n v="86.76"/>
    <n v="493.53"/>
    <n v="260.28000000000003"/>
    <n v="233.24999999999994"/>
    <n v="0.47261564646526039"/>
  </r>
  <r>
    <n v="3983"/>
    <d v="2026-08-29T00:00:00"/>
    <n v="2026"/>
    <s v="Q3"/>
    <n v="8"/>
    <x v="7"/>
    <x v="2"/>
    <x v="2"/>
    <x v="3"/>
    <s v="Business"/>
    <s v="Camping"/>
    <s v="Trail Tent 2P"/>
    <n v="2"/>
    <n v="194.71"/>
    <n v="0.1"/>
    <n v="105.57"/>
    <n v="350.47800000000001"/>
    <n v="211.14"/>
    <n v="139.33800000000002"/>
    <n v="0.39756561039494637"/>
  </r>
  <r>
    <n v="4016"/>
    <d v="2026-08-29T00:00:00"/>
    <n v="2026"/>
    <s v="Q3"/>
    <n v="8"/>
    <x v="7"/>
    <x v="3"/>
    <x v="13"/>
    <x v="1"/>
    <s v="Business"/>
    <s v="Hiking"/>
    <s v="Trail Boots"/>
    <n v="5"/>
    <n v="145.24"/>
    <n v="0.15"/>
    <n v="77.69"/>
    <n v="617.27"/>
    <n v="388.45"/>
    <n v="228.82"/>
    <n v="0.37069677774717708"/>
  </r>
  <r>
    <n v="4340"/>
    <d v="2026-08-29T00:00:00"/>
    <n v="2026"/>
    <s v="Q3"/>
    <n v="8"/>
    <x v="7"/>
    <x v="3"/>
    <x v="8"/>
    <x v="0"/>
    <s v="New"/>
    <s v="Travel"/>
    <s v="Insulated Bottle"/>
    <n v="2"/>
    <n v="35.6"/>
    <n v="0.15"/>
    <n v="13.67"/>
    <n v="60.52"/>
    <n v="27.34"/>
    <n v="33.180000000000007"/>
    <n v="0.54824851288830145"/>
  </r>
  <r>
    <n v="4640"/>
    <d v="2026-08-29T00:00:00"/>
    <n v="2026"/>
    <s v="Q3"/>
    <n v="8"/>
    <x v="7"/>
    <x v="0"/>
    <x v="15"/>
    <x v="0"/>
    <s v="New"/>
    <s v="Fitness"/>
    <s v="Resistance Band Set"/>
    <n v="2"/>
    <n v="41.05"/>
    <n v="0.05"/>
    <n v="14.47"/>
    <n v="77.99499999999999"/>
    <n v="28.94"/>
    <n v="49.054999999999993"/>
    <n v="0.62895057375472785"/>
  </r>
  <r>
    <n v="4733"/>
    <d v="2026-08-29T00:00:00"/>
    <n v="2026"/>
    <s v="Q3"/>
    <n v="8"/>
    <x v="7"/>
    <x v="2"/>
    <x v="2"/>
    <x v="0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</r>
  <r>
    <n v="4827"/>
    <d v="2026-08-29T00:00:00"/>
    <n v="2026"/>
    <s v="Q3"/>
    <n v="8"/>
    <x v="7"/>
    <x v="2"/>
    <x v="2"/>
    <x v="0"/>
    <s v="Returning"/>
    <s v="Travel"/>
    <s v="Insulated Bottle"/>
    <n v="5"/>
    <n v="36.700000000000003"/>
    <n v="0"/>
    <n v="13.45"/>
    <n v="183.5"/>
    <n v="67.25"/>
    <n v="116.25"/>
    <n v="0.63351498637602177"/>
  </r>
  <r>
    <n v="5180"/>
    <d v="2026-08-29T00:00:00"/>
    <n v="2026"/>
    <s v="Q3"/>
    <n v="8"/>
    <x v="7"/>
    <x v="0"/>
    <x v="15"/>
    <x v="1"/>
    <s v="Business"/>
    <s v="Camping"/>
    <s v="Compact Sleeping Bag"/>
    <n v="8"/>
    <n v="124"/>
    <n v="0.1"/>
    <n v="61.85"/>
    <n v="892.80000000000007"/>
    <n v="494.8"/>
    <n v="398.00000000000006"/>
    <n v="0.44578853046594985"/>
  </r>
  <r>
    <n v="121"/>
    <d v="2026-08-30T00:00:00"/>
    <n v="2026"/>
    <s v="Q3"/>
    <n v="8"/>
    <x v="7"/>
    <x v="1"/>
    <x v="1"/>
    <x v="3"/>
    <s v="New"/>
    <s v="Cycling"/>
    <s v="Commuter Helmet"/>
    <n v="1"/>
    <n v="81.23"/>
    <n v="0.1"/>
    <n v="42.65"/>
    <n v="73.106999999999999"/>
    <n v="42.65"/>
    <n v="30.457000000000001"/>
    <n v="0.41660853269864723"/>
  </r>
  <r>
    <n v="618"/>
    <d v="2026-08-30T00:00:00"/>
    <n v="2026"/>
    <s v="Q3"/>
    <n v="8"/>
    <x v="7"/>
    <x v="1"/>
    <x v="12"/>
    <x v="0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</r>
  <r>
    <n v="2860"/>
    <d v="2026-08-30T00:00:00"/>
    <n v="2026"/>
    <s v="Q3"/>
    <n v="8"/>
    <x v="7"/>
    <x v="3"/>
    <x v="7"/>
    <x v="3"/>
    <s v="Returning"/>
    <s v="Hiking"/>
    <s v="Trail Boots"/>
    <n v="1"/>
    <n v="143.49"/>
    <n v="0.1"/>
    <n v="80.72"/>
    <n v="129.14100000000002"/>
    <n v="80.72"/>
    <n v="48.421000000000021"/>
    <n v="0.3749467636149636"/>
  </r>
  <r>
    <n v="3768"/>
    <d v="2026-08-30T00:00:00"/>
    <n v="2026"/>
    <s v="Q3"/>
    <n v="8"/>
    <x v="7"/>
    <x v="2"/>
    <x v="3"/>
    <x v="2"/>
    <s v="New"/>
    <s v="Hiking"/>
    <s v="Trail Boots"/>
    <n v="1"/>
    <n v="143.38"/>
    <n v="0"/>
    <n v="78.37"/>
    <n v="143.38"/>
    <n v="78.37"/>
    <n v="65.009999999999991"/>
    <n v="0.45341051750592826"/>
  </r>
  <r>
    <n v="3987"/>
    <d v="2026-08-30T00:00:00"/>
    <n v="2026"/>
    <s v="Q3"/>
    <n v="8"/>
    <x v="7"/>
    <x v="1"/>
    <x v="12"/>
    <x v="3"/>
    <s v="Business"/>
    <s v="Hiking"/>
    <s v="Trail Boots"/>
    <n v="1"/>
    <n v="144.54"/>
    <n v="0"/>
    <n v="78.77"/>
    <n v="144.54"/>
    <n v="78.77"/>
    <n v="65.77"/>
    <n v="0.45502974955029751"/>
  </r>
  <r>
    <n v="4990"/>
    <d v="2026-08-30T00:00:00"/>
    <n v="2026"/>
    <s v="Q3"/>
    <n v="8"/>
    <x v="7"/>
    <x v="3"/>
    <x v="8"/>
    <x v="3"/>
    <s v="Returning"/>
    <s v="Fitness"/>
    <s v="Resistance Band Set"/>
    <n v="1"/>
    <n v="40.92"/>
    <n v="0.1"/>
    <n v="14.94"/>
    <n v="36.828000000000003"/>
    <n v="14.94"/>
    <n v="21.888000000000005"/>
    <n v="0.59433040078201382"/>
  </r>
  <r>
    <n v="348"/>
    <d v="2026-08-31T00:00:00"/>
    <n v="2026"/>
    <s v="Q3"/>
    <n v="8"/>
    <x v="7"/>
    <x v="1"/>
    <x v="12"/>
    <x v="1"/>
    <s v="Business"/>
    <s v="Hiking"/>
    <s v="Summit Backpack 45L"/>
    <n v="5"/>
    <n v="151.21"/>
    <n v="0.15"/>
    <n v="77.12"/>
    <n v="642.64250000000004"/>
    <n v="385.6"/>
    <n v="257.04250000000002"/>
    <n v="0.39997743691087967"/>
  </r>
  <r>
    <n v="1642"/>
    <d v="2026-08-31T00:00:00"/>
    <n v="2026"/>
    <s v="Q3"/>
    <n v="8"/>
    <x v="7"/>
    <x v="3"/>
    <x v="8"/>
    <x v="3"/>
    <s v="New"/>
    <s v="Fitness"/>
    <s v="Resistance Band Set"/>
    <n v="1"/>
    <n v="40.770000000000003"/>
    <n v="0"/>
    <n v="15.13"/>
    <n v="40.770000000000003"/>
    <n v="15.13"/>
    <n v="25.64"/>
    <n v="0.62889379445670834"/>
  </r>
  <r>
    <n v="2146"/>
    <d v="2026-08-31T00:00:00"/>
    <n v="2026"/>
    <s v="Q3"/>
    <n v="8"/>
    <x v="7"/>
    <x v="0"/>
    <x v="0"/>
    <x v="3"/>
    <s v="New"/>
    <s v="Fitness"/>
    <s v="Recovery Roller"/>
    <n v="1"/>
    <n v="35.47"/>
    <n v="0.05"/>
    <n v="14.1"/>
    <n v="33.6965"/>
    <n v="14.1"/>
    <n v="19.596499999999999"/>
    <n v="0.58155891561438122"/>
  </r>
  <r>
    <n v="2629"/>
    <d v="2026-08-31T00:00:00"/>
    <n v="2026"/>
    <s v="Q3"/>
    <n v="8"/>
    <x v="7"/>
    <x v="3"/>
    <x v="8"/>
    <x v="0"/>
    <s v="Returning"/>
    <s v="Cycling"/>
    <s v="Commuter Helmet"/>
    <n v="1"/>
    <n v="81.72"/>
    <n v="0"/>
    <n v="42.38"/>
    <n v="81.72"/>
    <n v="42.38"/>
    <n v="39.339999999999996"/>
    <n v="0.48139990210474787"/>
  </r>
  <r>
    <n v="2870"/>
    <d v="2026-08-31T00:00:00"/>
    <n v="2026"/>
    <s v="Q3"/>
    <n v="8"/>
    <x v="7"/>
    <x v="3"/>
    <x v="7"/>
    <x v="0"/>
    <s v="New"/>
    <s v="Travel"/>
    <s v="Packing Cube Set"/>
    <n v="1"/>
    <n v="45.84"/>
    <n v="0"/>
    <n v="17.84"/>
    <n v="45.84"/>
    <n v="17.84"/>
    <n v="28.000000000000004"/>
    <n v="0.61082024432809778"/>
  </r>
  <r>
    <n v="2975"/>
    <d v="2026-08-31T00:00:00"/>
    <n v="2026"/>
    <s v="Q3"/>
    <n v="8"/>
    <x v="7"/>
    <x v="1"/>
    <x v="12"/>
    <x v="0"/>
    <s v="New"/>
    <s v="Travel"/>
    <s v="Packing Cube Set"/>
    <n v="1"/>
    <n v="46.59"/>
    <n v="0"/>
    <n v="18.47"/>
    <n v="46.59"/>
    <n v="18.47"/>
    <n v="28.120000000000005"/>
    <n v="0.60356299635114841"/>
  </r>
  <r>
    <n v="3163"/>
    <d v="2026-08-31T00:00:00"/>
    <n v="2026"/>
    <s v="Q3"/>
    <n v="8"/>
    <x v="7"/>
    <x v="0"/>
    <x v="15"/>
    <x v="2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</r>
  <r>
    <n v="94"/>
    <d v="2026-09-01T00:00:00"/>
    <n v="2026"/>
    <s v="Q3"/>
    <n v="9"/>
    <x v="8"/>
    <x v="1"/>
    <x v="6"/>
    <x v="2"/>
    <s v="Returning"/>
    <s v="Cycling"/>
    <s v="Trail Bike Light"/>
    <n v="5"/>
    <n v="50.76"/>
    <n v="0"/>
    <n v="22.89"/>
    <n v="253.79999999999998"/>
    <n v="114.45"/>
    <n v="139.34999999999997"/>
    <n v="0.54905437352245856"/>
  </r>
  <r>
    <n v="271"/>
    <d v="2026-09-01T00:00:00"/>
    <n v="2026"/>
    <s v="Q3"/>
    <n v="9"/>
    <x v="8"/>
    <x v="1"/>
    <x v="12"/>
    <x v="3"/>
    <s v="Returning"/>
    <s v="Hiking"/>
    <s v="Hiking Daypack 20L"/>
    <n v="1"/>
    <n v="94.29"/>
    <n v="0.1"/>
    <n v="45.12"/>
    <n v="84.861000000000004"/>
    <n v="45.12"/>
    <n v="39.741000000000007"/>
    <n v="0.46830699614663984"/>
  </r>
  <r>
    <n v="1481"/>
    <d v="2026-09-01T00:00:00"/>
    <n v="2026"/>
    <s v="Q3"/>
    <n v="9"/>
    <x v="8"/>
    <x v="1"/>
    <x v="12"/>
    <x v="1"/>
    <s v="Business"/>
    <s v="Cycling"/>
    <s v="Commuter Helmet"/>
    <n v="6"/>
    <n v="81.430000000000007"/>
    <n v="0.05"/>
    <n v="42.24"/>
    <n v="464.15100000000001"/>
    <n v="253.44"/>
    <n v="210.71100000000001"/>
    <n v="0.45397079829624415"/>
  </r>
  <r>
    <n v="1663"/>
    <d v="2026-09-01T00:00:00"/>
    <n v="2026"/>
    <s v="Q3"/>
    <n v="9"/>
    <x v="8"/>
    <x v="2"/>
    <x v="5"/>
    <x v="0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</r>
  <r>
    <n v="2866"/>
    <d v="2026-09-01T00:00:00"/>
    <n v="2026"/>
    <s v="Q3"/>
    <n v="9"/>
    <x v="8"/>
    <x v="0"/>
    <x v="15"/>
    <x v="3"/>
    <s v="Returning"/>
    <s v="Hiking"/>
    <s v="Summit Backpack 45L"/>
    <n v="2"/>
    <n v="156.63999999999999"/>
    <n v="0.1"/>
    <n v="80.09"/>
    <n v="281.952"/>
    <n v="160.18"/>
    <n v="121.77199999999999"/>
    <n v="0.43188911587787987"/>
  </r>
  <r>
    <n v="3288"/>
    <d v="2026-09-01T00:00:00"/>
    <n v="2026"/>
    <s v="Q3"/>
    <n v="9"/>
    <x v="8"/>
    <x v="3"/>
    <x v="7"/>
    <x v="3"/>
    <s v="Business"/>
    <s v="Hiking"/>
    <s v="Trekking Poles"/>
    <n v="1"/>
    <n v="72.81"/>
    <n v="0"/>
    <n v="32.299999999999997"/>
    <n v="72.81"/>
    <n v="32.299999999999997"/>
    <n v="40.510000000000005"/>
    <n v="0.55637961818431536"/>
  </r>
  <r>
    <n v="3426"/>
    <d v="2026-09-01T00:00:00"/>
    <n v="2026"/>
    <s v="Q3"/>
    <n v="9"/>
    <x v="8"/>
    <x v="1"/>
    <x v="11"/>
    <x v="2"/>
    <s v="New"/>
    <s v="Camping"/>
    <s v="Portable Camp Stove"/>
    <n v="6"/>
    <n v="80.319999999999993"/>
    <n v="0"/>
    <n v="38.42"/>
    <n v="481.91999999999996"/>
    <n v="230.52"/>
    <n v="251.39999999999995"/>
    <n v="0.52166334661354574"/>
  </r>
  <r>
    <n v="4826"/>
    <d v="2026-09-01T00:00:00"/>
    <n v="2026"/>
    <s v="Q3"/>
    <n v="9"/>
    <x v="8"/>
    <x v="3"/>
    <x v="13"/>
    <x v="2"/>
    <s v="Returning"/>
    <s v="Travel"/>
    <s v="Travel Backpack 35L"/>
    <n v="5"/>
    <n v="166.81"/>
    <n v="0.05"/>
    <n v="89.24"/>
    <n v="792.34749999999997"/>
    <n v="446.2"/>
    <n v="346.14749999999998"/>
    <n v="0.43686324497774021"/>
  </r>
  <r>
    <n v="662"/>
    <d v="2026-09-02T00:00:00"/>
    <n v="2026"/>
    <s v="Q3"/>
    <n v="9"/>
    <x v="8"/>
    <x v="3"/>
    <x v="13"/>
    <x v="0"/>
    <s v="New"/>
    <s v="Fitness"/>
    <s v="Resistance Band Set"/>
    <n v="1"/>
    <n v="40.56"/>
    <n v="0.15"/>
    <n v="14.28"/>
    <n v="34.475999999999999"/>
    <n v="14.28"/>
    <n v="20.195999999999998"/>
    <n v="0.58579881656804733"/>
  </r>
  <r>
    <n v="1393"/>
    <d v="2026-09-02T00:00:00"/>
    <n v="2026"/>
    <s v="Q3"/>
    <n v="9"/>
    <x v="8"/>
    <x v="2"/>
    <x v="16"/>
    <x v="0"/>
    <s v="Returning"/>
    <s v="Travel"/>
    <s v="Travel Backpack 35L"/>
    <n v="2"/>
    <n v="162.4"/>
    <n v="0.1"/>
    <n v="88.04"/>
    <n v="292.32"/>
    <n v="176.08"/>
    <n v="116.23999999999998"/>
    <n v="0.39764641488779412"/>
  </r>
  <r>
    <n v="1568"/>
    <d v="2026-09-02T00:00:00"/>
    <n v="2026"/>
    <s v="Q3"/>
    <n v="9"/>
    <x v="8"/>
    <x v="0"/>
    <x v="15"/>
    <x v="2"/>
    <s v="Returning"/>
    <s v="Fitness"/>
    <s v="Weighted Vest"/>
    <n v="5"/>
    <n v="123.09"/>
    <n v="0"/>
    <n v="70.3"/>
    <n v="615.45000000000005"/>
    <n v="351.5"/>
    <n v="263.95000000000005"/>
    <n v="0.42887318222438869"/>
  </r>
  <r>
    <n v="2428"/>
    <d v="2026-09-02T00:00:00"/>
    <n v="2026"/>
    <s v="Q3"/>
    <n v="9"/>
    <x v="8"/>
    <x v="1"/>
    <x v="6"/>
    <x v="3"/>
    <s v="New"/>
    <s v="Travel"/>
    <s v="Insulated Bottle"/>
    <n v="1"/>
    <n v="36.69"/>
    <n v="0"/>
    <n v="13.92"/>
    <n v="36.69"/>
    <n v="13.92"/>
    <n v="22.769999999999996"/>
    <n v="0.6206050695012264"/>
  </r>
  <r>
    <n v="2890"/>
    <d v="2026-09-02T00:00:00"/>
    <n v="2026"/>
    <s v="Q3"/>
    <n v="9"/>
    <x v="8"/>
    <x v="2"/>
    <x v="3"/>
    <x v="0"/>
    <s v="Business"/>
    <s v="Travel"/>
    <s v="Carry-On Duffel"/>
    <n v="4"/>
    <n v="130.43"/>
    <n v="0"/>
    <n v="66.849999999999994"/>
    <n v="521.72"/>
    <n v="267.39999999999998"/>
    <n v="254.32000000000005"/>
    <n v="0.48746454036648018"/>
  </r>
  <r>
    <n v="2108"/>
    <d v="2026-09-03T00:00:00"/>
    <n v="2026"/>
    <s v="Q3"/>
    <n v="9"/>
    <x v="8"/>
    <x v="1"/>
    <x v="11"/>
    <x v="0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</r>
  <r>
    <n v="2340"/>
    <d v="2026-09-03T00:00:00"/>
    <n v="2026"/>
    <s v="Q3"/>
    <n v="9"/>
    <x v="8"/>
    <x v="1"/>
    <x v="14"/>
    <x v="2"/>
    <s v="New"/>
    <s v="Camping"/>
    <s v="Alpine Tent 4P"/>
    <n v="4"/>
    <n v="332.93"/>
    <n v="0"/>
    <n v="193.56"/>
    <n v="1331.72"/>
    <n v="774.24"/>
    <n v="557.48"/>
    <n v="0.41861652599645571"/>
  </r>
  <r>
    <n v="3078"/>
    <d v="2026-09-03T00:00:00"/>
    <n v="2026"/>
    <s v="Q3"/>
    <n v="9"/>
    <x v="8"/>
    <x v="1"/>
    <x v="14"/>
    <x v="2"/>
    <s v="Business"/>
    <s v="Camping"/>
    <s v="Compact Sleeping Bag"/>
    <n v="4"/>
    <n v="122.43"/>
    <n v="0"/>
    <n v="61.5"/>
    <n v="489.72"/>
    <n v="246"/>
    <n v="243.72000000000003"/>
    <n v="0.49767213918157316"/>
  </r>
  <r>
    <n v="3575"/>
    <d v="2026-09-03T00:00:00"/>
    <n v="2026"/>
    <s v="Q3"/>
    <n v="9"/>
    <x v="8"/>
    <x v="2"/>
    <x v="2"/>
    <x v="3"/>
    <s v="Returning"/>
    <s v="Cycling"/>
    <s v="Commuter Helmet"/>
    <n v="3"/>
    <n v="81.12"/>
    <n v="0.1"/>
    <n v="41.78"/>
    <n v="219.02400000000003"/>
    <n v="125.34"/>
    <n v="93.684000000000026"/>
    <n v="0.42773394696471628"/>
  </r>
  <r>
    <n v="3700"/>
    <d v="2026-09-03T00:00:00"/>
    <n v="2026"/>
    <s v="Q3"/>
    <n v="9"/>
    <x v="8"/>
    <x v="1"/>
    <x v="14"/>
    <x v="0"/>
    <s v="Returning"/>
    <s v="Travel"/>
    <s v="Travel Backpack 35L"/>
    <n v="1"/>
    <n v="168.54"/>
    <n v="0.05"/>
    <n v="87.82"/>
    <n v="160.11299999999997"/>
    <n v="87.82"/>
    <n v="72.292999999999978"/>
    <n v="0.45151236938911887"/>
  </r>
  <r>
    <n v="3762"/>
    <d v="2026-09-03T00:00:00"/>
    <n v="2026"/>
    <s v="Q3"/>
    <n v="9"/>
    <x v="8"/>
    <x v="0"/>
    <x v="0"/>
    <x v="2"/>
    <s v="New"/>
    <s v="Cycling"/>
    <s v="Compact Repair Kit"/>
    <n v="4"/>
    <n v="39.61"/>
    <n v="0.1"/>
    <n v="16.829999999999998"/>
    <n v="142.596"/>
    <n v="67.319999999999993"/>
    <n v="75.27600000000001"/>
    <n v="0.52789699570815452"/>
  </r>
  <r>
    <n v="2790"/>
    <d v="2026-09-04T00:00:00"/>
    <n v="2026"/>
    <s v="Q3"/>
    <n v="9"/>
    <x v="8"/>
    <x v="3"/>
    <x v="8"/>
    <x v="0"/>
    <s v="Returning"/>
    <s v="Fitness"/>
    <s v="Resistance Band Set"/>
    <n v="1"/>
    <n v="39.85"/>
    <n v="0.1"/>
    <n v="14.96"/>
    <n v="35.865000000000002"/>
    <n v="14.96"/>
    <n v="20.905000000000001"/>
    <n v="0.58288024536456151"/>
  </r>
  <r>
    <n v="4149"/>
    <d v="2026-09-04T00:00:00"/>
    <n v="2026"/>
    <s v="Q3"/>
    <n v="9"/>
    <x v="8"/>
    <x v="3"/>
    <x v="8"/>
    <x v="0"/>
    <s v="New"/>
    <s v="Fitness"/>
    <s v="Resistance Band Set"/>
    <n v="1"/>
    <n v="40.51"/>
    <n v="0.05"/>
    <n v="14.7"/>
    <n v="38.484499999999997"/>
    <n v="14.7"/>
    <n v="23.784499999999998"/>
    <n v="0.6180280372617547"/>
  </r>
  <r>
    <n v="1955"/>
    <d v="2026-09-05T00:00:00"/>
    <n v="2026"/>
    <s v="Q3"/>
    <n v="9"/>
    <x v="8"/>
    <x v="1"/>
    <x v="12"/>
    <x v="0"/>
    <s v="Returning"/>
    <s v="Camping"/>
    <s v="Compact Sleeping Bag"/>
    <n v="1"/>
    <n v="121.59"/>
    <n v="0"/>
    <n v="62.44"/>
    <n v="121.59"/>
    <n v="62.44"/>
    <n v="59.150000000000006"/>
    <n v="0.4864709268854347"/>
  </r>
  <r>
    <n v="2077"/>
    <d v="2026-09-05T00:00:00"/>
    <n v="2026"/>
    <s v="Q3"/>
    <n v="9"/>
    <x v="8"/>
    <x v="3"/>
    <x v="8"/>
    <x v="1"/>
    <s v="Business"/>
    <s v="Hiking"/>
    <s v="Summit Backpack 45L"/>
    <n v="4"/>
    <n v="152.99"/>
    <n v="0.15"/>
    <n v="77.12"/>
    <n v="520.16600000000005"/>
    <n v="308.48"/>
    <n v="211.68600000000004"/>
    <n v="0.40695854784818697"/>
  </r>
  <r>
    <n v="2879"/>
    <d v="2026-09-05T00:00:00"/>
    <n v="2026"/>
    <s v="Q3"/>
    <n v="9"/>
    <x v="8"/>
    <x v="2"/>
    <x v="10"/>
    <x v="0"/>
    <s v="Business"/>
    <s v="Travel"/>
    <s v="Insulated Bottle"/>
    <n v="3"/>
    <n v="36.19"/>
    <n v="0.1"/>
    <n v="13.97"/>
    <n v="97.712999999999994"/>
    <n v="41.910000000000004"/>
    <n v="55.80299999999999"/>
    <n v="0.57109084768659235"/>
  </r>
  <r>
    <n v="3353"/>
    <d v="2026-09-05T00:00:00"/>
    <n v="2026"/>
    <s v="Q3"/>
    <n v="9"/>
    <x v="8"/>
    <x v="2"/>
    <x v="16"/>
    <x v="2"/>
    <s v="New"/>
    <s v="Hiking"/>
    <s v="Trail Boots"/>
    <n v="2"/>
    <n v="142.44"/>
    <n v="0"/>
    <n v="77.33"/>
    <n v="284.88"/>
    <n v="154.66"/>
    <n v="130.22"/>
    <n v="0.45710474585790506"/>
  </r>
  <r>
    <n v="3514"/>
    <d v="2026-09-05T00:00:00"/>
    <n v="2026"/>
    <s v="Q3"/>
    <n v="9"/>
    <x v="8"/>
    <x v="1"/>
    <x v="6"/>
    <x v="0"/>
    <s v="New"/>
    <s v="Travel"/>
    <s v="Carry-On Duffel"/>
    <n v="2"/>
    <n v="133.81"/>
    <n v="0"/>
    <n v="66.78"/>
    <n v="267.62"/>
    <n v="133.56"/>
    <n v="134.06"/>
    <n v="0.5009341603766535"/>
  </r>
  <r>
    <n v="3964"/>
    <d v="2026-09-05T00:00:00"/>
    <n v="2026"/>
    <s v="Q3"/>
    <n v="9"/>
    <x v="8"/>
    <x v="1"/>
    <x v="12"/>
    <x v="2"/>
    <s v="New"/>
    <s v="Fitness"/>
    <s v="Resistance Band Set"/>
    <n v="2"/>
    <n v="40.49"/>
    <n v="0.15"/>
    <n v="14.32"/>
    <n v="68.832999999999998"/>
    <n v="28.64"/>
    <n v="40.192999999999998"/>
    <n v="0.58392050324698908"/>
  </r>
  <r>
    <n v="4599"/>
    <d v="2026-09-05T00:00:00"/>
    <n v="2026"/>
    <s v="Q3"/>
    <n v="9"/>
    <x v="8"/>
    <x v="2"/>
    <x v="2"/>
    <x v="0"/>
    <s v="Business"/>
    <s v="Camping"/>
    <s v="Trail Tent 2P"/>
    <n v="4"/>
    <n v="198.1"/>
    <n v="0"/>
    <n v="101.61"/>
    <n v="792.4"/>
    <n v="406.44"/>
    <n v="385.96"/>
    <n v="0.48707723372034323"/>
  </r>
  <r>
    <n v="5030"/>
    <d v="2026-09-05T00:00:00"/>
    <n v="2026"/>
    <s v="Q3"/>
    <n v="9"/>
    <x v="8"/>
    <x v="1"/>
    <x v="12"/>
    <x v="2"/>
    <s v="New"/>
    <s v="Cycling"/>
    <s v="Commuter Helmet"/>
    <n v="1"/>
    <n v="83.73"/>
    <n v="0.15"/>
    <n v="43.34"/>
    <n v="71.170500000000004"/>
    <n v="43.34"/>
    <n v="27.830500000000001"/>
    <n v="0.39103982689457006"/>
  </r>
  <r>
    <n v="1593"/>
    <d v="2026-09-06T00:00:00"/>
    <n v="2026"/>
    <s v="Q3"/>
    <n v="9"/>
    <x v="8"/>
    <x v="1"/>
    <x v="14"/>
    <x v="2"/>
    <s v="New"/>
    <s v="Camping"/>
    <s v="Trail Tent 2P"/>
    <n v="2"/>
    <n v="194.92"/>
    <n v="0"/>
    <n v="102.66"/>
    <n v="389.84"/>
    <n v="205.32"/>
    <n v="184.51999999999998"/>
    <n v="0.47332238867227577"/>
  </r>
  <r>
    <n v="1818"/>
    <d v="2026-09-06T00:00:00"/>
    <n v="2026"/>
    <s v="Q3"/>
    <n v="9"/>
    <x v="8"/>
    <x v="1"/>
    <x v="12"/>
    <x v="2"/>
    <s v="New"/>
    <s v="Travel"/>
    <s v="Travel Backpack 35L"/>
    <n v="1"/>
    <n v="161.03"/>
    <n v="0"/>
    <n v="89.86"/>
    <n v="161.03"/>
    <n v="89.86"/>
    <n v="71.17"/>
    <n v="0.44196733527914056"/>
  </r>
  <r>
    <n v="2370"/>
    <d v="2026-09-06T00:00:00"/>
    <n v="2026"/>
    <s v="Q3"/>
    <n v="9"/>
    <x v="8"/>
    <x v="3"/>
    <x v="4"/>
    <x v="3"/>
    <s v="New"/>
    <s v="Fitness"/>
    <s v="Recovery Roller"/>
    <n v="1"/>
    <n v="35.68"/>
    <n v="0.05"/>
    <n v="13.76"/>
    <n v="33.896000000000001"/>
    <n v="13.76"/>
    <n v="20.136000000000003"/>
    <n v="0.59405239556289835"/>
  </r>
  <r>
    <n v="2726"/>
    <d v="2026-09-06T00:00:00"/>
    <n v="2026"/>
    <s v="Q3"/>
    <n v="9"/>
    <x v="8"/>
    <x v="1"/>
    <x v="6"/>
    <x v="0"/>
    <s v="New"/>
    <s v="Cycling"/>
    <s v="Compact Repair Kit"/>
    <n v="1"/>
    <n v="39.68"/>
    <n v="0.05"/>
    <n v="16.63"/>
    <n v="37.695999999999998"/>
    <n v="16.63"/>
    <n v="21.065999999999999"/>
    <n v="0.55883913412563668"/>
  </r>
  <r>
    <n v="2755"/>
    <d v="2026-09-06T00:00:00"/>
    <n v="2026"/>
    <s v="Q3"/>
    <n v="9"/>
    <x v="8"/>
    <x v="2"/>
    <x v="10"/>
    <x v="0"/>
    <s v="New"/>
    <s v="Hiking"/>
    <s v="Trail Boots"/>
    <n v="3"/>
    <n v="146.22"/>
    <n v="0"/>
    <n v="80.13"/>
    <n v="438.65999999999997"/>
    <n v="240.39"/>
    <n v="198.26999999999998"/>
    <n v="0.4519901518260156"/>
  </r>
  <r>
    <n v="3187"/>
    <d v="2026-09-06T00:00:00"/>
    <n v="2026"/>
    <s v="Q3"/>
    <n v="9"/>
    <x v="8"/>
    <x v="3"/>
    <x v="7"/>
    <x v="2"/>
    <s v="Returning"/>
    <s v="Hiking"/>
    <s v="Trekking Poles"/>
    <n v="1"/>
    <n v="71.680000000000007"/>
    <n v="0"/>
    <n v="31.87"/>
    <n v="71.680000000000007"/>
    <n v="31.87"/>
    <n v="39.81"/>
    <n v="0.5553850446428571"/>
  </r>
  <r>
    <n v="3471"/>
    <d v="2026-09-06T00:00:00"/>
    <n v="2026"/>
    <s v="Q3"/>
    <n v="9"/>
    <x v="8"/>
    <x v="2"/>
    <x v="10"/>
    <x v="3"/>
    <s v="New"/>
    <s v="Fitness"/>
    <s v="Training Mat"/>
    <n v="2"/>
    <n v="51.77"/>
    <n v="0"/>
    <n v="21.46"/>
    <n v="103.54"/>
    <n v="42.92"/>
    <n v="60.620000000000005"/>
    <n v="0.58547421286459345"/>
  </r>
  <r>
    <n v="3529"/>
    <d v="2026-09-06T00:00:00"/>
    <n v="2026"/>
    <s v="Q3"/>
    <n v="9"/>
    <x v="8"/>
    <x v="2"/>
    <x v="5"/>
    <x v="1"/>
    <s v="Returning"/>
    <s v="Fitness"/>
    <s v="Resistance Band Set"/>
    <n v="4"/>
    <n v="39.4"/>
    <n v="0.15"/>
    <n v="14.95"/>
    <n v="133.95999999999998"/>
    <n v="59.8"/>
    <n v="74.159999999999982"/>
    <n v="0.55359808898178553"/>
  </r>
  <r>
    <n v="3549"/>
    <d v="2026-09-06T00:00:00"/>
    <n v="2026"/>
    <s v="Q3"/>
    <n v="9"/>
    <x v="8"/>
    <x v="3"/>
    <x v="8"/>
    <x v="0"/>
    <s v="New"/>
    <s v="Travel"/>
    <s v="Packing Cube Set"/>
    <n v="1"/>
    <n v="47.17"/>
    <n v="0"/>
    <n v="18.64"/>
    <n v="47.17"/>
    <n v="18.64"/>
    <n v="28.53"/>
    <n v="0.60483358066567738"/>
  </r>
  <r>
    <n v="4003"/>
    <d v="2026-09-06T00:00:00"/>
    <n v="2026"/>
    <s v="Q3"/>
    <n v="9"/>
    <x v="8"/>
    <x v="3"/>
    <x v="4"/>
    <x v="3"/>
    <s v="Returning"/>
    <s v="Fitness"/>
    <s v="Training Mat"/>
    <n v="2"/>
    <n v="50.41"/>
    <n v="0.1"/>
    <n v="22.05"/>
    <n v="90.738"/>
    <n v="44.1"/>
    <n v="46.637999999999998"/>
    <n v="0.51398532037294187"/>
  </r>
  <r>
    <n v="4613"/>
    <d v="2026-09-06T00:00:00"/>
    <n v="2026"/>
    <s v="Q3"/>
    <n v="9"/>
    <x v="8"/>
    <x v="3"/>
    <x v="13"/>
    <x v="0"/>
    <s v="Business"/>
    <s v="Cycling"/>
    <s v="Commuter Helmet"/>
    <n v="4"/>
    <n v="80.38"/>
    <n v="0.1"/>
    <n v="42.55"/>
    <n v="289.36799999999999"/>
    <n v="170.2"/>
    <n v="119.16800000000001"/>
    <n v="0.41182162505874875"/>
  </r>
  <r>
    <n v="75"/>
    <d v="2026-09-07T00:00:00"/>
    <n v="2026"/>
    <s v="Q3"/>
    <n v="9"/>
    <x v="8"/>
    <x v="0"/>
    <x v="0"/>
    <x v="0"/>
    <s v="Business"/>
    <s v="Fitness"/>
    <s v="Resistance Band Set"/>
    <n v="2"/>
    <n v="40.78"/>
    <n v="0"/>
    <n v="15.04"/>
    <n v="81.56"/>
    <n v="30.08"/>
    <n v="51.480000000000004"/>
    <n v="0.63119176066699367"/>
  </r>
  <r>
    <n v="601"/>
    <d v="2026-09-07T00:00:00"/>
    <n v="2026"/>
    <s v="Q3"/>
    <n v="9"/>
    <x v="8"/>
    <x v="1"/>
    <x v="12"/>
    <x v="0"/>
    <s v="Returning"/>
    <s v="Hiking"/>
    <s v="Trail Boots"/>
    <n v="1"/>
    <n v="141.69"/>
    <n v="0"/>
    <n v="80.34"/>
    <n v="141.69"/>
    <n v="80.34"/>
    <n v="61.349999999999994"/>
    <n v="0.43298750793986868"/>
  </r>
  <r>
    <n v="1617"/>
    <d v="2026-09-07T00:00:00"/>
    <n v="2026"/>
    <s v="Q3"/>
    <n v="9"/>
    <x v="8"/>
    <x v="3"/>
    <x v="8"/>
    <x v="0"/>
    <s v="New"/>
    <s v="Camping"/>
    <s v="Portable Camp Stove"/>
    <n v="1"/>
    <n v="83.28"/>
    <n v="0.1"/>
    <n v="39.75"/>
    <n v="74.951999999999998"/>
    <n v="39.75"/>
    <n v="35.201999999999998"/>
    <n v="0.46966058277297468"/>
  </r>
  <r>
    <n v="2305"/>
    <d v="2026-09-07T00:00:00"/>
    <n v="2026"/>
    <s v="Q3"/>
    <n v="9"/>
    <x v="8"/>
    <x v="3"/>
    <x v="7"/>
    <x v="3"/>
    <s v="Returning"/>
    <s v="Camping"/>
    <s v="Portable Camp Stove"/>
    <n v="2"/>
    <n v="82.43"/>
    <n v="0"/>
    <n v="40.51"/>
    <n v="164.86"/>
    <n v="81.02"/>
    <n v="83.840000000000018"/>
    <n v="0.50855271139148372"/>
  </r>
  <r>
    <n v="2344"/>
    <d v="2026-09-07T00:00:00"/>
    <n v="2026"/>
    <s v="Q3"/>
    <n v="9"/>
    <x v="8"/>
    <x v="0"/>
    <x v="15"/>
    <x v="3"/>
    <s v="New"/>
    <s v="Fitness"/>
    <s v="Recovery Roller"/>
    <n v="4"/>
    <n v="36.380000000000003"/>
    <n v="0"/>
    <n v="14.16"/>
    <n v="145.52000000000001"/>
    <n v="56.64"/>
    <n v="88.88000000000001"/>
    <n v="0.61077515118196812"/>
  </r>
  <r>
    <n v="2601"/>
    <d v="2026-09-07T00:00:00"/>
    <n v="2026"/>
    <s v="Q3"/>
    <n v="9"/>
    <x v="8"/>
    <x v="1"/>
    <x v="11"/>
    <x v="0"/>
    <s v="New"/>
    <s v="Cycling"/>
    <s v="Commuter Helmet"/>
    <n v="1"/>
    <n v="82.86"/>
    <n v="0"/>
    <n v="43.33"/>
    <n v="82.86"/>
    <n v="43.33"/>
    <n v="39.53"/>
    <n v="0.47706975621530295"/>
  </r>
  <r>
    <n v="2831"/>
    <d v="2026-09-07T00:00:00"/>
    <n v="2026"/>
    <s v="Q3"/>
    <n v="9"/>
    <x v="8"/>
    <x v="0"/>
    <x v="9"/>
    <x v="0"/>
    <s v="New"/>
    <s v="Travel"/>
    <s v="Packing Cube Set"/>
    <n v="1"/>
    <n v="46.44"/>
    <n v="0.05"/>
    <n v="17.88"/>
    <n v="44.117999999999995"/>
    <n v="17.88"/>
    <n v="26.237999999999996"/>
    <n v="0.59472324221406225"/>
  </r>
  <r>
    <n v="2845"/>
    <d v="2026-09-07T00:00:00"/>
    <n v="2026"/>
    <s v="Q3"/>
    <n v="9"/>
    <x v="8"/>
    <x v="0"/>
    <x v="0"/>
    <x v="1"/>
    <s v="Business"/>
    <s v="Travel"/>
    <s v="Carry-On Duffel"/>
    <n v="4"/>
    <n v="133.26"/>
    <n v="0.1"/>
    <n v="68.77"/>
    <n v="479.73599999999999"/>
    <n v="275.08"/>
    <n v="204.65600000000001"/>
    <n v="0.42660129738022579"/>
  </r>
  <r>
    <n v="3679"/>
    <d v="2026-09-07T00:00:00"/>
    <n v="2026"/>
    <s v="Q3"/>
    <n v="9"/>
    <x v="8"/>
    <x v="1"/>
    <x v="12"/>
    <x v="3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</r>
  <r>
    <n v="3828"/>
    <d v="2026-09-07T00:00:00"/>
    <n v="2026"/>
    <s v="Q3"/>
    <n v="9"/>
    <x v="8"/>
    <x v="0"/>
    <x v="0"/>
    <x v="0"/>
    <s v="New"/>
    <s v="Travel"/>
    <s v="Travel Backpack 35L"/>
    <n v="2"/>
    <n v="166.13"/>
    <n v="0.15"/>
    <n v="86.71"/>
    <n v="282.42099999999999"/>
    <n v="173.42"/>
    <n v="109.001"/>
    <n v="0.38595217777714835"/>
  </r>
  <r>
    <n v="4226"/>
    <d v="2026-09-07T00:00:00"/>
    <n v="2026"/>
    <s v="Q3"/>
    <n v="9"/>
    <x v="8"/>
    <x v="2"/>
    <x v="3"/>
    <x v="0"/>
    <s v="New"/>
    <s v="Fitness"/>
    <s v="Training Mat"/>
    <n v="1"/>
    <n v="51.74"/>
    <n v="0"/>
    <n v="22.45"/>
    <n v="51.74"/>
    <n v="22.45"/>
    <n v="29.290000000000003"/>
    <n v="0.56609972941631237"/>
  </r>
  <r>
    <n v="58"/>
    <d v="2026-09-08T00:00:00"/>
    <n v="2026"/>
    <s v="Q3"/>
    <n v="9"/>
    <x v="8"/>
    <x v="0"/>
    <x v="0"/>
    <x v="2"/>
    <s v="Returning"/>
    <s v="Hiking"/>
    <s v="Trekking Poles"/>
    <n v="1"/>
    <n v="71.7"/>
    <n v="0"/>
    <n v="32"/>
    <n v="71.7"/>
    <n v="32"/>
    <n v="39.700000000000003"/>
    <n v="0.55369595536959559"/>
  </r>
  <r>
    <n v="1224"/>
    <d v="2026-09-08T00:00:00"/>
    <n v="2026"/>
    <s v="Q3"/>
    <n v="9"/>
    <x v="8"/>
    <x v="2"/>
    <x v="2"/>
    <x v="0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</r>
  <r>
    <n v="4345"/>
    <d v="2026-09-08T00:00:00"/>
    <n v="2026"/>
    <s v="Q3"/>
    <n v="9"/>
    <x v="8"/>
    <x v="0"/>
    <x v="9"/>
    <x v="0"/>
    <s v="New"/>
    <s v="Camping"/>
    <s v="Alpine Tent 4P"/>
    <n v="2"/>
    <n v="345.33"/>
    <n v="0"/>
    <n v="198.22"/>
    <n v="690.66"/>
    <n v="396.44"/>
    <n v="294.21999999999997"/>
    <n v="0.42599832044710856"/>
  </r>
  <r>
    <n v="1069"/>
    <d v="2026-09-09T00:00:00"/>
    <n v="2026"/>
    <s v="Q3"/>
    <n v="9"/>
    <x v="8"/>
    <x v="3"/>
    <x v="13"/>
    <x v="0"/>
    <s v="Returning"/>
    <s v="Hiking"/>
    <s v="Trail Boots"/>
    <n v="1"/>
    <n v="145.33000000000001"/>
    <n v="0.1"/>
    <n v="80.97"/>
    <n v="130.79700000000003"/>
    <n v="80.97"/>
    <n v="49.827000000000027"/>
    <n v="0.3809491043372556"/>
  </r>
  <r>
    <n v="1489"/>
    <d v="2026-09-09T00:00:00"/>
    <n v="2026"/>
    <s v="Q3"/>
    <n v="9"/>
    <x v="8"/>
    <x v="0"/>
    <x v="0"/>
    <x v="0"/>
    <s v="Returning"/>
    <s v="Cycling"/>
    <s v="Trail Bike Light"/>
    <n v="3"/>
    <n v="50.03"/>
    <n v="0.1"/>
    <n v="22.89"/>
    <n v="135.08100000000002"/>
    <n v="68.67"/>
    <n v="66.411000000000016"/>
    <n v="0.49163835032313952"/>
  </r>
  <r>
    <n v="2045"/>
    <d v="2026-09-09T00:00:00"/>
    <n v="2026"/>
    <s v="Q3"/>
    <n v="9"/>
    <x v="8"/>
    <x v="1"/>
    <x v="1"/>
    <x v="3"/>
    <s v="Returning"/>
    <s v="Travel"/>
    <s v="Insulated Bottle"/>
    <n v="1"/>
    <n v="35.68"/>
    <n v="0.05"/>
    <n v="13.37"/>
    <n v="33.896000000000001"/>
    <n v="13.37"/>
    <n v="20.526000000000003"/>
    <n v="0.60555817795610112"/>
  </r>
  <r>
    <n v="2610"/>
    <d v="2026-09-09T00:00:00"/>
    <n v="2026"/>
    <s v="Q3"/>
    <n v="9"/>
    <x v="8"/>
    <x v="3"/>
    <x v="8"/>
    <x v="0"/>
    <s v="Returning"/>
    <s v="Camping"/>
    <s v="Alpine Tent 4P"/>
    <n v="1"/>
    <n v="341.87"/>
    <n v="0.1"/>
    <n v="190.66"/>
    <n v="307.68299999999999"/>
    <n v="190.66"/>
    <n v="117.023"/>
    <n v="0.38033625517171893"/>
  </r>
  <r>
    <n v="4210"/>
    <d v="2026-09-09T00:00:00"/>
    <n v="2026"/>
    <s v="Q3"/>
    <n v="9"/>
    <x v="8"/>
    <x v="1"/>
    <x v="6"/>
    <x v="0"/>
    <s v="Returning"/>
    <s v="Travel"/>
    <s v="Travel Backpack 35L"/>
    <n v="1"/>
    <n v="164.6"/>
    <n v="0"/>
    <n v="87.21"/>
    <n v="164.6"/>
    <n v="87.21"/>
    <n v="77.39"/>
    <n v="0.47017010935601461"/>
  </r>
  <r>
    <n v="4584"/>
    <d v="2026-09-09T00:00:00"/>
    <n v="2026"/>
    <s v="Q3"/>
    <n v="9"/>
    <x v="8"/>
    <x v="3"/>
    <x v="8"/>
    <x v="0"/>
    <s v="Returning"/>
    <s v="Fitness"/>
    <s v="Resistance Band Set"/>
    <n v="2"/>
    <n v="41.24"/>
    <n v="0"/>
    <n v="14.46"/>
    <n v="82.48"/>
    <n v="28.92"/>
    <n v="53.56"/>
    <n v="0.64936954413191073"/>
  </r>
  <r>
    <n v="44"/>
    <d v="2026-09-10T00:00:00"/>
    <n v="2026"/>
    <s v="Q3"/>
    <n v="9"/>
    <x v="8"/>
    <x v="2"/>
    <x v="10"/>
    <x v="2"/>
    <s v="New"/>
    <s v="Cycling"/>
    <s v="Compact Repair Kit"/>
    <n v="1"/>
    <n v="40.1"/>
    <n v="0"/>
    <n v="16.920000000000002"/>
    <n v="40.1"/>
    <n v="16.920000000000002"/>
    <n v="23.18"/>
    <n v="0.57805486284289276"/>
  </r>
  <r>
    <n v="97"/>
    <d v="2026-09-10T00:00:00"/>
    <n v="2026"/>
    <s v="Q3"/>
    <n v="9"/>
    <x v="8"/>
    <x v="1"/>
    <x v="6"/>
    <x v="0"/>
    <s v="New"/>
    <s v="Camping"/>
    <s v="Portable Camp Stove"/>
    <n v="2"/>
    <n v="80.239999999999995"/>
    <n v="0"/>
    <n v="40.5"/>
    <n v="160.47999999999999"/>
    <n v="81"/>
    <n v="79.47999999999999"/>
    <n v="0.49526420737786636"/>
  </r>
  <r>
    <n v="1015"/>
    <d v="2026-09-10T00:00:00"/>
    <n v="2026"/>
    <s v="Q3"/>
    <n v="9"/>
    <x v="8"/>
    <x v="2"/>
    <x v="3"/>
    <x v="0"/>
    <s v="New"/>
    <s v="Hiking"/>
    <s v="Summit Backpack 45L"/>
    <n v="4"/>
    <n v="151.01"/>
    <n v="0"/>
    <n v="80.569999999999993"/>
    <n v="604.04"/>
    <n v="322.27999999999997"/>
    <n v="281.76"/>
    <n v="0.46645917488908023"/>
  </r>
  <r>
    <n v="1128"/>
    <d v="2026-09-10T00:00:00"/>
    <n v="2026"/>
    <s v="Q3"/>
    <n v="9"/>
    <x v="8"/>
    <x v="0"/>
    <x v="15"/>
    <x v="3"/>
    <s v="Returning"/>
    <s v="Cycling"/>
    <s v="Trail Bike Light"/>
    <n v="1"/>
    <n v="51.32"/>
    <n v="0.1"/>
    <n v="22.67"/>
    <n v="46.188000000000002"/>
    <n v="22.67"/>
    <n v="23.518000000000001"/>
    <n v="0.50917987356023209"/>
  </r>
  <r>
    <n v="3548"/>
    <d v="2026-09-10T00:00:00"/>
    <n v="2026"/>
    <s v="Q3"/>
    <n v="9"/>
    <x v="8"/>
    <x v="3"/>
    <x v="7"/>
    <x v="2"/>
    <s v="Returning"/>
    <s v="Hiking"/>
    <s v="Trekking Poles"/>
    <n v="2"/>
    <n v="72.61"/>
    <n v="0"/>
    <n v="32.68"/>
    <n v="145.22"/>
    <n v="65.36"/>
    <n v="79.86"/>
    <n v="0.54992425285773305"/>
  </r>
  <r>
    <n v="242"/>
    <d v="2026-09-11T00:00:00"/>
    <n v="2026"/>
    <s v="Q3"/>
    <n v="9"/>
    <x v="8"/>
    <x v="3"/>
    <x v="13"/>
    <x v="3"/>
    <s v="Business"/>
    <s v="Fitness"/>
    <s v="Resistance Band Set"/>
    <n v="5"/>
    <n v="40.94"/>
    <n v="0"/>
    <n v="14.78"/>
    <n v="204.7"/>
    <n v="73.899999999999991"/>
    <n v="130.80000000000001"/>
    <n v="0.6389838788470934"/>
  </r>
  <r>
    <n v="784"/>
    <d v="2026-09-11T00:00:00"/>
    <n v="2026"/>
    <s v="Q3"/>
    <n v="9"/>
    <x v="8"/>
    <x v="2"/>
    <x v="16"/>
    <x v="3"/>
    <s v="New"/>
    <s v="Cycling"/>
    <s v="Commuter Helmet"/>
    <n v="4"/>
    <n v="81.69"/>
    <n v="0"/>
    <n v="42.23"/>
    <n v="326.76"/>
    <n v="168.92"/>
    <n v="157.84"/>
    <n v="0.48304566042355246"/>
  </r>
  <r>
    <n v="1535"/>
    <d v="2026-09-11T00:00:00"/>
    <n v="2026"/>
    <s v="Q3"/>
    <n v="9"/>
    <x v="8"/>
    <x v="0"/>
    <x v="15"/>
    <x v="2"/>
    <s v="New"/>
    <s v="Cycling"/>
    <s v="Trail Bike Light"/>
    <n v="1"/>
    <n v="51.25"/>
    <n v="0.05"/>
    <n v="21.99"/>
    <n v="48.6875"/>
    <n v="21.99"/>
    <n v="26.697500000000002"/>
    <n v="0.54834403080872918"/>
  </r>
  <r>
    <n v="1687"/>
    <d v="2026-09-11T00:00:00"/>
    <n v="2026"/>
    <s v="Q3"/>
    <n v="9"/>
    <x v="8"/>
    <x v="2"/>
    <x v="16"/>
    <x v="0"/>
    <s v="Returning"/>
    <s v="Fitness"/>
    <s v="Training Mat"/>
    <n v="1"/>
    <n v="50.78"/>
    <n v="0.05"/>
    <n v="22.52"/>
    <n v="48.241"/>
    <n v="22.52"/>
    <n v="25.721"/>
    <n v="0.5331771729441761"/>
  </r>
  <r>
    <n v="2162"/>
    <d v="2026-09-11T00:00:00"/>
    <n v="2026"/>
    <s v="Q3"/>
    <n v="9"/>
    <x v="8"/>
    <x v="1"/>
    <x v="1"/>
    <x v="0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</r>
  <r>
    <n v="2307"/>
    <d v="2026-09-11T00:00:00"/>
    <n v="2026"/>
    <s v="Q3"/>
    <n v="9"/>
    <x v="8"/>
    <x v="2"/>
    <x v="2"/>
    <x v="0"/>
    <s v="Returning"/>
    <s v="Travel"/>
    <s v="Travel Backpack 35L"/>
    <n v="1"/>
    <n v="162.06"/>
    <n v="0"/>
    <n v="86.95"/>
    <n v="162.06"/>
    <n v="86.95"/>
    <n v="75.11"/>
    <n v="0.4634703196347032"/>
  </r>
  <r>
    <n v="3976"/>
    <d v="2026-09-11T00:00:00"/>
    <n v="2026"/>
    <s v="Q3"/>
    <n v="9"/>
    <x v="8"/>
    <x v="2"/>
    <x v="5"/>
    <x v="2"/>
    <s v="Returning"/>
    <s v="Travel"/>
    <s v="Insulated Bottle"/>
    <n v="2"/>
    <n v="37.03"/>
    <n v="0.1"/>
    <n v="13.46"/>
    <n v="66.654000000000011"/>
    <n v="26.92"/>
    <n v="39.734000000000009"/>
    <n v="0.59612326342004984"/>
  </r>
  <r>
    <n v="5066"/>
    <d v="2026-09-11T00:00:00"/>
    <n v="2026"/>
    <s v="Q3"/>
    <n v="9"/>
    <x v="8"/>
    <x v="1"/>
    <x v="11"/>
    <x v="0"/>
    <s v="New"/>
    <s v="Camping"/>
    <s v="Alpine Tent 4P"/>
    <n v="1"/>
    <n v="338.01"/>
    <n v="0"/>
    <n v="190.89"/>
    <n v="338.01"/>
    <n v="190.89"/>
    <n v="147.12"/>
    <n v="0.43525339486997427"/>
  </r>
  <r>
    <n v="78"/>
    <d v="2026-09-12T00:00:00"/>
    <n v="2026"/>
    <s v="Q3"/>
    <n v="9"/>
    <x v="8"/>
    <x v="3"/>
    <x v="13"/>
    <x v="0"/>
    <s v="New"/>
    <s v="Fitness"/>
    <s v="Resistance Band Set"/>
    <n v="5"/>
    <n v="40.78"/>
    <n v="0.05"/>
    <n v="14.94"/>
    <n v="193.70499999999998"/>
    <n v="74.7"/>
    <n v="119.00499999999998"/>
    <n v="0.61436204537828132"/>
  </r>
  <r>
    <n v="354"/>
    <d v="2026-09-12T00:00:00"/>
    <n v="2026"/>
    <s v="Q3"/>
    <n v="9"/>
    <x v="8"/>
    <x v="2"/>
    <x v="16"/>
    <x v="0"/>
    <s v="Returning"/>
    <s v="Cycling"/>
    <s v="Trail Bike Light"/>
    <n v="4"/>
    <n v="51.47"/>
    <n v="0"/>
    <n v="21.9"/>
    <n v="205.88"/>
    <n v="87.6"/>
    <n v="118.28"/>
    <n v="0.57450942296483387"/>
  </r>
  <r>
    <n v="1738"/>
    <d v="2026-09-12T00:00:00"/>
    <n v="2026"/>
    <s v="Q3"/>
    <n v="9"/>
    <x v="8"/>
    <x v="0"/>
    <x v="15"/>
    <x v="1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</r>
  <r>
    <n v="1900"/>
    <d v="2026-09-12T00:00:00"/>
    <n v="2026"/>
    <s v="Q3"/>
    <n v="9"/>
    <x v="8"/>
    <x v="1"/>
    <x v="6"/>
    <x v="2"/>
    <s v="New"/>
    <s v="Fitness"/>
    <s v="Training Mat"/>
    <n v="1"/>
    <n v="51.34"/>
    <n v="0.1"/>
    <n v="22.63"/>
    <n v="46.206000000000003"/>
    <n v="22.63"/>
    <n v="23.576000000000004"/>
    <n v="0.51023676578799293"/>
  </r>
  <r>
    <n v="3375"/>
    <d v="2026-09-12T00:00:00"/>
    <n v="2026"/>
    <s v="Q3"/>
    <n v="9"/>
    <x v="8"/>
    <x v="1"/>
    <x v="1"/>
    <x v="1"/>
    <s v="Returning"/>
    <s v="Travel"/>
    <s v="Packing Cube Set"/>
    <n v="6"/>
    <n v="47.72"/>
    <n v="0.1"/>
    <n v="18.41"/>
    <n v="257.68799999999999"/>
    <n v="110.46000000000001"/>
    <n v="147.22799999999998"/>
    <n v="0.57134208810654741"/>
  </r>
  <r>
    <n v="3567"/>
    <d v="2026-09-12T00:00:00"/>
    <n v="2026"/>
    <s v="Q3"/>
    <n v="9"/>
    <x v="8"/>
    <x v="1"/>
    <x v="11"/>
    <x v="0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</r>
  <r>
    <n v="4106"/>
    <d v="2026-09-12T00:00:00"/>
    <n v="2026"/>
    <s v="Q3"/>
    <n v="9"/>
    <x v="8"/>
    <x v="1"/>
    <x v="6"/>
    <x v="2"/>
    <s v="Returning"/>
    <s v="Cycling"/>
    <s v="Compact Repair Kit"/>
    <n v="2"/>
    <n v="39.700000000000003"/>
    <n v="0"/>
    <n v="16.32"/>
    <n v="79.400000000000006"/>
    <n v="32.64"/>
    <n v="46.760000000000005"/>
    <n v="0.58891687657430736"/>
  </r>
  <r>
    <n v="4293"/>
    <d v="2026-09-12T00:00:00"/>
    <n v="2026"/>
    <s v="Q3"/>
    <n v="9"/>
    <x v="8"/>
    <x v="1"/>
    <x v="12"/>
    <x v="1"/>
    <s v="New"/>
    <s v="Camping"/>
    <s v="Alpine Tent 4P"/>
    <n v="4"/>
    <n v="344.67"/>
    <n v="0.1"/>
    <n v="195.35"/>
    <n v="1240.8120000000001"/>
    <n v="781.4"/>
    <n v="459.41200000000015"/>
    <n v="0.37025109363868186"/>
  </r>
  <r>
    <n v="4859"/>
    <d v="2026-09-12T00:00:00"/>
    <n v="2026"/>
    <s v="Q3"/>
    <n v="9"/>
    <x v="8"/>
    <x v="0"/>
    <x v="0"/>
    <x v="0"/>
    <s v="Returning"/>
    <s v="Cycling"/>
    <s v="Commuter Helmet"/>
    <n v="1"/>
    <n v="80.39"/>
    <n v="0"/>
    <n v="42.85"/>
    <n v="80.39"/>
    <n v="42.85"/>
    <n v="37.54"/>
    <n v="0.46697350416718497"/>
  </r>
  <r>
    <n v="770"/>
    <d v="2026-09-13T00:00:00"/>
    <n v="2026"/>
    <s v="Q3"/>
    <n v="9"/>
    <x v="8"/>
    <x v="2"/>
    <x v="3"/>
    <x v="2"/>
    <s v="Returning"/>
    <s v="Hiking"/>
    <s v="Trail Boots"/>
    <n v="1"/>
    <n v="143.66999999999999"/>
    <n v="0.1"/>
    <n v="79.89"/>
    <n v="129.303"/>
    <n v="79.89"/>
    <n v="49.412999999999997"/>
    <n v="0.38214890605786406"/>
  </r>
  <r>
    <n v="1375"/>
    <d v="2026-09-13T00:00:00"/>
    <n v="2026"/>
    <s v="Q3"/>
    <n v="9"/>
    <x v="8"/>
    <x v="1"/>
    <x v="12"/>
    <x v="2"/>
    <s v="Returning"/>
    <s v="Travel"/>
    <s v="Insulated Bottle"/>
    <n v="1"/>
    <n v="35.86"/>
    <n v="0"/>
    <n v="13.33"/>
    <n v="35.86"/>
    <n v="13.33"/>
    <n v="22.53"/>
    <n v="0.62827663134411604"/>
  </r>
  <r>
    <n v="2063"/>
    <d v="2026-09-13T00:00:00"/>
    <n v="2026"/>
    <s v="Q3"/>
    <n v="9"/>
    <x v="8"/>
    <x v="1"/>
    <x v="14"/>
    <x v="2"/>
    <s v="Returning"/>
    <s v="Travel"/>
    <s v="Carry-On Duffel"/>
    <n v="3"/>
    <n v="130.28"/>
    <n v="0.1"/>
    <n v="65.33"/>
    <n v="351.75600000000003"/>
    <n v="195.99"/>
    <n v="155.76600000000002"/>
    <n v="0.44282400300208102"/>
  </r>
  <r>
    <n v="2563"/>
    <d v="2026-09-13T00:00:00"/>
    <n v="2026"/>
    <s v="Q3"/>
    <n v="9"/>
    <x v="8"/>
    <x v="1"/>
    <x v="6"/>
    <x v="3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</r>
  <r>
    <n v="2786"/>
    <d v="2026-09-13T00:00:00"/>
    <n v="2026"/>
    <s v="Q3"/>
    <n v="9"/>
    <x v="8"/>
    <x v="3"/>
    <x v="8"/>
    <x v="0"/>
    <s v="New"/>
    <s v="Fitness"/>
    <s v="Resistance Band Set"/>
    <n v="2"/>
    <n v="40.83"/>
    <n v="0"/>
    <n v="14.56"/>
    <n v="81.66"/>
    <n v="29.12"/>
    <n v="52.539999999999992"/>
    <n v="0.64339946118050451"/>
  </r>
  <r>
    <n v="3269"/>
    <d v="2026-09-13T00:00:00"/>
    <n v="2026"/>
    <s v="Q3"/>
    <n v="9"/>
    <x v="8"/>
    <x v="2"/>
    <x v="16"/>
    <x v="2"/>
    <s v="New"/>
    <s v="Fitness"/>
    <s v="Recovery Roller"/>
    <n v="2"/>
    <n v="37.119999999999997"/>
    <n v="0"/>
    <n v="14.26"/>
    <n v="74.239999999999995"/>
    <n v="28.52"/>
    <n v="45.72"/>
    <n v="0.61584051724137934"/>
  </r>
  <r>
    <n v="3346"/>
    <d v="2026-09-13T00:00:00"/>
    <n v="2026"/>
    <s v="Q3"/>
    <n v="9"/>
    <x v="8"/>
    <x v="3"/>
    <x v="8"/>
    <x v="0"/>
    <s v="Returning"/>
    <s v="Camping"/>
    <s v="Compact Sleeping Bag"/>
    <n v="2"/>
    <n v="124.04"/>
    <n v="0.05"/>
    <n v="59.29"/>
    <n v="235.67599999999999"/>
    <n v="118.58"/>
    <n v="117.09599999999999"/>
    <n v="0.49685160983723414"/>
  </r>
  <r>
    <n v="4097"/>
    <d v="2026-09-13T00:00:00"/>
    <n v="2026"/>
    <s v="Q3"/>
    <n v="9"/>
    <x v="8"/>
    <x v="1"/>
    <x v="12"/>
    <x v="0"/>
    <s v="Returning"/>
    <s v="Hiking"/>
    <s v="Trail Boots"/>
    <n v="1"/>
    <n v="142.36000000000001"/>
    <n v="0"/>
    <n v="78.3"/>
    <n v="142.36000000000001"/>
    <n v="78.3"/>
    <n v="64.060000000000016"/>
    <n v="0.44998595110986239"/>
  </r>
  <r>
    <n v="4208"/>
    <d v="2026-09-13T00:00:00"/>
    <n v="2026"/>
    <s v="Q3"/>
    <n v="9"/>
    <x v="8"/>
    <x v="1"/>
    <x v="12"/>
    <x v="1"/>
    <s v="Business"/>
    <s v="Cycling"/>
    <s v="Cycling Pack 12L"/>
    <n v="6"/>
    <n v="104.11"/>
    <n v="0.1"/>
    <n v="49"/>
    <n v="562.19399999999996"/>
    <n v="294"/>
    <n v="268.19399999999996"/>
    <n v="0.47704884790659446"/>
  </r>
  <r>
    <n v="4606"/>
    <d v="2026-09-13T00:00:00"/>
    <n v="2026"/>
    <s v="Q3"/>
    <n v="9"/>
    <x v="8"/>
    <x v="3"/>
    <x v="8"/>
    <x v="0"/>
    <s v="Business"/>
    <s v="Camping"/>
    <s v="Alpine Tent 4P"/>
    <n v="1"/>
    <n v="335.02"/>
    <n v="0.05"/>
    <n v="198.44"/>
    <n v="318.26899999999995"/>
    <n v="198.44"/>
    <n v="119.82899999999995"/>
    <n v="0.3765022669502841"/>
  </r>
  <r>
    <n v="222"/>
    <d v="2026-09-14T00:00:00"/>
    <n v="2026"/>
    <s v="Q3"/>
    <n v="9"/>
    <x v="8"/>
    <x v="1"/>
    <x v="12"/>
    <x v="0"/>
    <s v="Returning"/>
    <s v="Cycling"/>
    <s v="Trail Bike Light"/>
    <n v="2"/>
    <n v="49.69"/>
    <n v="0.05"/>
    <n v="22.55"/>
    <n v="94.410999999999987"/>
    <n v="45.1"/>
    <n v="49.310999999999986"/>
    <n v="0.52230142674052804"/>
  </r>
  <r>
    <n v="241"/>
    <d v="2026-09-14T00:00:00"/>
    <n v="2026"/>
    <s v="Q3"/>
    <n v="9"/>
    <x v="8"/>
    <x v="2"/>
    <x v="5"/>
    <x v="0"/>
    <s v="Returning"/>
    <s v="Cycling"/>
    <s v="Trail Bike Light"/>
    <n v="4"/>
    <n v="50.5"/>
    <n v="0"/>
    <n v="23.02"/>
    <n v="202"/>
    <n v="92.08"/>
    <n v="109.92"/>
    <n v="0.5441584158415842"/>
  </r>
  <r>
    <n v="753"/>
    <d v="2026-09-14T00:00:00"/>
    <n v="2026"/>
    <s v="Q3"/>
    <n v="9"/>
    <x v="8"/>
    <x v="3"/>
    <x v="4"/>
    <x v="2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</r>
  <r>
    <n v="2530"/>
    <d v="2026-09-14T00:00:00"/>
    <n v="2026"/>
    <s v="Q3"/>
    <n v="9"/>
    <x v="8"/>
    <x v="3"/>
    <x v="7"/>
    <x v="0"/>
    <s v="New"/>
    <s v="Travel"/>
    <s v="Packing Cube Set"/>
    <n v="6"/>
    <n v="46.16"/>
    <n v="0.1"/>
    <n v="18.39"/>
    <n v="249.26399999999998"/>
    <n v="110.34"/>
    <n v="138.92399999999998"/>
    <n v="0.55733679953783932"/>
  </r>
  <r>
    <n v="572"/>
    <d v="2026-09-15T00:00:00"/>
    <n v="2026"/>
    <s v="Q3"/>
    <n v="9"/>
    <x v="8"/>
    <x v="0"/>
    <x v="15"/>
    <x v="2"/>
    <s v="Returning"/>
    <s v="Travel"/>
    <s v="Carry-On Duffel"/>
    <n v="2"/>
    <n v="135.79"/>
    <n v="0.05"/>
    <n v="66.53"/>
    <n v="258.00099999999998"/>
    <n v="133.06"/>
    <n v="124.94099999999997"/>
    <n v="0.48426556486215167"/>
  </r>
  <r>
    <n v="874"/>
    <d v="2026-09-15T00:00:00"/>
    <n v="2026"/>
    <s v="Q3"/>
    <n v="9"/>
    <x v="8"/>
    <x v="0"/>
    <x v="15"/>
    <x v="0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</r>
  <r>
    <n v="937"/>
    <d v="2026-09-15T00:00:00"/>
    <n v="2026"/>
    <s v="Q3"/>
    <n v="9"/>
    <x v="8"/>
    <x v="3"/>
    <x v="4"/>
    <x v="3"/>
    <s v="Business"/>
    <s v="Hiking"/>
    <s v="Trail Boots"/>
    <n v="1"/>
    <n v="146.41"/>
    <n v="0.15"/>
    <n v="80.87"/>
    <n v="124.4485"/>
    <n v="80.87"/>
    <n v="43.578499999999991"/>
    <n v="0.35017296311325563"/>
  </r>
  <r>
    <n v="1229"/>
    <d v="2026-09-15T00:00:00"/>
    <n v="2026"/>
    <s v="Q3"/>
    <n v="9"/>
    <x v="8"/>
    <x v="1"/>
    <x v="1"/>
    <x v="3"/>
    <s v="New"/>
    <s v="Cycling"/>
    <s v="Compact Repair Kit"/>
    <n v="5"/>
    <n v="40.17"/>
    <n v="0"/>
    <n v="16.27"/>
    <n v="200.85000000000002"/>
    <n v="81.349999999999994"/>
    <n v="119.50000000000003"/>
    <n v="0.59497137167040082"/>
  </r>
  <r>
    <n v="2186"/>
    <d v="2026-09-15T00:00:00"/>
    <n v="2026"/>
    <s v="Q3"/>
    <n v="9"/>
    <x v="8"/>
    <x v="2"/>
    <x v="2"/>
    <x v="0"/>
    <s v="Returning"/>
    <s v="Hiking"/>
    <s v="Hiking Daypack 20L"/>
    <n v="2"/>
    <n v="91.6"/>
    <n v="0"/>
    <n v="46.54"/>
    <n v="183.2"/>
    <n v="93.08"/>
    <n v="90.11999999999999"/>
    <n v="0.49192139737991264"/>
  </r>
  <r>
    <n v="2922"/>
    <d v="2026-09-15T00:00:00"/>
    <n v="2026"/>
    <s v="Q3"/>
    <n v="9"/>
    <x v="8"/>
    <x v="2"/>
    <x v="2"/>
    <x v="0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</r>
  <r>
    <n v="3140"/>
    <d v="2026-09-15T00:00:00"/>
    <n v="2026"/>
    <s v="Q3"/>
    <n v="9"/>
    <x v="8"/>
    <x v="1"/>
    <x v="12"/>
    <x v="3"/>
    <s v="New"/>
    <s v="Camping"/>
    <s v="Compact Sleeping Bag"/>
    <n v="2"/>
    <n v="122.69"/>
    <n v="0"/>
    <n v="61.4"/>
    <n v="245.38"/>
    <n v="122.8"/>
    <n v="122.58"/>
    <n v="0.49955171570625151"/>
  </r>
  <r>
    <n v="3369"/>
    <d v="2026-09-15T00:00:00"/>
    <n v="2026"/>
    <s v="Q3"/>
    <n v="9"/>
    <x v="8"/>
    <x v="1"/>
    <x v="12"/>
    <x v="3"/>
    <s v="New"/>
    <s v="Travel"/>
    <s v="Packing Cube Set"/>
    <n v="1"/>
    <n v="45.59"/>
    <n v="0"/>
    <n v="18.28"/>
    <n v="45.59"/>
    <n v="18.28"/>
    <n v="27.310000000000002"/>
    <n v="0.59903487606931349"/>
  </r>
  <r>
    <n v="4865"/>
    <d v="2026-09-15T00:00:00"/>
    <n v="2026"/>
    <s v="Q3"/>
    <n v="9"/>
    <x v="8"/>
    <x v="3"/>
    <x v="4"/>
    <x v="0"/>
    <s v="Returning"/>
    <s v="Cycling"/>
    <s v="Commuter Helmet"/>
    <n v="1"/>
    <n v="83.8"/>
    <n v="0"/>
    <n v="42.23"/>
    <n v="83.8"/>
    <n v="42.23"/>
    <n v="41.57"/>
    <n v="0.49606205250596663"/>
  </r>
  <r>
    <n v="103"/>
    <d v="2026-09-16T00:00:00"/>
    <n v="2026"/>
    <s v="Q3"/>
    <n v="9"/>
    <x v="8"/>
    <x v="2"/>
    <x v="3"/>
    <x v="0"/>
    <s v="New"/>
    <s v="Travel"/>
    <s v="Carry-On Duffel"/>
    <n v="1"/>
    <n v="132.58000000000001"/>
    <n v="0.15"/>
    <n v="67.62"/>
    <n v="112.69300000000001"/>
    <n v="67.62"/>
    <n v="45.073000000000008"/>
    <n v="0.39996273060438536"/>
  </r>
  <r>
    <n v="4500"/>
    <d v="2026-09-16T00:00:00"/>
    <n v="2026"/>
    <s v="Q3"/>
    <n v="9"/>
    <x v="8"/>
    <x v="3"/>
    <x v="8"/>
    <x v="0"/>
    <s v="New"/>
    <s v="Camping"/>
    <s v="Compact Sleeping Bag"/>
    <n v="2"/>
    <n v="122.12"/>
    <n v="0.05"/>
    <n v="61.76"/>
    <n v="232.02799999999999"/>
    <n v="123.52"/>
    <n v="108.508"/>
    <n v="0.46765045597945076"/>
  </r>
  <r>
    <n v="5093"/>
    <d v="2026-09-16T00:00:00"/>
    <n v="2026"/>
    <s v="Q3"/>
    <n v="9"/>
    <x v="8"/>
    <x v="0"/>
    <x v="0"/>
    <x v="1"/>
    <s v="Business"/>
    <s v="Hiking"/>
    <s v="Trail Boots"/>
    <n v="3"/>
    <n v="140.47"/>
    <n v="0.15"/>
    <n v="81.739999999999995"/>
    <n v="358.19849999999997"/>
    <n v="245.21999999999997"/>
    <n v="112.9785"/>
    <n v="0.31540751845694498"/>
  </r>
  <r>
    <n v="5147"/>
    <d v="2026-09-16T00:00:00"/>
    <n v="2026"/>
    <s v="Q3"/>
    <n v="9"/>
    <x v="8"/>
    <x v="3"/>
    <x v="13"/>
    <x v="0"/>
    <s v="New"/>
    <s v="Hiking"/>
    <s v="Trail Boots"/>
    <n v="2"/>
    <n v="145.35"/>
    <n v="0.05"/>
    <n v="78.39"/>
    <n v="276.16499999999996"/>
    <n v="156.78"/>
    <n v="119.38499999999996"/>
    <n v="0.4322959100537721"/>
  </r>
  <r>
    <n v="365"/>
    <d v="2026-09-17T00:00:00"/>
    <n v="2026"/>
    <s v="Q3"/>
    <n v="9"/>
    <x v="8"/>
    <x v="3"/>
    <x v="8"/>
    <x v="3"/>
    <s v="Returning"/>
    <s v="Camping"/>
    <s v="Compact Sleeping Bag"/>
    <n v="2"/>
    <n v="121.25"/>
    <n v="0"/>
    <n v="61.5"/>
    <n v="242.5"/>
    <n v="123"/>
    <n v="119.5"/>
    <n v="0.4927835051546392"/>
  </r>
  <r>
    <n v="494"/>
    <d v="2026-09-17T00:00:00"/>
    <n v="2026"/>
    <s v="Q3"/>
    <n v="9"/>
    <x v="8"/>
    <x v="3"/>
    <x v="4"/>
    <x v="0"/>
    <s v="New"/>
    <s v="Travel"/>
    <s v="Insulated Bottle"/>
    <n v="1"/>
    <n v="35.94"/>
    <n v="0.1"/>
    <n v="13.19"/>
    <n v="32.345999999999997"/>
    <n v="13.19"/>
    <n v="19.155999999999999"/>
    <n v="0.59222160390774747"/>
  </r>
  <r>
    <n v="665"/>
    <d v="2026-09-17T00:00:00"/>
    <n v="2026"/>
    <s v="Q3"/>
    <n v="9"/>
    <x v="8"/>
    <x v="1"/>
    <x v="14"/>
    <x v="0"/>
    <s v="New"/>
    <s v="Cycling"/>
    <s v="Cycling Pack 12L"/>
    <n v="1"/>
    <n v="101.18"/>
    <n v="0.1"/>
    <n v="49.38"/>
    <n v="91.062000000000012"/>
    <n v="49.38"/>
    <n v="41.682000000000009"/>
    <n v="0.45773209461685449"/>
  </r>
  <r>
    <n v="2067"/>
    <d v="2026-09-17T00:00:00"/>
    <n v="2026"/>
    <s v="Q3"/>
    <n v="9"/>
    <x v="8"/>
    <x v="3"/>
    <x v="7"/>
    <x v="2"/>
    <s v="New"/>
    <s v="Cycling"/>
    <s v="Commuter Helmet"/>
    <n v="2"/>
    <n v="82.47"/>
    <n v="0"/>
    <n v="42.49"/>
    <n v="164.94"/>
    <n v="84.98"/>
    <n v="79.959999999999994"/>
    <n v="0.48478234509518608"/>
  </r>
  <r>
    <n v="2648"/>
    <d v="2026-09-17T00:00:00"/>
    <n v="2026"/>
    <s v="Q3"/>
    <n v="9"/>
    <x v="8"/>
    <x v="2"/>
    <x v="16"/>
    <x v="3"/>
    <s v="New"/>
    <s v="Fitness"/>
    <s v="Training Mat"/>
    <n v="1"/>
    <n v="50.47"/>
    <n v="0.05"/>
    <n v="22.27"/>
    <n v="47.946499999999993"/>
    <n v="22.27"/>
    <n v="25.676499999999994"/>
    <n v="0.53552396942425406"/>
  </r>
  <r>
    <n v="3074"/>
    <d v="2026-09-17T00:00:00"/>
    <n v="2026"/>
    <s v="Q3"/>
    <n v="9"/>
    <x v="8"/>
    <x v="3"/>
    <x v="8"/>
    <x v="1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</r>
  <r>
    <n v="259"/>
    <d v="2026-09-18T00:00:00"/>
    <n v="2026"/>
    <s v="Q3"/>
    <n v="9"/>
    <x v="8"/>
    <x v="3"/>
    <x v="8"/>
    <x v="2"/>
    <s v="Business"/>
    <s v="Travel"/>
    <s v="Travel Backpack 35L"/>
    <n v="4"/>
    <n v="168.48"/>
    <n v="0.1"/>
    <n v="89.85"/>
    <n v="606.52800000000002"/>
    <n v="359.4"/>
    <n v="247.12800000000004"/>
    <n v="0.4074469768914214"/>
  </r>
  <r>
    <n v="997"/>
    <d v="2026-09-18T00:00:00"/>
    <n v="2026"/>
    <s v="Q3"/>
    <n v="9"/>
    <x v="8"/>
    <x v="1"/>
    <x v="11"/>
    <x v="3"/>
    <s v="Returning"/>
    <s v="Camping"/>
    <s v="Compact Sleeping Bag"/>
    <n v="2"/>
    <n v="121.82"/>
    <n v="0"/>
    <n v="61.92"/>
    <n v="243.64"/>
    <n v="123.84"/>
    <n v="119.79999999999998"/>
    <n v="0.49170907896897059"/>
  </r>
  <r>
    <n v="2102"/>
    <d v="2026-09-18T00:00:00"/>
    <n v="2026"/>
    <s v="Q3"/>
    <n v="9"/>
    <x v="8"/>
    <x v="0"/>
    <x v="15"/>
    <x v="2"/>
    <s v="Returning"/>
    <s v="Cycling"/>
    <s v="Trail Bike Light"/>
    <n v="1"/>
    <n v="50.02"/>
    <n v="0.1"/>
    <n v="22.47"/>
    <n v="45.018000000000001"/>
    <n v="22.47"/>
    <n v="22.548000000000002"/>
    <n v="0.50086632013861121"/>
  </r>
  <r>
    <n v="2452"/>
    <d v="2026-09-18T00:00:00"/>
    <n v="2026"/>
    <s v="Q3"/>
    <n v="9"/>
    <x v="8"/>
    <x v="2"/>
    <x v="5"/>
    <x v="0"/>
    <s v="New"/>
    <s v="Fitness"/>
    <s v="Training Mat"/>
    <n v="1"/>
    <n v="50.17"/>
    <n v="0.1"/>
    <n v="21.99"/>
    <n v="45.153000000000006"/>
    <n v="21.99"/>
    <n v="23.163000000000007"/>
    <n v="0.51298917015480705"/>
  </r>
  <r>
    <n v="2761"/>
    <d v="2026-09-18T00:00:00"/>
    <n v="2026"/>
    <s v="Q3"/>
    <n v="9"/>
    <x v="8"/>
    <x v="0"/>
    <x v="15"/>
    <x v="1"/>
    <s v="Business"/>
    <s v="Camping"/>
    <s v="Compact Sleeping Bag"/>
    <n v="5"/>
    <n v="124.51"/>
    <n v="0.1"/>
    <n v="60.29"/>
    <n v="560.29500000000007"/>
    <n v="301.45"/>
    <n v="258.84500000000008"/>
    <n v="0.46197984990049895"/>
  </r>
  <r>
    <n v="3993"/>
    <d v="2026-09-18T00:00:00"/>
    <n v="2026"/>
    <s v="Q3"/>
    <n v="9"/>
    <x v="8"/>
    <x v="1"/>
    <x v="12"/>
    <x v="3"/>
    <s v="Returning"/>
    <s v="Hiking"/>
    <s v="Summit Backpack 45L"/>
    <n v="1"/>
    <n v="153.68"/>
    <n v="0.05"/>
    <n v="77.42"/>
    <n v="145.99600000000001"/>
    <n v="77.42"/>
    <n v="68.576000000000008"/>
    <n v="0.46971149894517661"/>
  </r>
  <r>
    <n v="4343"/>
    <d v="2026-09-18T00:00:00"/>
    <n v="2026"/>
    <s v="Q3"/>
    <n v="9"/>
    <x v="8"/>
    <x v="1"/>
    <x v="12"/>
    <x v="3"/>
    <s v="New"/>
    <s v="Camping"/>
    <s v="Compact Sleeping Bag"/>
    <n v="2"/>
    <n v="121.37"/>
    <n v="0.05"/>
    <n v="60.13"/>
    <n v="230.60300000000001"/>
    <n v="120.26"/>
    <n v="110.343"/>
    <n v="0.47849767782726155"/>
  </r>
  <r>
    <n v="4429"/>
    <d v="2026-09-18T00:00:00"/>
    <n v="2026"/>
    <s v="Q3"/>
    <n v="9"/>
    <x v="8"/>
    <x v="0"/>
    <x v="15"/>
    <x v="0"/>
    <s v="Business"/>
    <s v="Hiking"/>
    <s v="Trail Boots"/>
    <n v="2"/>
    <n v="145.1"/>
    <n v="0.1"/>
    <n v="77.62"/>
    <n v="261.18"/>
    <n v="155.24"/>
    <n v="105.94"/>
    <n v="0.40562064476606169"/>
  </r>
  <r>
    <n v="4824"/>
    <d v="2026-09-18T00:00:00"/>
    <n v="2026"/>
    <s v="Q3"/>
    <n v="9"/>
    <x v="8"/>
    <x v="3"/>
    <x v="8"/>
    <x v="0"/>
    <s v="Returning"/>
    <s v="Fitness"/>
    <s v="Recovery Roller"/>
    <n v="1"/>
    <n v="36.729999999999997"/>
    <n v="0.05"/>
    <n v="14.11"/>
    <n v="34.893499999999996"/>
    <n v="14.11"/>
    <n v="20.783499999999997"/>
    <n v="0.59562669265049362"/>
  </r>
  <r>
    <n v="4881"/>
    <d v="2026-09-18T00:00:00"/>
    <n v="2026"/>
    <s v="Q3"/>
    <n v="9"/>
    <x v="8"/>
    <x v="2"/>
    <x v="2"/>
    <x v="0"/>
    <s v="Business"/>
    <s v="Travel"/>
    <s v="Carry-On Duffel"/>
    <n v="4"/>
    <n v="134.15"/>
    <n v="0.05"/>
    <n v="65.58"/>
    <n v="509.77"/>
    <n v="262.32"/>
    <n v="247.45"/>
    <n v="0.48541499107440611"/>
  </r>
  <r>
    <n v="5138"/>
    <d v="2026-09-18T00:00:00"/>
    <n v="2026"/>
    <s v="Q3"/>
    <n v="9"/>
    <x v="8"/>
    <x v="0"/>
    <x v="0"/>
    <x v="1"/>
    <s v="Business"/>
    <s v="Hiking"/>
    <s v="Hiking Daypack 20L"/>
    <n v="8"/>
    <n v="94.21"/>
    <n v="0.1"/>
    <n v="45.05"/>
    <n v="678.31200000000001"/>
    <n v="360.4"/>
    <n v="317.91200000000003"/>
    <n v="0.46868107891353833"/>
  </r>
  <r>
    <n v="1214"/>
    <d v="2026-09-19T00:00:00"/>
    <n v="2026"/>
    <s v="Q3"/>
    <n v="9"/>
    <x v="8"/>
    <x v="0"/>
    <x v="15"/>
    <x v="2"/>
    <s v="Returning"/>
    <s v="Camping"/>
    <s v="Trail Tent 2P"/>
    <n v="1"/>
    <n v="198.29"/>
    <n v="0.05"/>
    <n v="106.24"/>
    <n v="188.37549999999999"/>
    <n v="106.24"/>
    <n v="82.135499999999993"/>
    <n v="0.436020076920831"/>
  </r>
  <r>
    <n v="1346"/>
    <d v="2026-09-19T00:00:00"/>
    <n v="2026"/>
    <s v="Q3"/>
    <n v="9"/>
    <x v="8"/>
    <x v="1"/>
    <x v="14"/>
    <x v="3"/>
    <s v="Returning"/>
    <s v="Travel"/>
    <s v="Travel Backpack 35L"/>
    <n v="3"/>
    <n v="166.21"/>
    <n v="0.05"/>
    <n v="85.03"/>
    <n v="473.69849999999997"/>
    <n v="255.09"/>
    <n v="218.60849999999996"/>
    <n v="0.4614929116304991"/>
  </r>
  <r>
    <n v="1361"/>
    <d v="2026-09-19T00:00:00"/>
    <n v="2026"/>
    <s v="Q3"/>
    <n v="9"/>
    <x v="8"/>
    <x v="1"/>
    <x v="6"/>
    <x v="3"/>
    <s v="New"/>
    <s v="Cycling"/>
    <s v="Compact Repair Kit"/>
    <n v="1"/>
    <n v="40.700000000000003"/>
    <n v="0.05"/>
    <n v="16.43"/>
    <n v="38.664999999999999"/>
    <n v="16.43"/>
    <n v="22.234999999999999"/>
    <n v="0.57506789085736454"/>
  </r>
  <r>
    <n v="2728"/>
    <d v="2026-09-19T00:00:00"/>
    <n v="2026"/>
    <s v="Q3"/>
    <n v="9"/>
    <x v="8"/>
    <x v="0"/>
    <x v="15"/>
    <x v="0"/>
    <s v="New"/>
    <s v="Hiking"/>
    <s v="Summit Backpack 45L"/>
    <n v="3"/>
    <n v="153.5"/>
    <n v="0"/>
    <n v="80.819999999999993"/>
    <n v="460.5"/>
    <n v="242.45999999999998"/>
    <n v="218.04000000000002"/>
    <n v="0.47348534201954401"/>
  </r>
  <r>
    <n v="2788"/>
    <d v="2026-09-19T00:00:00"/>
    <n v="2026"/>
    <s v="Q3"/>
    <n v="9"/>
    <x v="8"/>
    <x v="1"/>
    <x v="12"/>
    <x v="3"/>
    <s v="New"/>
    <s v="Hiking"/>
    <s v="Trekking Poles"/>
    <n v="1"/>
    <n v="70.430000000000007"/>
    <n v="0"/>
    <n v="31.51"/>
    <n v="70.430000000000007"/>
    <n v="31.51"/>
    <n v="38.92"/>
    <n v="0.55260542382507449"/>
  </r>
  <r>
    <n v="2932"/>
    <d v="2026-09-19T00:00:00"/>
    <n v="2026"/>
    <s v="Q3"/>
    <n v="9"/>
    <x v="8"/>
    <x v="0"/>
    <x v="15"/>
    <x v="2"/>
    <s v="Business"/>
    <s v="Cycling"/>
    <s v="Trail Bike Light"/>
    <n v="4"/>
    <n v="49.93"/>
    <n v="0"/>
    <n v="22.99"/>
    <n v="199.72"/>
    <n v="91.96"/>
    <n v="107.76"/>
    <n v="0.53955537752853999"/>
  </r>
  <r>
    <n v="3399"/>
    <d v="2026-09-19T00:00:00"/>
    <n v="2026"/>
    <s v="Q3"/>
    <n v="9"/>
    <x v="8"/>
    <x v="1"/>
    <x v="12"/>
    <x v="2"/>
    <s v="Returning"/>
    <s v="Cycling"/>
    <s v="Trail Bike Light"/>
    <n v="1"/>
    <n v="50.18"/>
    <n v="0"/>
    <n v="22.92"/>
    <n v="50.18"/>
    <n v="22.92"/>
    <n v="27.259999999999998"/>
    <n v="0.54324432044639293"/>
  </r>
  <r>
    <n v="3588"/>
    <d v="2026-09-19T00:00:00"/>
    <n v="2026"/>
    <s v="Q3"/>
    <n v="9"/>
    <x v="8"/>
    <x v="3"/>
    <x v="13"/>
    <x v="2"/>
    <s v="New"/>
    <s v="Travel"/>
    <s v="Travel Backpack 35L"/>
    <n v="2"/>
    <n v="164.01"/>
    <n v="0.15"/>
    <n v="87.14"/>
    <n v="278.81699999999995"/>
    <n v="174.28"/>
    <n v="104.53699999999995"/>
    <n v="0.37493050997607741"/>
  </r>
  <r>
    <n v="3603"/>
    <d v="2026-09-19T00:00:00"/>
    <n v="2026"/>
    <s v="Q3"/>
    <n v="9"/>
    <x v="8"/>
    <x v="1"/>
    <x v="14"/>
    <x v="3"/>
    <s v="Returning"/>
    <s v="Cycling"/>
    <s v="Commuter Helmet"/>
    <n v="2"/>
    <n v="83.77"/>
    <n v="0"/>
    <n v="43.32"/>
    <n v="167.54"/>
    <n v="86.64"/>
    <n v="80.899999999999991"/>
    <n v="0.4828697624447893"/>
  </r>
  <r>
    <n v="3845"/>
    <d v="2026-09-19T00:00:00"/>
    <n v="2026"/>
    <s v="Q3"/>
    <n v="9"/>
    <x v="8"/>
    <x v="3"/>
    <x v="8"/>
    <x v="0"/>
    <s v="New"/>
    <s v="Camping"/>
    <s v="Portable Camp Stove"/>
    <n v="1"/>
    <n v="81.84"/>
    <n v="0"/>
    <n v="38.5"/>
    <n v="81.84"/>
    <n v="38.5"/>
    <n v="43.34"/>
    <n v="0.52956989247311825"/>
  </r>
  <r>
    <n v="4191"/>
    <d v="2026-09-19T00:00:00"/>
    <n v="2026"/>
    <s v="Q3"/>
    <n v="9"/>
    <x v="8"/>
    <x v="2"/>
    <x v="5"/>
    <x v="3"/>
    <s v="Returning"/>
    <s v="Fitness"/>
    <s v="Resistance Band Set"/>
    <n v="1"/>
    <n v="40.32"/>
    <n v="0.15"/>
    <n v="14.39"/>
    <n v="34.271999999999998"/>
    <n v="14.39"/>
    <n v="19.881999999999998"/>
    <n v="0.58012371615312786"/>
  </r>
  <r>
    <n v="4269"/>
    <d v="2026-09-19T00:00:00"/>
    <n v="2026"/>
    <s v="Q3"/>
    <n v="9"/>
    <x v="8"/>
    <x v="2"/>
    <x v="16"/>
    <x v="1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</r>
  <r>
    <n v="5"/>
    <d v="2026-09-20T00:00:00"/>
    <n v="2026"/>
    <s v="Q3"/>
    <n v="9"/>
    <x v="8"/>
    <x v="1"/>
    <x v="6"/>
    <x v="0"/>
    <s v="Business"/>
    <s v="Fitness"/>
    <s v="Training Mat"/>
    <n v="1"/>
    <n v="51.83"/>
    <n v="0"/>
    <n v="21.9"/>
    <n v="51.83"/>
    <n v="21.9"/>
    <n v="29.93"/>
    <n v="0.57746478873239437"/>
  </r>
  <r>
    <n v="210"/>
    <d v="2026-09-20T00:00:00"/>
    <n v="2026"/>
    <s v="Q3"/>
    <n v="9"/>
    <x v="8"/>
    <x v="2"/>
    <x v="3"/>
    <x v="2"/>
    <s v="Returning"/>
    <s v="Camping"/>
    <s v="Trail Tent 2P"/>
    <n v="1"/>
    <n v="190.77"/>
    <n v="0.05"/>
    <n v="104.69"/>
    <n v="181.23150000000001"/>
    <n v="104.69"/>
    <n v="76.541500000000013"/>
    <n v="0.42234103894742364"/>
  </r>
  <r>
    <n v="462"/>
    <d v="2026-09-20T00:00:00"/>
    <n v="2026"/>
    <s v="Q3"/>
    <n v="9"/>
    <x v="8"/>
    <x v="1"/>
    <x v="12"/>
    <x v="2"/>
    <s v="New"/>
    <s v="Cycling"/>
    <s v="Compact Repair Kit"/>
    <n v="2"/>
    <n v="40.049999999999997"/>
    <n v="0.05"/>
    <n v="16.97"/>
    <n v="76.094999999999985"/>
    <n v="33.94"/>
    <n v="42.154999999999987"/>
    <n v="0.55397857940731976"/>
  </r>
  <r>
    <n v="725"/>
    <d v="2026-09-20T00:00:00"/>
    <n v="2026"/>
    <s v="Q3"/>
    <n v="9"/>
    <x v="8"/>
    <x v="1"/>
    <x v="12"/>
    <x v="0"/>
    <s v="New"/>
    <s v="Cycling"/>
    <s v="Commuter Helmet"/>
    <n v="1"/>
    <n v="82.08"/>
    <n v="0.05"/>
    <n v="43.18"/>
    <n v="77.975999999999999"/>
    <n v="43.18"/>
    <n v="34.795999999999999"/>
    <n v="0.44623986867754178"/>
  </r>
  <r>
    <n v="918"/>
    <d v="2026-09-20T00:00:00"/>
    <n v="2026"/>
    <s v="Q3"/>
    <n v="9"/>
    <x v="8"/>
    <x v="0"/>
    <x v="15"/>
    <x v="0"/>
    <s v="Returning"/>
    <s v="Cycling"/>
    <s v="Trail Bike Light"/>
    <n v="1"/>
    <n v="50.3"/>
    <n v="0.05"/>
    <n v="22.14"/>
    <n v="47.784999999999997"/>
    <n v="22.14"/>
    <n v="25.644999999999996"/>
    <n v="0.53667468870984614"/>
  </r>
  <r>
    <n v="1442"/>
    <d v="2026-09-20T00:00:00"/>
    <n v="2026"/>
    <s v="Q3"/>
    <n v="9"/>
    <x v="8"/>
    <x v="2"/>
    <x v="16"/>
    <x v="0"/>
    <s v="New"/>
    <s v="Travel"/>
    <s v="Packing Cube Set"/>
    <n v="1"/>
    <n v="47.68"/>
    <n v="0.1"/>
    <n v="18.03"/>
    <n v="42.911999999999999"/>
    <n v="18.03"/>
    <n v="24.881999999999998"/>
    <n v="0.57983780760626391"/>
  </r>
  <r>
    <n v="4290"/>
    <d v="2026-09-20T00:00:00"/>
    <n v="2026"/>
    <s v="Q3"/>
    <n v="9"/>
    <x v="8"/>
    <x v="2"/>
    <x v="2"/>
    <x v="2"/>
    <s v="Returning"/>
    <s v="Cycling"/>
    <s v="Trail Bike Light"/>
    <n v="2"/>
    <n v="51.48"/>
    <n v="0.05"/>
    <n v="22.38"/>
    <n v="97.811999999999983"/>
    <n v="44.76"/>
    <n v="53.051999999999985"/>
    <n v="0.54238743712427917"/>
  </r>
  <r>
    <n v="4666"/>
    <d v="2026-09-20T00:00:00"/>
    <n v="2026"/>
    <s v="Q3"/>
    <n v="9"/>
    <x v="8"/>
    <x v="2"/>
    <x v="3"/>
    <x v="0"/>
    <s v="Business"/>
    <s v="Fitness"/>
    <s v="Weighted Vest"/>
    <n v="2"/>
    <n v="123.73"/>
    <n v="0"/>
    <n v="68.459999999999994"/>
    <n v="247.46"/>
    <n v="136.91999999999999"/>
    <n v="110.54000000000002"/>
    <n v="0.44669845631617239"/>
  </r>
  <r>
    <n v="234"/>
    <d v="2026-09-21T00:00:00"/>
    <n v="2026"/>
    <s v="Q3"/>
    <n v="9"/>
    <x v="8"/>
    <x v="2"/>
    <x v="5"/>
    <x v="0"/>
    <s v="Business"/>
    <s v="Hiking"/>
    <s v="Trail Boots"/>
    <n v="2"/>
    <n v="146.81"/>
    <n v="0"/>
    <n v="79.72"/>
    <n v="293.62"/>
    <n v="159.44"/>
    <n v="134.18"/>
    <n v="0.45698521899053202"/>
  </r>
  <r>
    <n v="802"/>
    <d v="2026-09-21T00:00:00"/>
    <n v="2026"/>
    <s v="Q3"/>
    <n v="9"/>
    <x v="8"/>
    <x v="1"/>
    <x v="12"/>
    <x v="2"/>
    <s v="Returning"/>
    <s v="Travel"/>
    <s v="Travel Backpack 35L"/>
    <n v="2"/>
    <n v="167.16"/>
    <n v="0"/>
    <n v="88.51"/>
    <n v="334.32"/>
    <n v="177.02"/>
    <n v="157.29999999999998"/>
    <n v="0.4705072983967456"/>
  </r>
  <r>
    <n v="1942"/>
    <d v="2026-09-21T00:00:00"/>
    <n v="2026"/>
    <s v="Q3"/>
    <n v="9"/>
    <x v="8"/>
    <x v="2"/>
    <x v="2"/>
    <x v="0"/>
    <s v="New"/>
    <s v="Cycling"/>
    <s v="Commuter Helmet"/>
    <n v="1"/>
    <n v="83.69"/>
    <n v="0"/>
    <n v="42.76"/>
    <n v="83.69"/>
    <n v="42.76"/>
    <n v="40.93"/>
    <n v="0.48906679412116144"/>
  </r>
  <r>
    <n v="2200"/>
    <d v="2026-09-21T00:00:00"/>
    <n v="2026"/>
    <s v="Q3"/>
    <n v="9"/>
    <x v="8"/>
    <x v="0"/>
    <x v="0"/>
    <x v="0"/>
    <s v="New"/>
    <s v="Cycling"/>
    <s v="Compact Repair Kit"/>
    <n v="1"/>
    <n v="40.4"/>
    <n v="0.15"/>
    <n v="16.47"/>
    <n v="34.339999999999996"/>
    <n v="16.47"/>
    <n v="17.869999999999997"/>
    <n v="0.52038439138031445"/>
  </r>
  <r>
    <n v="2236"/>
    <d v="2026-09-21T00:00:00"/>
    <n v="2026"/>
    <s v="Q3"/>
    <n v="9"/>
    <x v="8"/>
    <x v="1"/>
    <x v="11"/>
    <x v="0"/>
    <s v="Returning"/>
    <s v="Hiking"/>
    <s v="Trail Boots"/>
    <n v="3"/>
    <n v="143.31"/>
    <n v="0"/>
    <n v="81.36"/>
    <n v="429.93"/>
    <n v="244.07999999999998"/>
    <n v="185.85000000000002"/>
    <n v="0.43227967343521045"/>
  </r>
  <r>
    <n v="4041"/>
    <d v="2026-09-21T00:00:00"/>
    <n v="2026"/>
    <s v="Q3"/>
    <n v="9"/>
    <x v="8"/>
    <x v="1"/>
    <x v="11"/>
    <x v="1"/>
    <s v="Returning"/>
    <s v="Fitness"/>
    <s v="Training Mat"/>
    <n v="15"/>
    <n v="51.1"/>
    <n v="0.1"/>
    <n v="21.9"/>
    <n v="689.85"/>
    <n v="328.5"/>
    <n v="361.35"/>
    <n v="0.52380952380952384"/>
  </r>
  <r>
    <n v="4435"/>
    <d v="2026-09-21T00:00:00"/>
    <n v="2026"/>
    <s v="Q3"/>
    <n v="9"/>
    <x v="8"/>
    <x v="3"/>
    <x v="13"/>
    <x v="3"/>
    <s v="New"/>
    <s v="Hiking"/>
    <s v="Trail Boots"/>
    <n v="1"/>
    <n v="146.33000000000001"/>
    <n v="0"/>
    <n v="80.05"/>
    <n v="146.33000000000001"/>
    <n v="80.05"/>
    <n v="66.280000000000015"/>
    <n v="0.45294881432378875"/>
  </r>
  <r>
    <n v="305"/>
    <d v="2026-09-22T00:00:00"/>
    <n v="2026"/>
    <s v="Q3"/>
    <n v="9"/>
    <x v="8"/>
    <x v="3"/>
    <x v="8"/>
    <x v="0"/>
    <s v="Returning"/>
    <s v="Travel"/>
    <s v="Carry-On Duffel"/>
    <n v="1"/>
    <n v="130.69999999999999"/>
    <n v="0.05"/>
    <n v="68.23"/>
    <n v="124.16499999999998"/>
    <n v="68.23"/>
    <n v="55.934999999999974"/>
    <n v="0.45048926831232622"/>
  </r>
  <r>
    <n v="808"/>
    <d v="2026-09-22T00:00:00"/>
    <n v="2026"/>
    <s v="Q3"/>
    <n v="9"/>
    <x v="8"/>
    <x v="1"/>
    <x v="12"/>
    <x v="1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</r>
  <r>
    <n v="1029"/>
    <d v="2026-09-22T00:00:00"/>
    <n v="2026"/>
    <s v="Q3"/>
    <n v="9"/>
    <x v="8"/>
    <x v="1"/>
    <x v="6"/>
    <x v="0"/>
    <s v="Returning"/>
    <s v="Travel"/>
    <s v="Carry-On Duffel"/>
    <n v="1"/>
    <n v="132.36000000000001"/>
    <n v="0.05"/>
    <n v="66.63"/>
    <n v="125.742"/>
    <n v="66.63"/>
    <n v="59.112000000000009"/>
    <n v="0.47010545402490822"/>
  </r>
  <r>
    <n v="1721"/>
    <d v="2026-09-22T00:00:00"/>
    <n v="2026"/>
    <s v="Q3"/>
    <n v="9"/>
    <x v="8"/>
    <x v="3"/>
    <x v="7"/>
    <x v="0"/>
    <s v="Business"/>
    <s v="Hiking"/>
    <s v="Summit Backpack 45L"/>
    <n v="1"/>
    <n v="156.81"/>
    <n v="0"/>
    <n v="78.2"/>
    <n v="156.81"/>
    <n v="78.2"/>
    <n v="78.61"/>
    <n v="0.50130731458452904"/>
  </r>
  <r>
    <n v="2425"/>
    <d v="2026-09-22T00:00:00"/>
    <n v="2026"/>
    <s v="Q3"/>
    <n v="9"/>
    <x v="8"/>
    <x v="3"/>
    <x v="8"/>
    <x v="3"/>
    <s v="New"/>
    <s v="Travel"/>
    <s v="Carry-On Duffel"/>
    <n v="3"/>
    <n v="134.52000000000001"/>
    <n v="0.05"/>
    <n v="65.19"/>
    <n v="383.38200000000006"/>
    <n v="195.57"/>
    <n v="187.81200000000007"/>
    <n v="0.48988215409174152"/>
  </r>
  <r>
    <n v="3322"/>
    <d v="2026-09-22T00:00:00"/>
    <n v="2026"/>
    <s v="Q3"/>
    <n v="9"/>
    <x v="8"/>
    <x v="3"/>
    <x v="8"/>
    <x v="0"/>
    <s v="Returning"/>
    <s v="Camping"/>
    <s v="Compact Sleeping Bag"/>
    <n v="1"/>
    <n v="124.51"/>
    <n v="0"/>
    <n v="59.97"/>
    <n v="124.51"/>
    <n v="59.97"/>
    <n v="64.540000000000006"/>
    <n v="0.51835193960324477"/>
  </r>
  <r>
    <n v="3821"/>
    <d v="2026-09-22T00:00:00"/>
    <n v="2026"/>
    <s v="Q3"/>
    <n v="9"/>
    <x v="8"/>
    <x v="2"/>
    <x v="3"/>
    <x v="0"/>
    <s v="Returning"/>
    <s v="Hiking"/>
    <s v="Trail Boots"/>
    <n v="1"/>
    <n v="141"/>
    <n v="0"/>
    <n v="79.010000000000005"/>
    <n v="141"/>
    <n v="79.010000000000005"/>
    <n v="61.989999999999995"/>
    <n v="0.43964539007092196"/>
  </r>
  <r>
    <n v="3899"/>
    <d v="2026-09-22T00:00:00"/>
    <n v="2026"/>
    <s v="Q3"/>
    <n v="9"/>
    <x v="8"/>
    <x v="3"/>
    <x v="4"/>
    <x v="1"/>
    <s v="Returning"/>
    <s v="Camping"/>
    <s v="Compact Sleeping Bag"/>
    <n v="6"/>
    <n v="121.7"/>
    <n v="0.15"/>
    <n v="61.26"/>
    <n v="620.67000000000007"/>
    <n v="367.56"/>
    <n v="253.11000000000007"/>
    <n v="0.40780124703948967"/>
  </r>
  <r>
    <n v="4807"/>
    <d v="2026-09-22T00:00:00"/>
    <n v="2026"/>
    <s v="Q3"/>
    <n v="9"/>
    <x v="8"/>
    <x v="3"/>
    <x v="7"/>
    <x v="1"/>
    <s v="Business"/>
    <s v="Cycling"/>
    <s v="Cycling Pack 12L"/>
    <n v="4"/>
    <n v="103.86"/>
    <n v="0.1"/>
    <n v="50.12"/>
    <n v="373.89600000000002"/>
    <n v="200.48"/>
    <n v="173.41600000000003"/>
    <n v="0.46380811776536796"/>
  </r>
  <r>
    <n v="30"/>
    <d v="2026-09-23T00:00:00"/>
    <n v="2026"/>
    <s v="Q3"/>
    <n v="9"/>
    <x v="8"/>
    <x v="2"/>
    <x v="5"/>
    <x v="3"/>
    <s v="Returning"/>
    <s v="Hiking"/>
    <s v="Hiking Daypack 20L"/>
    <n v="2"/>
    <n v="93.82"/>
    <n v="0.05"/>
    <n v="45.57"/>
    <n v="178.25799999999998"/>
    <n v="91.14"/>
    <n v="87.117999999999981"/>
    <n v="0.48871859888476249"/>
  </r>
  <r>
    <n v="3027"/>
    <d v="2026-09-23T00:00:00"/>
    <n v="2026"/>
    <s v="Q3"/>
    <n v="9"/>
    <x v="8"/>
    <x v="3"/>
    <x v="8"/>
    <x v="1"/>
    <s v="Business"/>
    <s v="Hiking"/>
    <s v="Summit Backpack 45L"/>
    <n v="8"/>
    <n v="155.13999999999999"/>
    <n v="0.1"/>
    <n v="76.87"/>
    <n v="1117.008"/>
    <n v="614.96"/>
    <n v="502.048"/>
    <n v="0.44945783736553363"/>
  </r>
  <r>
    <n v="3690"/>
    <d v="2026-09-23T00:00:00"/>
    <n v="2026"/>
    <s v="Q3"/>
    <n v="9"/>
    <x v="8"/>
    <x v="3"/>
    <x v="8"/>
    <x v="0"/>
    <s v="Returning"/>
    <s v="Hiking"/>
    <s v="Hiking Daypack 20L"/>
    <n v="3"/>
    <n v="92.14"/>
    <n v="0.05"/>
    <n v="45.25"/>
    <n v="262.59899999999999"/>
    <n v="135.75"/>
    <n v="126.84899999999999"/>
    <n v="0.48305210606285626"/>
  </r>
  <r>
    <n v="600"/>
    <d v="2026-09-24T00:00:00"/>
    <n v="2026"/>
    <s v="Q3"/>
    <n v="9"/>
    <x v="8"/>
    <x v="1"/>
    <x v="12"/>
    <x v="2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</r>
  <r>
    <n v="1931"/>
    <d v="2026-09-24T00:00:00"/>
    <n v="2026"/>
    <s v="Q3"/>
    <n v="9"/>
    <x v="8"/>
    <x v="2"/>
    <x v="16"/>
    <x v="0"/>
    <s v="Returning"/>
    <s v="Travel"/>
    <s v="Insulated Bottle"/>
    <n v="4"/>
    <n v="35.700000000000003"/>
    <n v="0"/>
    <n v="13.91"/>
    <n v="142.80000000000001"/>
    <n v="55.64"/>
    <n v="87.160000000000011"/>
    <n v="0.61036414565826336"/>
  </r>
  <r>
    <n v="2124"/>
    <d v="2026-09-24T00:00:00"/>
    <n v="2026"/>
    <s v="Q3"/>
    <n v="9"/>
    <x v="8"/>
    <x v="3"/>
    <x v="8"/>
    <x v="2"/>
    <s v="New"/>
    <s v="Cycling"/>
    <s v="Cycling Pack 12L"/>
    <n v="6"/>
    <n v="104.16"/>
    <n v="0"/>
    <n v="51.76"/>
    <n v="624.96"/>
    <n v="310.56"/>
    <n v="314.40000000000003"/>
    <n v="0.50307219662058378"/>
  </r>
  <r>
    <n v="2789"/>
    <d v="2026-09-24T00:00:00"/>
    <n v="2026"/>
    <s v="Q3"/>
    <n v="9"/>
    <x v="8"/>
    <x v="2"/>
    <x v="16"/>
    <x v="0"/>
    <s v="New"/>
    <s v="Hiking"/>
    <s v="Trail Boots"/>
    <n v="5"/>
    <n v="147.21"/>
    <n v="0.05"/>
    <n v="79.14"/>
    <n v="699.24750000000006"/>
    <n v="395.7"/>
    <n v="303.54750000000007"/>
    <n v="0.43410594961011667"/>
  </r>
  <r>
    <n v="2921"/>
    <d v="2026-09-24T00:00:00"/>
    <n v="2026"/>
    <s v="Q3"/>
    <n v="9"/>
    <x v="8"/>
    <x v="0"/>
    <x v="0"/>
    <x v="0"/>
    <s v="New"/>
    <s v="Camping"/>
    <s v="Trail Tent 2P"/>
    <n v="3"/>
    <n v="195.68"/>
    <n v="0.05"/>
    <n v="102.16"/>
    <n v="557.68799999999999"/>
    <n v="306.48"/>
    <n v="251.20799999999997"/>
    <n v="0.45044541033696256"/>
  </r>
  <r>
    <n v="3108"/>
    <d v="2026-09-24T00:00:00"/>
    <n v="2026"/>
    <s v="Q3"/>
    <n v="9"/>
    <x v="8"/>
    <x v="1"/>
    <x v="11"/>
    <x v="1"/>
    <s v="Business"/>
    <s v="Hiking"/>
    <s v="Hiking Daypack 20L"/>
    <n v="5"/>
    <n v="90.05"/>
    <n v="0.15"/>
    <n v="44.12"/>
    <n v="382.71249999999998"/>
    <n v="220.6"/>
    <n v="162.11249999999998"/>
    <n v="0.42358820263252439"/>
  </r>
  <r>
    <n v="3226"/>
    <d v="2026-09-24T00:00:00"/>
    <n v="2026"/>
    <s v="Q3"/>
    <n v="9"/>
    <x v="8"/>
    <x v="3"/>
    <x v="13"/>
    <x v="3"/>
    <s v="Returning"/>
    <s v="Camping"/>
    <s v="Alpine Tent 4P"/>
    <n v="1"/>
    <n v="345.48"/>
    <n v="0"/>
    <n v="196.31"/>
    <n v="345.48"/>
    <n v="196.31"/>
    <n v="149.17000000000002"/>
    <n v="0.43177607965728843"/>
  </r>
  <r>
    <n v="3286"/>
    <d v="2026-09-24T00:00:00"/>
    <n v="2026"/>
    <s v="Q3"/>
    <n v="9"/>
    <x v="8"/>
    <x v="3"/>
    <x v="4"/>
    <x v="0"/>
    <s v="New"/>
    <s v="Travel"/>
    <s v="Packing Cube Set"/>
    <n v="1"/>
    <n v="46.23"/>
    <n v="0.1"/>
    <n v="18.34"/>
    <n v="41.606999999999999"/>
    <n v="18.34"/>
    <n v="23.266999999999999"/>
    <n v="0.55920878698295962"/>
  </r>
  <r>
    <n v="4510"/>
    <d v="2026-09-24T00:00:00"/>
    <n v="2026"/>
    <s v="Q3"/>
    <n v="9"/>
    <x v="8"/>
    <x v="0"/>
    <x v="0"/>
    <x v="3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</r>
  <r>
    <n v="2069"/>
    <d v="2026-09-25T00:00:00"/>
    <n v="2026"/>
    <s v="Q3"/>
    <n v="9"/>
    <x v="8"/>
    <x v="3"/>
    <x v="7"/>
    <x v="0"/>
    <s v="New"/>
    <s v="Camping"/>
    <s v="Alpine Tent 4P"/>
    <n v="1"/>
    <n v="344.79"/>
    <n v="0"/>
    <n v="189.63"/>
    <n v="344.79"/>
    <n v="189.63"/>
    <n v="155.16000000000003"/>
    <n v="0.45001305142260511"/>
  </r>
  <r>
    <n v="95"/>
    <d v="2026-09-26T00:00:00"/>
    <n v="2026"/>
    <s v="Q3"/>
    <n v="9"/>
    <x v="8"/>
    <x v="0"/>
    <x v="0"/>
    <x v="3"/>
    <s v="Returning"/>
    <s v="Hiking"/>
    <s v="Trekking Poles"/>
    <n v="1"/>
    <n v="73.06"/>
    <n v="0.05"/>
    <n v="31.42"/>
    <n v="69.406999999999996"/>
    <n v="31.42"/>
    <n v="37.986999999999995"/>
    <n v="0.54730790842422228"/>
  </r>
  <r>
    <n v="160"/>
    <d v="2026-09-26T00:00:00"/>
    <n v="2026"/>
    <s v="Q3"/>
    <n v="9"/>
    <x v="8"/>
    <x v="3"/>
    <x v="8"/>
    <x v="0"/>
    <s v="Returning"/>
    <s v="Camping"/>
    <s v="Portable Camp Stove"/>
    <n v="1"/>
    <n v="81.58"/>
    <n v="0.1"/>
    <n v="38.89"/>
    <n v="73.421999999999997"/>
    <n v="38.89"/>
    <n v="34.531999999999996"/>
    <n v="0.47032224673803491"/>
  </r>
  <r>
    <n v="407"/>
    <d v="2026-09-26T00:00:00"/>
    <n v="2026"/>
    <s v="Q3"/>
    <n v="9"/>
    <x v="8"/>
    <x v="1"/>
    <x v="12"/>
    <x v="1"/>
    <s v="Returning"/>
    <s v="Fitness"/>
    <s v="Training Mat"/>
    <n v="6"/>
    <n v="49.87"/>
    <n v="0.1"/>
    <n v="21.75"/>
    <n v="269.298"/>
    <n v="130.5"/>
    <n v="138.798"/>
    <n v="0.51540672414945521"/>
  </r>
  <r>
    <n v="1395"/>
    <d v="2026-09-26T00:00:00"/>
    <n v="2026"/>
    <s v="Q3"/>
    <n v="9"/>
    <x v="8"/>
    <x v="2"/>
    <x v="3"/>
    <x v="0"/>
    <s v="New"/>
    <s v="Cycling"/>
    <s v="Compact Repair Kit"/>
    <n v="2"/>
    <n v="39.81"/>
    <n v="0.05"/>
    <n v="16.87"/>
    <n v="75.638999999999996"/>
    <n v="33.74"/>
    <n v="41.898999999999994"/>
    <n v="0.55393381721069812"/>
  </r>
  <r>
    <n v="2085"/>
    <d v="2026-09-26T00:00:00"/>
    <n v="2026"/>
    <s v="Q3"/>
    <n v="9"/>
    <x v="8"/>
    <x v="2"/>
    <x v="2"/>
    <x v="0"/>
    <s v="Returning"/>
    <s v="Camping"/>
    <s v="Trail Tent 2P"/>
    <n v="3"/>
    <n v="191.46"/>
    <n v="0"/>
    <n v="104.06"/>
    <n v="574.38"/>
    <n v="312.18"/>
    <n v="262.2"/>
    <n v="0.45649221769560222"/>
  </r>
  <r>
    <n v="3124"/>
    <d v="2026-09-26T00:00:00"/>
    <n v="2026"/>
    <s v="Q3"/>
    <n v="9"/>
    <x v="8"/>
    <x v="2"/>
    <x v="5"/>
    <x v="0"/>
    <s v="Returning"/>
    <s v="Travel"/>
    <s v="Packing Cube Set"/>
    <n v="3"/>
    <n v="46.48"/>
    <n v="0.05"/>
    <n v="18.82"/>
    <n v="132.46799999999999"/>
    <n v="56.46"/>
    <n v="76.007999999999981"/>
    <n v="0.57378385723344494"/>
  </r>
  <r>
    <n v="3216"/>
    <d v="2026-09-26T00:00:00"/>
    <n v="2026"/>
    <s v="Q3"/>
    <n v="9"/>
    <x v="8"/>
    <x v="1"/>
    <x v="12"/>
    <x v="2"/>
    <s v="Returning"/>
    <s v="Travel"/>
    <s v="Insulated Bottle"/>
    <n v="2"/>
    <n v="35.44"/>
    <n v="0.1"/>
    <n v="13.2"/>
    <n v="63.791999999999994"/>
    <n v="26.4"/>
    <n v="37.391999999999996"/>
    <n v="0.58615500376222718"/>
  </r>
  <r>
    <n v="3743"/>
    <d v="2026-09-26T00:00:00"/>
    <n v="2026"/>
    <s v="Q3"/>
    <n v="9"/>
    <x v="8"/>
    <x v="2"/>
    <x v="2"/>
    <x v="0"/>
    <s v="New"/>
    <s v="Fitness"/>
    <s v="Recovery Roller"/>
    <n v="4"/>
    <n v="36.159999999999997"/>
    <n v="0.05"/>
    <n v="13.68"/>
    <n v="137.40799999999999"/>
    <n v="54.72"/>
    <n v="82.687999999999988"/>
    <n v="0.60176991150442471"/>
  </r>
  <r>
    <n v="3788"/>
    <d v="2026-09-26T00:00:00"/>
    <n v="2026"/>
    <s v="Q3"/>
    <n v="9"/>
    <x v="8"/>
    <x v="3"/>
    <x v="8"/>
    <x v="0"/>
    <s v="Returning"/>
    <s v="Fitness"/>
    <s v="Recovery Roller"/>
    <n v="2"/>
    <n v="35.93"/>
    <n v="0"/>
    <n v="13.91"/>
    <n v="71.86"/>
    <n v="27.82"/>
    <n v="44.04"/>
    <n v="0.6128583356526579"/>
  </r>
  <r>
    <n v="4883"/>
    <d v="2026-09-26T00:00:00"/>
    <n v="2026"/>
    <s v="Q3"/>
    <n v="9"/>
    <x v="8"/>
    <x v="3"/>
    <x v="8"/>
    <x v="0"/>
    <s v="Business"/>
    <s v="Camping"/>
    <s v="Trail Tent 2P"/>
    <n v="1"/>
    <n v="199.7"/>
    <n v="0"/>
    <n v="103.77"/>
    <n v="199.7"/>
    <n v="103.77"/>
    <n v="95.929999999999993"/>
    <n v="0.4803705558337506"/>
  </r>
  <r>
    <n v="1577"/>
    <d v="2026-09-27T00:00:00"/>
    <n v="2026"/>
    <s v="Q3"/>
    <n v="9"/>
    <x v="8"/>
    <x v="3"/>
    <x v="4"/>
    <x v="0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</r>
  <r>
    <n v="2310"/>
    <d v="2026-09-27T00:00:00"/>
    <n v="2026"/>
    <s v="Q3"/>
    <n v="9"/>
    <x v="8"/>
    <x v="0"/>
    <x v="15"/>
    <x v="0"/>
    <s v="Returning"/>
    <s v="Travel"/>
    <s v="Travel Backpack 35L"/>
    <n v="1"/>
    <n v="165.44"/>
    <n v="0"/>
    <n v="88.25"/>
    <n v="165.44"/>
    <n v="88.25"/>
    <n v="77.19"/>
    <n v="0.46657398452611215"/>
  </r>
  <r>
    <n v="2383"/>
    <d v="2026-09-27T00:00:00"/>
    <n v="2026"/>
    <s v="Q3"/>
    <n v="9"/>
    <x v="8"/>
    <x v="3"/>
    <x v="7"/>
    <x v="0"/>
    <s v="Returning"/>
    <s v="Travel"/>
    <s v="Carry-On Duffel"/>
    <n v="2"/>
    <n v="130.29"/>
    <n v="0.1"/>
    <n v="67.97"/>
    <n v="234.52199999999999"/>
    <n v="135.94"/>
    <n v="98.581999999999994"/>
    <n v="0.42035288800197845"/>
  </r>
  <r>
    <n v="2803"/>
    <d v="2026-09-27T00:00:00"/>
    <n v="2026"/>
    <s v="Q3"/>
    <n v="9"/>
    <x v="8"/>
    <x v="1"/>
    <x v="12"/>
    <x v="0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</r>
  <r>
    <n v="4199"/>
    <d v="2026-09-27T00:00:00"/>
    <n v="2026"/>
    <s v="Q3"/>
    <n v="9"/>
    <x v="8"/>
    <x v="2"/>
    <x v="5"/>
    <x v="3"/>
    <s v="Business"/>
    <s v="Cycling"/>
    <s v="Trail Bike Light"/>
    <n v="1"/>
    <n v="50.02"/>
    <n v="0"/>
    <n v="22.65"/>
    <n v="50.02"/>
    <n v="22.65"/>
    <n v="27.370000000000005"/>
    <n v="0.54718112754898052"/>
  </r>
  <r>
    <n v="4517"/>
    <d v="2026-09-27T00:00:00"/>
    <n v="2026"/>
    <s v="Q3"/>
    <n v="9"/>
    <x v="8"/>
    <x v="1"/>
    <x v="12"/>
    <x v="0"/>
    <s v="Returning"/>
    <s v="Camping"/>
    <s v="Portable Camp Stove"/>
    <n v="1"/>
    <n v="83.32"/>
    <n v="0.05"/>
    <n v="38.93"/>
    <n v="79.153999999999996"/>
    <n v="38.93"/>
    <n v="40.223999999999997"/>
    <n v="0.50817393940925282"/>
  </r>
  <r>
    <n v="80"/>
    <d v="2026-09-28T00:00:00"/>
    <n v="2026"/>
    <s v="Q3"/>
    <n v="9"/>
    <x v="8"/>
    <x v="0"/>
    <x v="15"/>
    <x v="1"/>
    <s v="Business"/>
    <s v="Hiking"/>
    <s v="Trekking Poles"/>
    <n v="10"/>
    <n v="71.040000000000006"/>
    <n v="0.2"/>
    <n v="31.7"/>
    <n v="568.32000000000005"/>
    <n v="317"/>
    <n v="251.32000000000005"/>
    <n v="0.4422156531531532"/>
  </r>
  <r>
    <n v="370"/>
    <d v="2026-09-28T00:00:00"/>
    <n v="2026"/>
    <s v="Q3"/>
    <n v="9"/>
    <x v="8"/>
    <x v="3"/>
    <x v="7"/>
    <x v="2"/>
    <s v="Returning"/>
    <s v="Cycling"/>
    <s v="Compact Repair Kit"/>
    <n v="2"/>
    <n v="40.83"/>
    <n v="0"/>
    <n v="16.850000000000001"/>
    <n v="81.66"/>
    <n v="33.700000000000003"/>
    <n v="47.959999999999994"/>
    <n v="0.58731325006122947"/>
  </r>
  <r>
    <n v="417"/>
    <d v="2026-09-28T00:00:00"/>
    <n v="2026"/>
    <s v="Q3"/>
    <n v="9"/>
    <x v="8"/>
    <x v="1"/>
    <x v="14"/>
    <x v="3"/>
    <s v="Returning"/>
    <s v="Camping"/>
    <s v="Compact Sleeping Bag"/>
    <n v="1"/>
    <n v="121.64"/>
    <n v="0.15"/>
    <n v="61.56"/>
    <n v="103.39399999999999"/>
    <n v="61.56"/>
    <n v="41.833999999999989"/>
    <n v="0.40460761746329565"/>
  </r>
  <r>
    <n v="437"/>
    <d v="2026-09-28T00:00:00"/>
    <n v="2026"/>
    <s v="Q3"/>
    <n v="9"/>
    <x v="8"/>
    <x v="1"/>
    <x v="1"/>
    <x v="2"/>
    <s v="New"/>
    <s v="Travel"/>
    <s v="Travel Backpack 35L"/>
    <n v="1"/>
    <n v="164.7"/>
    <n v="0"/>
    <n v="86.02"/>
    <n v="164.7"/>
    <n v="86.02"/>
    <n v="78.679999999999993"/>
    <n v="0.47771706132361869"/>
  </r>
  <r>
    <n v="790"/>
    <d v="2026-09-28T00:00:00"/>
    <n v="2026"/>
    <s v="Q3"/>
    <n v="9"/>
    <x v="8"/>
    <x v="3"/>
    <x v="7"/>
    <x v="3"/>
    <s v="New"/>
    <s v="Camping"/>
    <s v="Trail Tent 2P"/>
    <n v="1"/>
    <n v="199.09"/>
    <n v="0.05"/>
    <n v="106.57"/>
    <n v="189.13550000000001"/>
    <n v="106.57"/>
    <n v="82.565500000000014"/>
    <n v="0.43654152710622812"/>
  </r>
  <r>
    <n v="1151"/>
    <d v="2026-09-28T00:00:00"/>
    <n v="2026"/>
    <s v="Q3"/>
    <n v="9"/>
    <x v="8"/>
    <x v="0"/>
    <x v="0"/>
    <x v="3"/>
    <s v="Returning"/>
    <s v="Cycling"/>
    <s v="Commuter Helmet"/>
    <n v="1"/>
    <n v="81.48"/>
    <n v="0"/>
    <n v="41.47"/>
    <n v="81.48"/>
    <n v="41.47"/>
    <n v="40.010000000000005"/>
    <n v="0.4910407461953854"/>
  </r>
  <r>
    <n v="1331"/>
    <d v="2026-09-28T00:00:00"/>
    <n v="2026"/>
    <s v="Q3"/>
    <n v="9"/>
    <x v="8"/>
    <x v="0"/>
    <x v="0"/>
    <x v="0"/>
    <s v="New"/>
    <s v="Fitness"/>
    <s v="Resistance Band Set"/>
    <n v="3"/>
    <n v="39.450000000000003"/>
    <n v="0.05"/>
    <n v="15.1"/>
    <n v="112.4325"/>
    <n v="45.3"/>
    <n v="67.132500000000007"/>
    <n v="0.59709158828630515"/>
  </r>
  <r>
    <n v="2388"/>
    <d v="2026-09-28T00:00:00"/>
    <n v="2026"/>
    <s v="Q3"/>
    <n v="9"/>
    <x v="8"/>
    <x v="3"/>
    <x v="8"/>
    <x v="0"/>
    <s v="Returning"/>
    <s v="Hiking"/>
    <s v="Hiking Daypack 20L"/>
    <n v="3"/>
    <n v="93.22"/>
    <n v="0"/>
    <n v="46.75"/>
    <n v="279.65999999999997"/>
    <n v="140.25"/>
    <n v="139.40999999999997"/>
    <n v="0.49849817635700489"/>
  </r>
  <r>
    <n v="2795"/>
    <d v="2026-09-28T00:00:00"/>
    <n v="2026"/>
    <s v="Q3"/>
    <n v="9"/>
    <x v="8"/>
    <x v="1"/>
    <x v="12"/>
    <x v="0"/>
    <s v="New"/>
    <s v="Hiking"/>
    <s v="Trail Boots"/>
    <n v="3"/>
    <n v="142.19"/>
    <n v="0.05"/>
    <n v="78.37"/>
    <n v="405.24149999999997"/>
    <n v="235.11"/>
    <n v="170.13149999999996"/>
    <n v="0.41982743623246871"/>
  </r>
  <r>
    <n v="2840"/>
    <d v="2026-09-28T00:00:00"/>
    <n v="2026"/>
    <s v="Q3"/>
    <n v="9"/>
    <x v="8"/>
    <x v="0"/>
    <x v="0"/>
    <x v="0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</r>
  <r>
    <n v="2863"/>
    <d v="2026-09-28T00:00:00"/>
    <n v="2026"/>
    <s v="Q3"/>
    <n v="9"/>
    <x v="8"/>
    <x v="2"/>
    <x v="2"/>
    <x v="2"/>
    <s v="New"/>
    <s v="Travel"/>
    <s v="Carry-On Duffel"/>
    <n v="1"/>
    <n v="133.85"/>
    <n v="0.05"/>
    <n v="66.41"/>
    <n v="127.15749999999998"/>
    <n v="66.41"/>
    <n v="60.747499999999988"/>
    <n v="0.47773430588050247"/>
  </r>
  <r>
    <n v="4522"/>
    <d v="2026-09-28T00:00:00"/>
    <n v="2026"/>
    <s v="Q3"/>
    <n v="9"/>
    <x v="8"/>
    <x v="3"/>
    <x v="13"/>
    <x v="3"/>
    <s v="Business"/>
    <s v="Camping"/>
    <s v="Compact Sleeping Bag"/>
    <n v="6"/>
    <n v="125.62"/>
    <n v="0"/>
    <n v="61.34"/>
    <n v="753.72"/>
    <n v="368.04"/>
    <n v="385.68"/>
    <n v="0.51170195828689702"/>
  </r>
  <r>
    <n v="5200"/>
    <d v="2026-09-28T00:00:00"/>
    <n v="2026"/>
    <s v="Q3"/>
    <n v="9"/>
    <x v="8"/>
    <x v="1"/>
    <x v="12"/>
    <x v="0"/>
    <s v="New"/>
    <s v="Camping"/>
    <s v="Trail Tent 2P"/>
    <n v="3"/>
    <n v="196.87"/>
    <n v="0.1"/>
    <n v="105.93"/>
    <n v="531.54899999999998"/>
    <n v="317.79000000000002"/>
    <n v="213.75899999999996"/>
    <n v="0.40214354650276823"/>
  </r>
  <r>
    <n v="452"/>
    <d v="2026-09-29T00:00:00"/>
    <n v="2026"/>
    <s v="Q3"/>
    <n v="9"/>
    <x v="8"/>
    <x v="1"/>
    <x v="1"/>
    <x v="0"/>
    <s v="Returning"/>
    <s v="Travel"/>
    <s v="Insulated Bottle"/>
    <n v="4"/>
    <n v="36.869999999999997"/>
    <n v="0"/>
    <n v="13.43"/>
    <n v="147.47999999999999"/>
    <n v="53.72"/>
    <n v="93.759999999999991"/>
    <n v="0.63574721996202876"/>
  </r>
  <r>
    <n v="871"/>
    <d v="2026-09-29T00:00:00"/>
    <n v="2026"/>
    <s v="Q3"/>
    <n v="9"/>
    <x v="8"/>
    <x v="1"/>
    <x v="12"/>
    <x v="0"/>
    <s v="New"/>
    <s v="Travel"/>
    <s v="Packing Cube Set"/>
    <n v="1"/>
    <n v="47.37"/>
    <n v="0"/>
    <n v="18.2"/>
    <n v="47.37"/>
    <n v="18.2"/>
    <n v="29.169999999999998"/>
    <n v="0.61579058475828585"/>
  </r>
  <r>
    <n v="922"/>
    <d v="2026-09-29T00:00:00"/>
    <n v="2026"/>
    <s v="Q3"/>
    <n v="9"/>
    <x v="8"/>
    <x v="3"/>
    <x v="8"/>
    <x v="3"/>
    <s v="Business"/>
    <s v="Hiking"/>
    <s v="Trail Boots"/>
    <n v="1"/>
    <n v="145.62"/>
    <n v="0.05"/>
    <n v="80.25"/>
    <n v="138.339"/>
    <n v="80.25"/>
    <n v="58.088999999999999"/>
    <n v="0.41990328107041397"/>
  </r>
  <r>
    <n v="1491"/>
    <d v="2026-09-29T00:00:00"/>
    <n v="2026"/>
    <s v="Q3"/>
    <n v="9"/>
    <x v="8"/>
    <x v="3"/>
    <x v="8"/>
    <x v="2"/>
    <s v="New"/>
    <s v="Fitness"/>
    <s v="Recovery Roller"/>
    <n v="2"/>
    <n v="36.1"/>
    <n v="0.05"/>
    <n v="13.71"/>
    <n v="68.59"/>
    <n v="27.42"/>
    <n v="41.17"/>
    <n v="0.60023327015599937"/>
  </r>
  <r>
    <n v="1548"/>
    <d v="2026-09-29T00:00:00"/>
    <n v="2026"/>
    <s v="Q3"/>
    <n v="9"/>
    <x v="8"/>
    <x v="0"/>
    <x v="9"/>
    <x v="2"/>
    <s v="Returning"/>
    <s v="Hiking"/>
    <s v="Trekking Poles"/>
    <n v="2"/>
    <n v="73"/>
    <n v="0.05"/>
    <n v="31.41"/>
    <n v="138.69999999999999"/>
    <n v="62.82"/>
    <n v="75.88"/>
    <n v="0.54708002883922136"/>
  </r>
  <r>
    <n v="2299"/>
    <d v="2026-09-29T00:00:00"/>
    <n v="2026"/>
    <s v="Q3"/>
    <n v="9"/>
    <x v="8"/>
    <x v="1"/>
    <x v="11"/>
    <x v="0"/>
    <s v="New"/>
    <s v="Travel"/>
    <s v="Insulated Bottle"/>
    <n v="2"/>
    <n v="36.93"/>
    <n v="0.1"/>
    <n v="13.4"/>
    <n v="66.474000000000004"/>
    <n v="26.8"/>
    <n v="39.674000000000007"/>
    <n v="0.59683485272437353"/>
  </r>
  <r>
    <n v="3051"/>
    <d v="2026-09-29T00:00:00"/>
    <n v="2026"/>
    <s v="Q3"/>
    <n v="9"/>
    <x v="8"/>
    <x v="1"/>
    <x v="14"/>
    <x v="0"/>
    <s v="New"/>
    <s v="Fitness"/>
    <s v="Training Mat"/>
    <n v="2"/>
    <n v="51.52"/>
    <n v="0"/>
    <n v="21.47"/>
    <n v="103.04"/>
    <n v="42.94"/>
    <n v="60.100000000000009"/>
    <n v="0.58326863354037273"/>
  </r>
  <r>
    <n v="4018"/>
    <d v="2026-09-29T00:00:00"/>
    <n v="2026"/>
    <s v="Q3"/>
    <n v="9"/>
    <x v="8"/>
    <x v="1"/>
    <x v="6"/>
    <x v="0"/>
    <s v="New"/>
    <s v="Fitness"/>
    <s v="Training Mat"/>
    <n v="1"/>
    <n v="50.42"/>
    <n v="0"/>
    <n v="21.68"/>
    <n v="50.42"/>
    <n v="21.68"/>
    <n v="28.740000000000002"/>
    <n v="0.57001190003966684"/>
  </r>
  <r>
    <n v="4118"/>
    <d v="2026-09-29T00:00:00"/>
    <n v="2026"/>
    <s v="Q3"/>
    <n v="9"/>
    <x v="8"/>
    <x v="1"/>
    <x v="14"/>
    <x v="1"/>
    <s v="Returning"/>
    <s v="Hiking"/>
    <s v="Summit Backpack 45L"/>
    <n v="10"/>
    <n v="157.79"/>
    <n v="0.1"/>
    <n v="77.900000000000006"/>
    <n v="1420.11"/>
    <n v="779"/>
    <n v="641.1099999999999"/>
    <n v="0.4514509439409623"/>
  </r>
  <r>
    <n v="4251"/>
    <d v="2026-09-29T00:00:00"/>
    <n v="2026"/>
    <s v="Q3"/>
    <n v="9"/>
    <x v="8"/>
    <x v="1"/>
    <x v="11"/>
    <x v="0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</r>
  <r>
    <n v="4557"/>
    <d v="2026-09-29T00:00:00"/>
    <n v="2026"/>
    <s v="Q3"/>
    <n v="9"/>
    <x v="8"/>
    <x v="3"/>
    <x v="8"/>
    <x v="0"/>
    <s v="New"/>
    <s v="Cycling"/>
    <s v="Trail Bike Light"/>
    <n v="2"/>
    <n v="50.17"/>
    <n v="0.05"/>
    <n v="22.83"/>
    <n v="95.322999999999993"/>
    <n v="45.66"/>
    <n v="49.662999999999997"/>
    <n v="0.52099703114673268"/>
  </r>
  <r>
    <n v="4811"/>
    <d v="2026-09-29T00:00:00"/>
    <n v="2026"/>
    <s v="Q3"/>
    <n v="9"/>
    <x v="8"/>
    <x v="1"/>
    <x v="14"/>
    <x v="0"/>
    <s v="New"/>
    <s v="Hiking"/>
    <s v="Summit Backpack 45L"/>
    <n v="1"/>
    <n v="155.55000000000001"/>
    <n v="0.1"/>
    <n v="79.2"/>
    <n v="139.995"/>
    <n v="79.2"/>
    <n v="60.795000000000002"/>
    <n v="0.43426550948248149"/>
  </r>
  <r>
    <n v="306"/>
    <d v="2026-09-30T00:00:00"/>
    <n v="2026"/>
    <s v="Q3"/>
    <n v="9"/>
    <x v="8"/>
    <x v="2"/>
    <x v="10"/>
    <x v="2"/>
    <s v="Business"/>
    <s v="Cycling"/>
    <s v="Trail Bike Light"/>
    <n v="1"/>
    <n v="51.81"/>
    <n v="0.1"/>
    <n v="22.65"/>
    <n v="46.629000000000005"/>
    <n v="22.65"/>
    <n v="23.979000000000006"/>
    <n v="0.51425078813613856"/>
  </r>
  <r>
    <n v="1158"/>
    <d v="2026-09-30T00:00:00"/>
    <n v="2026"/>
    <s v="Q3"/>
    <n v="9"/>
    <x v="8"/>
    <x v="0"/>
    <x v="9"/>
    <x v="2"/>
    <s v="Returning"/>
    <s v="Fitness"/>
    <s v="Resistance Band Set"/>
    <n v="1"/>
    <n v="40.61"/>
    <n v="0.1"/>
    <n v="14.28"/>
    <n v="36.548999999999999"/>
    <n v="14.28"/>
    <n v="22.268999999999998"/>
    <n v="0.60929163588607071"/>
  </r>
  <r>
    <n v="1639"/>
    <d v="2026-09-30T00:00:00"/>
    <n v="2026"/>
    <s v="Q3"/>
    <n v="9"/>
    <x v="8"/>
    <x v="2"/>
    <x v="2"/>
    <x v="2"/>
    <s v="Business"/>
    <s v="Hiking"/>
    <s v="Trail Boots"/>
    <n v="1"/>
    <n v="140.78"/>
    <n v="0.05"/>
    <n v="80.8"/>
    <n v="133.74099999999999"/>
    <n v="80.8"/>
    <n v="52.940999999999988"/>
    <n v="0.39584719719457756"/>
  </r>
  <r>
    <n v="2247"/>
    <d v="2026-09-30T00:00:00"/>
    <n v="2026"/>
    <s v="Q3"/>
    <n v="9"/>
    <x v="8"/>
    <x v="1"/>
    <x v="6"/>
    <x v="2"/>
    <s v="Business"/>
    <s v="Travel"/>
    <s v="Travel Backpack 35L"/>
    <n v="1"/>
    <n v="163.13999999999999"/>
    <n v="0"/>
    <n v="87.53"/>
    <n v="163.13999999999999"/>
    <n v="87.53"/>
    <n v="75.609999999999985"/>
    <n v="0.4634669608924849"/>
  </r>
  <r>
    <n v="3119"/>
    <d v="2026-09-30T00:00:00"/>
    <n v="2026"/>
    <s v="Q3"/>
    <n v="9"/>
    <x v="8"/>
    <x v="3"/>
    <x v="4"/>
    <x v="2"/>
    <s v="Returning"/>
    <s v="Hiking"/>
    <s v="Trekking Poles"/>
    <n v="1"/>
    <n v="70.91"/>
    <n v="0"/>
    <n v="31.73"/>
    <n v="70.91"/>
    <n v="31.73"/>
    <n v="39.179999999999993"/>
    <n v="0.55253137780284856"/>
  </r>
  <r>
    <n v="3267"/>
    <d v="2026-09-30T00:00:00"/>
    <n v="2026"/>
    <s v="Q3"/>
    <n v="9"/>
    <x v="8"/>
    <x v="3"/>
    <x v="13"/>
    <x v="3"/>
    <s v="Returning"/>
    <s v="Cycling"/>
    <s v="Commuter Helmet"/>
    <n v="2"/>
    <n v="81.99"/>
    <n v="0"/>
    <n v="43.95"/>
    <n v="163.98"/>
    <n v="87.9"/>
    <n v="76.079999999999984"/>
    <n v="0.46395901939260881"/>
  </r>
  <r>
    <n v="3382"/>
    <d v="2026-09-30T00:00:00"/>
    <n v="2026"/>
    <s v="Q3"/>
    <n v="9"/>
    <x v="8"/>
    <x v="3"/>
    <x v="4"/>
    <x v="3"/>
    <s v="New"/>
    <s v="Cycling"/>
    <s v="Commuter Helmet"/>
    <n v="2"/>
    <n v="81.13"/>
    <n v="0"/>
    <n v="43.7"/>
    <n v="162.26"/>
    <n v="87.4"/>
    <n v="74.859999999999985"/>
    <n v="0.46135831381733017"/>
  </r>
  <r>
    <n v="3814"/>
    <d v="2026-09-30T00:00:00"/>
    <n v="2026"/>
    <s v="Q3"/>
    <n v="9"/>
    <x v="8"/>
    <x v="1"/>
    <x v="12"/>
    <x v="1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</r>
  <r>
    <n v="3818"/>
    <d v="2026-09-30T00:00:00"/>
    <n v="2026"/>
    <s v="Q3"/>
    <n v="9"/>
    <x v="8"/>
    <x v="0"/>
    <x v="15"/>
    <x v="0"/>
    <s v="Returning"/>
    <s v="Travel"/>
    <s v="Insulated Bottle"/>
    <n v="5"/>
    <n v="36.18"/>
    <n v="0"/>
    <n v="13.66"/>
    <n v="180.9"/>
    <n v="68.3"/>
    <n v="112.60000000000001"/>
    <n v="0.62244333886124936"/>
  </r>
  <r>
    <n v="4347"/>
    <d v="2026-09-30T00:00:00"/>
    <n v="2026"/>
    <s v="Q3"/>
    <n v="9"/>
    <x v="8"/>
    <x v="3"/>
    <x v="13"/>
    <x v="3"/>
    <s v="New"/>
    <s v="Cycling"/>
    <s v="Commuter Helmet"/>
    <n v="1"/>
    <n v="81.06"/>
    <n v="0.05"/>
    <n v="43.54"/>
    <n v="77.007000000000005"/>
    <n v="43.54"/>
    <n v="33.467000000000006"/>
    <n v="0.434596854831379"/>
  </r>
  <r>
    <n v="4646"/>
    <d v="2026-09-30T00:00:00"/>
    <n v="2026"/>
    <s v="Q3"/>
    <n v="9"/>
    <x v="8"/>
    <x v="2"/>
    <x v="3"/>
    <x v="0"/>
    <s v="Business"/>
    <s v="Fitness"/>
    <s v="Training Mat"/>
    <n v="1"/>
    <n v="49.51"/>
    <n v="0.15"/>
    <n v="21.4"/>
    <n v="42.083499999999994"/>
    <n v="21.4"/>
    <n v="20.683499999999995"/>
    <n v="0.49148716242707946"/>
  </r>
  <r>
    <n v="5102"/>
    <d v="2026-09-30T00:00:00"/>
    <n v="2026"/>
    <s v="Q3"/>
    <n v="9"/>
    <x v="8"/>
    <x v="1"/>
    <x v="14"/>
    <x v="0"/>
    <s v="New"/>
    <s v="Camping"/>
    <s v="Trail Tent 2P"/>
    <n v="1"/>
    <n v="196.74"/>
    <n v="0.15"/>
    <n v="102.01"/>
    <n v="167.22900000000001"/>
    <n v="102.01"/>
    <n v="65.219000000000008"/>
    <n v="0.38999814625453721"/>
  </r>
  <r>
    <n v="5152"/>
    <d v="2026-09-30T00:00:00"/>
    <n v="2026"/>
    <s v="Q3"/>
    <n v="9"/>
    <x v="8"/>
    <x v="3"/>
    <x v="13"/>
    <x v="0"/>
    <s v="New"/>
    <s v="Hiking"/>
    <s v="Hiking Daypack 20L"/>
    <n v="2"/>
    <n v="91.78"/>
    <n v="0.1"/>
    <n v="45.51"/>
    <n v="165.20400000000001"/>
    <n v="91.02"/>
    <n v="74.184000000000012"/>
    <n v="0.44904481731677204"/>
  </r>
  <r>
    <n v="151"/>
    <d v="2026-10-01T00:00:00"/>
    <n v="2026"/>
    <s v="Q4"/>
    <n v="10"/>
    <x v="9"/>
    <x v="2"/>
    <x v="10"/>
    <x v="0"/>
    <s v="New"/>
    <s v="Hiking"/>
    <s v="Trail Boots"/>
    <n v="5"/>
    <n v="146.69"/>
    <n v="0"/>
    <n v="79"/>
    <n v="733.45"/>
    <n v="395"/>
    <n v="338.45000000000005"/>
    <n v="0.46144931488172342"/>
  </r>
  <r>
    <n v="1292"/>
    <d v="2026-10-01T00:00:00"/>
    <n v="2026"/>
    <s v="Q4"/>
    <n v="10"/>
    <x v="9"/>
    <x v="0"/>
    <x v="9"/>
    <x v="2"/>
    <s v="New"/>
    <s v="Camping"/>
    <s v="Portable Camp Stove"/>
    <n v="1"/>
    <n v="79.81"/>
    <n v="0"/>
    <n v="39.08"/>
    <n v="79.81"/>
    <n v="39.08"/>
    <n v="40.730000000000004"/>
    <n v="0.5103370504949255"/>
  </r>
  <r>
    <n v="1862"/>
    <d v="2026-10-01T00:00:00"/>
    <n v="2026"/>
    <s v="Q4"/>
    <n v="10"/>
    <x v="9"/>
    <x v="3"/>
    <x v="8"/>
    <x v="0"/>
    <s v="New"/>
    <s v="Camping"/>
    <s v="Compact Sleeping Bag"/>
    <n v="5"/>
    <n v="121.63"/>
    <n v="0.05"/>
    <n v="61.7"/>
    <n v="577.74249999999995"/>
    <n v="308.5"/>
    <n v="269.24249999999995"/>
    <n v="0.46602508903187834"/>
  </r>
  <r>
    <n v="2569"/>
    <d v="2026-10-01T00:00:00"/>
    <n v="2026"/>
    <s v="Q4"/>
    <n v="10"/>
    <x v="9"/>
    <x v="3"/>
    <x v="13"/>
    <x v="1"/>
    <s v="Business"/>
    <s v="Cycling"/>
    <s v="Trail Bike Light"/>
    <n v="10"/>
    <n v="50.42"/>
    <n v="0.05"/>
    <n v="22.5"/>
    <n v="478.99"/>
    <n v="225"/>
    <n v="253.99"/>
    <n v="0.53026159210004387"/>
  </r>
  <r>
    <n v="3333"/>
    <d v="2026-10-01T00:00:00"/>
    <n v="2026"/>
    <s v="Q4"/>
    <n v="10"/>
    <x v="9"/>
    <x v="2"/>
    <x v="5"/>
    <x v="0"/>
    <s v="New"/>
    <s v="Camping"/>
    <s v="Portable Camp Stove"/>
    <n v="3"/>
    <n v="80.67"/>
    <n v="0"/>
    <n v="39.94"/>
    <n v="242.01"/>
    <n v="119.82"/>
    <n v="122.19"/>
    <n v="0.50489649188050079"/>
  </r>
  <r>
    <n v="3830"/>
    <d v="2026-10-01T00:00:00"/>
    <n v="2026"/>
    <s v="Q4"/>
    <n v="10"/>
    <x v="9"/>
    <x v="3"/>
    <x v="13"/>
    <x v="0"/>
    <s v="Business"/>
    <s v="Hiking"/>
    <s v="Summit Backpack 45L"/>
    <n v="2"/>
    <n v="152.12"/>
    <n v="0"/>
    <n v="79.53"/>
    <n v="304.24"/>
    <n v="159.06"/>
    <n v="145.18"/>
    <n v="0.47718906126742044"/>
  </r>
  <r>
    <n v="4868"/>
    <d v="2026-10-01T00:00:00"/>
    <n v="2026"/>
    <s v="Q4"/>
    <n v="10"/>
    <x v="9"/>
    <x v="2"/>
    <x v="5"/>
    <x v="1"/>
    <s v="New"/>
    <s v="Camping"/>
    <s v="Portable Camp Stove"/>
    <n v="4"/>
    <n v="82.54"/>
    <n v="0.15"/>
    <n v="39.74"/>
    <n v="280.63600000000002"/>
    <n v="158.96"/>
    <n v="121.67600000000002"/>
    <n v="0.43357231431462823"/>
  </r>
  <r>
    <n v="2250"/>
    <d v="2026-10-02T00:00:00"/>
    <n v="2026"/>
    <s v="Q4"/>
    <n v="10"/>
    <x v="9"/>
    <x v="3"/>
    <x v="13"/>
    <x v="2"/>
    <s v="Returning"/>
    <s v="Cycling"/>
    <s v="Trail Bike Light"/>
    <n v="2"/>
    <n v="50.43"/>
    <n v="0"/>
    <n v="23.04"/>
    <n v="100.86"/>
    <n v="46.08"/>
    <n v="54.78"/>
    <n v="0.54312908982748365"/>
  </r>
  <r>
    <n v="2516"/>
    <d v="2026-10-02T00:00:00"/>
    <n v="2026"/>
    <s v="Q4"/>
    <n v="10"/>
    <x v="9"/>
    <x v="2"/>
    <x v="10"/>
    <x v="0"/>
    <s v="New"/>
    <s v="Camping"/>
    <s v="Trail Tent 2P"/>
    <n v="2"/>
    <n v="198.57"/>
    <n v="0.15"/>
    <n v="101.08"/>
    <n v="337.56899999999996"/>
    <n v="202.16"/>
    <n v="135.40899999999996"/>
    <n v="0.4011298430839324"/>
  </r>
  <r>
    <n v="809"/>
    <d v="2026-10-03T00:00:00"/>
    <n v="2026"/>
    <s v="Q4"/>
    <n v="10"/>
    <x v="9"/>
    <x v="3"/>
    <x v="8"/>
    <x v="0"/>
    <s v="New"/>
    <s v="Fitness"/>
    <s v="Resistance Band Set"/>
    <n v="2"/>
    <n v="41.06"/>
    <n v="0.05"/>
    <n v="14.54"/>
    <n v="78.013999999999996"/>
    <n v="29.08"/>
    <n v="48.933999999999997"/>
    <n v="0.62724639167328944"/>
  </r>
  <r>
    <n v="1852"/>
    <d v="2026-10-03T00:00:00"/>
    <n v="2026"/>
    <s v="Q4"/>
    <n v="10"/>
    <x v="9"/>
    <x v="1"/>
    <x v="12"/>
    <x v="1"/>
    <s v="Business"/>
    <s v="Travel"/>
    <s v="Travel Backpack 35L"/>
    <n v="4"/>
    <n v="162.19"/>
    <n v="0.15"/>
    <n v="89.81"/>
    <n v="551.44600000000003"/>
    <n v="359.24"/>
    <n v="192.20600000000002"/>
    <n v="0.34854908730863948"/>
  </r>
  <r>
    <n v="3627"/>
    <d v="2026-10-03T00:00:00"/>
    <n v="2026"/>
    <s v="Q4"/>
    <n v="10"/>
    <x v="9"/>
    <x v="3"/>
    <x v="4"/>
    <x v="2"/>
    <s v="New"/>
    <s v="Camping"/>
    <s v="Trail Tent 2P"/>
    <n v="2"/>
    <n v="192.99"/>
    <n v="0"/>
    <n v="101.73"/>
    <n v="385.98"/>
    <n v="203.46"/>
    <n v="182.52"/>
    <n v="0.47287424218871443"/>
  </r>
  <r>
    <n v="4135"/>
    <d v="2026-10-03T00:00:00"/>
    <n v="2026"/>
    <s v="Q4"/>
    <n v="10"/>
    <x v="9"/>
    <x v="0"/>
    <x v="15"/>
    <x v="0"/>
    <s v="New"/>
    <s v="Hiking"/>
    <s v="Trail Boots"/>
    <n v="3"/>
    <n v="142.33000000000001"/>
    <n v="0.1"/>
    <n v="79.19"/>
    <n v="384.291"/>
    <n v="237.57"/>
    <n v="146.721"/>
    <n v="0.3817966072585619"/>
  </r>
  <r>
    <n v="4138"/>
    <d v="2026-10-03T00:00:00"/>
    <n v="2026"/>
    <s v="Q4"/>
    <n v="10"/>
    <x v="9"/>
    <x v="1"/>
    <x v="11"/>
    <x v="2"/>
    <s v="Business"/>
    <s v="Hiking"/>
    <s v="Trail Boots"/>
    <n v="4"/>
    <n v="143.63"/>
    <n v="0"/>
    <n v="80.510000000000005"/>
    <n v="574.52"/>
    <n v="322.04000000000002"/>
    <n v="252.47999999999996"/>
    <n v="0.43946250783262542"/>
  </r>
  <r>
    <n v="4286"/>
    <d v="2026-10-03T00:00:00"/>
    <n v="2026"/>
    <s v="Q4"/>
    <n v="10"/>
    <x v="9"/>
    <x v="1"/>
    <x v="6"/>
    <x v="2"/>
    <s v="Returning"/>
    <s v="Camping"/>
    <s v="Alpine Tent 4P"/>
    <n v="4"/>
    <n v="341.95"/>
    <n v="0.05"/>
    <n v="199.9"/>
    <n v="1299.4099999999999"/>
    <n v="799.6"/>
    <n v="499.80999999999983"/>
    <n v="0.38464379987840625"/>
  </r>
  <r>
    <n v="4371"/>
    <d v="2026-10-03T00:00:00"/>
    <n v="2026"/>
    <s v="Q4"/>
    <n v="10"/>
    <x v="9"/>
    <x v="1"/>
    <x v="6"/>
    <x v="0"/>
    <s v="Returning"/>
    <s v="Fitness"/>
    <s v="Weighted Vest"/>
    <n v="1"/>
    <n v="123.81"/>
    <n v="0"/>
    <n v="68.72"/>
    <n v="123.81"/>
    <n v="68.72"/>
    <n v="55.09"/>
    <n v="0.44495598093853489"/>
  </r>
  <r>
    <n v="905"/>
    <d v="2026-10-04T00:00:00"/>
    <n v="2026"/>
    <s v="Q4"/>
    <n v="10"/>
    <x v="9"/>
    <x v="2"/>
    <x v="3"/>
    <x v="0"/>
    <s v="New"/>
    <s v="Hiking"/>
    <s v="Trail Boots"/>
    <n v="1"/>
    <n v="146.1"/>
    <n v="0"/>
    <n v="79.739999999999995"/>
    <n v="146.1"/>
    <n v="79.739999999999995"/>
    <n v="66.36"/>
    <n v="0.45420944558521564"/>
  </r>
  <r>
    <n v="1415"/>
    <d v="2026-10-04T00:00:00"/>
    <n v="2026"/>
    <s v="Q4"/>
    <n v="10"/>
    <x v="9"/>
    <x v="1"/>
    <x v="11"/>
    <x v="3"/>
    <s v="Returning"/>
    <s v="Travel"/>
    <s v="Travel Backpack 35L"/>
    <n v="1"/>
    <n v="161.07"/>
    <n v="0.05"/>
    <n v="89.81"/>
    <n v="153.01649999999998"/>
    <n v="89.81"/>
    <n v="63.206499999999977"/>
    <n v="0.41306983233834249"/>
  </r>
  <r>
    <n v="2205"/>
    <d v="2026-10-04T00:00:00"/>
    <n v="2026"/>
    <s v="Q4"/>
    <n v="10"/>
    <x v="9"/>
    <x v="3"/>
    <x v="13"/>
    <x v="0"/>
    <s v="New"/>
    <s v="Hiking"/>
    <s v="Hiking Daypack 20L"/>
    <n v="5"/>
    <n v="90.12"/>
    <n v="0"/>
    <n v="46.67"/>
    <n v="450.6"/>
    <n v="233.35000000000002"/>
    <n v="217.25"/>
    <n v="0.48213493120284062"/>
  </r>
  <r>
    <n v="2374"/>
    <d v="2026-10-04T00:00:00"/>
    <n v="2026"/>
    <s v="Q4"/>
    <n v="10"/>
    <x v="9"/>
    <x v="3"/>
    <x v="13"/>
    <x v="3"/>
    <s v="Returning"/>
    <s v="Hiking"/>
    <s v="Trekking Poles"/>
    <n v="1"/>
    <n v="70.400000000000006"/>
    <n v="0"/>
    <n v="32.43"/>
    <n v="70.400000000000006"/>
    <n v="32.43"/>
    <n v="37.970000000000006"/>
    <n v="0.53934659090909098"/>
  </r>
  <r>
    <n v="4840"/>
    <d v="2026-10-04T00:00:00"/>
    <n v="2026"/>
    <s v="Q4"/>
    <n v="10"/>
    <x v="9"/>
    <x v="1"/>
    <x v="12"/>
    <x v="1"/>
    <s v="Business"/>
    <s v="Camping"/>
    <s v="Trail Tent 2P"/>
    <n v="6"/>
    <n v="191.08"/>
    <n v="0.1"/>
    <n v="102.93"/>
    <n v="1031.8320000000001"/>
    <n v="617.58000000000004"/>
    <n v="414.25200000000007"/>
    <n v="0.40147233270532412"/>
  </r>
  <r>
    <n v="4984"/>
    <d v="2026-10-04T00:00:00"/>
    <n v="2026"/>
    <s v="Q4"/>
    <n v="10"/>
    <x v="9"/>
    <x v="2"/>
    <x v="16"/>
    <x v="0"/>
    <s v="Returning"/>
    <s v="Fitness"/>
    <s v="Recovery Roller"/>
    <n v="1"/>
    <n v="36.590000000000003"/>
    <n v="0"/>
    <n v="13.62"/>
    <n v="36.590000000000003"/>
    <n v="13.62"/>
    <n v="22.970000000000006"/>
    <n v="0.62776714949439749"/>
  </r>
  <r>
    <n v="641"/>
    <d v="2026-10-05T00:00:00"/>
    <n v="2026"/>
    <s v="Q4"/>
    <n v="10"/>
    <x v="9"/>
    <x v="1"/>
    <x v="11"/>
    <x v="2"/>
    <s v="Returning"/>
    <s v="Camping"/>
    <s v="Compact Sleeping Bag"/>
    <n v="2"/>
    <n v="125.38"/>
    <n v="0.05"/>
    <n v="59.12"/>
    <n v="238.22199999999998"/>
    <n v="118.24"/>
    <n v="119.98199999999999"/>
    <n v="0.5036562534106841"/>
  </r>
  <r>
    <n v="1358"/>
    <d v="2026-10-05T00:00:00"/>
    <n v="2026"/>
    <s v="Q4"/>
    <n v="10"/>
    <x v="9"/>
    <x v="0"/>
    <x v="0"/>
    <x v="0"/>
    <s v="New"/>
    <s v="Travel"/>
    <s v="Insulated Bottle"/>
    <n v="1"/>
    <n v="35.71"/>
    <n v="0"/>
    <n v="13.3"/>
    <n v="35.71"/>
    <n v="13.3"/>
    <n v="22.41"/>
    <n v="0.62755530663679637"/>
  </r>
  <r>
    <n v="3904"/>
    <d v="2026-10-05T00:00:00"/>
    <n v="2026"/>
    <s v="Q4"/>
    <n v="10"/>
    <x v="9"/>
    <x v="1"/>
    <x v="6"/>
    <x v="0"/>
    <s v="Returning"/>
    <s v="Travel"/>
    <s v="Packing Cube Set"/>
    <n v="2"/>
    <n v="46.72"/>
    <n v="0"/>
    <n v="18.39"/>
    <n v="93.44"/>
    <n v="36.78"/>
    <n v="56.66"/>
    <n v="0.60637842465753422"/>
  </r>
  <r>
    <n v="4336"/>
    <d v="2026-10-05T00:00:00"/>
    <n v="2026"/>
    <s v="Q4"/>
    <n v="10"/>
    <x v="9"/>
    <x v="0"/>
    <x v="15"/>
    <x v="3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</r>
  <r>
    <n v="4705"/>
    <d v="2026-10-05T00:00:00"/>
    <n v="2026"/>
    <s v="Q4"/>
    <n v="10"/>
    <x v="9"/>
    <x v="0"/>
    <x v="0"/>
    <x v="2"/>
    <s v="Returning"/>
    <s v="Camping"/>
    <s v="Compact Sleeping Bag"/>
    <n v="1"/>
    <n v="125.88"/>
    <n v="0"/>
    <n v="62.46"/>
    <n v="125.88"/>
    <n v="62.46"/>
    <n v="63.419999999999995"/>
    <n v="0.50381315538608196"/>
  </r>
  <r>
    <n v="1094"/>
    <d v="2026-10-06T00:00:00"/>
    <n v="2026"/>
    <s v="Q4"/>
    <n v="10"/>
    <x v="9"/>
    <x v="3"/>
    <x v="4"/>
    <x v="0"/>
    <s v="New"/>
    <s v="Fitness"/>
    <s v="Weighted Vest"/>
    <n v="2"/>
    <n v="121.81"/>
    <n v="0.05"/>
    <n v="67.72"/>
    <n v="231.43899999999999"/>
    <n v="135.44"/>
    <n v="95.998999999999995"/>
    <n v="0.41479180259161158"/>
  </r>
  <r>
    <n v="3926"/>
    <d v="2026-10-06T00:00:00"/>
    <n v="2026"/>
    <s v="Q4"/>
    <n v="10"/>
    <x v="9"/>
    <x v="2"/>
    <x v="5"/>
    <x v="0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</r>
  <r>
    <n v="524"/>
    <d v="2026-10-07T00:00:00"/>
    <n v="2026"/>
    <s v="Q4"/>
    <n v="10"/>
    <x v="9"/>
    <x v="3"/>
    <x v="8"/>
    <x v="2"/>
    <s v="New"/>
    <s v="Cycling"/>
    <s v="Cycling Pack 12L"/>
    <n v="2"/>
    <n v="101.1"/>
    <n v="0.15"/>
    <n v="51.61"/>
    <n v="171.86999999999998"/>
    <n v="103.22"/>
    <n v="68.649999999999977"/>
    <n v="0.39942980159422814"/>
  </r>
  <r>
    <n v="2277"/>
    <d v="2026-10-07T00:00:00"/>
    <n v="2026"/>
    <s v="Q4"/>
    <n v="10"/>
    <x v="9"/>
    <x v="0"/>
    <x v="0"/>
    <x v="0"/>
    <s v="New"/>
    <s v="Cycling"/>
    <s v="Cycling Pack 12L"/>
    <n v="2"/>
    <n v="105"/>
    <n v="0"/>
    <n v="50.3"/>
    <n v="210"/>
    <n v="100.6"/>
    <n v="109.4"/>
    <n v="0.52095238095238094"/>
  </r>
  <r>
    <n v="2442"/>
    <d v="2026-10-07T00:00:00"/>
    <n v="2026"/>
    <s v="Q4"/>
    <n v="10"/>
    <x v="9"/>
    <x v="2"/>
    <x v="2"/>
    <x v="1"/>
    <s v="Business"/>
    <s v="Hiking"/>
    <s v="Summit Backpack 45L"/>
    <n v="4"/>
    <n v="157.12"/>
    <n v="0.15"/>
    <n v="77.98"/>
    <n v="534.20799999999997"/>
    <n v="311.92"/>
    <n v="222.28799999999995"/>
    <n v="0.41610758356295668"/>
  </r>
  <r>
    <n v="2809"/>
    <d v="2026-10-07T00:00:00"/>
    <n v="2026"/>
    <s v="Q4"/>
    <n v="10"/>
    <x v="9"/>
    <x v="3"/>
    <x v="8"/>
    <x v="0"/>
    <s v="Returning"/>
    <s v="Hiking"/>
    <s v="Trekking Poles"/>
    <n v="3"/>
    <n v="70.239999999999995"/>
    <n v="0.05"/>
    <n v="31.96"/>
    <n v="200.18399999999997"/>
    <n v="95.88"/>
    <n v="104.30399999999997"/>
    <n v="0.5210406426087999"/>
  </r>
  <r>
    <n v="2946"/>
    <d v="2026-10-07T00:00:00"/>
    <n v="2026"/>
    <s v="Q4"/>
    <n v="10"/>
    <x v="9"/>
    <x v="2"/>
    <x v="16"/>
    <x v="0"/>
    <s v="Returning"/>
    <s v="Cycling"/>
    <s v="Cycling Pack 12L"/>
    <n v="1"/>
    <n v="103.48"/>
    <n v="0.1"/>
    <n v="51.33"/>
    <n v="93.132000000000005"/>
    <n v="51.33"/>
    <n v="41.802000000000007"/>
    <n v="0.4488467980930293"/>
  </r>
  <r>
    <n v="4147"/>
    <d v="2026-10-07T00:00:00"/>
    <n v="2026"/>
    <s v="Q4"/>
    <n v="10"/>
    <x v="9"/>
    <x v="1"/>
    <x v="12"/>
    <x v="2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</r>
  <r>
    <n v="4164"/>
    <d v="2026-10-07T00:00:00"/>
    <n v="2026"/>
    <s v="Q4"/>
    <n v="10"/>
    <x v="9"/>
    <x v="0"/>
    <x v="9"/>
    <x v="2"/>
    <s v="New"/>
    <s v="Hiking"/>
    <s v="Trail Boots"/>
    <n v="2"/>
    <n v="143.41999999999999"/>
    <n v="0"/>
    <n v="81.44"/>
    <n v="286.83999999999997"/>
    <n v="162.88"/>
    <n v="123.95999999999998"/>
    <n v="0.43215730023706594"/>
  </r>
  <r>
    <n v="4275"/>
    <d v="2026-10-07T00:00:00"/>
    <n v="2026"/>
    <s v="Q4"/>
    <n v="10"/>
    <x v="9"/>
    <x v="3"/>
    <x v="7"/>
    <x v="3"/>
    <s v="Returning"/>
    <s v="Cycling"/>
    <s v="Trail Bike Light"/>
    <n v="1"/>
    <n v="49.56"/>
    <n v="0.05"/>
    <n v="22.88"/>
    <n v="47.082000000000001"/>
    <n v="22.88"/>
    <n v="24.202000000000002"/>
    <n v="0.51403933562720361"/>
  </r>
  <r>
    <n v="5062"/>
    <d v="2026-10-07T00:00:00"/>
    <n v="2026"/>
    <s v="Q4"/>
    <n v="10"/>
    <x v="9"/>
    <x v="1"/>
    <x v="12"/>
    <x v="0"/>
    <s v="Returning"/>
    <s v="Travel"/>
    <s v="Carry-On Duffel"/>
    <n v="4"/>
    <n v="131.05000000000001"/>
    <n v="0"/>
    <n v="67.37"/>
    <n v="524.20000000000005"/>
    <n v="269.48"/>
    <n v="254.72000000000003"/>
    <n v="0.48592140404425793"/>
  </r>
  <r>
    <n v="1126"/>
    <d v="2026-10-08T00:00:00"/>
    <n v="2026"/>
    <s v="Q4"/>
    <n v="10"/>
    <x v="9"/>
    <x v="0"/>
    <x v="9"/>
    <x v="0"/>
    <s v="Business"/>
    <s v="Cycling"/>
    <s v="Trail Bike Light"/>
    <n v="1"/>
    <n v="51.35"/>
    <n v="0"/>
    <n v="22.98"/>
    <n v="51.35"/>
    <n v="22.98"/>
    <n v="28.37"/>
    <n v="0.55248296007789677"/>
  </r>
  <r>
    <n v="1865"/>
    <d v="2026-10-08T00:00:00"/>
    <n v="2026"/>
    <s v="Q4"/>
    <n v="10"/>
    <x v="9"/>
    <x v="3"/>
    <x v="8"/>
    <x v="0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</r>
  <r>
    <n v="2471"/>
    <d v="2026-10-08T00:00:00"/>
    <n v="2026"/>
    <s v="Q4"/>
    <n v="10"/>
    <x v="9"/>
    <x v="3"/>
    <x v="13"/>
    <x v="2"/>
    <s v="New"/>
    <s v="Fitness"/>
    <s v="Resistance Band Set"/>
    <n v="1"/>
    <n v="39.79"/>
    <n v="0"/>
    <n v="14.76"/>
    <n v="39.79"/>
    <n v="14.76"/>
    <n v="25.03"/>
    <n v="0.62905252576024129"/>
  </r>
  <r>
    <n v="3208"/>
    <d v="2026-10-08T00:00:00"/>
    <n v="2026"/>
    <s v="Q4"/>
    <n v="10"/>
    <x v="9"/>
    <x v="2"/>
    <x v="10"/>
    <x v="1"/>
    <s v="New"/>
    <s v="Cycling"/>
    <s v="Compact Repair Kit"/>
    <n v="6"/>
    <n v="41.27"/>
    <n v="0.1"/>
    <n v="16.61"/>
    <n v="222.858"/>
    <n v="99.66"/>
    <n v="123.19800000000001"/>
    <n v="0.55280941227149127"/>
  </r>
  <r>
    <n v="4285"/>
    <d v="2026-10-08T00:00:00"/>
    <n v="2026"/>
    <s v="Q4"/>
    <n v="10"/>
    <x v="9"/>
    <x v="3"/>
    <x v="4"/>
    <x v="0"/>
    <s v="Returning"/>
    <s v="Hiking"/>
    <s v="Hiking Daypack 20L"/>
    <n v="1"/>
    <n v="93.39"/>
    <n v="0"/>
    <n v="45.98"/>
    <n v="93.39"/>
    <n v="45.98"/>
    <n v="47.410000000000004"/>
    <n v="0.50765606595995294"/>
  </r>
  <r>
    <n v="261"/>
    <d v="2026-10-09T00:00:00"/>
    <n v="2026"/>
    <s v="Q4"/>
    <n v="10"/>
    <x v="9"/>
    <x v="2"/>
    <x v="3"/>
    <x v="0"/>
    <s v="Business"/>
    <s v="Camping"/>
    <s v="Alpine Tent 4P"/>
    <n v="1"/>
    <n v="336.56"/>
    <n v="0"/>
    <n v="189.74"/>
    <n v="336.56"/>
    <n v="189.74"/>
    <n v="146.82"/>
    <n v="0.43623722367482765"/>
  </r>
  <r>
    <n v="291"/>
    <d v="2026-10-09T00:00:00"/>
    <n v="2026"/>
    <s v="Q4"/>
    <n v="10"/>
    <x v="9"/>
    <x v="2"/>
    <x v="2"/>
    <x v="0"/>
    <s v="New"/>
    <s v="Travel"/>
    <s v="Carry-On Duffel"/>
    <n v="2"/>
    <n v="132.47999999999999"/>
    <n v="0.1"/>
    <n v="67.48"/>
    <n v="238.464"/>
    <n v="134.96"/>
    <n v="103.50399999999999"/>
    <n v="0.43404455179817497"/>
  </r>
  <r>
    <n v="670"/>
    <d v="2026-10-09T00:00:00"/>
    <n v="2026"/>
    <s v="Q4"/>
    <n v="10"/>
    <x v="9"/>
    <x v="1"/>
    <x v="14"/>
    <x v="2"/>
    <s v="Returning"/>
    <s v="Hiking"/>
    <s v="Hiking Daypack 20L"/>
    <n v="1"/>
    <n v="92.59"/>
    <n v="0"/>
    <n v="44.46"/>
    <n v="92.59"/>
    <n v="44.46"/>
    <n v="48.13"/>
    <n v="0.51981855491953777"/>
  </r>
  <r>
    <n v="1306"/>
    <d v="2026-10-09T00:00:00"/>
    <n v="2026"/>
    <s v="Q4"/>
    <n v="10"/>
    <x v="9"/>
    <x v="3"/>
    <x v="8"/>
    <x v="2"/>
    <s v="Business"/>
    <s v="Fitness"/>
    <s v="Recovery Roller"/>
    <n v="1"/>
    <n v="35.450000000000003"/>
    <n v="0.05"/>
    <n v="14.23"/>
    <n v="33.677500000000002"/>
    <n v="14.23"/>
    <n v="19.447500000000002"/>
    <n v="0.57746269764679681"/>
  </r>
  <r>
    <n v="2400"/>
    <d v="2026-10-09T00:00:00"/>
    <n v="2026"/>
    <s v="Q4"/>
    <n v="10"/>
    <x v="9"/>
    <x v="2"/>
    <x v="2"/>
    <x v="0"/>
    <s v="New"/>
    <s v="Hiking"/>
    <s v="Hiking Daypack 20L"/>
    <n v="2"/>
    <n v="93.83"/>
    <n v="0.1"/>
    <n v="44.27"/>
    <n v="168.89400000000001"/>
    <n v="88.54"/>
    <n v="80.353999999999999"/>
    <n v="0.47576586498040191"/>
  </r>
  <r>
    <n v="3816"/>
    <d v="2026-10-09T00:00:00"/>
    <n v="2026"/>
    <s v="Q4"/>
    <n v="10"/>
    <x v="9"/>
    <x v="1"/>
    <x v="12"/>
    <x v="0"/>
    <s v="New"/>
    <s v="Fitness"/>
    <s v="Recovery Roller"/>
    <n v="1"/>
    <n v="36.32"/>
    <n v="0"/>
    <n v="13.6"/>
    <n v="36.32"/>
    <n v="13.6"/>
    <n v="22.72"/>
    <n v="0.62555066079295152"/>
  </r>
  <r>
    <n v="4038"/>
    <d v="2026-10-09T00:00:00"/>
    <n v="2026"/>
    <s v="Q4"/>
    <n v="10"/>
    <x v="9"/>
    <x v="0"/>
    <x v="15"/>
    <x v="0"/>
    <s v="Returning"/>
    <s v="Fitness"/>
    <s v="Weighted Vest"/>
    <n v="2"/>
    <n v="125.56"/>
    <n v="0.1"/>
    <n v="67.260000000000005"/>
    <n v="226.00800000000001"/>
    <n v="134.52000000000001"/>
    <n v="91.488"/>
    <n v="0.40479983009450993"/>
  </r>
  <r>
    <n v="4686"/>
    <d v="2026-10-09T00:00:00"/>
    <n v="2026"/>
    <s v="Q4"/>
    <n v="10"/>
    <x v="9"/>
    <x v="0"/>
    <x v="15"/>
    <x v="3"/>
    <s v="New"/>
    <s v="Camping"/>
    <s v="Compact Sleeping Bag"/>
    <n v="2"/>
    <n v="124.91"/>
    <n v="0"/>
    <n v="60.33"/>
    <n v="249.82"/>
    <n v="120.66"/>
    <n v="129.16"/>
    <n v="0.51701224881914976"/>
  </r>
  <r>
    <n v="5076"/>
    <d v="2026-10-09T00:00:00"/>
    <n v="2026"/>
    <s v="Q4"/>
    <n v="10"/>
    <x v="9"/>
    <x v="1"/>
    <x v="12"/>
    <x v="0"/>
    <s v="New"/>
    <s v="Camping"/>
    <s v="Trail Tent 2P"/>
    <n v="1"/>
    <n v="199.32"/>
    <n v="0"/>
    <n v="103.83"/>
    <n v="199.32"/>
    <n v="103.83"/>
    <n v="95.49"/>
    <n v="0.4790788681517158"/>
  </r>
  <r>
    <n v="1339"/>
    <d v="2026-10-10T00:00:00"/>
    <n v="2026"/>
    <s v="Q4"/>
    <n v="10"/>
    <x v="9"/>
    <x v="1"/>
    <x v="11"/>
    <x v="0"/>
    <s v="Returning"/>
    <s v="Camping"/>
    <s v="Alpine Tent 4P"/>
    <n v="4"/>
    <n v="337.38"/>
    <n v="0.05"/>
    <n v="194.94"/>
    <n v="1282.0439999999999"/>
    <n v="779.76"/>
    <n v="502.28399999999988"/>
    <n v="0.39178374533167343"/>
  </r>
  <r>
    <n v="1884"/>
    <d v="2026-10-10T00:00:00"/>
    <n v="2026"/>
    <s v="Q4"/>
    <n v="10"/>
    <x v="9"/>
    <x v="2"/>
    <x v="2"/>
    <x v="0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</r>
  <r>
    <n v="3568"/>
    <d v="2026-10-10T00:00:00"/>
    <n v="2026"/>
    <s v="Q4"/>
    <n v="10"/>
    <x v="9"/>
    <x v="0"/>
    <x v="15"/>
    <x v="1"/>
    <s v="New"/>
    <s v="Hiking"/>
    <s v="Trekking Poles"/>
    <n v="15"/>
    <n v="70.25"/>
    <n v="0.1"/>
    <n v="32.19"/>
    <n v="948.375"/>
    <n v="482.84999999999997"/>
    <n v="465.52500000000003"/>
    <n v="0.49086595492289448"/>
  </r>
  <r>
    <n v="4171"/>
    <d v="2026-10-10T00:00:00"/>
    <n v="2026"/>
    <s v="Q4"/>
    <n v="10"/>
    <x v="9"/>
    <x v="3"/>
    <x v="7"/>
    <x v="2"/>
    <s v="New"/>
    <s v="Travel"/>
    <s v="Insulated Bottle"/>
    <n v="2"/>
    <n v="35.36"/>
    <n v="0"/>
    <n v="13.49"/>
    <n v="70.72"/>
    <n v="26.98"/>
    <n v="43.739999999999995"/>
    <n v="0.61849547511312208"/>
  </r>
  <r>
    <n v="4477"/>
    <d v="2026-10-10T00:00:00"/>
    <n v="2026"/>
    <s v="Q4"/>
    <n v="10"/>
    <x v="9"/>
    <x v="2"/>
    <x v="5"/>
    <x v="2"/>
    <s v="New"/>
    <s v="Travel"/>
    <s v="Packing Cube Set"/>
    <n v="1"/>
    <n v="46.01"/>
    <n v="0"/>
    <n v="18.239999999999998"/>
    <n v="46.01"/>
    <n v="18.239999999999998"/>
    <n v="27.77"/>
    <n v="0.6035644425124973"/>
  </r>
  <r>
    <n v="3368"/>
    <d v="2026-10-11T00:00:00"/>
    <n v="2026"/>
    <s v="Q4"/>
    <n v="10"/>
    <x v="9"/>
    <x v="0"/>
    <x v="9"/>
    <x v="0"/>
    <s v="Returning"/>
    <s v="Hiking"/>
    <s v="Hiking Daypack 20L"/>
    <n v="1"/>
    <n v="89.88"/>
    <n v="0"/>
    <n v="46.15"/>
    <n v="89.88"/>
    <n v="46.15"/>
    <n v="43.73"/>
    <n v="0.48653760569648419"/>
  </r>
  <r>
    <n v="3566"/>
    <d v="2026-10-11T00:00:00"/>
    <n v="2026"/>
    <s v="Q4"/>
    <n v="10"/>
    <x v="9"/>
    <x v="1"/>
    <x v="12"/>
    <x v="0"/>
    <s v="New"/>
    <s v="Fitness"/>
    <s v="Resistance Band Set"/>
    <n v="1"/>
    <n v="41.33"/>
    <n v="0"/>
    <n v="14.47"/>
    <n v="41.33"/>
    <n v="14.47"/>
    <n v="26.86"/>
    <n v="0.6498911202516332"/>
  </r>
  <r>
    <n v="4420"/>
    <d v="2026-10-11T00:00:00"/>
    <n v="2026"/>
    <s v="Q4"/>
    <n v="10"/>
    <x v="9"/>
    <x v="2"/>
    <x v="5"/>
    <x v="1"/>
    <s v="Business"/>
    <s v="Cycling"/>
    <s v="Compact Repair Kit"/>
    <n v="15"/>
    <n v="40.78"/>
    <n v="0.15"/>
    <n v="17.07"/>
    <n v="519.94500000000005"/>
    <n v="256.05"/>
    <n v="263.89500000000004"/>
    <n v="0.5075440671609498"/>
  </r>
  <r>
    <n v="513"/>
    <d v="2026-10-12T00:00:00"/>
    <n v="2026"/>
    <s v="Q4"/>
    <n v="10"/>
    <x v="9"/>
    <x v="3"/>
    <x v="7"/>
    <x v="0"/>
    <s v="Business"/>
    <s v="Travel"/>
    <s v="Travel Backpack 35L"/>
    <n v="1"/>
    <n v="163.87"/>
    <n v="0"/>
    <n v="85.76"/>
    <n v="163.87"/>
    <n v="85.76"/>
    <n v="78.11"/>
    <n v="0.47665832672240188"/>
  </r>
  <r>
    <n v="786"/>
    <d v="2026-10-12T00:00:00"/>
    <n v="2026"/>
    <s v="Q4"/>
    <n v="10"/>
    <x v="9"/>
    <x v="2"/>
    <x v="3"/>
    <x v="0"/>
    <s v="New"/>
    <s v="Fitness"/>
    <s v="Recovery Roller"/>
    <n v="1"/>
    <n v="35.39"/>
    <n v="0.05"/>
    <n v="13.68"/>
    <n v="33.6205"/>
    <n v="13.68"/>
    <n v="19.9405"/>
    <n v="0.59310539700480358"/>
  </r>
  <r>
    <n v="3771"/>
    <d v="2026-10-12T00:00:00"/>
    <n v="2026"/>
    <s v="Q4"/>
    <n v="10"/>
    <x v="9"/>
    <x v="2"/>
    <x v="3"/>
    <x v="0"/>
    <s v="Business"/>
    <s v="Camping"/>
    <s v="Portable Camp Stove"/>
    <n v="2"/>
    <n v="80.2"/>
    <n v="0"/>
    <n v="39.590000000000003"/>
    <n v="160.4"/>
    <n v="79.180000000000007"/>
    <n v="81.22"/>
    <n v="0.50635910224438896"/>
  </r>
  <r>
    <n v="3910"/>
    <d v="2026-10-12T00:00:00"/>
    <n v="2026"/>
    <s v="Q4"/>
    <n v="10"/>
    <x v="9"/>
    <x v="2"/>
    <x v="2"/>
    <x v="0"/>
    <s v="Business"/>
    <s v="Cycling"/>
    <s v="Compact Repair Kit"/>
    <n v="3"/>
    <n v="41.09"/>
    <n v="0"/>
    <n v="17.18"/>
    <n v="123.27000000000001"/>
    <n v="51.54"/>
    <n v="71.730000000000018"/>
    <n v="0.58189340472134354"/>
  </r>
  <r>
    <n v="330"/>
    <d v="2026-10-13T00:00:00"/>
    <n v="2026"/>
    <s v="Q4"/>
    <n v="10"/>
    <x v="9"/>
    <x v="1"/>
    <x v="12"/>
    <x v="1"/>
    <s v="Business"/>
    <s v="Travel"/>
    <s v="Insulated Bottle"/>
    <n v="5"/>
    <n v="36.97"/>
    <n v="0.15"/>
    <n v="13.93"/>
    <n v="157.1225"/>
    <n v="69.650000000000006"/>
    <n v="87.472499999999997"/>
    <n v="0.55671530175500006"/>
  </r>
  <r>
    <n v="707"/>
    <d v="2026-10-13T00:00:00"/>
    <n v="2026"/>
    <s v="Q4"/>
    <n v="10"/>
    <x v="9"/>
    <x v="2"/>
    <x v="5"/>
    <x v="2"/>
    <s v="New"/>
    <s v="Travel"/>
    <s v="Insulated Bottle"/>
    <n v="4"/>
    <n v="35.880000000000003"/>
    <n v="0.05"/>
    <n v="13.45"/>
    <n v="136.34399999999999"/>
    <n v="53.8"/>
    <n v="82.543999999999997"/>
    <n v="0.60540984568444522"/>
  </r>
  <r>
    <n v="989"/>
    <d v="2026-10-13T00:00:00"/>
    <n v="2026"/>
    <s v="Q4"/>
    <n v="10"/>
    <x v="9"/>
    <x v="1"/>
    <x v="11"/>
    <x v="0"/>
    <s v="Returning"/>
    <s v="Cycling"/>
    <s v="Compact Repair Kit"/>
    <n v="3"/>
    <n v="40.42"/>
    <n v="0"/>
    <n v="16.79"/>
    <n v="121.26"/>
    <n v="50.37"/>
    <n v="70.890000000000015"/>
    <n v="0.58461157842652167"/>
  </r>
  <r>
    <n v="1904"/>
    <d v="2026-10-13T00:00:00"/>
    <n v="2026"/>
    <s v="Q4"/>
    <n v="10"/>
    <x v="9"/>
    <x v="3"/>
    <x v="8"/>
    <x v="2"/>
    <s v="Returning"/>
    <s v="Cycling"/>
    <s v="Trail Bike Light"/>
    <n v="1"/>
    <n v="50.34"/>
    <n v="0.15"/>
    <n v="22.56"/>
    <n v="42.789000000000001"/>
    <n v="22.56"/>
    <n v="20.229000000000003"/>
    <n v="0.47276169108883132"/>
  </r>
  <r>
    <n v="2854"/>
    <d v="2026-10-13T00:00:00"/>
    <n v="2026"/>
    <s v="Q4"/>
    <n v="10"/>
    <x v="9"/>
    <x v="0"/>
    <x v="15"/>
    <x v="2"/>
    <s v="New"/>
    <s v="Travel"/>
    <s v="Insulated Bottle"/>
    <n v="3"/>
    <n v="36.049999999999997"/>
    <n v="0.1"/>
    <n v="13.87"/>
    <n v="97.334999999999994"/>
    <n v="41.61"/>
    <n v="55.724999999999994"/>
    <n v="0.57250732008013561"/>
  </r>
  <r>
    <n v="3212"/>
    <d v="2026-10-13T00:00:00"/>
    <n v="2026"/>
    <s v="Q4"/>
    <n v="10"/>
    <x v="9"/>
    <x v="2"/>
    <x v="2"/>
    <x v="1"/>
    <s v="Returning"/>
    <s v="Cycling"/>
    <s v="Compact Repair Kit"/>
    <n v="15"/>
    <n v="40"/>
    <n v="0.1"/>
    <n v="16.420000000000002"/>
    <n v="540"/>
    <n v="246.3"/>
    <n v="293.7"/>
    <n v="0.54388888888888887"/>
  </r>
  <r>
    <n v="4479"/>
    <d v="2026-10-13T00:00:00"/>
    <n v="2026"/>
    <s v="Q4"/>
    <n v="10"/>
    <x v="9"/>
    <x v="3"/>
    <x v="7"/>
    <x v="2"/>
    <s v="Returning"/>
    <s v="Hiking"/>
    <s v="Summit Backpack 45L"/>
    <n v="1"/>
    <n v="151.68"/>
    <n v="0.05"/>
    <n v="78.98"/>
    <n v="144.096"/>
    <n v="78.98"/>
    <n v="65.116"/>
    <n v="0.45189318232289583"/>
  </r>
  <r>
    <n v="4574"/>
    <d v="2026-10-13T00:00:00"/>
    <n v="2026"/>
    <s v="Q4"/>
    <n v="10"/>
    <x v="9"/>
    <x v="1"/>
    <x v="14"/>
    <x v="0"/>
    <s v="Business"/>
    <s v="Fitness"/>
    <s v="Recovery Roller"/>
    <n v="1"/>
    <n v="36.53"/>
    <n v="0"/>
    <n v="14.01"/>
    <n v="36.53"/>
    <n v="14.01"/>
    <n v="22.520000000000003"/>
    <n v="0.61647960580344929"/>
  </r>
  <r>
    <n v="4815"/>
    <d v="2026-10-13T00:00:00"/>
    <n v="2026"/>
    <s v="Q4"/>
    <n v="10"/>
    <x v="9"/>
    <x v="0"/>
    <x v="0"/>
    <x v="2"/>
    <s v="Business"/>
    <s v="Cycling"/>
    <s v="Compact Repair Kit"/>
    <n v="1"/>
    <n v="39.89"/>
    <n v="0.05"/>
    <n v="16.91"/>
    <n v="37.895499999999998"/>
    <n v="16.91"/>
    <n v="20.985499999999998"/>
    <n v="0.55377287540737019"/>
  </r>
  <r>
    <n v="5027"/>
    <d v="2026-10-13T00:00:00"/>
    <n v="2026"/>
    <s v="Q4"/>
    <n v="10"/>
    <x v="9"/>
    <x v="2"/>
    <x v="10"/>
    <x v="0"/>
    <s v="New"/>
    <s v="Hiking"/>
    <s v="Summit Backpack 45L"/>
    <n v="1"/>
    <n v="154.53"/>
    <n v="0"/>
    <n v="77.930000000000007"/>
    <n v="154.53"/>
    <n v="77.930000000000007"/>
    <n v="76.599999999999994"/>
    <n v="0.49569662848637802"/>
  </r>
  <r>
    <n v="1794"/>
    <d v="2026-10-14T00:00:00"/>
    <n v="2026"/>
    <s v="Q4"/>
    <n v="10"/>
    <x v="9"/>
    <x v="3"/>
    <x v="8"/>
    <x v="3"/>
    <s v="Business"/>
    <s v="Cycling"/>
    <s v="Trail Bike Light"/>
    <n v="2"/>
    <n v="50.64"/>
    <n v="0.05"/>
    <n v="22.28"/>
    <n v="96.215999999999994"/>
    <n v="44.56"/>
    <n v="51.655999999999992"/>
    <n v="0.53687536376486233"/>
  </r>
  <r>
    <n v="1867"/>
    <d v="2026-10-14T00:00:00"/>
    <n v="2026"/>
    <s v="Q4"/>
    <n v="10"/>
    <x v="9"/>
    <x v="0"/>
    <x v="0"/>
    <x v="0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</r>
  <r>
    <n v="2088"/>
    <d v="2026-10-14T00:00:00"/>
    <n v="2026"/>
    <s v="Q4"/>
    <n v="10"/>
    <x v="9"/>
    <x v="3"/>
    <x v="4"/>
    <x v="2"/>
    <s v="Returning"/>
    <s v="Hiking"/>
    <s v="Trail Boots"/>
    <n v="1"/>
    <n v="141.77000000000001"/>
    <n v="0"/>
    <n v="78.48"/>
    <n v="141.77000000000001"/>
    <n v="78.48"/>
    <n v="63.290000000000006"/>
    <n v="0.44642731184312623"/>
  </r>
  <r>
    <n v="2270"/>
    <d v="2026-10-14T00:00:00"/>
    <n v="2026"/>
    <s v="Q4"/>
    <n v="10"/>
    <x v="9"/>
    <x v="3"/>
    <x v="7"/>
    <x v="0"/>
    <s v="New"/>
    <s v="Camping"/>
    <s v="Trail Tent 2P"/>
    <n v="3"/>
    <n v="199.99"/>
    <n v="0.15"/>
    <n v="101.86"/>
    <n v="509.97450000000003"/>
    <n v="305.58"/>
    <n v="204.39450000000005"/>
    <n v="0.40079356909021929"/>
  </r>
  <r>
    <n v="3789"/>
    <d v="2026-10-14T00:00:00"/>
    <n v="2026"/>
    <s v="Q4"/>
    <n v="10"/>
    <x v="9"/>
    <x v="3"/>
    <x v="4"/>
    <x v="3"/>
    <s v="New"/>
    <s v="Cycling"/>
    <s v="Trail Bike Light"/>
    <n v="2"/>
    <n v="50.56"/>
    <n v="0"/>
    <n v="23.04"/>
    <n v="101.12"/>
    <n v="46.08"/>
    <n v="55.040000000000006"/>
    <n v="0.54430379746835444"/>
  </r>
  <r>
    <n v="4323"/>
    <d v="2026-10-14T00:00:00"/>
    <n v="2026"/>
    <s v="Q4"/>
    <n v="10"/>
    <x v="9"/>
    <x v="3"/>
    <x v="7"/>
    <x v="0"/>
    <s v="New"/>
    <s v="Travel"/>
    <s v="Packing Cube Set"/>
    <n v="1"/>
    <n v="47.38"/>
    <n v="0"/>
    <n v="17.86"/>
    <n v="47.38"/>
    <n v="17.86"/>
    <n v="29.520000000000003"/>
    <n v="0.62304769945124527"/>
  </r>
  <r>
    <n v="276"/>
    <d v="2026-10-15T00:00:00"/>
    <n v="2026"/>
    <s v="Q4"/>
    <n v="10"/>
    <x v="9"/>
    <x v="2"/>
    <x v="2"/>
    <x v="0"/>
    <s v="Business"/>
    <s v="Hiking"/>
    <s v="Hiking Daypack 20L"/>
    <n v="1"/>
    <n v="92.74"/>
    <n v="0.15"/>
    <n v="44.52"/>
    <n v="78.828999999999994"/>
    <n v="44.52"/>
    <n v="34.30899999999999"/>
    <n v="0.43523322635070844"/>
  </r>
  <r>
    <n v="791"/>
    <d v="2026-10-15T00:00:00"/>
    <n v="2026"/>
    <s v="Q4"/>
    <n v="10"/>
    <x v="9"/>
    <x v="3"/>
    <x v="13"/>
    <x v="2"/>
    <s v="Returning"/>
    <s v="Cycling"/>
    <s v="Trail Bike Light"/>
    <n v="3"/>
    <n v="51.57"/>
    <n v="0.1"/>
    <n v="21.82"/>
    <n v="139.239"/>
    <n v="65.460000000000008"/>
    <n v="73.778999999999996"/>
    <n v="0.52987309589985565"/>
  </r>
  <r>
    <n v="1033"/>
    <d v="2026-10-15T00:00:00"/>
    <n v="2026"/>
    <s v="Q4"/>
    <n v="10"/>
    <x v="9"/>
    <x v="1"/>
    <x v="12"/>
    <x v="0"/>
    <s v="New"/>
    <s v="Hiking"/>
    <s v="Trekking Poles"/>
    <n v="1"/>
    <n v="70.47"/>
    <n v="0.1"/>
    <n v="31.52"/>
    <n v="63.423000000000002"/>
    <n v="31.52"/>
    <n v="31.903000000000002"/>
    <n v="0.50301940936253409"/>
  </r>
  <r>
    <n v="1247"/>
    <d v="2026-10-15T00:00:00"/>
    <n v="2026"/>
    <s v="Q4"/>
    <n v="10"/>
    <x v="9"/>
    <x v="0"/>
    <x v="0"/>
    <x v="0"/>
    <s v="New"/>
    <s v="Hiking"/>
    <s v="Trekking Poles"/>
    <n v="1"/>
    <n v="71.05"/>
    <n v="0"/>
    <n v="33.32"/>
    <n v="71.05"/>
    <n v="33.32"/>
    <n v="37.729999999999997"/>
    <n v="0.53103448275862064"/>
  </r>
  <r>
    <n v="1321"/>
    <d v="2026-10-15T00:00:00"/>
    <n v="2026"/>
    <s v="Q4"/>
    <n v="10"/>
    <x v="9"/>
    <x v="3"/>
    <x v="13"/>
    <x v="2"/>
    <s v="Returning"/>
    <s v="Cycling"/>
    <s v="Compact Repair Kit"/>
    <n v="3"/>
    <n v="39.83"/>
    <n v="0.1"/>
    <n v="16.93"/>
    <n v="107.541"/>
    <n v="50.79"/>
    <n v="56.750999999999998"/>
    <n v="0.52771501101905316"/>
  </r>
  <r>
    <n v="2048"/>
    <d v="2026-10-15T00:00:00"/>
    <n v="2026"/>
    <s v="Q4"/>
    <n v="10"/>
    <x v="9"/>
    <x v="3"/>
    <x v="7"/>
    <x v="0"/>
    <s v="New"/>
    <s v="Fitness"/>
    <s v="Training Mat"/>
    <n v="3"/>
    <n v="49.5"/>
    <n v="0.05"/>
    <n v="22"/>
    <n v="141.07499999999999"/>
    <n v="66"/>
    <n v="75.074999999999989"/>
    <n v="0.53216374269005839"/>
  </r>
  <r>
    <n v="2082"/>
    <d v="2026-10-15T00:00:00"/>
    <n v="2026"/>
    <s v="Q4"/>
    <n v="10"/>
    <x v="9"/>
    <x v="1"/>
    <x v="6"/>
    <x v="3"/>
    <s v="New"/>
    <s v="Hiking"/>
    <s v="Hiking Daypack 20L"/>
    <n v="1"/>
    <n v="91.99"/>
    <n v="0"/>
    <n v="44.86"/>
    <n v="91.99"/>
    <n v="44.86"/>
    <n v="47.129999999999995"/>
    <n v="0.51233829764104788"/>
  </r>
  <r>
    <n v="2177"/>
    <d v="2026-10-15T00:00:00"/>
    <n v="2026"/>
    <s v="Q4"/>
    <n v="10"/>
    <x v="9"/>
    <x v="0"/>
    <x v="15"/>
    <x v="3"/>
    <s v="Returning"/>
    <s v="Cycling"/>
    <s v="Commuter Helmet"/>
    <n v="1"/>
    <n v="79.78"/>
    <n v="0.05"/>
    <n v="41.59"/>
    <n v="75.790999999999997"/>
    <n v="41.59"/>
    <n v="34.200999999999993"/>
    <n v="0.45125410668812915"/>
  </r>
  <r>
    <n v="3776"/>
    <d v="2026-10-15T00:00:00"/>
    <n v="2026"/>
    <s v="Q4"/>
    <n v="10"/>
    <x v="9"/>
    <x v="3"/>
    <x v="8"/>
    <x v="0"/>
    <s v="Returning"/>
    <s v="Cycling"/>
    <s v="Commuter Helmet"/>
    <n v="1"/>
    <n v="82.97"/>
    <n v="0"/>
    <n v="43.09"/>
    <n v="82.97"/>
    <n v="43.09"/>
    <n v="39.879999999999995"/>
    <n v="0.48065565867180904"/>
  </r>
  <r>
    <n v="4542"/>
    <d v="2026-10-15T00:00:00"/>
    <n v="2026"/>
    <s v="Q4"/>
    <n v="10"/>
    <x v="9"/>
    <x v="0"/>
    <x v="9"/>
    <x v="0"/>
    <s v="Business"/>
    <s v="Cycling"/>
    <s v="Cycling Pack 12L"/>
    <n v="1"/>
    <n v="103.33"/>
    <n v="0"/>
    <n v="50.85"/>
    <n v="103.33"/>
    <n v="50.85"/>
    <n v="52.48"/>
    <n v="0.5078873512048776"/>
  </r>
  <r>
    <n v="36"/>
    <d v="2026-10-16T00:00:00"/>
    <n v="2026"/>
    <s v="Q4"/>
    <n v="10"/>
    <x v="9"/>
    <x v="0"/>
    <x v="9"/>
    <x v="0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</r>
  <r>
    <n v="64"/>
    <d v="2026-10-16T00:00:00"/>
    <n v="2026"/>
    <s v="Q4"/>
    <n v="10"/>
    <x v="9"/>
    <x v="2"/>
    <x v="16"/>
    <x v="0"/>
    <s v="New"/>
    <s v="Hiking"/>
    <s v="Hiking Daypack 20L"/>
    <n v="3"/>
    <n v="92.14"/>
    <n v="0.1"/>
    <n v="46.43"/>
    <n v="248.77800000000002"/>
    <n v="139.29"/>
    <n v="109.48800000000003"/>
    <n v="0.44010322456165746"/>
  </r>
  <r>
    <n v="529"/>
    <d v="2026-10-16T00:00:00"/>
    <n v="2026"/>
    <s v="Q4"/>
    <n v="10"/>
    <x v="9"/>
    <x v="3"/>
    <x v="7"/>
    <x v="2"/>
    <s v="Business"/>
    <s v="Travel"/>
    <s v="Travel Backpack 35L"/>
    <n v="2"/>
    <n v="165.23"/>
    <n v="0"/>
    <n v="88.87"/>
    <n v="330.46"/>
    <n v="177.74"/>
    <n v="152.71999999999997"/>
    <n v="0.46214367850874533"/>
  </r>
  <r>
    <n v="1815"/>
    <d v="2026-10-16T00:00:00"/>
    <n v="2026"/>
    <s v="Q4"/>
    <n v="10"/>
    <x v="9"/>
    <x v="3"/>
    <x v="4"/>
    <x v="0"/>
    <s v="Business"/>
    <s v="Fitness"/>
    <s v="Weighted Vest"/>
    <n v="1"/>
    <n v="121.92"/>
    <n v="0"/>
    <n v="71.02"/>
    <n v="121.92"/>
    <n v="71.02"/>
    <n v="50.900000000000006"/>
    <n v="0.41748687664042"/>
  </r>
  <r>
    <n v="1820"/>
    <d v="2026-10-16T00:00:00"/>
    <n v="2026"/>
    <s v="Q4"/>
    <n v="10"/>
    <x v="9"/>
    <x v="1"/>
    <x v="1"/>
    <x v="0"/>
    <s v="Returning"/>
    <s v="Travel"/>
    <s v="Insulated Bottle"/>
    <n v="3"/>
    <n v="36.46"/>
    <n v="0.05"/>
    <n v="13.9"/>
    <n v="103.91099999999999"/>
    <n v="41.7"/>
    <n v="62.210999999999984"/>
    <n v="0.5986950370990558"/>
  </r>
  <r>
    <n v="2028"/>
    <d v="2026-10-16T00:00:00"/>
    <n v="2026"/>
    <s v="Q4"/>
    <n v="10"/>
    <x v="9"/>
    <x v="3"/>
    <x v="4"/>
    <x v="2"/>
    <s v="Business"/>
    <s v="Fitness"/>
    <s v="Training Mat"/>
    <n v="3"/>
    <n v="51.89"/>
    <n v="0.1"/>
    <n v="21.56"/>
    <n v="140.10300000000001"/>
    <n v="64.679999999999993"/>
    <n v="75.423000000000016"/>
    <n v="0.53833965011455864"/>
  </r>
  <r>
    <n v="2741"/>
    <d v="2026-10-16T00:00:00"/>
    <n v="2026"/>
    <s v="Q4"/>
    <n v="10"/>
    <x v="9"/>
    <x v="3"/>
    <x v="4"/>
    <x v="0"/>
    <s v="Returning"/>
    <s v="Fitness"/>
    <s v="Resistance Band Set"/>
    <n v="1"/>
    <n v="40.75"/>
    <n v="0"/>
    <n v="14.7"/>
    <n v="40.75"/>
    <n v="14.7"/>
    <n v="26.05"/>
    <n v="0.63926380368098157"/>
  </r>
  <r>
    <n v="3602"/>
    <d v="2026-10-16T00:00:00"/>
    <n v="2026"/>
    <s v="Q4"/>
    <n v="10"/>
    <x v="9"/>
    <x v="2"/>
    <x v="5"/>
    <x v="1"/>
    <s v="Business"/>
    <s v="Camping"/>
    <s v="Alpine Tent 4P"/>
    <n v="4"/>
    <n v="345.13"/>
    <n v="0.05"/>
    <n v="200.02"/>
    <n v="1311.4939999999999"/>
    <n v="800.08"/>
    <n v="511.41399999999987"/>
    <n v="0.38994764749209671"/>
  </r>
  <r>
    <n v="4116"/>
    <d v="2026-10-16T00:00:00"/>
    <n v="2026"/>
    <s v="Q4"/>
    <n v="10"/>
    <x v="9"/>
    <x v="1"/>
    <x v="6"/>
    <x v="2"/>
    <s v="New"/>
    <s v="Travel"/>
    <s v="Insulated Bottle"/>
    <n v="2"/>
    <n v="37.1"/>
    <n v="0"/>
    <n v="13.31"/>
    <n v="74.2"/>
    <n v="26.62"/>
    <n v="47.58"/>
    <n v="0.64123989218328836"/>
  </r>
  <r>
    <n v="4197"/>
    <d v="2026-10-16T00:00:00"/>
    <n v="2026"/>
    <s v="Q4"/>
    <n v="10"/>
    <x v="9"/>
    <x v="3"/>
    <x v="7"/>
    <x v="3"/>
    <s v="New"/>
    <s v="Hiking"/>
    <s v="Hiking Daypack 20L"/>
    <n v="3"/>
    <n v="94.19"/>
    <n v="0"/>
    <n v="44.89"/>
    <n v="282.57"/>
    <n v="134.67000000000002"/>
    <n v="147.89999999999998"/>
    <n v="0.52341012846374346"/>
  </r>
  <r>
    <n v="360"/>
    <d v="2026-10-17T00:00:00"/>
    <n v="2026"/>
    <s v="Q4"/>
    <n v="10"/>
    <x v="9"/>
    <x v="3"/>
    <x v="8"/>
    <x v="0"/>
    <s v="Returning"/>
    <s v="Camping"/>
    <s v="Portable Camp Stove"/>
    <n v="2"/>
    <n v="82.52"/>
    <n v="0.05"/>
    <n v="38.61"/>
    <n v="156.78799999999998"/>
    <n v="77.22"/>
    <n v="79.567999999999984"/>
    <n v="0.50748781794525089"/>
  </r>
  <r>
    <n v="427"/>
    <d v="2026-10-17T00:00:00"/>
    <n v="2026"/>
    <s v="Q4"/>
    <n v="10"/>
    <x v="9"/>
    <x v="3"/>
    <x v="13"/>
    <x v="0"/>
    <s v="Business"/>
    <s v="Hiking"/>
    <s v="Summit Backpack 45L"/>
    <n v="1"/>
    <n v="155.16"/>
    <n v="0"/>
    <n v="78.84"/>
    <n v="155.16"/>
    <n v="78.84"/>
    <n v="76.319999999999993"/>
    <n v="0.49187935034802782"/>
  </r>
  <r>
    <n v="1018"/>
    <d v="2026-10-17T00:00:00"/>
    <n v="2026"/>
    <s v="Q4"/>
    <n v="10"/>
    <x v="9"/>
    <x v="3"/>
    <x v="13"/>
    <x v="3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</r>
  <r>
    <n v="1179"/>
    <d v="2026-10-17T00:00:00"/>
    <n v="2026"/>
    <s v="Q4"/>
    <n v="10"/>
    <x v="9"/>
    <x v="2"/>
    <x v="16"/>
    <x v="0"/>
    <s v="Business"/>
    <s v="Cycling"/>
    <s v="Commuter Helmet"/>
    <n v="1"/>
    <n v="81.47"/>
    <n v="0"/>
    <n v="43.67"/>
    <n v="81.47"/>
    <n v="43.67"/>
    <n v="37.799999999999997"/>
    <n v="0.463974469129741"/>
  </r>
  <r>
    <n v="2267"/>
    <d v="2026-10-17T00:00:00"/>
    <n v="2026"/>
    <s v="Q4"/>
    <n v="10"/>
    <x v="9"/>
    <x v="0"/>
    <x v="15"/>
    <x v="0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</r>
  <r>
    <n v="2656"/>
    <d v="2026-10-17T00:00:00"/>
    <n v="2026"/>
    <s v="Q4"/>
    <n v="10"/>
    <x v="9"/>
    <x v="2"/>
    <x v="16"/>
    <x v="0"/>
    <s v="New"/>
    <s v="Camping"/>
    <s v="Compact Sleeping Bag"/>
    <n v="1"/>
    <n v="123.11"/>
    <n v="0"/>
    <n v="58.99"/>
    <n v="123.11"/>
    <n v="58.99"/>
    <n v="64.12"/>
    <n v="0.52083502558687356"/>
  </r>
  <r>
    <n v="2867"/>
    <d v="2026-10-17T00:00:00"/>
    <n v="2026"/>
    <s v="Q4"/>
    <n v="10"/>
    <x v="9"/>
    <x v="1"/>
    <x v="6"/>
    <x v="0"/>
    <s v="New"/>
    <s v="Camping"/>
    <s v="Portable Camp Stove"/>
    <n v="1"/>
    <n v="81.239999999999995"/>
    <n v="0"/>
    <n v="38.65"/>
    <n v="81.239999999999995"/>
    <n v="38.65"/>
    <n v="42.589999999999996"/>
    <n v="0.52424913835548992"/>
  </r>
  <r>
    <n v="3335"/>
    <d v="2026-10-17T00:00:00"/>
    <n v="2026"/>
    <s v="Q4"/>
    <n v="10"/>
    <x v="9"/>
    <x v="0"/>
    <x v="9"/>
    <x v="3"/>
    <s v="Returning"/>
    <s v="Hiking"/>
    <s v="Trekking Poles"/>
    <n v="1"/>
    <n v="70.81"/>
    <n v="0.15"/>
    <n v="32.93"/>
    <n v="60.188499999999998"/>
    <n v="32.93"/>
    <n v="27.258499999999998"/>
    <n v="0.45288551799762411"/>
  </r>
  <r>
    <n v="3770"/>
    <d v="2026-10-17T00:00:00"/>
    <n v="2026"/>
    <s v="Q4"/>
    <n v="10"/>
    <x v="9"/>
    <x v="3"/>
    <x v="13"/>
    <x v="0"/>
    <s v="Business"/>
    <s v="Camping"/>
    <s v="Trail Tent 2P"/>
    <n v="6"/>
    <n v="200.26"/>
    <n v="0"/>
    <n v="106.71"/>
    <n v="1201.56"/>
    <n v="640.26"/>
    <n v="561.29999999999995"/>
    <n v="0.46714271447118744"/>
  </r>
  <r>
    <n v="4065"/>
    <d v="2026-10-17T00:00:00"/>
    <n v="2026"/>
    <s v="Q4"/>
    <n v="10"/>
    <x v="9"/>
    <x v="3"/>
    <x v="4"/>
    <x v="0"/>
    <s v="New"/>
    <s v="Fitness"/>
    <s v="Recovery Roller"/>
    <n v="3"/>
    <n v="36.75"/>
    <n v="0.05"/>
    <n v="13.71"/>
    <n v="104.7375"/>
    <n v="41.13"/>
    <n v="63.607499999999995"/>
    <n v="0.60730397422126747"/>
  </r>
  <r>
    <n v="4222"/>
    <d v="2026-10-17T00:00:00"/>
    <n v="2026"/>
    <s v="Q4"/>
    <n v="10"/>
    <x v="9"/>
    <x v="2"/>
    <x v="16"/>
    <x v="0"/>
    <s v="Returning"/>
    <s v="Hiking"/>
    <s v="Hiking Daypack 20L"/>
    <n v="2"/>
    <n v="92.41"/>
    <n v="0.1"/>
    <n v="45.42"/>
    <n v="166.33799999999999"/>
    <n v="90.84"/>
    <n v="75.49799999999999"/>
    <n v="0.4538830573891714"/>
  </r>
  <r>
    <n v="4304"/>
    <d v="2026-10-17T00:00:00"/>
    <n v="2026"/>
    <s v="Q4"/>
    <n v="10"/>
    <x v="9"/>
    <x v="1"/>
    <x v="14"/>
    <x v="2"/>
    <s v="New"/>
    <s v="Fitness"/>
    <s v="Resistance Band Set"/>
    <n v="1"/>
    <n v="40.67"/>
    <n v="0"/>
    <n v="15.09"/>
    <n v="40.67"/>
    <n v="15.09"/>
    <n v="25.580000000000002"/>
    <n v="0.62896483894762722"/>
  </r>
  <r>
    <n v="109"/>
    <d v="2026-10-18T00:00:00"/>
    <n v="2026"/>
    <s v="Q4"/>
    <n v="10"/>
    <x v="9"/>
    <x v="1"/>
    <x v="1"/>
    <x v="0"/>
    <s v="Returning"/>
    <s v="Hiking"/>
    <s v="Hiking Daypack 20L"/>
    <n v="1"/>
    <n v="90.09"/>
    <n v="0"/>
    <n v="45.17"/>
    <n v="90.09"/>
    <n v="45.17"/>
    <n v="44.92"/>
    <n v="0.49861249861249862"/>
  </r>
  <r>
    <n v="744"/>
    <d v="2026-10-18T00:00:00"/>
    <n v="2026"/>
    <s v="Q4"/>
    <n v="10"/>
    <x v="9"/>
    <x v="2"/>
    <x v="10"/>
    <x v="0"/>
    <s v="Returning"/>
    <s v="Travel"/>
    <s v="Insulated Bottle"/>
    <n v="1"/>
    <n v="36.83"/>
    <n v="0"/>
    <n v="13.64"/>
    <n v="36.83"/>
    <n v="13.64"/>
    <n v="23.189999999999998"/>
    <n v="0.62964974205810476"/>
  </r>
  <r>
    <n v="960"/>
    <d v="2026-10-18T00:00:00"/>
    <n v="2026"/>
    <s v="Q4"/>
    <n v="10"/>
    <x v="9"/>
    <x v="1"/>
    <x v="12"/>
    <x v="3"/>
    <s v="Returning"/>
    <s v="Camping"/>
    <s v="Trail Tent 2P"/>
    <n v="5"/>
    <n v="196.37"/>
    <n v="0.05"/>
    <n v="103.51"/>
    <n v="932.75749999999994"/>
    <n v="517.55000000000007"/>
    <n v="415.20749999999987"/>
    <n v="0.44513981393877816"/>
  </r>
  <r>
    <n v="1389"/>
    <d v="2026-10-18T00:00:00"/>
    <n v="2026"/>
    <s v="Q4"/>
    <n v="10"/>
    <x v="9"/>
    <x v="0"/>
    <x v="15"/>
    <x v="0"/>
    <s v="New"/>
    <s v="Hiking"/>
    <s v="Hiking Daypack 20L"/>
    <n v="2"/>
    <n v="93.73"/>
    <n v="0"/>
    <n v="44.79"/>
    <n v="187.46"/>
    <n v="89.58"/>
    <n v="97.88000000000001"/>
    <n v="0.52213805611863873"/>
  </r>
  <r>
    <n v="1493"/>
    <d v="2026-10-18T00:00:00"/>
    <n v="2026"/>
    <s v="Q4"/>
    <n v="10"/>
    <x v="9"/>
    <x v="2"/>
    <x v="10"/>
    <x v="0"/>
    <s v="Business"/>
    <s v="Travel"/>
    <s v="Insulated Bottle"/>
    <n v="1"/>
    <n v="36.46"/>
    <n v="0.05"/>
    <n v="13.35"/>
    <n v="34.637"/>
    <n v="13.35"/>
    <n v="21.286999999999999"/>
    <n v="0.61457401045125148"/>
  </r>
  <r>
    <n v="1967"/>
    <d v="2026-10-18T00:00:00"/>
    <n v="2026"/>
    <s v="Q4"/>
    <n v="10"/>
    <x v="9"/>
    <x v="1"/>
    <x v="14"/>
    <x v="0"/>
    <s v="Returning"/>
    <s v="Camping"/>
    <s v="Compact Sleeping Bag"/>
    <n v="2"/>
    <n v="125.91"/>
    <n v="0"/>
    <n v="61.95"/>
    <n v="251.82"/>
    <n v="123.9"/>
    <n v="127.91999999999999"/>
    <n v="0.50798189182749576"/>
  </r>
  <r>
    <n v="2132"/>
    <d v="2026-10-18T00:00:00"/>
    <n v="2026"/>
    <s v="Q4"/>
    <n v="10"/>
    <x v="9"/>
    <x v="3"/>
    <x v="8"/>
    <x v="2"/>
    <s v="New"/>
    <s v="Hiking"/>
    <s v="Hiking Daypack 20L"/>
    <n v="1"/>
    <n v="92.56"/>
    <n v="0.1"/>
    <n v="44.23"/>
    <n v="83.304000000000002"/>
    <n v="44.23"/>
    <n v="39.074000000000005"/>
    <n v="0.46905310669355621"/>
  </r>
  <r>
    <n v="2882"/>
    <d v="2026-10-18T00:00:00"/>
    <n v="2026"/>
    <s v="Q4"/>
    <n v="10"/>
    <x v="9"/>
    <x v="3"/>
    <x v="8"/>
    <x v="3"/>
    <s v="New"/>
    <s v="Hiking"/>
    <s v="Trekking Poles"/>
    <n v="4"/>
    <n v="70.02"/>
    <n v="0"/>
    <n v="32.86"/>
    <n v="280.08"/>
    <n v="131.44"/>
    <n v="148.63999999999999"/>
    <n v="0.53070551271065403"/>
  </r>
  <r>
    <n v="3345"/>
    <d v="2026-10-18T00:00:00"/>
    <n v="2026"/>
    <s v="Q4"/>
    <n v="10"/>
    <x v="9"/>
    <x v="0"/>
    <x v="15"/>
    <x v="0"/>
    <s v="Returning"/>
    <s v="Cycling"/>
    <s v="Trail Bike Light"/>
    <n v="3"/>
    <n v="51.62"/>
    <n v="0.1"/>
    <n v="22.94"/>
    <n v="139.374"/>
    <n v="68.820000000000007"/>
    <n v="70.553999999999988"/>
    <n v="0.50622067243531788"/>
  </r>
  <r>
    <n v="4089"/>
    <d v="2026-10-18T00:00:00"/>
    <n v="2026"/>
    <s v="Q4"/>
    <n v="10"/>
    <x v="9"/>
    <x v="2"/>
    <x v="2"/>
    <x v="0"/>
    <s v="New"/>
    <s v="Camping"/>
    <s v="Trail Tent 2P"/>
    <n v="1"/>
    <n v="196.39"/>
    <n v="0"/>
    <n v="104.66"/>
    <n v="196.39"/>
    <n v="104.66"/>
    <n v="91.72999999999999"/>
    <n v="0.46708080859514228"/>
  </r>
  <r>
    <n v="4119"/>
    <d v="2026-10-18T00:00:00"/>
    <n v="2026"/>
    <s v="Q4"/>
    <n v="10"/>
    <x v="9"/>
    <x v="3"/>
    <x v="8"/>
    <x v="1"/>
    <s v="Business"/>
    <s v="Fitness"/>
    <s v="Resistance Band Set"/>
    <n v="10"/>
    <n v="41.26"/>
    <n v="0.1"/>
    <n v="15.06"/>
    <n v="371.34"/>
    <n v="150.6"/>
    <n v="220.73999999999998"/>
    <n v="0.59444175149458711"/>
  </r>
  <r>
    <n v="4968"/>
    <d v="2026-10-18T00:00:00"/>
    <n v="2026"/>
    <s v="Q4"/>
    <n v="10"/>
    <x v="9"/>
    <x v="2"/>
    <x v="3"/>
    <x v="3"/>
    <s v="New"/>
    <s v="Travel"/>
    <s v="Insulated Bottle"/>
    <n v="1"/>
    <n v="35.549999999999997"/>
    <n v="0.05"/>
    <n v="13.44"/>
    <n v="33.772499999999994"/>
    <n v="13.44"/>
    <n v="20.332499999999996"/>
    <n v="0.60204308238951809"/>
  </r>
  <r>
    <n v="5197"/>
    <d v="2026-10-18T00:00:00"/>
    <n v="2026"/>
    <s v="Q4"/>
    <n v="10"/>
    <x v="9"/>
    <x v="3"/>
    <x v="8"/>
    <x v="0"/>
    <s v="New"/>
    <s v="Cycling"/>
    <s v="Trail Bike Light"/>
    <n v="1"/>
    <n v="49.5"/>
    <n v="0"/>
    <n v="22.36"/>
    <n v="49.5"/>
    <n v="22.36"/>
    <n v="27.14"/>
    <n v="0.54828282828282826"/>
  </r>
  <r>
    <n v="66"/>
    <d v="2026-10-19T00:00:00"/>
    <n v="2026"/>
    <s v="Q4"/>
    <n v="10"/>
    <x v="9"/>
    <x v="0"/>
    <x v="15"/>
    <x v="0"/>
    <s v="Business"/>
    <s v="Camping"/>
    <s v="Portable Camp Stove"/>
    <n v="1"/>
    <n v="80.58"/>
    <n v="0"/>
    <n v="40.43"/>
    <n v="80.58"/>
    <n v="40.43"/>
    <n v="40.15"/>
    <n v="0.49826259617771157"/>
  </r>
  <r>
    <n v="585"/>
    <d v="2026-10-19T00:00:00"/>
    <n v="2026"/>
    <s v="Q4"/>
    <n v="10"/>
    <x v="9"/>
    <x v="2"/>
    <x v="5"/>
    <x v="2"/>
    <s v="Business"/>
    <s v="Travel"/>
    <s v="Travel Backpack 35L"/>
    <n v="2"/>
    <n v="161.59"/>
    <n v="0.05"/>
    <n v="89.57"/>
    <n v="307.02100000000002"/>
    <n v="179.14"/>
    <n v="127.88100000000003"/>
    <n v="0.41652199686666391"/>
  </r>
  <r>
    <n v="856"/>
    <d v="2026-10-19T00:00:00"/>
    <n v="2026"/>
    <s v="Q4"/>
    <n v="10"/>
    <x v="9"/>
    <x v="3"/>
    <x v="8"/>
    <x v="0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</r>
  <r>
    <n v="1793"/>
    <d v="2026-10-19T00:00:00"/>
    <n v="2026"/>
    <s v="Q4"/>
    <n v="10"/>
    <x v="9"/>
    <x v="0"/>
    <x v="9"/>
    <x v="3"/>
    <s v="New"/>
    <s v="Travel"/>
    <s v="Travel Backpack 35L"/>
    <n v="1"/>
    <n v="164.25"/>
    <n v="0"/>
    <n v="86.6"/>
    <n v="164.25"/>
    <n v="86.6"/>
    <n v="77.650000000000006"/>
    <n v="0.47275494672754947"/>
  </r>
  <r>
    <n v="4763"/>
    <d v="2026-10-19T00:00:00"/>
    <n v="2026"/>
    <s v="Q4"/>
    <n v="10"/>
    <x v="9"/>
    <x v="3"/>
    <x v="8"/>
    <x v="3"/>
    <s v="New"/>
    <s v="Cycling"/>
    <s v="Cycling Pack 12L"/>
    <n v="6"/>
    <n v="101.6"/>
    <n v="0"/>
    <n v="50.17"/>
    <n v="609.59999999999991"/>
    <n v="301.02"/>
    <n v="308.57999999999993"/>
    <n v="0.50620078740157481"/>
  </r>
  <r>
    <n v="1716"/>
    <d v="2026-10-20T00:00:00"/>
    <n v="2026"/>
    <s v="Q4"/>
    <n v="10"/>
    <x v="9"/>
    <x v="0"/>
    <x v="0"/>
    <x v="2"/>
    <s v="Returning"/>
    <s v="Fitness"/>
    <s v="Recovery Roller"/>
    <n v="5"/>
    <n v="35.99"/>
    <n v="0"/>
    <n v="14.19"/>
    <n v="179.95000000000002"/>
    <n v="70.95"/>
    <n v="109.00000000000001"/>
    <n v="0.60572381217004723"/>
  </r>
  <r>
    <n v="1759"/>
    <d v="2026-10-20T00:00:00"/>
    <n v="2026"/>
    <s v="Q4"/>
    <n v="10"/>
    <x v="9"/>
    <x v="3"/>
    <x v="8"/>
    <x v="0"/>
    <s v="Returning"/>
    <s v="Fitness"/>
    <s v="Recovery Roller"/>
    <n v="2"/>
    <n v="36.57"/>
    <n v="0.1"/>
    <n v="13.79"/>
    <n v="65.826000000000008"/>
    <n v="27.58"/>
    <n v="38.246000000000009"/>
    <n v="0.58101661957281325"/>
  </r>
  <r>
    <n v="1811"/>
    <d v="2026-10-20T00:00:00"/>
    <n v="2026"/>
    <s v="Q4"/>
    <n v="10"/>
    <x v="9"/>
    <x v="1"/>
    <x v="6"/>
    <x v="0"/>
    <s v="New"/>
    <s v="Cycling"/>
    <s v="Compact Repair Kit"/>
    <n v="1"/>
    <n v="40.99"/>
    <n v="0.1"/>
    <n v="17.16"/>
    <n v="36.891000000000005"/>
    <n v="17.16"/>
    <n v="19.731000000000005"/>
    <n v="0.5348458973733432"/>
  </r>
  <r>
    <n v="2918"/>
    <d v="2026-10-20T00:00:00"/>
    <n v="2026"/>
    <s v="Q4"/>
    <n v="10"/>
    <x v="9"/>
    <x v="3"/>
    <x v="8"/>
    <x v="2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</r>
  <r>
    <n v="4150"/>
    <d v="2026-10-20T00:00:00"/>
    <n v="2026"/>
    <s v="Q4"/>
    <n v="10"/>
    <x v="9"/>
    <x v="3"/>
    <x v="13"/>
    <x v="2"/>
    <s v="Business"/>
    <s v="Hiking"/>
    <s v="Trail Boots"/>
    <n v="5"/>
    <n v="140.32"/>
    <n v="0"/>
    <n v="80.08"/>
    <n v="701.59999999999991"/>
    <n v="400.4"/>
    <n v="301.19999999999993"/>
    <n v="0.4293044469783352"/>
  </r>
  <r>
    <n v="4830"/>
    <d v="2026-10-20T00:00:00"/>
    <n v="2026"/>
    <s v="Q4"/>
    <n v="10"/>
    <x v="9"/>
    <x v="1"/>
    <x v="11"/>
    <x v="0"/>
    <s v="New"/>
    <s v="Fitness"/>
    <s v="Weighted Vest"/>
    <n v="3"/>
    <n v="125.93"/>
    <n v="0.1"/>
    <n v="68.45"/>
    <n v="340.01100000000002"/>
    <n v="205.35000000000002"/>
    <n v="134.661"/>
    <n v="0.39604895135745605"/>
  </r>
  <r>
    <n v="4698"/>
    <d v="2026-10-21T00:00:00"/>
    <n v="2026"/>
    <s v="Q4"/>
    <n v="10"/>
    <x v="9"/>
    <x v="3"/>
    <x v="8"/>
    <x v="0"/>
    <s v="Returning"/>
    <s v="Hiking"/>
    <s v="Trail Boots"/>
    <n v="2"/>
    <n v="141.4"/>
    <n v="0.05"/>
    <n v="77.48"/>
    <n v="268.66000000000003"/>
    <n v="154.96"/>
    <n v="113.70000000000002"/>
    <n v="0.42321149408173903"/>
  </r>
  <r>
    <n v="4846"/>
    <d v="2026-10-21T00:00:00"/>
    <n v="2026"/>
    <s v="Q4"/>
    <n v="10"/>
    <x v="9"/>
    <x v="0"/>
    <x v="0"/>
    <x v="1"/>
    <s v="Business"/>
    <s v="Cycling"/>
    <s v="Trail Bike Light"/>
    <n v="8"/>
    <n v="51.91"/>
    <n v="0.05"/>
    <n v="22.99"/>
    <n v="394.51599999999996"/>
    <n v="183.92"/>
    <n v="210.59599999999998"/>
    <n v="0.53380851473704483"/>
  </r>
  <r>
    <n v="5024"/>
    <d v="2026-10-21T00:00:00"/>
    <n v="2026"/>
    <s v="Q4"/>
    <n v="10"/>
    <x v="9"/>
    <x v="3"/>
    <x v="7"/>
    <x v="3"/>
    <s v="Returning"/>
    <s v="Camping"/>
    <s v="Trail Tent 2P"/>
    <n v="1"/>
    <n v="192.62"/>
    <n v="0"/>
    <n v="102.51"/>
    <n v="192.62"/>
    <n v="102.51"/>
    <n v="90.11"/>
    <n v="0.46781227286886096"/>
  </r>
  <r>
    <n v="1157"/>
    <d v="2026-10-22T00:00:00"/>
    <n v="2026"/>
    <s v="Q4"/>
    <n v="10"/>
    <x v="9"/>
    <x v="3"/>
    <x v="4"/>
    <x v="0"/>
    <s v="New"/>
    <s v="Cycling"/>
    <s v="Trail Bike Light"/>
    <n v="1"/>
    <n v="51.25"/>
    <n v="0"/>
    <n v="22.58"/>
    <n v="51.25"/>
    <n v="22.58"/>
    <n v="28.67"/>
    <n v="0.55941463414634152"/>
  </r>
  <r>
    <n v="1427"/>
    <d v="2026-10-22T00:00:00"/>
    <n v="2026"/>
    <s v="Q4"/>
    <n v="10"/>
    <x v="9"/>
    <x v="3"/>
    <x v="4"/>
    <x v="2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</r>
  <r>
    <n v="1622"/>
    <d v="2026-10-22T00:00:00"/>
    <n v="2026"/>
    <s v="Q4"/>
    <n v="10"/>
    <x v="9"/>
    <x v="2"/>
    <x v="2"/>
    <x v="3"/>
    <s v="Returning"/>
    <s v="Camping"/>
    <s v="Compact Sleeping Bag"/>
    <n v="1"/>
    <n v="123.29"/>
    <n v="0"/>
    <n v="59.48"/>
    <n v="123.29"/>
    <n v="59.48"/>
    <n v="63.810000000000009"/>
    <n v="0.51756022386243816"/>
  </r>
  <r>
    <n v="1879"/>
    <d v="2026-10-22T00:00:00"/>
    <n v="2026"/>
    <s v="Q4"/>
    <n v="10"/>
    <x v="9"/>
    <x v="3"/>
    <x v="8"/>
    <x v="1"/>
    <s v="Business"/>
    <s v="Travel"/>
    <s v="Insulated Bottle"/>
    <n v="8"/>
    <n v="35.83"/>
    <n v="0.05"/>
    <n v="13.89"/>
    <n v="272.30799999999999"/>
    <n v="111.12"/>
    <n v="161.18799999999999"/>
    <n v="0.59193266448286497"/>
  </r>
  <r>
    <n v="2483"/>
    <d v="2026-10-22T00:00:00"/>
    <n v="2026"/>
    <s v="Q4"/>
    <n v="10"/>
    <x v="9"/>
    <x v="0"/>
    <x v="0"/>
    <x v="0"/>
    <s v="New"/>
    <s v="Camping"/>
    <s v="Portable Camp Stove"/>
    <n v="1"/>
    <n v="80.56"/>
    <n v="0"/>
    <n v="39.53"/>
    <n v="80.56"/>
    <n v="39.53"/>
    <n v="41.03"/>
    <n v="0.5093098311817279"/>
  </r>
  <r>
    <n v="4451"/>
    <d v="2026-10-22T00:00:00"/>
    <n v="2026"/>
    <s v="Q4"/>
    <n v="10"/>
    <x v="9"/>
    <x v="3"/>
    <x v="7"/>
    <x v="0"/>
    <s v="New"/>
    <s v="Cycling"/>
    <s v="Compact Repair Kit"/>
    <n v="1"/>
    <n v="40.47"/>
    <n v="0.05"/>
    <n v="16.73"/>
    <n v="38.4465"/>
    <n v="16.73"/>
    <n v="21.7165"/>
    <n v="0.5648498562938109"/>
  </r>
  <r>
    <n v="93"/>
    <d v="2026-10-23T00:00:00"/>
    <n v="2026"/>
    <s v="Q4"/>
    <n v="10"/>
    <x v="9"/>
    <x v="1"/>
    <x v="12"/>
    <x v="1"/>
    <s v="Business"/>
    <s v="Travel"/>
    <s v="Carry-On Duffel"/>
    <n v="15"/>
    <n v="133.52000000000001"/>
    <n v="0.2"/>
    <n v="66"/>
    <n v="1602.2400000000002"/>
    <n v="990"/>
    <n v="612.24000000000024"/>
    <n v="0.38211503894547644"/>
  </r>
  <r>
    <n v="265"/>
    <d v="2026-10-23T00:00:00"/>
    <n v="2026"/>
    <s v="Q4"/>
    <n v="10"/>
    <x v="9"/>
    <x v="1"/>
    <x v="6"/>
    <x v="0"/>
    <s v="Returning"/>
    <s v="Cycling"/>
    <s v="Commuter Helmet"/>
    <n v="1"/>
    <n v="82.28"/>
    <n v="0"/>
    <n v="42.08"/>
    <n v="82.28"/>
    <n v="42.08"/>
    <n v="40.200000000000003"/>
    <n v="0.48857559552746721"/>
  </r>
  <r>
    <n v="555"/>
    <d v="2026-10-23T00:00:00"/>
    <n v="2026"/>
    <s v="Q4"/>
    <n v="10"/>
    <x v="9"/>
    <x v="1"/>
    <x v="11"/>
    <x v="0"/>
    <s v="New"/>
    <s v="Travel"/>
    <s v="Insulated Bottle"/>
    <n v="6"/>
    <n v="35.479999999999997"/>
    <n v="0"/>
    <n v="13.37"/>
    <n v="212.88"/>
    <n v="80.22"/>
    <n v="132.66"/>
    <n v="0.62316798196166856"/>
  </r>
  <r>
    <n v="1993"/>
    <d v="2026-10-23T00:00:00"/>
    <n v="2026"/>
    <s v="Q4"/>
    <n v="10"/>
    <x v="9"/>
    <x v="2"/>
    <x v="3"/>
    <x v="2"/>
    <s v="New"/>
    <s v="Hiking"/>
    <s v="Summit Backpack 45L"/>
    <n v="1"/>
    <n v="152.38"/>
    <n v="0.15"/>
    <n v="78.92"/>
    <n v="129.523"/>
    <n v="78.92"/>
    <n v="50.602999999999994"/>
    <n v="0.39068736826663986"/>
  </r>
  <r>
    <n v="3116"/>
    <d v="2026-10-23T00:00:00"/>
    <n v="2026"/>
    <s v="Q4"/>
    <n v="10"/>
    <x v="9"/>
    <x v="1"/>
    <x v="1"/>
    <x v="3"/>
    <s v="New"/>
    <s v="Hiking"/>
    <s v="Hiking Daypack 20L"/>
    <n v="1"/>
    <n v="93.64"/>
    <n v="0"/>
    <n v="44.34"/>
    <n v="93.64"/>
    <n v="44.34"/>
    <n v="49.3"/>
    <n v="0.52648440837249033"/>
  </r>
  <r>
    <n v="3631"/>
    <d v="2026-10-23T00:00:00"/>
    <n v="2026"/>
    <s v="Q4"/>
    <n v="10"/>
    <x v="9"/>
    <x v="3"/>
    <x v="7"/>
    <x v="2"/>
    <s v="Returning"/>
    <s v="Fitness"/>
    <s v="Weighted Vest"/>
    <n v="1"/>
    <n v="123.6"/>
    <n v="0"/>
    <n v="67.3"/>
    <n v="123.6"/>
    <n v="67.3"/>
    <n v="56.3"/>
    <n v="0.45550161812297735"/>
  </r>
  <r>
    <n v="4216"/>
    <d v="2026-10-23T00:00:00"/>
    <n v="2026"/>
    <s v="Q4"/>
    <n v="10"/>
    <x v="9"/>
    <x v="1"/>
    <x v="1"/>
    <x v="0"/>
    <s v="New"/>
    <s v="Fitness"/>
    <s v="Weighted Vest"/>
    <n v="3"/>
    <n v="124.6"/>
    <n v="0.05"/>
    <n v="69.12"/>
    <n v="355.10999999999996"/>
    <n v="207.36"/>
    <n v="147.74999999999994"/>
    <n v="0.41606826053898782"/>
  </r>
  <r>
    <n v="4956"/>
    <d v="2026-10-23T00:00:00"/>
    <n v="2026"/>
    <s v="Q4"/>
    <n v="10"/>
    <x v="9"/>
    <x v="3"/>
    <x v="13"/>
    <x v="2"/>
    <s v="Business"/>
    <s v="Hiking"/>
    <s v="Summit Backpack 45L"/>
    <n v="2"/>
    <n v="151.66"/>
    <n v="0"/>
    <n v="77.17"/>
    <n v="303.32"/>
    <n v="154.34"/>
    <n v="148.97999999999999"/>
    <n v="0.49116444678886984"/>
  </r>
  <r>
    <n v="439"/>
    <d v="2026-10-24T00:00:00"/>
    <n v="2026"/>
    <s v="Q4"/>
    <n v="10"/>
    <x v="9"/>
    <x v="2"/>
    <x v="5"/>
    <x v="2"/>
    <s v="New"/>
    <s v="Travel"/>
    <s v="Insulated Bottle"/>
    <n v="1"/>
    <n v="36.76"/>
    <n v="0"/>
    <n v="13.18"/>
    <n v="36.76"/>
    <n v="13.18"/>
    <n v="23.58"/>
    <n v="0.64145810663764957"/>
  </r>
  <r>
    <n v="1076"/>
    <d v="2026-10-24T00:00:00"/>
    <n v="2026"/>
    <s v="Q4"/>
    <n v="10"/>
    <x v="9"/>
    <x v="0"/>
    <x v="9"/>
    <x v="3"/>
    <s v="Returning"/>
    <s v="Camping"/>
    <s v="Trail Tent 2P"/>
    <n v="1"/>
    <n v="195.67"/>
    <n v="0"/>
    <n v="105.88"/>
    <n v="195.67"/>
    <n v="105.88"/>
    <n v="89.789999999999992"/>
    <n v="0.45888485715745897"/>
  </r>
  <r>
    <n v="1130"/>
    <d v="2026-10-24T00:00:00"/>
    <n v="2026"/>
    <s v="Q4"/>
    <n v="10"/>
    <x v="9"/>
    <x v="0"/>
    <x v="15"/>
    <x v="2"/>
    <s v="Returning"/>
    <s v="Cycling"/>
    <s v="Compact Repair Kit"/>
    <n v="1"/>
    <n v="40.83"/>
    <n v="0.1"/>
    <n v="16.54"/>
    <n v="36.747"/>
    <n v="16.54"/>
    <n v="20.207000000000001"/>
    <n v="0.54989522954254766"/>
  </r>
  <r>
    <n v="2820"/>
    <d v="2026-10-24T00:00:00"/>
    <n v="2026"/>
    <s v="Q4"/>
    <n v="10"/>
    <x v="9"/>
    <x v="3"/>
    <x v="7"/>
    <x v="1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</r>
  <r>
    <n v="4213"/>
    <d v="2026-10-24T00:00:00"/>
    <n v="2026"/>
    <s v="Q4"/>
    <n v="10"/>
    <x v="9"/>
    <x v="1"/>
    <x v="14"/>
    <x v="1"/>
    <s v="Business"/>
    <s v="Camping"/>
    <s v="Portable Camp Stove"/>
    <n v="4"/>
    <n v="81.23"/>
    <n v="0.1"/>
    <n v="38.96"/>
    <n v="292.428"/>
    <n v="155.84"/>
    <n v="136.58799999999999"/>
    <n v="0.46708249552026482"/>
  </r>
  <r>
    <n v="4375"/>
    <d v="2026-10-24T00:00:00"/>
    <n v="2026"/>
    <s v="Q4"/>
    <n v="10"/>
    <x v="9"/>
    <x v="1"/>
    <x v="1"/>
    <x v="0"/>
    <s v="Business"/>
    <s v="Travel"/>
    <s v="Packing Cube Set"/>
    <n v="1"/>
    <n v="46.38"/>
    <n v="0.15"/>
    <n v="17.87"/>
    <n v="39.423000000000002"/>
    <n v="17.87"/>
    <n v="21.553000000000001"/>
    <n v="0.54671131065621592"/>
  </r>
  <r>
    <n v="5072"/>
    <d v="2026-10-24T00:00:00"/>
    <n v="2026"/>
    <s v="Q4"/>
    <n v="10"/>
    <x v="9"/>
    <x v="3"/>
    <x v="7"/>
    <x v="1"/>
    <s v="Business"/>
    <s v="Travel"/>
    <s v="Packing Cube Set"/>
    <n v="5"/>
    <n v="45.9"/>
    <n v="0.1"/>
    <n v="17.940000000000001"/>
    <n v="206.55"/>
    <n v="89.7"/>
    <n v="116.85000000000001"/>
    <n v="0.56572258533042852"/>
  </r>
  <r>
    <n v="310"/>
    <d v="2026-10-25T00:00:00"/>
    <n v="2026"/>
    <s v="Q4"/>
    <n v="10"/>
    <x v="9"/>
    <x v="1"/>
    <x v="12"/>
    <x v="0"/>
    <s v="Business"/>
    <s v="Hiking"/>
    <s v="Trail Boots"/>
    <n v="5"/>
    <n v="144.04"/>
    <n v="0.1"/>
    <n v="78.069999999999993"/>
    <n v="648.17999999999995"/>
    <n v="390.34999999999997"/>
    <n v="257.83"/>
    <n v="0.39777530932765592"/>
  </r>
  <r>
    <n v="317"/>
    <d v="2026-10-25T00:00:00"/>
    <n v="2026"/>
    <s v="Q4"/>
    <n v="10"/>
    <x v="9"/>
    <x v="2"/>
    <x v="10"/>
    <x v="3"/>
    <s v="New"/>
    <s v="Cycling"/>
    <s v="Commuter Helmet"/>
    <n v="2"/>
    <n v="80.69"/>
    <n v="0.05"/>
    <n v="43.81"/>
    <n v="153.31099999999998"/>
    <n v="87.62"/>
    <n v="65.690999999999974"/>
    <n v="0.42848197454846676"/>
  </r>
  <r>
    <n v="684"/>
    <d v="2026-10-25T00:00:00"/>
    <n v="2026"/>
    <s v="Q4"/>
    <n v="10"/>
    <x v="9"/>
    <x v="3"/>
    <x v="4"/>
    <x v="0"/>
    <s v="Business"/>
    <s v="Camping"/>
    <s v="Trail Tent 2P"/>
    <n v="1"/>
    <n v="191.91"/>
    <n v="0"/>
    <n v="101.89"/>
    <n v="191.91"/>
    <n v="101.89"/>
    <n v="90.02"/>
    <n v="0.46907404512531914"/>
  </r>
  <r>
    <n v="1430"/>
    <d v="2026-10-25T00:00:00"/>
    <n v="2026"/>
    <s v="Q4"/>
    <n v="10"/>
    <x v="9"/>
    <x v="3"/>
    <x v="13"/>
    <x v="2"/>
    <s v="New"/>
    <s v="Fitness"/>
    <s v="Recovery Roller"/>
    <n v="1"/>
    <n v="36.630000000000003"/>
    <n v="0.05"/>
    <n v="13.97"/>
    <n v="34.798500000000004"/>
    <n v="13.97"/>
    <n v="20.828500000000005"/>
    <n v="0.59854591433538806"/>
  </r>
  <r>
    <n v="2049"/>
    <d v="2026-10-25T00:00:00"/>
    <n v="2026"/>
    <s v="Q4"/>
    <n v="10"/>
    <x v="9"/>
    <x v="3"/>
    <x v="4"/>
    <x v="1"/>
    <s v="Business"/>
    <s v="Travel"/>
    <s v="Insulated Bottle"/>
    <n v="6"/>
    <n v="35.380000000000003"/>
    <n v="0.05"/>
    <n v="13.9"/>
    <n v="201.66600000000003"/>
    <n v="83.4"/>
    <n v="118.26600000000002"/>
    <n v="0.58644491386748387"/>
  </r>
  <r>
    <n v="2199"/>
    <d v="2026-10-25T00:00:00"/>
    <n v="2026"/>
    <s v="Q4"/>
    <n v="10"/>
    <x v="9"/>
    <x v="1"/>
    <x v="12"/>
    <x v="3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</r>
  <r>
    <n v="2954"/>
    <d v="2026-10-25T00:00:00"/>
    <n v="2026"/>
    <s v="Q4"/>
    <n v="10"/>
    <x v="9"/>
    <x v="3"/>
    <x v="4"/>
    <x v="0"/>
    <s v="New"/>
    <s v="Hiking"/>
    <s v="Trekking Poles"/>
    <n v="1"/>
    <n v="71.17"/>
    <n v="0"/>
    <n v="32.57"/>
    <n v="71.17"/>
    <n v="32.57"/>
    <n v="38.6"/>
    <n v="0.54236335534635383"/>
  </r>
  <r>
    <n v="3218"/>
    <d v="2026-10-25T00:00:00"/>
    <n v="2026"/>
    <s v="Q4"/>
    <n v="10"/>
    <x v="9"/>
    <x v="0"/>
    <x v="15"/>
    <x v="1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</r>
  <r>
    <n v="3965"/>
    <d v="2026-10-25T00:00:00"/>
    <n v="2026"/>
    <s v="Q4"/>
    <n v="10"/>
    <x v="9"/>
    <x v="1"/>
    <x v="11"/>
    <x v="2"/>
    <s v="Returning"/>
    <s v="Camping"/>
    <s v="Portable Camp Stove"/>
    <n v="3"/>
    <n v="82.75"/>
    <n v="0.05"/>
    <n v="38.53"/>
    <n v="235.83749999999998"/>
    <n v="115.59"/>
    <n v="120.24749999999997"/>
    <n v="0.50987438384480832"/>
  </r>
  <r>
    <n v="2278"/>
    <d v="2026-10-26T00:00:00"/>
    <n v="2026"/>
    <s v="Q4"/>
    <n v="10"/>
    <x v="9"/>
    <x v="0"/>
    <x v="15"/>
    <x v="0"/>
    <s v="Returning"/>
    <s v="Fitness"/>
    <s v="Training Mat"/>
    <n v="5"/>
    <n v="51.5"/>
    <n v="0.1"/>
    <n v="21.38"/>
    <n v="231.75"/>
    <n v="106.89999999999999"/>
    <n v="124.85000000000001"/>
    <n v="0.53872707659115426"/>
  </r>
  <r>
    <n v="3132"/>
    <d v="2026-10-26T00:00:00"/>
    <n v="2026"/>
    <s v="Q4"/>
    <n v="10"/>
    <x v="9"/>
    <x v="2"/>
    <x v="5"/>
    <x v="0"/>
    <s v="New"/>
    <s v="Hiking"/>
    <s v="Trail Boots"/>
    <n v="3"/>
    <n v="140.49"/>
    <n v="0.05"/>
    <n v="77.45"/>
    <n v="400.3965"/>
    <n v="232.35000000000002"/>
    <n v="168.04649999999998"/>
    <n v="0.41970022215478903"/>
  </r>
  <r>
    <n v="3144"/>
    <d v="2026-10-26T00:00:00"/>
    <n v="2026"/>
    <s v="Q4"/>
    <n v="10"/>
    <x v="9"/>
    <x v="2"/>
    <x v="2"/>
    <x v="3"/>
    <s v="New"/>
    <s v="Fitness"/>
    <s v="Recovery Roller"/>
    <n v="4"/>
    <n v="36.200000000000003"/>
    <n v="0.15"/>
    <n v="13.53"/>
    <n v="123.08000000000001"/>
    <n v="54.12"/>
    <n v="68.960000000000008"/>
    <n v="0.56028599285017877"/>
  </r>
  <r>
    <n v="3501"/>
    <d v="2026-10-26T00:00:00"/>
    <n v="2026"/>
    <s v="Q4"/>
    <n v="10"/>
    <x v="9"/>
    <x v="3"/>
    <x v="7"/>
    <x v="2"/>
    <s v="New"/>
    <s v="Camping"/>
    <s v="Compact Sleeping Bag"/>
    <n v="1"/>
    <n v="120.5"/>
    <n v="0.05"/>
    <n v="61.71"/>
    <n v="114.47499999999999"/>
    <n v="61.71"/>
    <n v="52.764999999999993"/>
    <n v="0.4609303341340904"/>
  </r>
  <r>
    <n v="458"/>
    <d v="2026-10-27T00:00:00"/>
    <n v="2026"/>
    <s v="Q4"/>
    <n v="10"/>
    <x v="9"/>
    <x v="2"/>
    <x v="2"/>
    <x v="2"/>
    <s v="Business"/>
    <s v="Cycling"/>
    <s v="Cycling Pack 12L"/>
    <n v="1"/>
    <n v="102.44"/>
    <n v="0.05"/>
    <n v="49.14"/>
    <n v="97.317999999999998"/>
    <n v="49.14"/>
    <n v="48.177999999999997"/>
    <n v="0.49505744055570394"/>
  </r>
  <r>
    <n v="1065"/>
    <d v="2026-10-27T00:00:00"/>
    <n v="2026"/>
    <s v="Q4"/>
    <n v="10"/>
    <x v="9"/>
    <x v="2"/>
    <x v="5"/>
    <x v="0"/>
    <s v="New"/>
    <s v="Fitness"/>
    <s v="Weighted Vest"/>
    <n v="6"/>
    <n v="121.58"/>
    <n v="0.15"/>
    <n v="68.86"/>
    <n v="620.05799999999999"/>
    <n v="413.15999999999997"/>
    <n v="206.89800000000002"/>
    <n v="0.33367523683268346"/>
  </r>
  <r>
    <n v="1707"/>
    <d v="2026-10-27T00:00:00"/>
    <n v="2026"/>
    <s v="Q4"/>
    <n v="10"/>
    <x v="9"/>
    <x v="2"/>
    <x v="16"/>
    <x v="0"/>
    <s v="New"/>
    <s v="Travel"/>
    <s v="Insulated Bottle"/>
    <n v="2"/>
    <n v="35.36"/>
    <n v="0"/>
    <n v="13.33"/>
    <n v="70.72"/>
    <n v="26.66"/>
    <n v="44.06"/>
    <n v="0.62302036199095023"/>
  </r>
  <r>
    <n v="1989"/>
    <d v="2026-10-27T00:00:00"/>
    <n v="2026"/>
    <s v="Q4"/>
    <n v="10"/>
    <x v="9"/>
    <x v="3"/>
    <x v="4"/>
    <x v="0"/>
    <s v="New"/>
    <s v="Camping"/>
    <s v="Alpine Tent 4P"/>
    <n v="2"/>
    <n v="335.73"/>
    <n v="0"/>
    <n v="199.44"/>
    <n v="671.46"/>
    <n v="398.88"/>
    <n v="272.58000000000004"/>
    <n v="0.4059512107943884"/>
  </r>
  <r>
    <n v="2852"/>
    <d v="2026-10-27T00:00:00"/>
    <n v="2026"/>
    <s v="Q4"/>
    <n v="10"/>
    <x v="9"/>
    <x v="1"/>
    <x v="12"/>
    <x v="1"/>
    <s v="Business"/>
    <s v="Hiking"/>
    <s v="Trail Boots"/>
    <n v="3"/>
    <n v="141.96"/>
    <n v="0.1"/>
    <n v="77.42"/>
    <n v="383.29200000000003"/>
    <n v="232.26"/>
    <n v="151.03200000000004"/>
    <n v="0.39403900942362485"/>
  </r>
  <r>
    <n v="4762"/>
    <d v="2026-10-27T00:00:00"/>
    <n v="2026"/>
    <s v="Q4"/>
    <n v="10"/>
    <x v="9"/>
    <x v="1"/>
    <x v="12"/>
    <x v="3"/>
    <s v="New"/>
    <s v="Fitness"/>
    <s v="Training Mat"/>
    <n v="2"/>
    <n v="51.76"/>
    <n v="0"/>
    <n v="21.64"/>
    <n v="103.52"/>
    <n v="43.28"/>
    <n v="60.239999999999995"/>
    <n v="0.58191653786707875"/>
  </r>
  <r>
    <n v="4997"/>
    <d v="2026-10-27T00:00:00"/>
    <n v="2026"/>
    <s v="Q4"/>
    <n v="10"/>
    <x v="9"/>
    <x v="3"/>
    <x v="7"/>
    <x v="0"/>
    <s v="Returning"/>
    <s v="Camping"/>
    <s v="Trail Tent 2P"/>
    <n v="3"/>
    <n v="194.09"/>
    <n v="0.1"/>
    <n v="105.84"/>
    <n v="524.04300000000001"/>
    <n v="317.52"/>
    <n v="206.52300000000002"/>
    <n v="0.39409552269565667"/>
  </r>
  <r>
    <n v="1238"/>
    <d v="2026-10-28T00:00:00"/>
    <n v="2026"/>
    <s v="Q4"/>
    <n v="10"/>
    <x v="9"/>
    <x v="1"/>
    <x v="12"/>
    <x v="0"/>
    <s v="Returning"/>
    <s v="Camping"/>
    <s v="Compact Sleeping Bag"/>
    <n v="1"/>
    <n v="125.39"/>
    <n v="0.05"/>
    <n v="61.19"/>
    <n v="119.12049999999999"/>
    <n v="61.19"/>
    <n v="57.930499999999995"/>
    <n v="0.48631847582909743"/>
  </r>
  <r>
    <n v="2622"/>
    <d v="2026-10-28T00:00:00"/>
    <n v="2026"/>
    <s v="Q4"/>
    <n v="10"/>
    <x v="9"/>
    <x v="0"/>
    <x v="15"/>
    <x v="3"/>
    <s v="New"/>
    <s v="Camping"/>
    <s v="Portable Camp Stove"/>
    <n v="3"/>
    <n v="83.73"/>
    <n v="0.15"/>
    <n v="39.43"/>
    <n v="213.51149999999998"/>
    <n v="118.28999999999999"/>
    <n v="95.221499999999992"/>
    <n v="0.44597831966896395"/>
  </r>
  <r>
    <n v="3106"/>
    <d v="2026-10-28T00:00:00"/>
    <n v="2026"/>
    <s v="Q4"/>
    <n v="10"/>
    <x v="9"/>
    <x v="3"/>
    <x v="8"/>
    <x v="3"/>
    <s v="Business"/>
    <s v="Fitness"/>
    <s v="Recovery Roller"/>
    <n v="3"/>
    <n v="36.99"/>
    <n v="0.05"/>
    <n v="14.14"/>
    <n v="105.42149999999999"/>
    <n v="42.42"/>
    <n v="63.001499999999993"/>
    <n v="0.59761528720422297"/>
  </r>
  <r>
    <n v="3274"/>
    <d v="2026-10-28T00:00:00"/>
    <n v="2026"/>
    <s v="Q4"/>
    <n v="10"/>
    <x v="9"/>
    <x v="3"/>
    <x v="7"/>
    <x v="3"/>
    <s v="New"/>
    <s v="Fitness"/>
    <s v="Resistance Band Set"/>
    <n v="1"/>
    <n v="39.42"/>
    <n v="0"/>
    <n v="14.58"/>
    <n v="39.42"/>
    <n v="14.58"/>
    <n v="24.840000000000003"/>
    <n v="0.63013698630136994"/>
  </r>
  <r>
    <n v="3542"/>
    <d v="2026-10-28T00:00:00"/>
    <n v="2026"/>
    <s v="Q4"/>
    <n v="10"/>
    <x v="9"/>
    <x v="3"/>
    <x v="4"/>
    <x v="0"/>
    <s v="New"/>
    <s v="Cycling"/>
    <s v="Trail Bike Light"/>
    <n v="2"/>
    <n v="50.66"/>
    <n v="0"/>
    <n v="22.02"/>
    <n v="101.32"/>
    <n v="44.04"/>
    <n v="57.279999999999994"/>
    <n v="0.56533754441373862"/>
  </r>
  <r>
    <n v="3704"/>
    <d v="2026-10-28T00:00:00"/>
    <n v="2026"/>
    <s v="Q4"/>
    <n v="10"/>
    <x v="9"/>
    <x v="1"/>
    <x v="12"/>
    <x v="0"/>
    <s v="Returning"/>
    <s v="Hiking"/>
    <s v="Trekking Poles"/>
    <n v="4"/>
    <n v="71.959999999999994"/>
    <n v="0.1"/>
    <n v="31.51"/>
    <n v="259.05599999999998"/>
    <n v="126.04"/>
    <n v="133.01599999999996"/>
    <n v="0.51346427027360864"/>
  </r>
  <r>
    <n v="4699"/>
    <d v="2026-10-28T00:00:00"/>
    <n v="2026"/>
    <s v="Q4"/>
    <n v="10"/>
    <x v="9"/>
    <x v="2"/>
    <x v="5"/>
    <x v="2"/>
    <s v="Returning"/>
    <s v="Cycling"/>
    <s v="Trail Bike Light"/>
    <n v="1"/>
    <n v="49.72"/>
    <n v="0.05"/>
    <n v="22.5"/>
    <n v="47.233999999999995"/>
    <n v="22.5"/>
    <n v="24.733999999999995"/>
    <n v="0.52364821950290041"/>
  </r>
  <r>
    <n v="1226"/>
    <d v="2026-10-29T00:00:00"/>
    <n v="2026"/>
    <s v="Q4"/>
    <n v="10"/>
    <x v="9"/>
    <x v="0"/>
    <x v="0"/>
    <x v="3"/>
    <s v="Returning"/>
    <s v="Travel"/>
    <s v="Insulated Bottle"/>
    <n v="1"/>
    <n v="36.58"/>
    <n v="0"/>
    <n v="13.5"/>
    <n v="36.58"/>
    <n v="13.5"/>
    <n v="23.08"/>
    <n v="0.63094587206123565"/>
  </r>
  <r>
    <n v="1245"/>
    <d v="2026-10-29T00:00:00"/>
    <n v="2026"/>
    <s v="Q4"/>
    <n v="10"/>
    <x v="9"/>
    <x v="1"/>
    <x v="6"/>
    <x v="3"/>
    <s v="Returning"/>
    <s v="Fitness"/>
    <s v="Resistance Band Set"/>
    <n v="2"/>
    <n v="41.06"/>
    <n v="0.05"/>
    <n v="15.07"/>
    <n v="78.013999999999996"/>
    <n v="30.14"/>
    <n v="47.873999999999995"/>
    <n v="0.6136590868305688"/>
  </r>
  <r>
    <n v="1477"/>
    <d v="2026-10-29T00:00:00"/>
    <n v="2026"/>
    <s v="Q4"/>
    <n v="10"/>
    <x v="9"/>
    <x v="1"/>
    <x v="14"/>
    <x v="3"/>
    <s v="Returning"/>
    <s v="Camping"/>
    <s v="Compact Sleeping Bag"/>
    <n v="1"/>
    <n v="121.78"/>
    <n v="0.15"/>
    <n v="61.55"/>
    <n v="103.51300000000001"/>
    <n v="61.55"/>
    <n v="41.963000000000008"/>
    <n v="0.40538869513974096"/>
  </r>
  <r>
    <n v="1575"/>
    <d v="2026-10-29T00:00:00"/>
    <n v="2026"/>
    <s v="Q4"/>
    <n v="10"/>
    <x v="9"/>
    <x v="3"/>
    <x v="7"/>
    <x v="1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</r>
  <r>
    <n v="2830"/>
    <d v="2026-10-29T00:00:00"/>
    <n v="2026"/>
    <s v="Q4"/>
    <n v="10"/>
    <x v="9"/>
    <x v="2"/>
    <x v="2"/>
    <x v="0"/>
    <s v="New"/>
    <s v="Travel"/>
    <s v="Travel Backpack 35L"/>
    <n v="1"/>
    <n v="161.94999999999999"/>
    <n v="0"/>
    <n v="86.61"/>
    <n v="161.94999999999999"/>
    <n v="86.61"/>
    <n v="75.339999999999989"/>
    <n v="0.46520531028095086"/>
  </r>
  <r>
    <n v="2884"/>
    <d v="2026-10-29T00:00:00"/>
    <n v="2026"/>
    <s v="Q4"/>
    <n v="10"/>
    <x v="9"/>
    <x v="0"/>
    <x v="15"/>
    <x v="2"/>
    <s v="Returning"/>
    <s v="Cycling"/>
    <s v="Commuter Helmet"/>
    <n v="2"/>
    <n v="83.6"/>
    <n v="0"/>
    <n v="43.01"/>
    <n v="167.2"/>
    <n v="86.02"/>
    <n v="81.179999999999993"/>
    <n v="0.48552631578947369"/>
  </r>
  <r>
    <n v="3093"/>
    <d v="2026-10-29T00:00:00"/>
    <n v="2026"/>
    <s v="Q4"/>
    <n v="10"/>
    <x v="9"/>
    <x v="3"/>
    <x v="4"/>
    <x v="1"/>
    <s v="Business"/>
    <s v="Camping"/>
    <s v="Trail Tent 2P"/>
    <n v="3"/>
    <n v="194.19"/>
    <n v="0.15"/>
    <n v="104.22"/>
    <n v="495.18449999999996"/>
    <n v="312.65999999999997"/>
    <n v="182.52449999999999"/>
    <n v="0.36859897674503139"/>
  </r>
  <r>
    <n v="3613"/>
    <d v="2026-10-29T00:00:00"/>
    <n v="2026"/>
    <s v="Q4"/>
    <n v="10"/>
    <x v="9"/>
    <x v="1"/>
    <x v="12"/>
    <x v="0"/>
    <s v="Returning"/>
    <s v="Travel"/>
    <s v="Travel Backpack 35L"/>
    <n v="3"/>
    <n v="167.41"/>
    <n v="0"/>
    <n v="85.33"/>
    <n v="502.23"/>
    <n v="255.99"/>
    <n v="246.24"/>
    <n v="0.49029329191804549"/>
  </r>
  <r>
    <n v="4496"/>
    <d v="2026-10-29T00:00:00"/>
    <n v="2026"/>
    <s v="Q4"/>
    <n v="10"/>
    <x v="9"/>
    <x v="3"/>
    <x v="8"/>
    <x v="0"/>
    <s v="Returning"/>
    <s v="Fitness"/>
    <s v="Resistance Band Set"/>
    <n v="2"/>
    <n v="40.83"/>
    <n v="0.1"/>
    <n v="14.91"/>
    <n v="73.494"/>
    <n v="29.82"/>
    <n v="43.673999999999999"/>
    <n v="0.59425259204833047"/>
  </r>
  <r>
    <n v="5194"/>
    <d v="2026-10-29T00:00:00"/>
    <n v="2026"/>
    <s v="Q4"/>
    <n v="10"/>
    <x v="9"/>
    <x v="0"/>
    <x v="9"/>
    <x v="1"/>
    <s v="Business"/>
    <s v="Camping"/>
    <s v="Portable Camp Stove"/>
    <n v="12"/>
    <n v="80.84"/>
    <n v="0.1"/>
    <n v="38.39"/>
    <n v="873.072"/>
    <n v="460.68"/>
    <n v="412.392"/>
    <n v="0.4723459233602727"/>
  </r>
  <r>
    <n v="339"/>
    <d v="2026-10-30T00:00:00"/>
    <n v="2026"/>
    <s v="Q4"/>
    <n v="10"/>
    <x v="9"/>
    <x v="3"/>
    <x v="13"/>
    <x v="0"/>
    <s v="Returning"/>
    <s v="Cycling"/>
    <s v="Compact Repair Kit"/>
    <n v="1"/>
    <n v="39.65"/>
    <n v="0"/>
    <n v="16.38"/>
    <n v="39.65"/>
    <n v="16.38"/>
    <n v="23.27"/>
    <n v="0.58688524590163937"/>
  </r>
  <r>
    <n v="1199"/>
    <d v="2026-10-30T00:00:00"/>
    <n v="2026"/>
    <s v="Q4"/>
    <n v="10"/>
    <x v="9"/>
    <x v="1"/>
    <x v="12"/>
    <x v="0"/>
    <s v="New"/>
    <s v="Cycling"/>
    <s v="Cycling Pack 12L"/>
    <n v="1"/>
    <n v="102.47"/>
    <n v="0.1"/>
    <n v="49.75"/>
    <n v="92.222999999999999"/>
    <n v="49.75"/>
    <n v="42.472999999999999"/>
    <n v="0.46054671828068922"/>
  </r>
  <r>
    <n v="1253"/>
    <d v="2026-10-30T00:00:00"/>
    <n v="2026"/>
    <s v="Q4"/>
    <n v="10"/>
    <x v="9"/>
    <x v="3"/>
    <x v="13"/>
    <x v="2"/>
    <s v="Business"/>
    <s v="Fitness"/>
    <s v="Resistance Band Set"/>
    <n v="2"/>
    <n v="40.43"/>
    <n v="0"/>
    <n v="14.88"/>
    <n v="80.86"/>
    <n v="29.76"/>
    <n v="51.099999999999994"/>
    <n v="0.63195646796932969"/>
  </r>
  <r>
    <n v="1407"/>
    <d v="2026-10-30T00:00:00"/>
    <n v="2026"/>
    <s v="Q4"/>
    <n v="10"/>
    <x v="9"/>
    <x v="3"/>
    <x v="8"/>
    <x v="2"/>
    <s v="Business"/>
    <s v="Travel"/>
    <s v="Insulated Bottle"/>
    <n v="2"/>
    <n v="35.880000000000003"/>
    <n v="0.05"/>
    <n v="13.52"/>
    <n v="68.171999999999997"/>
    <n v="27.04"/>
    <n v="41.131999999999998"/>
    <n v="0.60335621662852779"/>
  </r>
  <r>
    <n v="2532"/>
    <d v="2026-10-30T00:00:00"/>
    <n v="2026"/>
    <s v="Q4"/>
    <n v="10"/>
    <x v="9"/>
    <x v="0"/>
    <x v="15"/>
    <x v="3"/>
    <s v="New"/>
    <s v="Cycling"/>
    <s v="Commuter Helmet"/>
    <n v="1"/>
    <n v="80.400000000000006"/>
    <n v="0"/>
    <n v="43.34"/>
    <n v="80.400000000000006"/>
    <n v="43.34"/>
    <n v="37.06"/>
    <n v="0.46094527363184079"/>
  </r>
  <r>
    <n v="307"/>
    <d v="2026-10-31T00:00:00"/>
    <n v="2026"/>
    <s v="Q4"/>
    <n v="10"/>
    <x v="9"/>
    <x v="3"/>
    <x v="8"/>
    <x v="0"/>
    <s v="Returning"/>
    <s v="Fitness"/>
    <s v="Recovery Roller"/>
    <n v="1"/>
    <n v="37.08"/>
    <n v="0"/>
    <n v="13.62"/>
    <n v="37.08"/>
    <n v="13.62"/>
    <n v="23.46"/>
    <n v="0.63268608414239491"/>
  </r>
  <r>
    <n v="3257"/>
    <d v="2026-10-31T00:00:00"/>
    <n v="2026"/>
    <s v="Q4"/>
    <n v="10"/>
    <x v="9"/>
    <x v="3"/>
    <x v="4"/>
    <x v="2"/>
    <s v="New"/>
    <s v="Travel"/>
    <s v="Travel Backpack 35L"/>
    <n v="6"/>
    <n v="165.92"/>
    <n v="0"/>
    <n v="87.55"/>
    <n v="995.52"/>
    <n v="525.29999999999995"/>
    <n v="470.22"/>
    <n v="0.4723360655737705"/>
  </r>
  <r>
    <n v="3739"/>
    <d v="2026-10-31T00:00:00"/>
    <n v="2026"/>
    <s v="Q4"/>
    <n v="10"/>
    <x v="9"/>
    <x v="1"/>
    <x v="12"/>
    <x v="3"/>
    <s v="New"/>
    <s v="Travel"/>
    <s v="Carry-On Duffel"/>
    <n v="1"/>
    <n v="135.19"/>
    <n v="0"/>
    <n v="68.319999999999993"/>
    <n v="135.19"/>
    <n v="68.319999999999993"/>
    <n v="66.87"/>
    <n v="0.49463717730601381"/>
  </r>
  <r>
    <n v="77"/>
    <d v="2026-11-01T00:00:00"/>
    <n v="2026"/>
    <s v="Q4"/>
    <n v="11"/>
    <x v="10"/>
    <x v="1"/>
    <x v="11"/>
    <x v="0"/>
    <s v="New"/>
    <s v="Travel"/>
    <s v="Carry-On Duffel"/>
    <n v="2"/>
    <n v="133.96"/>
    <n v="0.1"/>
    <n v="65.44"/>
    <n v="241.12800000000001"/>
    <n v="130.88"/>
    <n v="110.24800000000002"/>
    <n v="0.4572177432732823"/>
  </r>
  <r>
    <n v="461"/>
    <d v="2026-11-01T00:00:00"/>
    <n v="2026"/>
    <s v="Q4"/>
    <n v="11"/>
    <x v="10"/>
    <x v="1"/>
    <x v="11"/>
    <x v="3"/>
    <s v="Business"/>
    <s v="Cycling"/>
    <s v="Trail Bike Light"/>
    <n v="3"/>
    <n v="51.67"/>
    <n v="0.05"/>
    <n v="22.8"/>
    <n v="147.25949999999997"/>
    <n v="68.400000000000006"/>
    <n v="78.859499999999969"/>
    <n v="0.53551383781691497"/>
  </r>
  <r>
    <n v="732"/>
    <d v="2026-11-01T00:00:00"/>
    <n v="2026"/>
    <s v="Q4"/>
    <n v="11"/>
    <x v="10"/>
    <x v="1"/>
    <x v="1"/>
    <x v="3"/>
    <s v="Returning"/>
    <s v="Hiking"/>
    <s v="Summit Backpack 45L"/>
    <n v="1"/>
    <n v="150.46"/>
    <n v="0.15"/>
    <n v="78.39"/>
    <n v="127.89100000000001"/>
    <n v="78.39"/>
    <n v="49.501000000000005"/>
    <n v="0.38705616501552104"/>
  </r>
  <r>
    <n v="919"/>
    <d v="2026-11-01T00:00:00"/>
    <n v="2026"/>
    <s v="Q4"/>
    <n v="11"/>
    <x v="10"/>
    <x v="3"/>
    <x v="13"/>
    <x v="0"/>
    <s v="New"/>
    <s v="Cycling"/>
    <s v="Cycling Pack 12L"/>
    <n v="1"/>
    <n v="103.53"/>
    <n v="0.1"/>
    <n v="51.75"/>
    <n v="93.177000000000007"/>
    <n v="51.75"/>
    <n v="41.427000000000007"/>
    <n v="0.4446054283782479"/>
  </r>
  <r>
    <n v="949"/>
    <d v="2026-11-01T00:00:00"/>
    <n v="2026"/>
    <s v="Q4"/>
    <n v="11"/>
    <x v="10"/>
    <x v="2"/>
    <x v="2"/>
    <x v="0"/>
    <s v="Returning"/>
    <s v="Cycling"/>
    <s v="Cycling Pack 12L"/>
    <n v="4"/>
    <n v="103.33"/>
    <n v="0"/>
    <n v="49.15"/>
    <n v="413.32"/>
    <n v="196.6"/>
    <n v="216.72"/>
    <n v="0.5243394948224136"/>
  </r>
  <r>
    <n v="1185"/>
    <d v="2026-11-01T00:00:00"/>
    <n v="2026"/>
    <s v="Q4"/>
    <n v="11"/>
    <x v="10"/>
    <x v="3"/>
    <x v="8"/>
    <x v="1"/>
    <s v="Business"/>
    <s v="Travel"/>
    <s v="Insulated Bottle"/>
    <n v="5"/>
    <n v="37.08"/>
    <n v="0.15"/>
    <n v="13.27"/>
    <n v="157.58999999999997"/>
    <n v="66.349999999999994"/>
    <n v="91.239999999999981"/>
    <n v="0.57897074687480166"/>
  </r>
  <r>
    <n v="1248"/>
    <d v="2026-11-01T00:00:00"/>
    <n v="2026"/>
    <s v="Q4"/>
    <n v="11"/>
    <x v="10"/>
    <x v="0"/>
    <x v="0"/>
    <x v="1"/>
    <s v="Business"/>
    <s v="Travel"/>
    <s v="Carry-On Duffel"/>
    <n v="5"/>
    <n v="132.33000000000001"/>
    <n v="0.2"/>
    <n v="65.2"/>
    <n v="529.32000000000005"/>
    <n v="326"/>
    <n v="203.32000000000005"/>
    <n v="0.3841154689034989"/>
  </r>
  <r>
    <n v="2129"/>
    <d v="2026-11-01T00:00:00"/>
    <n v="2026"/>
    <s v="Q4"/>
    <n v="11"/>
    <x v="10"/>
    <x v="3"/>
    <x v="13"/>
    <x v="2"/>
    <s v="New"/>
    <s v="Cycling"/>
    <s v="Trail Bike Light"/>
    <n v="2"/>
    <n v="50.43"/>
    <n v="0"/>
    <n v="22.54"/>
    <n v="100.86"/>
    <n v="45.08"/>
    <n v="55.78"/>
    <n v="0.55304382312115807"/>
  </r>
  <r>
    <n v="2850"/>
    <d v="2026-11-01T00:00:00"/>
    <n v="2026"/>
    <s v="Q4"/>
    <n v="11"/>
    <x v="10"/>
    <x v="2"/>
    <x v="2"/>
    <x v="1"/>
    <s v="Returning"/>
    <s v="Fitness"/>
    <s v="Training Mat"/>
    <n v="3"/>
    <n v="50.05"/>
    <n v="0.15"/>
    <n v="22.36"/>
    <n v="127.62749999999998"/>
    <n v="67.08"/>
    <n v="60.547499999999985"/>
    <n v="0.47440794499618022"/>
  </r>
  <r>
    <n v="3477"/>
    <d v="2026-11-01T00:00:00"/>
    <n v="2026"/>
    <s v="Q4"/>
    <n v="11"/>
    <x v="10"/>
    <x v="3"/>
    <x v="13"/>
    <x v="0"/>
    <s v="Returning"/>
    <s v="Camping"/>
    <s v="Trail Tent 2P"/>
    <n v="1"/>
    <n v="197.14"/>
    <n v="0.05"/>
    <n v="102.87"/>
    <n v="187.28299999999999"/>
    <n v="102.87"/>
    <n v="84.412999999999982"/>
    <n v="0.45072430492890431"/>
  </r>
  <r>
    <n v="4673"/>
    <d v="2026-11-01T00:00:00"/>
    <n v="2026"/>
    <s v="Q4"/>
    <n v="11"/>
    <x v="10"/>
    <x v="0"/>
    <x v="0"/>
    <x v="1"/>
    <s v="Business"/>
    <s v="Hiking"/>
    <s v="Trekking Poles"/>
    <n v="5"/>
    <n v="72.13"/>
    <n v="0.1"/>
    <n v="31.41"/>
    <n v="324.58499999999998"/>
    <n v="157.05000000000001"/>
    <n v="167.53499999999997"/>
    <n v="0.51615139331762094"/>
  </r>
  <r>
    <n v="4679"/>
    <d v="2026-11-01T00:00:00"/>
    <n v="2026"/>
    <s v="Q4"/>
    <n v="11"/>
    <x v="10"/>
    <x v="1"/>
    <x v="12"/>
    <x v="1"/>
    <s v="Returning"/>
    <s v="Camping"/>
    <s v="Alpine Tent 4P"/>
    <n v="8"/>
    <n v="341.51"/>
    <n v="0.1"/>
    <n v="200.1"/>
    <n v="2458.8719999999998"/>
    <n v="1600.8"/>
    <n v="858.07199999999989"/>
    <n v="0.34896977150498276"/>
  </r>
  <r>
    <n v="4809"/>
    <d v="2026-11-01T00:00:00"/>
    <n v="2026"/>
    <s v="Q4"/>
    <n v="11"/>
    <x v="10"/>
    <x v="1"/>
    <x v="11"/>
    <x v="0"/>
    <s v="New"/>
    <s v="Travel"/>
    <s v="Insulated Bottle"/>
    <n v="1"/>
    <n v="36.47"/>
    <n v="0.05"/>
    <n v="13.88"/>
    <n v="34.646499999999996"/>
    <n v="13.88"/>
    <n v="20.766499999999994"/>
    <n v="0.59938233299178834"/>
  </r>
  <r>
    <n v="4849"/>
    <d v="2026-11-01T00:00:00"/>
    <n v="2026"/>
    <s v="Q4"/>
    <n v="11"/>
    <x v="10"/>
    <x v="0"/>
    <x v="0"/>
    <x v="0"/>
    <s v="New"/>
    <s v="Travel"/>
    <s v="Insulated Bottle"/>
    <n v="4"/>
    <n v="35.69"/>
    <n v="0.15"/>
    <n v="13.52"/>
    <n v="121.34599999999999"/>
    <n v="54.08"/>
    <n v="67.265999999999991"/>
    <n v="0.55433224004087478"/>
  </r>
  <r>
    <n v="436"/>
    <d v="2026-11-02T00:00:00"/>
    <n v="2026"/>
    <s v="Q4"/>
    <n v="11"/>
    <x v="10"/>
    <x v="2"/>
    <x v="10"/>
    <x v="0"/>
    <s v="New"/>
    <s v="Travel"/>
    <s v="Insulated Bottle"/>
    <n v="2"/>
    <n v="35.340000000000003"/>
    <n v="0.1"/>
    <n v="13.82"/>
    <n v="63.612000000000009"/>
    <n v="27.64"/>
    <n v="35.972000000000008"/>
    <n v="0.56549078790165386"/>
  </r>
  <r>
    <n v="879"/>
    <d v="2026-11-02T00:00:00"/>
    <n v="2026"/>
    <s v="Q4"/>
    <n v="11"/>
    <x v="10"/>
    <x v="2"/>
    <x v="10"/>
    <x v="0"/>
    <s v="New"/>
    <s v="Travel"/>
    <s v="Packing Cube Set"/>
    <n v="4"/>
    <n v="46.8"/>
    <n v="0.05"/>
    <n v="18.52"/>
    <n v="177.83999999999997"/>
    <n v="74.08"/>
    <n v="103.75999999999998"/>
    <n v="0.58344579397210972"/>
  </r>
  <r>
    <n v="955"/>
    <d v="2026-11-02T00:00:00"/>
    <n v="2026"/>
    <s v="Q4"/>
    <n v="11"/>
    <x v="10"/>
    <x v="3"/>
    <x v="13"/>
    <x v="2"/>
    <s v="New"/>
    <s v="Camping"/>
    <s v="Trail Tent 2P"/>
    <n v="1"/>
    <n v="198.34"/>
    <n v="0.05"/>
    <n v="103.2"/>
    <n v="188.423"/>
    <n v="103.2"/>
    <n v="85.222999999999999"/>
    <n v="0.45229616341954004"/>
  </r>
  <r>
    <n v="1068"/>
    <d v="2026-11-02T00:00:00"/>
    <n v="2026"/>
    <s v="Q4"/>
    <n v="11"/>
    <x v="10"/>
    <x v="1"/>
    <x v="6"/>
    <x v="0"/>
    <s v="Returning"/>
    <s v="Fitness"/>
    <s v="Weighted Vest"/>
    <n v="5"/>
    <n v="122.26"/>
    <n v="0.1"/>
    <n v="68.3"/>
    <n v="550.17000000000007"/>
    <n v="341.5"/>
    <n v="208.67000000000007"/>
    <n v="0.37928276714470083"/>
  </r>
  <r>
    <n v="1733"/>
    <d v="2026-11-02T00:00:00"/>
    <n v="2026"/>
    <s v="Q4"/>
    <n v="11"/>
    <x v="10"/>
    <x v="0"/>
    <x v="9"/>
    <x v="1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</r>
  <r>
    <n v="3270"/>
    <d v="2026-11-02T00:00:00"/>
    <n v="2026"/>
    <s v="Q4"/>
    <n v="11"/>
    <x v="10"/>
    <x v="1"/>
    <x v="12"/>
    <x v="2"/>
    <s v="Returning"/>
    <s v="Cycling"/>
    <s v="Commuter Helmet"/>
    <n v="2"/>
    <n v="81.900000000000006"/>
    <n v="0.15"/>
    <n v="41.91"/>
    <n v="139.23000000000002"/>
    <n v="83.82"/>
    <n v="55.410000000000025"/>
    <n v="0.39797457444516282"/>
  </r>
  <r>
    <n v="3484"/>
    <d v="2026-11-02T00:00:00"/>
    <n v="2026"/>
    <s v="Q4"/>
    <n v="11"/>
    <x v="10"/>
    <x v="2"/>
    <x v="2"/>
    <x v="3"/>
    <s v="Returning"/>
    <s v="Travel"/>
    <s v="Travel Backpack 35L"/>
    <n v="4"/>
    <n v="165.12"/>
    <n v="0.05"/>
    <n v="89.65"/>
    <n v="627.45600000000002"/>
    <n v="358.6"/>
    <n v="268.85599999999999"/>
    <n v="0.42848582211342306"/>
  </r>
  <r>
    <n v="3608"/>
    <d v="2026-11-02T00:00:00"/>
    <n v="2026"/>
    <s v="Q4"/>
    <n v="11"/>
    <x v="10"/>
    <x v="3"/>
    <x v="8"/>
    <x v="2"/>
    <s v="New"/>
    <s v="Hiking"/>
    <s v="Hiking Daypack 20L"/>
    <n v="1"/>
    <n v="91.35"/>
    <n v="0"/>
    <n v="45.5"/>
    <n v="91.35"/>
    <n v="45.5"/>
    <n v="45.849999999999994"/>
    <n v="0.50191570881226055"/>
  </r>
  <r>
    <n v="4036"/>
    <d v="2026-11-02T00:00:00"/>
    <n v="2026"/>
    <s v="Q4"/>
    <n v="11"/>
    <x v="10"/>
    <x v="2"/>
    <x v="3"/>
    <x v="0"/>
    <s v="Business"/>
    <s v="Fitness"/>
    <s v="Recovery Roller"/>
    <n v="1"/>
    <n v="36.96"/>
    <n v="0.1"/>
    <n v="14.18"/>
    <n v="33.264000000000003"/>
    <n v="14.18"/>
    <n v="19.084000000000003"/>
    <n v="0.57371332371332373"/>
  </r>
  <r>
    <n v="408"/>
    <d v="2026-11-03T00:00:00"/>
    <n v="2026"/>
    <s v="Q4"/>
    <n v="11"/>
    <x v="10"/>
    <x v="3"/>
    <x v="13"/>
    <x v="0"/>
    <s v="Returning"/>
    <s v="Cycling"/>
    <s v="Trail Bike Light"/>
    <n v="1"/>
    <n v="49.61"/>
    <n v="0"/>
    <n v="22.8"/>
    <n v="49.61"/>
    <n v="22.8"/>
    <n v="26.81"/>
    <n v="0.54041523886313236"/>
  </r>
  <r>
    <n v="939"/>
    <d v="2026-11-03T00:00:00"/>
    <n v="2026"/>
    <s v="Q4"/>
    <n v="11"/>
    <x v="10"/>
    <x v="1"/>
    <x v="11"/>
    <x v="2"/>
    <s v="Returning"/>
    <s v="Cycling"/>
    <s v="Trail Bike Light"/>
    <n v="1"/>
    <n v="49.76"/>
    <n v="0.1"/>
    <n v="21.94"/>
    <n v="44.783999999999999"/>
    <n v="21.94"/>
    <n v="22.843999999999998"/>
    <n v="0.51009289031797067"/>
  </r>
  <r>
    <n v="1022"/>
    <d v="2026-11-03T00:00:00"/>
    <n v="2026"/>
    <s v="Q4"/>
    <n v="11"/>
    <x v="10"/>
    <x v="3"/>
    <x v="7"/>
    <x v="0"/>
    <s v="Returning"/>
    <s v="Cycling"/>
    <s v="Compact Repair Kit"/>
    <n v="1"/>
    <n v="39.97"/>
    <n v="0.1"/>
    <n v="16.93"/>
    <n v="35.972999999999999"/>
    <n v="16.93"/>
    <n v="19.042999999999999"/>
    <n v="0.52936924915909156"/>
  </r>
  <r>
    <n v="1997"/>
    <d v="2026-11-03T00:00:00"/>
    <n v="2026"/>
    <s v="Q4"/>
    <n v="11"/>
    <x v="10"/>
    <x v="1"/>
    <x v="12"/>
    <x v="3"/>
    <s v="Returning"/>
    <s v="Camping"/>
    <s v="Alpine Tent 4P"/>
    <n v="2"/>
    <n v="335.46"/>
    <n v="0.1"/>
    <n v="199.87"/>
    <n v="603.82799999999997"/>
    <n v="399.74"/>
    <n v="204.08799999999997"/>
    <n v="0.33799028862523761"/>
  </r>
  <r>
    <n v="3978"/>
    <d v="2026-11-03T00:00:00"/>
    <n v="2026"/>
    <s v="Q4"/>
    <n v="11"/>
    <x v="10"/>
    <x v="1"/>
    <x v="12"/>
    <x v="0"/>
    <s v="New"/>
    <s v="Hiking"/>
    <s v="Summit Backpack 45L"/>
    <n v="4"/>
    <n v="154.46"/>
    <n v="0.05"/>
    <n v="80.48"/>
    <n v="586.94799999999998"/>
    <n v="321.92"/>
    <n v="265.02799999999996"/>
    <n v="0.45153574081519993"/>
  </r>
  <r>
    <n v="4715"/>
    <d v="2026-11-03T00:00:00"/>
    <n v="2026"/>
    <s v="Q4"/>
    <n v="11"/>
    <x v="10"/>
    <x v="0"/>
    <x v="0"/>
    <x v="1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</r>
  <r>
    <n v="145"/>
    <d v="2026-11-04T00:00:00"/>
    <n v="2026"/>
    <s v="Q4"/>
    <n v="11"/>
    <x v="10"/>
    <x v="0"/>
    <x v="15"/>
    <x v="0"/>
    <s v="Business"/>
    <s v="Hiking"/>
    <s v="Hiking Daypack 20L"/>
    <n v="2"/>
    <n v="93.19"/>
    <n v="0.2"/>
    <n v="45.7"/>
    <n v="149.10400000000001"/>
    <n v="91.4"/>
    <n v="57.704000000000008"/>
    <n v="0.38700504345959869"/>
  </r>
  <r>
    <n v="465"/>
    <d v="2026-11-04T00:00:00"/>
    <n v="2026"/>
    <s v="Q4"/>
    <n v="11"/>
    <x v="10"/>
    <x v="1"/>
    <x v="12"/>
    <x v="0"/>
    <s v="Returning"/>
    <s v="Fitness"/>
    <s v="Resistance Band Set"/>
    <n v="3"/>
    <n v="41.29"/>
    <n v="0.05"/>
    <n v="14.43"/>
    <n v="117.6765"/>
    <n v="43.29"/>
    <n v="74.386500000000012"/>
    <n v="0.63212706020318421"/>
  </r>
  <r>
    <n v="1449"/>
    <d v="2026-11-04T00:00:00"/>
    <n v="2026"/>
    <s v="Q4"/>
    <n v="11"/>
    <x v="10"/>
    <x v="3"/>
    <x v="8"/>
    <x v="0"/>
    <s v="Returning"/>
    <s v="Cycling"/>
    <s v="Trail Bike Light"/>
    <n v="1"/>
    <n v="50.76"/>
    <n v="0.1"/>
    <n v="22.72"/>
    <n v="45.683999999999997"/>
    <n v="22.72"/>
    <n v="22.963999999999999"/>
    <n v="0.50267051921898254"/>
  </r>
  <r>
    <n v="1802"/>
    <d v="2026-11-04T00:00:00"/>
    <n v="2026"/>
    <s v="Q4"/>
    <n v="11"/>
    <x v="10"/>
    <x v="2"/>
    <x v="16"/>
    <x v="2"/>
    <s v="Business"/>
    <s v="Travel"/>
    <s v="Insulated Bottle"/>
    <n v="1"/>
    <n v="35.94"/>
    <n v="0.05"/>
    <n v="13.39"/>
    <n v="34.142999999999994"/>
    <n v="13.39"/>
    <n v="20.752999999999993"/>
    <n v="0.60782590867820629"/>
  </r>
  <r>
    <n v="2645"/>
    <d v="2026-11-04T00:00:00"/>
    <n v="2026"/>
    <s v="Q4"/>
    <n v="11"/>
    <x v="10"/>
    <x v="0"/>
    <x v="15"/>
    <x v="2"/>
    <s v="New"/>
    <s v="Hiking"/>
    <s v="Trekking Poles"/>
    <n v="4"/>
    <n v="70.010000000000005"/>
    <n v="0.05"/>
    <n v="31.43"/>
    <n v="266.03800000000001"/>
    <n v="125.72"/>
    <n v="140.31800000000001"/>
    <n v="0.52743593020545942"/>
  </r>
  <r>
    <n v="3539"/>
    <d v="2026-11-04T00:00:00"/>
    <n v="2026"/>
    <s v="Q4"/>
    <n v="11"/>
    <x v="10"/>
    <x v="0"/>
    <x v="15"/>
    <x v="3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</r>
  <r>
    <n v="4309"/>
    <d v="2026-11-04T00:00:00"/>
    <n v="2026"/>
    <s v="Q4"/>
    <n v="11"/>
    <x v="10"/>
    <x v="3"/>
    <x v="8"/>
    <x v="0"/>
    <s v="Business"/>
    <s v="Cycling"/>
    <s v="Trail Bike Light"/>
    <n v="1"/>
    <n v="50.32"/>
    <n v="0.05"/>
    <n v="22.46"/>
    <n v="47.803999999999995"/>
    <n v="22.46"/>
    <n v="25.343999999999994"/>
    <n v="0.53016483976236295"/>
  </r>
  <r>
    <n v="4355"/>
    <d v="2026-11-04T00:00:00"/>
    <n v="2026"/>
    <s v="Q4"/>
    <n v="11"/>
    <x v="10"/>
    <x v="2"/>
    <x v="2"/>
    <x v="2"/>
    <s v="Returning"/>
    <s v="Hiking"/>
    <s v="Summit Backpack 45L"/>
    <n v="2"/>
    <n v="151.04"/>
    <n v="0.15"/>
    <n v="76.97"/>
    <n v="256.76799999999997"/>
    <n v="153.94"/>
    <n v="102.82799999999997"/>
    <n v="0.40047046360917243"/>
  </r>
  <r>
    <n v="5052"/>
    <d v="2026-11-04T00:00:00"/>
    <n v="2026"/>
    <s v="Q4"/>
    <n v="11"/>
    <x v="10"/>
    <x v="0"/>
    <x v="15"/>
    <x v="3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</r>
  <r>
    <n v="9"/>
    <d v="2026-11-05T00:00:00"/>
    <n v="2026"/>
    <s v="Q4"/>
    <n v="11"/>
    <x v="10"/>
    <x v="0"/>
    <x v="15"/>
    <x v="0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</r>
  <r>
    <n v="703"/>
    <d v="2026-11-05T00:00:00"/>
    <n v="2026"/>
    <s v="Q4"/>
    <n v="11"/>
    <x v="10"/>
    <x v="1"/>
    <x v="14"/>
    <x v="0"/>
    <s v="Returning"/>
    <s v="Travel"/>
    <s v="Travel Backpack 35L"/>
    <n v="2"/>
    <n v="160.68"/>
    <n v="0"/>
    <n v="89.49"/>
    <n v="321.36"/>
    <n v="178.98"/>
    <n v="142.38000000000002"/>
    <n v="0.4430545182972368"/>
  </r>
  <r>
    <n v="1627"/>
    <d v="2026-11-05T00:00:00"/>
    <n v="2026"/>
    <s v="Q4"/>
    <n v="11"/>
    <x v="10"/>
    <x v="3"/>
    <x v="4"/>
    <x v="0"/>
    <s v="Returning"/>
    <s v="Fitness"/>
    <s v="Training Mat"/>
    <n v="6"/>
    <n v="49.7"/>
    <n v="0"/>
    <n v="22.34"/>
    <n v="298.20000000000005"/>
    <n v="134.04"/>
    <n v="164.16000000000005"/>
    <n v="0.55050301810865199"/>
  </r>
  <r>
    <n v="1760"/>
    <d v="2026-11-05T00:00:00"/>
    <n v="2026"/>
    <s v="Q4"/>
    <n v="11"/>
    <x v="10"/>
    <x v="1"/>
    <x v="11"/>
    <x v="2"/>
    <s v="Returning"/>
    <s v="Cycling"/>
    <s v="Commuter Helmet"/>
    <n v="3"/>
    <n v="80.400000000000006"/>
    <n v="0.05"/>
    <n v="42.82"/>
    <n v="229.14000000000001"/>
    <n v="128.46"/>
    <n v="100.68"/>
    <n v="0.43938203718250851"/>
  </r>
  <r>
    <n v="2268"/>
    <d v="2026-11-05T00:00:00"/>
    <n v="2026"/>
    <s v="Q4"/>
    <n v="11"/>
    <x v="10"/>
    <x v="1"/>
    <x v="1"/>
    <x v="2"/>
    <s v="New"/>
    <s v="Hiking"/>
    <s v="Summit Backpack 45L"/>
    <n v="4"/>
    <n v="151.38999999999999"/>
    <n v="0.05"/>
    <n v="80.66"/>
    <n v="575.28199999999993"/>
    <n v="322.64"/>
    <n v="252.64199999999994"/>
    <n v="0.43916201097896329"/>
  </r>
  <r>
    <n v="2636"/>
    <d v="2026-11-05T00:00:00"/>
    <n v="2026"/>
    <s v="Q4"/>
    <n v="11"/>
    <x v="10"/>
    <x v="1"/>
    <x v="14"/>
    <x v="2"/>
    <s v="Business"/>
    <s v="Travel"/>
    <s v="Packing Cube Set"/>
    <n v="2"/>
    <n v="45.44"/>
    <n v="0.05"/>
    <n v="18.2"/>
    <n v="86.335999999999999"/>
    <n v="36.4"/>
    <n v="49.936"/>
    <n v="0.57839140103780584"/>
  </r>
  <r>
    <n v="3255"/>
    <d v="2026-11-05T00:00:00"/>
    <n v="2026"/>
    <s v="Q4"/>
    <n v="11"/>
    <x v="10"/>
    <x v="3"/>
    <x v="13"/>
    <x v="0"/>
    <s v="New"/>
    <s v="Hiking"/>
    <s v="Trekking Poles"/>
    <n v="2"/>
    <n v="70.790000000000006"/>
    <n v="0.15"/>
    <n v="33.32"/>
    <n v="120.343"/>
    <n v="66.64"/>
    <n v="53.703000000000003"/>
    <n v="0.44624947026416162"/>
  </r>
  <r>
    <n v="4326"/>
    <d v="2026-11-05T00:00:00"/>
    <n v="2026"/>
    <s v="Q4"/>
    <n v="11"/>
    <x v="10"/>
    <x v="2"/>
    <x v="5"/>
    <x v="2"/>
    <s v="Returning"/>
    <s v="Travel"/>
    <s v="Insulated Bottle"/>
    <n v="1"/>
    <n v="35.630000000000003"/>
    <n v="0"/>
    <n v="13.47"/>
    <n v="35.630000000000003"/>
    <n v="13.47"/>
    <n v="22.160000000000004"/>
    <n v="0.62194779680044909"/>
  </r>
  <r>
    <n v="4346"/>
    <d v="2026-11-05T00:00:00"/>
    <n v="2026"/>
    <s v="Q4"/>
    <n v="11"/>
    <x v="10"/>
    <x v="0"/>
    <x v="15"/>
    <x v="0"/>
    <s v="Business"/>
    <s v="Hiking"/>
    <s v="Trekking Poles"/>
    <n v="3"/>
    <n v="73.010000000000005"/>
    <n v="0.15"/>
    <n v="32.49"/>
    <n v="186.17550000000003"/>
    <n v="97.47"/>
    <n v="88.705500000000029"/>
    <n v="0.47646172562984934"/>
  </r>
  <r>
    <n v="266"/>
    <d v="2026-11-06T00:00:00"/>
    <n v="2026"/>
    <s v="Q4"/>
    <n v="11"/>
    <x v="10"/>
    <x v="1"/>
    <x v="1"/>
    <x v="3"/>
    <s v="Business"/>
    <s v="Hiking"/>
    <s v="Hiking Daypack 20L"/>
    <n v="1"/>
    <n v="93.48"/>
    <n v="0.05"/>
    <n v="46.34"/>
    <n v="88.805999999999997"/>
    <n v="46.34"/>
    <n v="42.465999999999994"/>
    <n v="0.47818841069297113"/>
  </r>
  <r>
    <n v="274"/>
    <d v="2026-11-06T00:00:00"/>
    <n v="2026"/>
    <s v="Q4"/>
    <n v="11"/>
    <x v="10"/>
    <x v="1"/>
    <x v="1"/>
    <x v="0"/>
    <s v="Business"/>
    <s v="Cycling"/>
    <s v="Commuter Helmet"/>
    <n v="1"/>
    <n v="82.89"/>
    <n v="0"/>
    <n v="41.44"/>
    <n v="82.89"/>
    <n v="41.44"/>
    <n v="41.45"/>
    <n v="0.50006032090722652"/>
  </r>
  <r>
    <n v="1135"/>
    <d v="2026-11-06T00:00:00"/>
    <n v="2026"/>
    <s v="Q4"/>
    <n v="11"/>
    <x v="10"/>
    <x v="3"/>
    <x v="7"/>
    <x v="0"/>
    <s v="New"/>
    <s v="Travel"/>
    <s v="Insulated Bottle"/>
    <n v="2"/>
    <n v="35.71"/>
    <n v="0.2"/>
    <n v="13.48"/>
    <n v="57.136000000000003"/>
    <n v="26.96"/>
    <n v="30.176000000000002"/>
    <n v="0.52814337720526461"/>
  </r>
  <r>
    <n v="2166"/>
    <d v="2026-11-06T00:00:00"/>
    <n v="2026"/>
    <s v="Q4"/>
    <n v="11"/>
    <x v="10"/>
    <x v="3"/>
    <x v="13"/>
    <x v="2"/>
    <s v="New"/>
    <s v="Fitness"/>
    <s v="Resistance Band Set"/>
    <n v="1"/>
    <n v="40.380000000000003"/>
    <n v="0.15"/>
    <n v="14.53"/>
    <n v="34.323"/>
    <n v="14.53"/>
    <n v="19.792999999999999"/>
    <n v="0.57666870611543275"/>
  </r>
  <r>
    <n v="3620"/>
    <d v="2026-11-06T00:00:00"/>
    <n v="2026"/>
    <s v="Q4"/>
    <n v="11"/>
    <x v="10"/>
    <x v="1"/>
    <x v="12"/>
    <x v="3"/>
    <s v="New"/>
    <s v="Hiking"/>
    <s v="Trail Boots"/>
    <n v="1"/>
    <n v="142"/>
    <n v="0.05"/>
    <n v="81.099999999999994"/>
    <n v="134.9"/>
    <n v="81.099999999999994"/>
    <n v="53.800000000000011"/>
    <n v="0.39881393624907346"/>
  </r>
  <r>
    <n v="3986"/>
    <d v="2026-11-06T00:00:00"/>
    <n v="2026"/>
    <s v="Q4"/>
    <n v="11"/>
    <x v="10"/>
    <x v="0"/>
    <x v="15"/>
    <x v="3"/>
    <s v="New"/>
    <s v="Travel"/>
    <s v="Insulated Bottle"/>
    <n v="2"/>
    <n v="36.29"/>
    <n v="0.15"/>
    <n v="13.93"/>
    <n v="61.692999999999998"/>
    <n v="27.86"/>
    <n v="33.832999999999998"/>
    <n v="0.54840905775371596"/>
  </r>
  <r>
    <n v="4384"/>
    <d v="2026-11-06T00:00:00"/>
    <n v="2026"/>
    <s v="Q4"/>
    <n v="11"/>
    <x v="10"/>
    <x v="3"/>
    <x v="8"/>
    <x v="0"/>
    <s v="New"/>
    <s v="Camping"/>
    <s v="Compact Sleeping Bag"/>
    <n v="1"/>
    <n v="121.66"/>
    <n v="0"/>
    <n v="61.66"/>
    <n v="121.66"/>
    <n v="61.66"/>
    <n v="60"/>
    <n v="0.49317770836758179"/>
  </r>
  <r>
    <n v="4565"/>
    <d v="2026-11-06T00:00:00"/>
    <n v="2026"/>
    <s v="Q4"/>
    <n v="11"/>
    <x v="10"/>
    <x v="1"/>
    <x v="14"/>
    <x v="0"/>
    <s v="Returning"/>
    <s v="Camping"/>
    <s v="Compact Sleeping Bag"/>
    <n v="3"/>
    <n v="124.65"/>
    <n v="0.05"/>
    <n v="62.27"/>
    <n v="355.25250000000005"/>
    <n v="186.81"/>
    <n v="168.44250000000005"/>
    <n v="0.47414866890451163"/>
  </r>
  <r>
    <n v="4634"/>
    <d v="2026-11-06T00:00:00"/>
    <n v="2026"/>
    <s v="Q4"/>
    <n v="11"/>
    <x v="10"/>
    <x v="0"/>
    <x v="15"/>
    <x v="0"/>
    <s v="New"/>
    <s v="Cycling"/>
    <s v="Commuter Helmet"/>
    <n v="2"/>
    <n v="80.61"/>
    <n v="0"/>
    <n v="43.72"/>
    <n v="161.22"/>
    <n v="87.44"/>
    <n v="73.78"/>
    <n v="0.45763552909068356"/>
  </r>
  <r>
    <n v="104"/>
    <d v="2026-11-07T00:00:00"/>
    <n v="2026"/>
    <s v="Q4"/>
    <n v="11"/>
    <x v="10"/>
    <x v="1"/>
    <x v="11"/>
    <x v="0"/>
    <s v="New"/>
    <s v="Hiking"/>
    <s v="Summit Backpack 45L"/>
    <n v="1"/>
    <n v="153.96"/>
    <n v="0"/>
    <n v="80.62"/>
    <n v="153.96"/>
    <n v="80.62"/>
    <n v="73.34"/>
    <n v="0.47635749545336453"/>
  </r>
  <r>
    <n v="181"/>
    <d v="2026-11-07T00:00:00"/>
    <n v="2026"/>
    <s v="Q4"/>
    <n v="11"/>
    <x v="10"/>
    <x v="1"/>
    <x v="1"/>
    <x v="2"/>
    <s v="Returning"/>
    <s v="Travel"/>
    <s v="Insulated Bottle"/>
    <n v="1"/>
    <n v="35.58"/>
    <n v="0"/>
    <n v="13.4"/>
    <n v="35.58"/>
    <n v="13.4"/>
    <n v="22.18"/>
    <n v="0.62338392355255767"/>
  </r>
  <r>
    <n v="823"/>
    <d v="2026-11-07T00:00:00"/>
    <n v="2026"/>
    <s v="Q4"/>
    <n v="11"/>
    <x v="10"/>
    <x v="0"/>
    <x v="0"/>
    <x v="3"/>
    <s v="New"/>
    <s v="Fitness"/>
    <s v="Recovery Roller"/>
    <n v="5"/>
    <n v="36.369999999999997"/>
    <n v="0.15"/>
    <n v="13.65"/>
    <n v="154.57249999999999"/>
    <n v="68.25"/>
    <n v="86.322499999999991"/>
    <n v="0.55845962250723769"/>
  </r>
  <r>
    <n v="1730"/>
    <d v="2026-11-07T00:00:00"/>
    <n v="2026"/>
    <s v="Q4"/>
    <n v="11"/>
    <x v="10"/>
    <x v="3"/>
    <x v="4"/>
    <x v="3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</r>
  <r>
    <n v="2710"/>
    <d v="2026-11-07T00:00:00"/>
    <n v="2026"/>
    <s v="Q4"/>
    <n v="11"/>
    <x v="10"/>
    <x v="0"/>
    <x v="9"/>
    <x v="2"/>
    <s v="New"/>
    <s v="Camping"/>
    <s v="Portable Camp Stove"/>
    <n v="2"/>
    <n v="80.67"/>
    <n v="0"/>
    <n v="40.5"/>
    <n v="161.34"/>
    <n v="81"/>
    <n v="80.34"/>
    <n v="0.49795462997396805"/>
  </r>
  <r>
    <n v="3018"/>
    <d v="2026-11-07T00:00:00"/>
    <n v="2026"/>
    <s v="Q4"/>
    <n v="11"/>
    <x v="10"/>
    <x v="3"/>
    <x v="7"/>
    <x v="1"/>
    <s v="Business"/>
    <s v="Cycling"/>
    <s v="Commuter Helmet"/>
    <n v="10"/>
    <n v="81.48"/>
    <n v="0.05"/>
    <n v="43.7"/>
    <n v="774.06000000000006"/>
    <n v="437"/>
    <n v="337.06000000000006"/>
    <n v="0.43544428080510561"/>
  </r>
  <r>
    <n v="3735"/>
    <d v="2026-11-07T00:00:00"/>
    <n v="2026"/>
    <s v="Q4"/>
    <n v="11"/>
    <x v="10"/>
    <x v="3"/>
    <x v="8"/>
    <x v="2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</r>
  <r>
    <n v="4460"/>
    <d v="2026-11-07T00:00:00"/>
    <n v="2026"/>
    <s v="Q4"/>
    <n v="11"/>
    <x v="10"/>
    <x v="0"/>
    <x v="9"/>
    <x v="2"/>
    <s v="Returning"/>
    <s v="Hiking"/>
    <s v="Trekking Poles"/>
    <n v="2"/>
    <n v="71.88"/>
    <n v="0.15"/>
    <n v="31.65"/>
    <n v="122.19599999999998"/>
    <n v="63.3"/>
    <n v="58.895999999999987"/>
    <n v="0.48197977020524396"/>
  </r>
  <r>
    <n v="319"/>
    <d v="2026-11-08T00:00:00"/>
    <n v="2026"/>
    <s v="Q4"/>
    <n v="11"/>
    <x v="10"/>
    <x v="3"/>
    <x v="8"/>
    <x v="0"/>
    <s v="Returning"/>
    <s v="Travel"/>
    <s v="Insulated Bottle"/>
    <n v="2"/>
    <n v="36.299999999999997"/>
    <n v="0.15"/>
    <n v="13.38"/>
    <n v="61.709999999999994"/>
    <n v="26.76"/>
    <n v="34.949999999999989"/>
    <n v="0.56635877491492448"/>
  </r>
  <r>
    <n v="595"/>
    <d v="2026-11-08T00:00:00"/>
    <n v="2026"/>
    <s v="Q4"/>
    <n v="11"/>
    <x v="10"/>
    <x v="1"/>
    <x v="12"/>
    <x v="0"/>
    <s v="New"/>
    <s v="Fitness"/>
    <s v="Recovery Roller"/>
    <n v="2"/>
    <n v="36.159999999999997"/>
    <n v="0.1"/>
    <n v="13.79"/>
    <n v="65.087999999999994"/>
    <n v="27.58"/>
    <n v="37.507999999999996"/>
    <n v="0.57626597836774829"/>
  </r>
  <r>
    <n v="1623"/>
    <d v="2026-11-08T00:00:00"/>
    <n v="2026"/>
    <s v="Q4"/>
    <n v="11"/>
    <x v="10"/>
    <x v="2"/>
    <x v="5"/>
    <x v="0"/>
    <s v="Returning"/>
    <s v="Travel"/>
    <s v="Insulated Bottle"/>
    <n v="2"/>
    <n v="35.49"/>
    <n v="0.1"/>
    <n v="13.78"/>
    <n v="63.882000000000005"/>
    <n v="27.56"/>
    <n v="36.322000000000003"/>
    <n v="0.56857956857956859"/>
  </r>
  <r>
    <n v="2638"/>
    <d v="2026-11-08T00:00:00"/>
    <n v="2026"/>
    <s v="Q4"/>
    <n v="11"/>
    <x v="10"/>
    <x v="0"/>
    <x v="9"/>
    <x v="0"/>
    <s v="New"/>
    <s v="Hiking"/>
    <s v="Trekking Poles"/>
    <n v="1"/>
    <n v="69.760000000000005"/>
    <n v="0.15"/>
    <n v="32.39"/>
    <n v="59.295999999999999"/>
    <n v="32.39"/>
    <n v="26.905999999999999"/>
    <n v="0.45375742039935241"/>
  </r>
  <r>
    <n v="2666"/>
    <d v="2026-11-08T00:00:00"/>
    <n v="2026"/>
    <s v="Q4"/>
    <n v="11"/>
    <x v="10"/>
    <x v="1"/>
    <x v="12"/>
    <x v="2"/>
    <s v="Business"/>
    <s v="Camping"/>
    <s v="Portable Camp Stove"/>
    <n v="6"/>
    <n v="81.37"/>
    <n v="0"/>
    <n v="39.5"/>
    <n v="488.22"/>
    <n v="237"/>
    <n v="251.22000000000003"/>
    <n v="0.5145631067961165"/>
  </r>
  <r>
    <n v="3505"/>
    <d v="2026-11-08T00:00:00"/>
    <n v="2026"/>
    <s v="Q4"/>
    <n v="11"/>
    <x v="10"/>
    <x v="1"/>
    <x v="12"/>
    <x v="1"/>
    <s v="Returning"/>
    <s v="Cycling"/>
    <s v="Commuter Helmet"/>
    <n v="5"/>
    <n v="82.82"/>
    <n v="0.15"/>
    <n v="43.8"/>
    <n v="351.98499999999996"/>
    <n v="219"/>
    <n v="132.98499999999996"/>
    <n v="0.37781439549980816"/>
  </r>
  <r>
    <n v="3626"/>
    <d v="2026-11-08T00:00:00"/>
    <n v="2026"/>
    <s v="Q4"/>
    <n v="11"/>
    <x v="10"/>
    <x v="3"/>
    <x v="13"/>
    <x v="1"/>
    <s v="Business"/>
    <s v="Cycling"/>
    <s v="Trail Bike Light"/>
    <n v="15"/>
    <n v="51.05"/>
    <n v="0.1"/>
    <n v="21.95"/>
    <n v="689.17500000000007"/>
    <n v="329.25"/>
    <n v="359.92500000000007"/>
    <n v="0.52225486995320491"/>
  </r>
  <r>
    <n v="3801"/>
    <d v="2026-11-08T00:00:00"/>
    <n v="2026"/>
    <s v="Q4"/>
    <n v="11"/>
    <x v="10"/>
    <x v="0"/>
    <x v="15"/>
    <x v="0"/>
    <s v="Returning"/>
    <s v="Cycling"/>
    <s v="Cycling Pack 12L"/>
    <n v="3"/>
    <n v="101.68"/>
    <n v="0.1"/>
    <n v="51.9"/>
    <n v="274.536"/>
    <n v="155.69999999999999"/>
    <n v="118.83600000000001"/>
    <n v="0.43286126409651199"/>
  </r>
  <r>
    <n v="4685"/>
    <d v="2026-11-08T00:00:00"/>
    <n v="2026"/>
    <s v="Q4"/>
    <n v="11"/>
    <x v="10"/>
    <x v="3"/>
    <x v="13"/>
    <x v="1"/>
    <s v="Business"/>
    <s v="Camping"/>
    <s v="Portable Camp Stove"/>
    <n v="6"/>
    <n v="80.83"/>
    <n v="0.15"/>
    <n v="39.32"/>
    <n v="412.233"/>
    <n v="235.92000000000002"/>
    <n v="176.31299999999999"/>
    <n v="0.42770229457612563"/>
  </r>
  <r>
    <n v="4843"/>
    <d v="2026-11-08T00:00:00"/>
    <n v="2026"/>
    <s v="Q4"/>
    <n v="11"/>
    <x v="10"/>
    <x v="1"/>
    <x v="12"/>
    <x v="0"/>
    <s v="New"/>
    <s v="Camping"/>
    <s v="Compact Sleeping Bag"/>
    <n v="6"/>
    <n v="123.67"/>
    <n v="0.15"/>
    <n v="60.55"/>
    <n v="630.71699999999998"/>
    <n v="363.29999999999995"/>
    <n v="267.41700000000003"/>
    <n v="0.42398888883603902"/>
  </r>
  <r>
    <n v="4890"/>
    <d v="2026-11-08T00:00:00"/>
    <n v="2026"/>
    <s v="Q4"/>
    <n v="11"/>
    <x v="10"/>
    <x v="0"/>
    <x v="15"/>
    <x v="0"/>
    <s v="New"/>
    <s v="Hiking"/>
    <s v="Hiking Daypack 20L"/>
    <n v="2"/>
    <n v="93.16"/>
    <n v="0.1"/>
    <n v="44.19"/>
    <n v="167.68799999999999"/>
    <n v="88.38"/>
    <n v="79.307999999999993"/>
    <n v="0.47294976384714471"/>
  </r>
  <r>
    <n v="4913"/>
    <d v="2026-11-08T00:00:00"/>
    <n v="2026"/>
    <s v="Q4"/>
    <n v="11"/>
    <x v="10"/>
    <x v="2"/>
    <x v="2"/>
    <x v="3"/>
    <s v="New"/>
    <s v="Cycling"/>
    <s v="Commuter Helmet"/>
    <n v="1"/>
    <n v="83.79"/>
    <n v="0.1"/>
    <n v="42.8"/>
    <n v="75.411000000000001"/>
    <n v="42.8"/>
    <n v="32.611000000000004"/>
    <n v="0.43244354271923197"/>
  </r>
  <r>
    <n v="5079"/>
    <d v="2026-11-08T00:00:00"/>
    <n v="2026"/>
    <s v="Q4"/>
    <n v="11"/>
    <x v="10"/>
    <x v="2"/>
    <x v="16"/>
    <x v="0"/>
    <s v="New"/>
    <s v="Fitness"/>
    <s v="Weighted Vest"/>
    <n v="1"/>
    <n v="120.98"/>
    <n v="0.1"/>
    <n v="70.59"/>
    <n v="108.88200000000001"/>
    <n v="70.59"/>
    <n v="38.292000000000002"/>
    <n v="0.35168347385242738"/>
  </r>
  <r>
    <n v="366"/>
    <d v="2026-11-09T00:00:00"/>
    <n v="2026"/>
    <s v="Q4"/>
    <n v="11"/>
    <x v="10"/>
    <x v="3"/>
    <x v="13"/>
    <x v="2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</r>
  <r>
    <n v="567"/>
    <d v="2026-11-09T00:00:00"/>
    <n v="2026"/>
    <s v="Q4"/>
    <n v="11"/>
    <x v="10"/>
    <x v="0"/>
    <x v="9"/>
    <x v="2"/>
    <s v="New"/>
    <s v="Travel"/>
    <s v="Insulated Bottle"/>
    <n v="3"/>
    <n v="36.14"/>
    <n v="0.1"/>
    <n v="13.23"/>
    <n v="97.578000000000003"/>
    <n v="39.69"/>
    <n v="57.888000000000005"/>
    <n v="0.59324847814056447"/>
  </r>
  <r>
    <n v="1051"/>
    <d v="2026-11-09T00:00:00"/>
    <n v="2026"/>
    <s v="Q4"/>
    <n v="11"/>
    <x v="10"/>
    <x v="3"/>
    <x v="13"/>
    <x v="1"/>
    <s v="Business"/>
    <s v="Hiking"/>
    <s v="Hiking Daypack 20L"/>
    <n v="12"/>
    <n v="90.99"/>
    <n v="0.2"/>
    <n v="45.51"/>
    <n v="873.50399999999991"/>
    <n v="546.12"/>
    <n v="327.3839999999999"/>
    <n v="0.37479393339927458"/>
  </r>
  <r>
    <n v="1934"/>
    <d v="2026-11-09T00:00:00"/>
    <n v="2026"/>
    <s v="Q4"/>
    <n v="11"/>
    <x v="10"/>
    <x v="3"/>
    <x v="13"/>
    <x v="3"/>
    <s v="Business"/>
    <s v="Cycling"/>
    <s v="Trail Bike Light"/>
    <n v="1"/>
    <n v="50.55"/>
    <n v="0.05"/>
    <n v="22.09"/>
    <n v="48.022499999999994"/>
    <n v="22.09"/>
    <n v="25.932499999999994"/>
    <n v="0.54000728825029931"/>
  </r>
  <r>
    <n v="2056"/>
    <d v="2026-11-09T00:00:00"/>
    <n v="2026"/>
    <s v="Q4"/>
    <n v="11"/>
    <x v="10"/>
    <x v="0"/>
    <x v="0"/>
    <x v="2"/>
    <s v="New"/>
    <s v="Fitness"/>
    <s v="Training Mat"/>
    <n v="1"/>
    <n v="51.65"/>
    <n v="0.15"/>
    <n v="21.86"/>
    <n v="43.902499999999996"/>
    <n v="21.86"/>
    <n v="22.042499999999997"/>
    <n v="0.50207846933545919"/>
  </r>
  <r>
    <n v="2115"/>
    <d v="2026-11-09T00:00:00"/>
    <n v="2026"/>
    <s v="Q4"/>
    <n v="11"/>
    <x v="10"/>
    <x v="1"/>
    <x v="12"/>
    <x v="0"/>
    <s v="New"/>
    <s v="Cycling"/>
    <s v="Commuter Helmet"/>
    <n v="5"/>
    <n v="82.96"/>
    <n v="0"/>
    <n v="43.55"/>
    <n v="414.79999999999995"/>
    <n v="217.75"/>
    <n v="197.04999999999995"/>
    <n v="0.47504821600771452"/>
  </r>
  <r>
    <n v="2437"/>
    <d v="2026-11-09T00:00:00"/>
    <n v="2026"/>
    <s v="Q4"/>
    <n v="11"/>
    <x v="10"/>
    <x v="3"/>
    <x v="4"/>
    <x v="3"/>
    <s v="Business"/>
    <s v="Hiking"/>
    <s v="Trekking Poles"/>
    <n v="1"/>
    <n v="70.3"/>
    <n v="0.05"/>
    <n v="33.31"/>
    <n v="66.784999999999997"/>
    <n v="33.31"/>
    <n v="33.474999999999994"/>
    <n v="0.50123530732949007"/>
  </r>
  <r>
    <n v="3380"/>
    <d v="2026-11-09T00:00:00"/>
    <n v="2026"/>
    <s v="Q4"/>
    <n v="11"/>
    <x v="10"/>
    <x v="2"/>
    <x v="2"/>
    <x v="2"/>
    <s v="Returning"/>
    <s v="Travel"/>
    <s v="Packing Cube Set"/>
    <n v="2"/>
    <n v="47.12"/>
    <n v="0.15"/>
    <n v="18.64"/>
    <n v="80.103999999999999"/>
    <n v="37.28"/>
    <n v="42.823999999999998"/>
    <n v="0.5346050134824728"/>
  </r>
  <r>
    <n v="3648"/>
    <d v="2026-11-09T00:00:00"/>
    <n v="2026"/>
    <s v="Q4"/>
    <n v="11"/>
    <x v="10"/>
    <x v="0"/>
    <x v="15"/>
    <x v="3"/>
    <s v="New"/>
    <s v="Fitness"/>
    <s v="Resistance Band Set"/>
    <n v="4"/>
    <n v="39.82"/>
    <n v="0.2"/>
    <n v="14.98"/>
    <n v="127.42400000000001"/>
    <n v="59.92"/>
    <n v="67.504000000000005"/>
    <n v="0.52975891511803119"/>
  </r>
  <r>
    <n v="3692"/>
    <d v="2026-11-09T00:00:00"/>
    <n v="2026"/>
    <s v="Q4"/>
    <n v="11"/>
    <x v="10"/>
    <x v="1"/>
    <x v="14"/>
    <x v="0"/>
    <s v="Returning"/>
    <s v="Hiking"/>
    <s v="Summit Backpack 45L"/>
    <n v="4"/>
    <n v="154.27000000000001"/>
    <n v="0.05"/>
    <n v="78.36"/>
    <n v="586.226"/>
    <n v="313.44"/>
    <n v="272.786"/>
    <n v="0.46532565938733528"/>
  </r>
  <r>
    <n v="4406"/>
    <d v="2026-11-09T00:00:00"/>
    <n v="2026"/>
    <s v="Q4"/>
    <n v="11"/>
    <x v="10"/>
    <x v="0"/>
    <x v="0"/>
    <x v="0"/>
    <s v="New"/>
    <s v="Hiking"/>
    <s v="Trail Boots"/>
    <n v="1"/>
    <n v="143.02000000000001"/>
    <n v="0.1"/>
    <n v="79.25"/>
    <n v="128.71800000000002"/>
    <n v="79.25"/>
    <n v="49.468000000000018"/>
    <n v="0.3843129942976119"/>
  </r>
  <r>
    <n v="4550"/>
    <d v="2026-11-09T00:00:00"/>
    <n v="2026"/>
    <s v="Q4"/>
    <n v="11"/>
    <x v="10"/>
    <x v="2"/>
    <x v="10"/>
    <x v="2"/>
    <s v="Returning"/>
    <s v="Fitness"/>
    <s v="Recovery Roller"/>
    <n v="1"/>
    <n v="35.36"/>
    <n v="0"/>
    <n v="13.74"/>
    <n v="35.36"/>
    <n v="13.74"/>
    <n v="21.619999999999997"/>
    <n v="0.61142533936651577"/>
  </r>
  <r>
    <n v="4855"/>
    <d v="2026-11-09T00:00:00"/>
    <n v="2026"/>
    <s v="Q4"/>
    <n v="11"/>
    <x v="10"/>
    <x v="1"/>
    <x v="6"/>
    <x v="0"/>
    <s v="Returning"/>
    <s v="Hiking"/>
    <s v="Summit Backpack 45L"/>
    <n v="1"/>
    <n v="156.82"/>
    <n v="0.1"/>
    <n v="77.12"/>
    <n v="141.13800000000001"/>
    <n v="77.12"/>
    <n v="64.018000000000001"/>
    <n v="0.45358443509189589"/>
  </r>
  <r>
    <n v="5151"/>
    <d v="2026-11-09T00:00:00"/>
    <n v="2026"/>
    <s v="Q4"/>
    <n v="11"/>
    <x v="10"/>
    <x v="2"/>
    <x v="16"/>
    <x v="1"/>
    <s v="Business"/>
    <s v="Fitness"/>
    <s v="Resistance Band Set"/>
    <n v="10"/>
    <n v="40.98"/>
    <n v="0.1"/>
    <n v="14.6"/>
    <n v="368.82"/>
    <n v="146"/>
    <n v="222.82"/>
    <n v="0.60414294235670518"/>
  </r>
  <r>
    <n v="5189"/>
    <d v="2026-11-09T00:00:00"/>
    <n v="2026"/>
    <s v="Q4"/>
    <n v="11"/>
    <x v="10"/>
    <x v="3"/>
    <x v="8"/>
    <x v="2"/>
    <s v="New"/>
    <s v="Hiking"/>
    <s v="Trail Boots"/>
    <n v="3"/>
    <n v="144.22999999999999"/>
    <n v="0"/>
    <n v="80.959999999999994"/>
    <n v="432.68999999999994"/>
    <n v="242.88"/>
    <n v="189.80999999999995"/>
    <n v="0.43867433959647778"/>
  </r>
  <r>
    <n v="726"/>
    <d v="2026-11-10T00:00:00"/>
    <n v="2026"/>
    <s v="Q4"/>
    <n v="11"/>
    <x v="10"/>
    <x v="3"/>
    <x v="7"/>
    <x v="0"/>
    <s v="New"/>
    <s v="Hiking"/>
    <s v="Hiking Daypack 20L"/>
    <n v="1"/>
    <n v="90.23"/>
    <n v="0"/>
    <n v="44.06"/>
    <n v="90.23"/>
    <n v="44.06"/>
    <n v="46.17"/>
    <n v="0.51169234179319512"/>
  </r>
  <r>
    <n v="2154"/>
    <d v="2026-11-10T00:00:00"/>
    <n v="2026"/>
    <s v="Q4"/>
    <n v="11"/>
    <x v="10"/>
    <x v="3"/>
    <x v="7"/>
    <x v="0"/>
    <s v="New"/>
    <s v="Hiking"/>
    <s v="Summit Backpack 45L"/>
    <n v="5"/>
    <n v="152.82"/>
    <n v="0.1"/>
    <n v="80.09"/>
    <n v="687.68999999999994"/>
    <n v="400.45000000000005"/>
    <n v="287.2399999999999"/>
    <n v="0.417688202533118"/>
  </r>
  <r>
    <n v="4403"/>
    <d v="2026-11-10T00:00:00"/>
    <n v="2026"/>
    <s v="Q4"/>
    <n v="11"/>
    <x v="10"/>
    <x v="0"/>
    <x v="0"/>
    <x v="0"/>
    <s v="Business"/>
    <s v="Travel"/>
    <s v="Insulated Bottle"/>
    <n v="2"/>
    <n v="36.61"/>
    <n v="0.05"/>
    <n v="13.31"/>
    <n v="69.558999999999997"/>
    <n v="26.62"/>
    <n v="42.938999999999993"/>
    <n v="0.61730329648212301"/>
  </r>
  <r>
    <n v="4924"/>
    <d v="2026-11-10T00:00:00"/>
    <n v="2026"/>
    <s v="Q4"/>
    <n v="11"/>
    <x v="10"/>
    <x v="3"/>
    <x v="8"/>
    <x v="1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</r>
  <r>
    <n v="25"/>
    <d v="2026-11-11T00:00:00"/>
    <n v="2026"/>
    <s v="Q4"/>
    <n v="11"/>
    <x v="10"/>
    <x v="0"/>
    <x v="0"/>
    <x v="0"/>
    <s v="Returning"/>
    <s v="Hiking"/>
    <s v="Trail Boots"/>
    <n v="1"/>
    <n v="145.83000000000001"/>
    <n v="0.1"/>
    <n v="79.14"/>
    <n v="131.24700000000001"/>
    <n v="79.14"/>
    <n v="52.107000000000014"/>
    <n v="0.39701478890946085"/>
  </r>
  <r>
    <n v="252"/>
    <d v="2026-11-11T00:00:00"/>
    <n v="2026"/>
    <s v="Q4"/>
    <n v="11"/>
    <x v="10"/>
    <x v="0"/>
    <x v="0"/>
    <x v="0"/>
    <s v="Returning"/>
    <s v="Travel"/>
    <s v="Travel Backpack 35L"/>
    <n v="4"/>
    <n v="162.04"/>
    <n v="0"/>
    <n v="85.77"/>
    <n v="648.16"/>
    <n v="343.08"/>
    <n v="305.08"/>
    <n v="0.47068625030856581"/>
  </r>
  <r>
    <n v="1203"/>
    <d v="2026-11-11T00:00:00"/>
    <n v="2026"/>
    <s v="Q4"/>
    <n v="11"/>
    <x v="10"/>
    <x v="3"/>
    <x v="8"/>
    <x v="2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</r>
  <r>
    <n v="1567"/>
    <d v="2026-11-11T00:00:00"/>
    <n v="2026"/>
    <s v="Q4"/>
    <n v="11"/>
    <x v="10"/>
    <x v="2"/>
    <x v="16"/>
    <x v="0"/>
    <s v="Returning"/>
    <s v="Camping"/>
    <s v="Compact Sleeping Bag"/>
    <n v="1"/>
    <n v="125.11"/>
    <n v="0.1"/>
    <n v="61.65"/>
    <n v="112.599"/>
    <n v="61.65"/>
    <n v="50.949000000000005"/>
    <n v="0.45248181600191834"/>
  </r>
  <r>
    <n v="2060"/>
    <d v="2026-11-11T00:00:00"/>
    <n v="2026"/>
    <s v="Q4"/>
    <n v="11"/>
    <x v="10"/>
    <x v="2"/>
    <x v="5"/>
    <x v="0"/>
    <s v="Business"/>
    <s v="Camping"/>
    <s v="Compact Sleeping Bag"/>
    <n v="3"/>
    <n v="124.55"/>
    <n v="0.15"/>
    <n v="60.68"/>
    <n v="317.60249999999996"/>
    <n v="182.04"/>
    <n v="135.56249999999997"/>
    <n v="0.42683070819656643"/>
  </r>
  <r>
    <n v="2485"/>
    <d v="2026-11-11T00:00:00"/>
    <n v="2026"/>
    <s v="Q4"/>
    <n v="11"/>
    <x v="10"/>
    <x v="2"/>
    <x v="10"/>
    <x v="2"/>
    <s v="Returning"/>
    <s v="Hiking"/>
    <s v="Trail Boots"/>
    <n v="1"/>
    <n v="143.77000000000001"/>
    <n v="0.1"/>
    <n v="81.02"/>
    <n v="129.393"/>
    <n v="81.02"/>
    <n v="48.373000000000005"/>
    <n v="0.3738455712441941"/>
  </r>
  <r>
    <n v="3101"/>
    <d v="2026-11-11T00:00:00"/>
    <n v="2026"/>
    <s v="Q4"/>
    <n v="11"/>
    <x v="10"/>
    <x v="3"/>
    <x v="8"/>
    <x v="0"/>
    <s v="New"/>
    <s v="Camping"/>
    <s v="Compact Sleeping Bag"/>
    <n v="3"/>
    <n v="124.72"/>
    <n v="0.15"/>
    <n v="60.35"/>
    <n v="318.03599999999994"/>
    <n v="181.05"/>
    <n v="136.98599999999993"/>
    <n v="0.4307248236048748"/>
  </r>
  <r>
    <n v="3165"/>
    <d v="2026-11-11T00:00:00"/>
    <n v="2026"/>
    <s v="Q4"/>
    <n v="11"/>
    <x v="10"/>
    <x v="2"/>
    <x v="2"/>
    <x v="2"/>
    <s v="Returning"/>
    <s v="Fitness"/>
    <s v="Recovery Roller"/>
    <n v="1"/>
    <n v="35.729999999999997"/>
    <n v="0.1"/>
    <n v="14.15"/>
    <n v="32.156999999999996"/>
    <n v="14.15"/>
    <n v="18.006999999999998"/>
    <n v="0.55997139036601673"/>
  </r>
  <r>
    <n v="4179"/>
    <d v="2026-11-11T00:00:00"/>
    <n v="2026"/>
    <s v="Q4"/>
    <n v="11"/>
    <x v="10"/>
    <x v="2"/>
    <x v="3"/>
    <x v="2"/>
    <s v="Business"/>
    <s v="Travel"/>
    <s v="Travel Backpack 35L"/>
    <n v="2"/>
    <n v="166.1"/>
    <n v="0.05"/>
    <n v="88.2"/>
    <n v="315.58999999999997"/>
    <n v="176.4"/>
    <n v="139.18999999999997"/>
    <n v="0.44104692797617157"/>
  </r>
  <r>
    <n v="4829"/>
    <d v="2026-11-11T00:00:00"/>
    <n v="2026"/>
    <s v="Q4"/>
    <n v="11"/>
    <x v="10"/>
    <x v="2"/>
    <x v="16"/>
    <x v="3"/>
    <s v="New"/>
    <s v="Cycling"/>
    <s v="Commuter Helmet"/>
    <n v="2"/>
    <n v="81.27"/>
    <n v="0.05"/>
    <n v="43.04"/>
    <n v="154.41299999999998"/>
    <n v="86.08"/>
    <n v="68.332999999999984"/>
    <n v="0.44253398353765544"/>
  </r>
  <r>
    <n v="4943"/>
    <d v="2026-11-11T00:00:00"/>
    <n v="2026"/>
    <s v="Q4"/>
    <n v="11"/>
    <x v="10"/>
    <x v="0"/>
    <x v="9"/>
    <x v="1"/>
    <s v="Returning"/>
    <s v="Camping"/>
    <s v="Trail Tent 2P"/>
    <n v="10"/>
    <n v="191.98"/>
    <n v="0.1"/>
    <n v="102.73"/>
    <n v="1727.82"/>
    <n v="1027.3"/>
    <n v="700.52"/>
    <n v="0.40543575140929033"/>
  </r>
  <r>
    <n v="887"/>
    <d v="2026-11-12T00:00:00"/>
    <n v="2026"/>
    <s v="Q4"/>
    <n v="11"/>
    <x v="10"/>
    <x v="3"/>
    <x v="8"/>
    <x v="2"/>
    <s v="Returning"/>
    <s v="Hiking"/>
    <s v="Hiking Daypack 20L"/>
    <n v="6"/>
    <n v="89.87"/>
    <n v="0.2"/>
    <n v="44.47"/>
    <n v="431.37600000000003"/>
    <n v="266.82"/>
    <n v="164.55600000000004"/>
    <n v="0.3814676755313231"/>
  </r>
  <r>
    <n v="1090"/>
    <d v="2026-11-12T00:00:00"/>
    <n v="2026"/>
    <s v="Q4"/>
    <n v="11"/>
    <x v="10"/>
    <x v="1"/>
    <x v="14"/>
    <x v="3"/>
    <s v="New"/>
    <s v="Cycling"/>
    <s v="Trail Bike Light"/>
    <n v="3"/>
    <n v="51.44"/>
    <n v="0.1"/>
    <n v="23.11"/>
    <n v="138.88800000000001"/>
    <n v="69.33"/>
    <n v="69.558000000000007"/>
    <n v="0.50082080525315364"/>
  </r>
  <r>
    <n v="2090"/>
    <d v="2026-11-12T00:00:00"/>
    <n v="2026"/>
    <s v="Q4"/>
    <n v="11"/>
    <x v="10"/>
    <x v="3"/>
    <x v="4"/>
    <x v="3"/>
    <s v="New"/>
    <s v="Travel"/>
    <s v="Packing Cube Set"/>
    <n v="4"/>
    <n v="46.68"/>
    <n v="0.05"/>
    <n v="17.96"/>
    <n v="177.38399999999999"/>
    <n v="71.84"/>
    <n v="105.54399999999998"/>
    <n v="0.59500293149325756"/>
  </r>
  <r>
    <n v="2561"/>
    <d v="2026-11-12T00:00:00"/>
    <n v="2026"/>
    <s v="Q4"/>
    <n v="11"/>
    <x v="10"/>
    <x v="1"/>
    <x v="12"/>
    <x v="2"/>
    <s v="New"/>
    <s v="Hiking"/>
    <s v="Trekking Poles"/>
    <n v="4"/>
    <n v="73.05"/>
    <n v="0.2"/>
    <n v="32.82"/>
    <n v="233.76"/>
    <n v="131.28"/>
    <n v="102.47999999999999"/>
    <n v="0.4383983572895277"/>
  </r>
  <r>
    <n v="2855"/>
    <d v="2026-11-12T00:00:00"/>
    <n v="2026"/>
    <s v="Q4"/>
    <n v="11"/>
    <x v="10"/>
    <x v="2"/>
    <x v="10"/>
    <x v="3"/>
    <s v="New"/>
    <s v="Camping"/>
    <s v="Compact Sleeping Bag"/>
    <n v="1"/>
    <n v="125.32"/>
    <n v="0.15"/>
    <n v="59.49"/>
    <n v="106.52199999999999"/>
    <n v="59.49"/>
    <n v="47.031999999999989"/>
    <n v="0.44152381667636725"/>
  </r>
  <r>
    <n v="4421"/>
    <d v="2026-11-12T00:00:00"/>
    <n v="2026"/>
    <s v="Q4"/>
    <n v="11"/>
    <x v="10"/>
    <x v="1"/>
    <x v="11"/>
    <x v="3"/>
    <s v="Business"/>
    <s v="Fitness"/>
    <s v="Weighted Vest"/>
    <n v="2"/>
    <n v="123.49"/>
    <n v="0.15"/>
    <n v="68.08"/>
    <n v="209.93299999999999"/>
    <n v="136.16"/>
    <n v="73.772999999999996"/>
    <n v="0.35141211719929694"/>
  </r>
  <r>
    <n v="195"/>
    <d v="2026-11-13T00:00:00"/>
    <n v="2026"/>
    <s v="Q4"/>
    <n v="11"/>
    <x v="10"/>
    <x v="1"/>
    <x v="12"/>
    <x v="2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</r>
  <r>
    <n v="520"/>
    <d v="2026-11-13T00:00:00"/>
    <n v="2026"/>
    <s v="Q4"/>
    <n v="11"/>
    <x v="10"/>
    <x v="1"/>
    <x v="12"/>
    <x v="1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</r>
  <r>
    <n v="646"/>
    <d v="2026-11-13T00:00:00"/>
    <n v="2026"/>
    <s v="Q4"/>
    <n v="11"/>
    <x v="10"/>
    <x v="2"/>
    <x v="16"/>
    <x v="2"/>
    <s v="Returning"/>
    <s v="Cycling"/>
    <s v="Trail Bike Light"/>
    <n v="1"/>
    <n v="49.53"/>
    <n v="0.1"/>
    <n v="22.18"/>
    <n v="44.577000000000005"/>
    <n v="22.18"/>
    <n v="22.397000000000006"/>
    <n v="0.50243399062296712"/>
  </r>
  <r>
    <n v="893"/>
    <d v="2026-11-13T00:00:00"/>
    <n v="2026"/>
    <s v="Q4"/>
    <n v="11"/>
    <x v="10"/>
    <x v="3"/>
    <x v="8"/>
    <x v="0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</r>
  <r>
    <n v="916"/>
    <d v="2026-11-13T00:00:00"/>
    <n v="2026"/>
    <s v="Q4"/>
    <n v="11"/>
    <x v="10"/>
    <x v="1"/>
    <x v="6"/>
    <x v="0"/>
    <s v="New"/>
    <s v="Cycling"/>
    <s v="Trail Bike Light"/>
    <n v="4"/>
    <n v="51.93"/>
    <n v="0.05"/>
    <n v="22.62"/>
    <n v="197.334"/>
    <n v="90.48"/>
    <n v="106.854"/>
    <n v="0.54148803551339353"/>
  </r>
  <r>
    <n v="1295"/>
    <d v="2026-11-13T00:00:00"/>
    <n v="2026"/>
    <s v="Q4"/>
    <n v="11"/>
    <x v="10"/>
    <x v="1"/>
    <x v="11"/>
    <x v="3"/>
    <s v="New"/>
    <s v="Hiking"/>
    <s v="Summit Backpack 45L"/>
    <n v="1"/>
    <n v="155.44999999999999"/>
    <n v="0.05"/>
    <n v="77.25"/>
    <n v="147.67749999999998"/>
    <n v="77.25"/>
    <n v="70.427499999999981"/>
    <n v="0.47690067884410281"/>
  </r>
  <r>
    <n v="3438"/>
    <d v="2026-11-13T00:00:00"/>
    <n v="2026"/>
    <s v="Q4"/>
    <n v="11"/>
    <x v="10"/>
    <x v="0"/>
    <x v="0"/>
    <x v="0"/>
    <s v="Returning"/>
    <s v="Cycling"/>
    <s v="Compact Repair Kit"/>
    <n v="4"/>
    <n v="40.03"/>
    <n v="0.05"/>
    <n v="16.78"/>
    <n v="152.114"/>
    <n v="67.12"/>
    <n v="84.994"/>
    <n v="0.5587519886400989"/>
  </r>
  <r>
    <n v="3573"/>
    <d v="2026-11-13T00:00:00"/>
    <n v="2026"/>
    <s v="Q4"/>
    <n v="11"/>
    <x v="10"/>
    <x v="0"/>
    <x v="9"/>
    <x v="0"/>
    <s v="Returning"/>
    <s v="Hiking"/>
    <s v="Summit Backpack 45L"/>
    <n v="2"/>
    <n v="152.96"/>
    <n v="0.1"/>
    <n v="79.12"/>
    <n v="275.32800000000003"/>
    <n v="158.24"/>
    <n v="117.08800000000002"/>
    <n v="0.4252673175267318"/>
  </r>
  <r>
    <n v="4257"/>
    <d v="2026-11-13T00:00:00"/>
    <n v="2026"/>
    <s v="Q4"/>
    <n v="11"/>
    <x v="10"/>
    <x v="3"/>
    <x v="13"/>
    <x v="2"/>
    <s v="New"/>
    <s v="Fitness"/>
    <s v="Weighted Vest"/>
    <n v="2"/>
    <n v="124.06"/>
    <n v="0.05"/>
    <n v="69.98"/>
    <n v="235.714"/>
    <n v="139.96"/>
    <n v="95.753999999999991"/>
    <n v="0.40622958330858577"/>
  </r>
  <r>
    <n v="4389"/>
    <d v="2026-11-13T00:00:00"/>
    <n v="2026"/>
    <s v="Q4"/>
    <n v="11"/>
    <x v="10"/>
    <x v="2"/>
    <x v="10"/>
    <x v="3"/>
    <s v="New"/>
    <s v="Hiking"/>
    <s v="Summit Backpack 45L"/>
    <n v="1"/>
    <n v="151.66"/>
    <n v="0.1"/>
    <n v="80.209999999999994"/>
    <n v="136.494"/>
    <n v="80.209999999999994"/>
    <n v="56.284000000000006"/>
    <n v="0.41235512183685735"/>
  </r>
  <r>
    <n v="4887"/>
    <d v="2026-11-13T00:00:00"/>
    <n v="2026"/>
    <s v="Q4"/>
    <n v="11"/>
    <x v="10"/>
    <x v="3"/>
    <x v="8"/>
    <x v="0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</r>
  <r>
    <n v="5007"/>
    <d v="2026-11-13T00:00:00"/>
    <n v="2026"/>
    <s v="Q4"/>
    <n v="11"/>
    <x v="10"/>
    <x v="1"/>
    <x v="14"/>
    <x v="0"/>
    <s v="Business"/>
    <s v="Travel"/>
    <s v="Travel Backpack 35L"/>
    <n v="4"/>
    <n v="161.97"/>
    <n v="0.05"/>
    <n v="87.2"/>
    <n v="615.48599999999999"/>
    <n v="348.8"/>
    <n v="266.68599999999998"/>
    <n v="0.4332933649181297"/>
  </r>
  <r>
    <n v="5111"/>
    <d v="2026-11-13T00:00:00"/>
    <n v="2026"/>
    <s v="Q4"/>
    <n v="11"/>
    <x v="10"/>
    <x v="1"/>
    <x v="14"/>
    <x v="1"/>
    <s v="Business"/>
    <s v="Travel"/>
    <s v="Carry-On Duffel"/>
    <n v="5"/>
    <n v="133.99"/>
    <n v="0.15"/>
    <n v="65.55"/>
    <n v="569.45749999999998"/>
    <n v="327.75"/>
    <n v="241.70749999999998"/>
    <n v="0.42445221987593451"/>
  </r>
  <r>
    <n v="5177"/>
    <d v="2026-11-13T00:00:00"/>
    <n v="2026"/>
    <s v="Q4"/>
    <n v="11"/>
    <x v="10"/>
    <x v="1"/>
    <x v="6"/>
    <x v="2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</r>
  <r>
    <n v="584"/>
    <d v="2026-11-14T00:00:00"/>
    <n v="2026"/>
    <s v="Q4"/>
    <n v="11"/>
    <x v="10"/>
    <x v="1"/>
    <x v="12"/>
    <x v="0"/>
    <s v="New"/>
    <s v="Hiking"/>
    <s v="Hiking Daypack 20L"/>
    <n v="1"/>
    <n v="91.95"/>
    <n v="0"/>
    <n v="46.64"/>
    <n v="91.95"/>
    <n v="46.64"/>
    <n v="45.31"/>
    <n v="0.49276780859162589"/>
  </r>
  <r>
    <n v="621"/>
    <d v="2026-11-14T00:00:00"/>
    <n v="2026"/>
    <s v="Q4"/>
    <n v="11"/>
    <x v="10"/>
    <x v="3"/>
    <x v="13"/>
    <x v="1"/>
    <s v="Business"/>
    <s v="Travel"/>
    <s v="Insulated Bottle"/>
    <n v="5"/>
    <n v="35.68"/>
    <n v="0.15"/>
    <n v="13.48"/>
    <n v="151.64000000000001"/>
    <n v="67.400000000000006"/>
    <n v="84.240000000000009"/>
    <n v="0.55552624637298864"/>
  </r>
  <r>
    <n v="623"/>
    <d v="2026-11-14T00:00:00"/>
    <n v="2026"/>
    <s v="Q4"/>
    <n v="11"/>
    <x v="10"/>
    <x v="2"/>
    <x v="16"/>
    <x v="0"/>
    <s v="Returning"/>
    <s v="Camping"/>
    <s v="Alpine Tent 4P"/>
    <n v="3"/>
    <n v="336.58"/>
    <n v="0.15"/>
    <n v="198.99"/>
    <n v="858.279"/>
    <n v="596.97"/>
    <n v="261.30899999999997"/>
    <n v="0.3044569423229509"/>
  </r>
  <r>
    <n v="1431"/>
    <d v="2026-11-14T00:00:00"/>
    <n v="2026"/>
    <s v="Q4"/>
    <n v="11"/>
    <x v="10"/>
    <x v="2"/>
    <x v="2"/>
    <x v="0"/>
    <s v="New"/>
    <s v="Fitness"/>
    <s v="Recovery Roller"/>
    <n v="2"/>
    <n v="36.979999999999997"/>
    <n v="0.15"/>
    <n v="14.13"/>
    <n v="62.865999999999993"/>
    <n v="28.26"/>
    <n v="34.605999999999995"/>
    <n v="0.55047243342983487"/>
  </r>
  <r>
    <n v="1520"/>
    <d v="2026-11-14T00:00:00"/>
    <n v="2026"/>
    <s v="Q4"/>
    <n v="11"/>
    <x v="10"/>
    <x v="3"/>
    <x v="13"/>
    <x v="3"/>
    <s v="New"/>
    <s v="Fitness"/>
    <s v="Recovery Roller"/>
    <n v="2"/>
    <n v="36.15"/>
    <n v="0"/>
    <n v="13.51"/>
    <n v="72.3"/>
    <n v="27.02"/>
    <n v="45.28"/>
    <n v="0.62627939142461964"/>
  </r>
  <r>
    <n v="1791"/>
    <d v="2026-11-14T00:00:00"/>
    <n v="2026"/>
    <s v="Q4"/>
    <n v="11"/>
    <x v="10"/>
    <x v="2"/>
    <x v="2"/>
    <x v="0"/>
    <s v="Business"/>
    <s v="Fitness"/>
    <s v="Weighted Vest"/>
    <n v="1"/>
    <n v="121.86"/>
    <n v="0.05"/>
    <n v="69.900000000000006"/>
    <n v="115.767"/>
    <n v="69.900000000000006"/>
    <n v="45.86699999999999"/>
    <n v="0.396200989919407"/>
  </r>
  <r>
    <n v="2191"/>
    <d v="2026-11-14T00:00:00"/>
    <n v="2026"/>
    <s v="Q4"/>
    <n v="11"/>
    <x v="10"/>
    <x v="2"/>
    <x v="5"/>
    <x v="2"/>
    <s v="Returning"/>
    <s v="Cycling"/>
    <s v="Trail Bike Light"/>
    <n v="6"/>
    <n v="49.85"/>
    <n v="0.05"/>
    <n v="22.68"/>
    <n v="284.14499999999998"/>
    <n v="136.07999999999998"/>
    <n v="148.065"/>
    <n v="0.52108958454310306"/>
  </r>
  <r>
    <n v="2365"/>
    <d v="2026-11-14T00:00:00"/>
    <n v="2026"/>
    <s v="Q4"/>
    <n v="11"/>
    <x v="10"/>
    <x v="2"/>
    <x v="5"/>
    <x v="2"/>
    <s v="Business"/>
    <s v="Hiking"/>
    <s v="Hiking Daypack 20L"/>
    <n v="2"/>
    <n v="91.95"/>
    <n v="0.05"/>
    <n v="46.45"/>
    <n v="174.70499999999998"/>
    <n v="92.9"/>
    <n v="81.804999999999978"/>
    <n v="0.46824647262528252"/>
  </r>
  <r>
    <n v="2603"/>
    <d v="2026-11-14T00:00:00"/>
    <n v="2026"/>
    <s v="Q4"/>
    <n v="11"/>
    <x v="10"/>
    <x v="3"/>
    <x v="8"/>
    <x v="3"/>
    <s v="Returning"/>
    <s v="Cycling"/>
    <s v="Trail Bike Light"/>
    <n v="2"/>
    <n v="51.71"/>
    <n v="0.15"/>
    <n v="22.93"/>
    <n v="87.906999999999996"/>
    <n v="45.86"/>
    <n v="42.046999999999997"/>
    <n v="0.47831230732478641"/>
  </r>
  <r>
    <n v="4098"/>
    <d v="2026-11-14T00:00:00"/>
    <n v="2026"/>
    <s v="Q4"/>
    <n v="11"/>
    <x v="10"/>
    <x v="1"/>
    <x v="1"/>
    <x v="2"/>
    <s v="Returning"/>
    <s v="Fitness"/>
    <s v="Resistance Band Set"/>
    <n v="1"/>
    <n v="41.05"/>
    <n v="0.05"/>
    <n v="14.6"/>
    <n v="38.997499999999995"/>
    <n v="14.6"/>
    <n v="24.397499999999994"/>
    <n v="0.62561702673248276"/>
  </r>
  <r>
    <n v="1176"/>
    <d v="2026-11-15T00:00:00"/>
    <n v="2026"/>
    <s v="Q4"/>
    <n v="11"/>
    <x v="10"/>
    <x v="1"/>
    <x v="6"/>
    <x v="1"/>
    <s v="Business"/>
    <s v="Camping"/>
    <s v="Alpine Tent 4P"/>
    <n v="10"/>
    <n v="333.09"/>
    <n v="0.15"/>
    <n v="197.95"/>
    <n v="2831.2649999999994"/>
    <n v="1979.5"/>
    <n v="851.76499999999942"/>
    <n v="0.30084255624252748"/>
  </r>
  <r>
    <n v="1895"/>
    <d v="2026-11-15T00:00:00"/>
    <n v="2026"/>
    <s v="Q4"/>
    <n v="11"/>
    <x v="10"/>
    <x v="3"/>
    <x v="4"/>
    <x v="0"/>
    <s v="Business"/>
    <s v="Cycling"/>
    <s v="Trail Bike Light"/>
    <n v="3"/>
    <n v="51.79"/>
    <n v="0.2"/>
    <n v="22.23"/>
    <n v="124.29600000000001"/>
    <n v="66.69"/>
    <n v="57.606000000000009"/>
    <n v="0.4634581965630431"/>
  </r>
  <r>
    <n v="3385"/>
    <d v="2026-11-15T00:00:00"/>
    <n v="2026"/>
    <s v="Q4"/>
    <n v="11"/>
    <x v="10"/>
    <x v="1"/>
    <x v="11"/>
    <x v="3"/>
    <s v="New"/>
    <s v="Hiking"/>
    <s v="Trekking Poles"/>
    <n v="1"/>
    <n v="71.040000000000006"/>
    <n v="0.1"/>
    <n v="31.59"/>
    <n v="63.936000000000007"/>
    <n v="31.59"/>
    <n v="32.346000000000004"/>
    <n v="0.50591216216216217"/>
  </r>
  <r>
    <n v="3581"/>
    <d v="2026-11-15T00:00:00"/>
    <n v="2026"/>
    <s v="Q4"/>
    <n v="11"/>
    <x v="10"/>
    <x v="3"/>
    <x v="4"/>
    <x v="3"/>
    <s v="Business"/>
    <s v="Hiking"/>
    <s v="Trail Boots"/>
    <n v="2"/>
    <n v="141.21"/>
    <n v="0.1"/>
    <n v="78.31"/>
    <n v="254.17800000000003"/>
    <n v="156.62"/>
    <n v="97.558000000000021"/>
    <n v="0.38381763960688969"/>
  </r>
  <r>
    <n v="4528"/>
    <d v="2026-11-15T00:00:00"/>
    <n v="2026"/>
    <s v="Q4"/>
    <n v="11"/>
    <x v="10"/>
    <x v="0"/>
    <x v="15"/>
    <x v="3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</r>
  <r>
    <n v="4633"/>
    <d v="2026-11-15T00:00:00"/>
    <n v="2026"/>
    <s v="Q4"/>
    <n v="11"/>
    <x v="10"/>
    <x v="2"/>
    <x v="10"/>
    <x v="0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</r>
  <r>
    <n v="5195"/>
    <d v="2026-11-15T00:00:00"/>
    <n v="2026"/>
    <s v="Q4"/>
    <n v="11"/>
    <x v="10"/>
    <x v="2"/>
    <x v="16"/>
    <x v="0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</r>
  <r>
    <n v="2778"/>
    <d v="2026-11-16T00:00:00"/>
    <n v="2026"/>
    <s v="Q4"/>
    <n v="11"/>
    <x v="10"/>
    <x v="3"/>
    <x v="4"/>
    <x v="3"/>
    <s v="Returning"/>
    <s v="Hiking"/>
    <s v="Trail Boots"/>
    <n v="1"/>
    <n v="145.4"/>
    <n v="0.1"/>
    <n v="77.66"/>
    <n v="130.86000000000001"/>
    <n v="77.66"/>
    <n v="53.200000000000017"/>
    <n v="0.40654134189209851"/>
  </r>
  <r>
    <n v="341"/>
    <d v="2026-11-17T00:00:00"/>
    <n v="2026"/>
    <s v="Q4"/>
    <n v="11"/>
    <x v="10"/>
    <x v="3"/>
    <x v="8"/>
    <x v="0"/>
    <s v="Returning"/>
    <s v="Travel"/>
    <s v="Carry-On Duffel"/>
    <n v="1"/>
    <n v="132.94999999999999"/>
    <n v="0.05"/>
    <n v="65.36"/>
    <n v="126.30249999999998"/>
    <n v="65.36"/>
    <n v="60.942499999999981"/>
    <n v="0.48251222264009019"/>
  </r>
  <r>
    <n v="374"/>
    <d v="2026-11-17T00:00:00"/>
    <n v="2026"/>
    <s v="Q4"/>
    <n v="11"/>
    <x v="10"/>
    <x v="3"/>
    <x v="7"/>
    <x v="2"/>
    <s v="Returning"/>
    <s v="Fitness"/>
    <s v="Training Mat"/>
    <n v="1"/>
    <n v="51.34"/>
    <n v="0.15"/>
    <n v="21.37"/>
    <n v="43.639000000000003"/>
    <n v="21.37"/>
    <n v="22.269000000000002"/>
    <n v="0.5103004193496643"/>
  </r>
  <r>
    <n v="598"/>
    <d v="2026-11-17T00:00:00"/>
    <n v="2026"/>
    <s v="Q4"/>
    <n v="11"/>
    <x v="10"/>
    <x v="0"/>
    <x v="0"/>
    <x v="0"/>
    <s v="New"/>
    <s v="Cycling"/>
    <s v="Trail Bike Light"/>
    <n v="1"/>
    <n v="49.98"/>
    <n v="0.1"/>
    <n v="22.25"/>
    <n v="44.981999999999999"/>
    <n v="22.25"/>
    <n v="22.731999999999999"/>
    <n v="0.50535769863500957"/>
  </r>
  <r>
    <n v="690"/>
    <d v="2026-11-17T00:00:00"/>
    <n v="2026"/>
    <s v="Q4"/>
    <n v="11"/>
    <x v="10"/>
    <x v="3"/>
    <x v="8"/>
    <x v="0"/>
    <s v="Returning"/>
    <s v="Travel"/>
    <s v="Travel Backpack 35L"/>
    <n v="2"/>
    <n v="168.08"/>
    <n v="0.1"/>
    <n v="87.63"/>
    <n v="302.54400000000004"/>
    <n v="175.26"/>
    <n v="127.28400000000005"/>
    <n v="0.42071235919403471"/>
  </r>
  <r>
    <n v="1296"/>
    <d v="2026-11-17T00:00:00"/>
    <n v="2026"/>
    <s v="Q4"/>
    <n v="11"/>
    <x v="10"/>
    <x v="3"/>
    <x v="13"/>
    <x v="0"/>
    <s v="New"/>
    <s v="Camping"/>
    <s v="Trail Tent 2P"/>
    <n v="1"/>
    <n v="191.85"/>
    <n v="0.15"/>
    <n v="104.41"/>
    <n v="163.07249999999999"/>
    <n v="104.41"/>
    <n v="58.662499999999994"/>
    <n v="0.35973263425776875"/>
  </r>
  <r>
    <n v="1585"/>
    <d v="2026-11-17T00:00:00"/>
    <n v="2026"/>
    <s v="Q4"/>
    <n v="11"/>
    <x v="10"/>
    <x v="1"/>
    <x v="14"/>
    <x v="2"/>
    <s v="Returning"/>
    <s v="Hiking"/>
    <s v="Hiking Daypack 20L"/>
    <n v="4"/>
    <n v="93.99"/>
    <n v="0.1"/>
    <n v="44.07"/>
    <n v="338.36399999999998"/>
    <n v="176.28"/>
    <n v="162.08399999999997"/>
    <n v="0.47902259105578604"/>
  </r>
  <r>
    <n v="2194"/>
    <d v="2026-11-17T00:00:00"/>
    <n v="2026"/>
    <s v="Q4"/>
    <n v="11"/>
    <x v="10"/>
    <x v="3"/>
    <x v="13"/>
    <x v="0"/>
    <s v="Returning"/>
    <s v="Travel"/>
    <s v="Insulated Bottle"/>
    <n v="4"/>
    <n v="36.57"/>
    <n v="0.05"/>
    <n v="13.35"/>
    <n v="138.96600000000001"/>
    <n v="53.4"/>
    <n v="85.566000000000003"/>
    <n v="0.61573334484694098"/>
  </r>
  <r>
    <n v="2221"/>
    <d v="2026-11-17T00:00:00"/>
    <n v="2026"/>
    <s v="Q4"/>
    <n v="11"/>
    <x v="10"/>
    <x v="1"/>
    <x v="12"/>
    <x v="3"/>
    <s v="Returning"/>
    <s v="Cycling"/>
    <s v="Compact Repair Kit"/>
    <n v="1"/>
    <n v="39.81"/>
    <n v="0.05"/>
    <n v="16.25"/>
    <n v="37.819499999999998"/>
    <n v="16.25"/>
    <n v="21.569499999999998"/>
    <n v="0.57032747656632155"/>
  </r>
  <r>
    <n v="3836"/>
    <d v="2026-11-17T00:00:00"/>
    <n v="2026"/>
    <s v="Q4"/>
    <n v="11"/>
    <x v="10"/>
    <x v="3"/>
    <x v="4"/>
    <x v="2"/>
    <s v="Returning"/>
    <s v="Hiking"/>
    <s v="Hiking Daypack 20L"/>
    <n v="1"/>
    <n v="91.43"/>
    <n v="0.1"/>
    <n v="45.06"/>
    <n v="82.287000000000006"/>
    <n v="45.06"/>
    <n v="37.227000000000004"/>
    <n v="0.45240438951474715"/>
  </r>
  <r>
    <n v="4437"/>
    <d v="2026-11-17T00:00:00"/>
    <n v="2026"/>
    <s v="Q4"/>
    <n v="11"/>
    <x v="10"/>
    <x v="2"/>
    <x v="2"/>
    <x v="0"/>
    <s v="Returning"/>
    <s v="Fitness"/>
    <s v="Weighted Vest"/>
    <n v="1"/>
    <n v="122.64"/>
    <n v="0"/>
    <n v="68.58"/>
    <n v="122.64"/>
    <n v="68.58"/>
    <n v="54.06"/>
    <n v="0.44080234833659493"/>
  </r>
  <r>
    <n v="4735"/>
    <d v="2026-11-17T00:00:00"/>
    <n v="2026"/>
    <s v="Q4"/>
    <n v="11"/>
    <x v="10"/>
    <x v="1"/>
    <x v="12"/>
    <x v="0"/>
    <s v="Business"/>
    <s v="Cycling"/>
    <s v="Commuter Helmet"/>
    <n v="1"/>
    <n v="80.959999999999994"/>
    <n v="0.1"/>
    <n v="43.86"/>
    <n v="72.86399999999999"/>
    <n v="43.86"/>
    <n v="29.003999999999991"/>
    <n v="0.39805665349143604"/>
  </r>
  <r>
    <n v="554"/>
    <d v="2026-11-18T00:00:00"/>
    <n v="2026"/>
    <s v="Q4"/>
    <n v="11"/>
    <x v="10"/>
    <x v="2"/>
    <x v="5"/>
    <x v="3"/>
    <s v="Business"/>
    <s v="Fitness"/>
    <s v="Recovery Roller"/>
    <n v="1"/>
    <n v="36.380000000000003"/>
    <n v="0.05"/>
    <n v="14.06"/>
    <n v="34.561"/>
    <n v="14.06"/>
    <n v="20.500999999999998"/>
    <n v="0.59318306761957118"/>
  </r>
  <r>
    <n v="1205"/>
    <d v="2026-11-18T00:00:00"/>
    <n v="2026"/>
    <s v="Q4"/>
    <n v="11"/>
    <x v="10"/>
    <x v="3"/>
    <x v="13"/>
    <x v="0"/>
    <s v="Returning"/>
    <s v="Cycling"/>
    <s v="Cycling Pack 12L"/>
    <n v="2"/>
    <n v="100.72"/>
    <n v="0.1"/>
    <n v="51.68"/>
    <n v="181.29599999999999"/>
    <n v="103.36"/>
    <n v="77.935999999999993"/>
    <n v="0.42988262289294854"/>
  </r>
  <r>
    <n v="1979"/>
    <d v="2026-11-18T00:00:00"/>
    <n v="2026"/>
    <s v="Q4"/>
    <n v="11"/>
    <x v="10"/>
    <x v="1"/>
    <x v="11"/>
    <x v="2"/>
    <s v="Returning"/>
    <s v="Camping"/>
    <s v="Compact Sleeping Bag"/>
    <n v="3"/>
    <n v="120.29"/>
    <n v="0"/>
    <n v="62.04"/>
    <n v="360.87"/>
    <n v="186.12"/>
    <n v="174.75"/>
    <n v="0.48424640452240419"/>
  </r>
  <r>
    <n v="2151"/>
    <d v="2026-11-18T00:00:00"/>
    <n v="2026"/>
    <s v="Q4"/>
    <n v="11"/>
    <x v="10"/>
    <x v="1"/>
    <x v="1"/>
    <x v="0"/>
    <s v="New"/>
    <s v="Camping"/>
    <s v="Compact Sleeping Bag"/>
    <n v="2"/>
    <n v="124.18"/>
    <n v="0.15"/>
    <n v="60.72"/>
    <n v="211.10599999999999"/>
    <n v="121.44"/>
    <n v="89.665999999999997"/>
    <n v="0.42474396748552862"/>
  </r>
  <r>
    <n v="2730"/>
    <d v="2026-11-18T00:00:00"/>
    <n v="2026"/>
    <s v="Q4"/>
    <n v="11"/>
    <x v="10"/>
    <x v="0"/>
    <x v="0"/>
    <x v="0"/>
    <s v="Returning"/>
    <s v="Hiking"/>
    <s v="Summit Backpack 45L"/>
    <n v="3"/>
    <n v="154.07"/>
    <n v="0.05"/>
    <n v="77.73"/>
    <n v="439.09949999999998"/>
    <n v="233.19"/>
    <n v="205.90949999999998"/>
    <n v="0.46893585622393102"/>
  </r>
  <r>
    <n v="2779"/>
    <d v="2026-11-18T00:00:00"/>
    <n v="2026"/>
    <s v="Q4"/>
    <n v="11"/>
    <x v="10"/>
    <x v="0"/>
    <x v="15"/>
    <x v="1"/>
    <s v="Business"/>
    <s v="Fitness"/>
    <s v="Weighted Vest"/>
    <n v="4"/>
    <n v="123.4"/>
    <n v="0.05"/>
    <n v="70.930000000000007"/>
    <n v="468.92"/>
    <n v="283.72000000000003"/>
    <n v="185.2"/>
    <n v="0.3949500980977565"/>
  </r>
  <r>
    <n v="2853"/>
    <d v="2026-11-18T00:00:00"/>
    <n v="2026"/>
    <s v="Q4"/>
    <n v="11"/>
    <x v="10"/>
    <x v="2"/>
    <x v="3"/>
    <x v="0"/>
    <s v="New"/>
    <s v="Cycling"/>
    <s v="Cycling Pack 12L"/>
    <n v="1"/>
    <n v="104.64"/>
    <n v="0"/>
    <n v="50.79"/>
    <n v="104.64"/>
    <n v="50.79"/>
    <n v="53.85"/>
    <n v="0.51462155963302758"/>
  </r>
  <r>
    <n v="3825"/>
    <d v="2026-11-18T00:00:00"/>
    <n v="2026"/>
    <s v="Q4"/>
    <n v="11"/>
    <x v="10"/>
    <x v="3"/>
    <x v="8"/>
    <x v="0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</r>
  <r>
    <n v="4808"/>
    <d v="2026-11-18T00:00:00"/>
    <n v="2026"/>
    <s v="Q4"/>
    <n v="11"/>
    <x v="10"/>
    <x v="2"/>
    <x v="16"/>
    <x v="0"/>
    <s v="New"/>
    <s v="Camping"/>
    <s v="Portable Camp Stove"/>
    <n v="2"/>
    <n v="81.67"/>
    <n v="0.05"/>
    <n v="40.43"/>
    <n v="155.173"/>
    <n v="80.86"/>
    <n v="74.313000000000002"/>
    <n v="0.4789041908063903"/>
  </r>
  <r>
    <n v="5131"/>
    <d v="2026-11-18T00:00:00"/>
    <n v="2026"/>
    <s v="Q4"/>
    <n v="11"/>
    <x v="10"/>
    <x v="3"/>
    <x v="8"/>
    <x v="2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</r>
  <r>
    <n v="1502"/>
    <d v="2026-11-19T00:00:00"/>
    <n v="2026"/>
    <s v="Q4"/>
    <n v="11"/>
    <x v="10"/>
    <x v="3"/>
    <x v="7"/>
    <x v="3"/>
    <s v="New"/>
    <s v="Fitness"/>
    <s v="Recovery Roller"/>
    <n v="1"/>
    <n v="35.770000000000003"/>
    <n v="0.15"/>
    <n v="13.69"/>
    <n v="30.404500000000002"/>
    <n v="13.69"/>
    <n v="16.714500000000001"/>
    <n v="0.54973770330049831"/>
  </r>
  <r>
    <n v="2470"/>
    <d v="2026-11-19T00:00:00"/>
    <n v="2026"/>
    <s v="Q4"/>
    <n v="11"/>
    <x v="10"/>
    <x v="1"/>
    <x v="6"/>
    <x v="2"/>
    <s v="Business"/>
    <s v="Hiking"/>
    <s v="Hiking Daypack 20L"/>
    <n v="1"/>
    <n v="92.13"/>
    <n v="0.15"/>
    <n v="45.85"/>
    <n v="78.31049999999999"/>
    <n v="45.85"/>
    <n v="32.460499999999989"/>
    <n v="0.41451018701195874"/>
  </r>
  <r>
    <n v="3452"/>
    <d v="2026-11-19T00:00:00"/>
    <n v="2026"/>
    <s v="Q4"/>
    <n v="11"/>
    <x v="10"/>
    <x v="1"/>
    <x v="12"/>
    <x v="0"/>
    <s v="Returning"/>
    <s v="Hiking"/>
    <s v="Summit Backpack 45L"/>
    <n v="5"/>
    <n v="151.09"/>
    <n v="0.05"/>
    <n v="79.33"/>
    <n v="717.67750000000001"/>
    <n v="396.65"/>
    <n v="321.02750000000003"/>
    <n v="0.44731442744129507"/>
  </r>
  <r>
    <n v="4207"/>
    <d v="2026-11-19T00:00:00"/>
    <n v="2026"/>
    <s v="Q4"/>
    <n v="11"/>
    <x v="10"/>
    <x v="1"/>
    <x v="12"/>
    <x v="0"/>
    <s v="New"/>
    <s v="Cycling"/>
    <s v="Cycling Pack 12L"/>
    <n v="2"/>
    <n v="103.99"/>
    <n v="0"/>
    <n v="50.36"/>
    <n v="207.98"/>
    <n v="100.72"/>
    <n v="107.25999999999999"/>
    <n v="0.51572266564092695"/>
  </r>
  <r>
    <n v="695"/>
    <d v="2026-11-20T00:00:00"/>
    <n v="2026"/>
    <s v="Q4"/>
    <n v="11"/>
    <x v="10"/>
    <x v="2"/>
    <x v="3"/>
    <x v="0"/>
    <s v="Returning"/>
    <s v="Travel"/>
    <s v="Insulated Bottle"/>
    <n v="1"/>
    <n v="36.909999999999997"/>
    <n v="0.1"/>
    <n v="13.43"/>
    <n v="33.219000000000001"/>
    <n v="13.43"/>
    <n v="19.789000000000001"/>
    <n v="0.59571329660736327"/>
  </r>
  <r>
    <n v="1127"/>
    <d v="2026-11-20T00:00:00"/>
    <n v="2026"/>
    <s v="Q4"/>
    <n v="11"/>
    <x v="10"/>
    <x v="0"/>
    <x v="0"/>
    <x v="3"/>
    <s v="New"/>
    <s v="Cycling"/>
    <s v="Commuter Helmet"/>
    <n v="2"/>
    <n v="81.02"/>
    <n v="0"/>
    <n v="43.22"/>
    <n v="162.04"/>
    <n v="86.44"/>
    <n v="75.599999999999994"/>
    <n v="0.46655146877314241"/>
  </r>
  <r>
    <n v="1174"/>
    <d v="2026-11-20T00:00:00"/>
    <n v="2026"/>
    <s v="Q4"/>
    <n v="11"/>
    <x v="10"/>
    <x v="0"/>
    <x v="0"/>
    <x v="3"/>
    <s v="New"/>
    <s v="Travel"/>
    <s v="Travel Backpack 35L"/>
    <n v="3"/>
    <n v="164.36"/>
    <n v="0.05"/>
    <n v="88.7"/>
    <n v="468.42600000000004"/>
    <n v="266.10000000000002"/>
    <n v="202.32600000000002"/>
    <n v="0.43192734818306416"/>
  </r>
  <r>
    <n v="3968"/>
    <d v="2026-11-20T00:00:00"/>
    <n v="2026"/>
    <s v="Q4"/>
    <n v="11"/>
    <x v="10"/>
    <x v="1"/>
    <x v="11"/>
    <x v="1"/>
    <s v="Business"/>
    <s v="Fitness"/>
    <s v="Training Mat"/>
    <n v="5"/>
    <n v="51.36"/>
    <n v="0.1"/>
    <n v="22.45"/>
    <n v="231.12"/>
    <n v="112.25"/>
    <n v="118.87"/>
    <n v="0.51432156455520939"/>
  </r>
  <r>
    <n v="4049"/>
    <d v="2026-11-20T00:00:00"/>
    <n v="2026"/>
    <s v="Q4"/>
    <n v="11"/>
    <x v="10"/>
    <x v="2"/>
    <x v="16"/>
    <x v="3"/>
    <s v="Returning"/>
    <s v="Travel"/>
    <s v="Insulated Bottle"/>
    <n v="1"/>
    <n v="36.590000000000003"/>
    <n v="0"/>
    <n v="13.73"/>
    <n v="36.590000000000003"/>
    <n v="13.73"/>
    <n v="22.860000000000003"/>
    <n v="0.62476086362394101"/>
  </r>
  <r>
    <n v="3"/>
    <d v="2026-11-21T00:00:00"/>
    <n v="2026"/>
    <s v="Q4"/>
    <n v="11"/>
    <x v="10"/>
    <x v="3"/>
    <x v="7"/>
    <x v="2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</r>
  <r>
    <n v="1603"/>
    <d v="2026-11-21T00:00:00"/>
    <n v="2026"/>
    <s v="Q4"/>
    <n v="11"/>
    <x v="10"/>
    <x v="3"/>
    <x v="8"/>
    <x v="0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</r>
  <r>
    <n v="2073"/>
    <d v="2026-11-21T00:00:00"/>
    <n v="2026"/>
    <s v="Q4"/>
    <n v="11"/>
    <x v="10"/>
    <x v="1"/>
    <x v="12"/>
    <x v="0"/>
    <s v="New"/>
    <s v="Cycling"/>
    <s v="Trail Bike Light"/>
    <n v="2"/>
    <n v="51.48"/>
    <n v="0.1"/>
    <n v="22.51"/>
    <n v="92.664000000000001"/>
    <n v="45.02"/>
    <n v="47.643999999999998"/>
    <n v="0.51415868082534744"/>
  </r>
  <r>
    <n v="2487"/>
    <d v="2026-11-21T00:00:00"/>
    <n v="2026"/>
    <s v="Q4"/>
    <n v="11"/>
    <x v="10"/>
    <x v="2"/>
    <x v="2"/>
    <x v="3"/>
    <s v="New"/>
    <s v="Camping"/>
    <s v="Compact Sleeping Bag"/>
    <n v="1"/>
    <n v="123.43"/>
    <n v="0.15"/>
    <n v="60.8"/>
    <n v="104.91550000000001"/>
    <n v="60.8"/>
    <n v="44.115500000000011"/>
    <n v="0.42048601017008935"/>
  </r>
  <r>
    <n v="3407"/>
    <d v="2026-11-21T00:00:00"/>
    <n v="2026"/>
    <s v="Q4"/>
    <n v="11"/>
    <x v="10"/>
    <x v="3"/>
    <x v="7"/>
    <x v="0"/>
    <s v="New"/>
    <s v="Travel"/>
    <s v="Travel Backpack 35L"/>
    <n v="1"/>
    <n v="164.85"/>
    <n v="0.1"/>
    <n v="89.4"/>
    <n v="148.36500000000001"/>
    <n v="89.4"/>
    <n v="58.965000000000003"/>
    <n v="0.39743200889697705"/>
  </r>
  <r>
    <n v="4052"/>
    <d v="2026-11-21T00:00:00"/>
    <n v="2026"/>
    <s v="Q4"/>
    <n v="11"/>
    <x v="10"/>
    <x v="0"/>
    <x v="0"/>
    <x v="0"/>
    <s v="New"/>
    <s v="Travel"/>
    <s v="Packing Cube Set"/>
    <n v="1"/>
    <n v="46.82"/>
    <n v="0.2"/>
    <n v="18.27"/>
    <n v="37.456000000000003"/>
    <n v="18.27"/>
    <n v="19.186000000000003"/>
    <n v="0.51222768047842804"/>
  </r>
  <r>
    <n v="119"/>
    <d v="2026-11-22T00:00:00"/>
    <n v="2026"/>
    <s v="Q4"/>
    <n v="11"/>
    <x v="10"/>
    <x v="0"/>
    <x v="9"/>
    <x v="0"/>
    <s v="New"/>
    <s v="Fitness"/>
    <s v="Resistance Band Set"/>
    <n v="1"/>
    <n v="41.16"/>
    <n v="0.1"/>
    <n v="14.82"/>
    <n v="37.043999999999997"/>
    <n v="14.82"/>
    <n v="22.223999999999997"/>
    <n v="0.59993521218011014"/>
  </r>
  <r>
    <n v="298"/>
    <d v="2026-11-22T00:00:00"/>
    <n v="2026"/>
    <s v="Q4"/>
    <n v="11"/>
    <x v="10"/>
    <x v="1"/>
    <x v="12"/>
    <x v="3"/>
    <s v="New"/>
    <s v="Camping"/>
    <s v="Trail Tent 2P"/>
    <n v="1"/>
    <n v="196.08"/>
    <n v="0.1"/>
    <n v="104.19"/>
    <n v="176.47200000000001"/>
    <n v="104.19"/>
    <n v="72.282000000000011"/>
    <n v="0.40959472324221408"/>
  </r>
  <r>
    <n v="419"/>
    <d v="2026-11-22T00:00:00"/>
    <n v="2026"/>
    <s v="Q4"/>
    <n v="11"/>
    <x v="10"/>
    <x v="3"/>
    <x v="8"/>
    <x v="2"/>
    <s v="New"/>
    <s v="Camping"/>
    <s v="Trail Tent 2P"/>
    <n v="1"/>
    <n v="192.62"/>
    <n v="0.1"/>
    <n v="105.97"/>
    <n v="173.358"/>
    <n v="105.97"/>
    <n v="67.388000000000005"/>
    <n v="0.38872160500236508"/>
  </r>
  <r>
    <n v="1181"/>
    <d v="2026-11-22T00:00:00"/>
    <n v="2026"/>
    <s v="Q4"/>
    <n v="11"/>
    <x v="10"/>
    <x v="1"/>
    <x v="12"/>
    <x v="3"/>
    <s v="New"/>
    <s v="Cycling"/>
    <s v="Cycling Pack 12L"/>
    <n v="2"/>
    <n v="102.87"/>
    <n v="0.05"/>
    <n v="51.69"/>
    <n v="195.453"/>
    <n v="103.38"/>
    <n v="92.073000000000008"/>
    <n v="0.4710748875688785"/>
  </r>
  <r>
    <n v="1924"/>
    <d v="2026-11-22T00:00:00"/>
    <n v="2026"/>
    <s v="Q4"/>
    <n v="11"/>
    <x v="10"/>
    <x v="0"/>
    <x v="15"/>
    <x v="0"/>
    <s v="New"/>
    <s v="Cycling"/>
    <s v="Trail Bike Light"/>
    <n v="3"/>
    <n v="50.99"/>
    <n v="0.2"/>
    <n v="22.53"/>
    <n v="122.376"/>
    <n v="67.59"/>
    <n v="54.786000000000001"/>
    <n v="0.44768582074916652"/>
  </r>
  <r>
    <n v="3829"/>
    <d v="2026-11-22T00:00:00"/>
    <n v="2026"/>
    <s v="Q4"/>
    <n v="11"/>
    <x v="10"/>
    <x v="1"/>
    <x v="12"/>
    <x v="2"/>
    <s v="New"/>
    <s v="Cycling"/>
    <s v="Compact Repair Kit"/>
    <n v="1"/>
    <n v="39.94"/>
    <n v="0.1"/>
    <n v="16.89"/>
    <n v="35.945999999999998"/>
    <n v="16.89"/>
    <n v="19.055999999999997"/>
    <n v="0.53012852612251704"/>
  </r>
  <r>
    <n v="5065"/>
    <d v="2026-11-22T00:00:00"/>
    <n v="2026"/>
    <s v="Q4"/>
    <n v="11"/>
    <x v="10"/>
    <x v="3"/>
    <x v="8"/>
    <x v="0"/>
    <s v="New"/>
    <s v="Travel"/>
    <s v="Travel Backpack 35L"/>
    <n v="2"/>
    <n v="166.15"/>
    <n v="0"/>
    <n v="86.42"/>
    <n v="332.3"/>
    <n v="172.84"/>
    <n v="159.46"/>
    <n v="0.47986758952753539"/>
  </r>
  <r>
    <n v="5146"/>
    <d v="2026-11-22T00:00:00"/>
    <n v="2026"/>
    <s v="Q4"/>
    <n v="11"/>
    <x v="10"/>
    <x v="1"/>
    <x v="6"/>
    <x v="0"/>
    <s v="New"/>
    <s v="Fitness"/>
    <s v="Recovery Roller"/>
    <n v="1"/>
    <n v="35.79"/>
    <n v="0.1"/>
    <n v="14.17"/>
    <n v="32.210999999999999"/>
    <n v="14.17"/>
    <n v="18.040999999999997"/>
    <n v="0.56008816863804278"/>
  </r>
  <r>
    <n v="320"/>
    <d v="2026-11-23T00:00:00"/>
    <n v="2026"/>
    <s v="Q4"/>
    <n v="11"/>
    <x v="10"/>
    <x v="2"/>
    <x v="2"/>
    <x v="0"/>
    <s v="New"/>
    <s v="Camping"/>
    <s v="Trail Tent 2P"/>
    <n v="5"/>
    <n v="196.53"/>
    <n v="0.15"/>
    <n v="105.01"/>
    <n v="835.25249999999994"/>
    <n v="525.05000000000007"/>
    <n v="310.20249999999987"/>
    <n v="0.37138769414039452"/>
  </r>
  <r>
    <n v="1250"/>
    <d v="2026-11-23T00:00:00"/>
    <n v="2026"/>
    <s v="Q4"/>
    <n v="11"/>
    <x v="10"/>
    <x v="1"/>
    <x v="12"/>
    <x v="0"/>
    <s v="New"/>
    <s v="Travel"/>
    <s v="Insulated Bottle"/>
    <n v="6"/>
    <n v="36.35"/>
    <n v="0"/>
    <n v="13.24"/>
    <n v="218.10000000000002"/>
    <n v="79.44"/>
    <n v="138.66000000000003"/>
    <n v="0.63576341127922975"/>
  </r>
  <r>
    <n v="2584"/>
    <d v="2026-11-23T00:00:00"/>
    <n v="2026"/>
    <s v="Q4"/>
    <n v="11"/>
    <x v="10"/>
    <x v="1"/>
    <x v="6"/>
    <x v="1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</r>
  <r>
    <n v="2717"/>
    <d v="2026-11-23T00:00:00"/>
    <n v="2026"/>
    <s v="Q4"/>
    <n v="11"/>
    <x v="10"/>
    <x v="1"/>
    <x v="12"/>
    <x v="0"/>
    <s v="New"/>
    <s v="Travel"/>
    <s v="Travel Backpack 35L"/>
    <n v="2"/>
    <n v="167.9"/>
    <n v="0.15"/>
    <n v="89.55"/>
    <n v="285.43"/>
    <n v="179.1"/>
    <n v="106.33000000000001"/>
    <n v="0.37252566303471957"/>
  </r>
  <r>
    <n v="2737"/>
    <d v="2026-11-23T00:00:00"/>
    <n v="2026"/>
    <s v="Q4"/>
    <n v="11"/>
    <x v="10"/>
    <x v="1"/>
    <x v="6"/>
    <x v="0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</r>
  <r>
    <n v="3021"/>
    <d v="2026-11-23T00:00:00"/>
    <n v="2026"/>
    <s v="Q4"/>
    <n v="11"/>
    <x v="10"/>
    <x v="0"/>
    <x v="15"/>
    <x v="0"/>
    <s v="Business"/>
    <s v="Hiking"/>
    <s v="Trekking Poles"/>
    <n v="1"/>
    <n v="71.66"/>
    <n v="0.2"/>
    <n v="31.83"/>
    <n v="57.328000000000003"/>
    <n v="31.83"/>
    <n v="25.498000000000005"/>
    <n v="0.44477393245883345"/>
  </r>
  <r>
    <n v="5199"/>
    <d v="2026-11-23T00:00:00"/>
    <n v="2026"/>
    <s v="Q4"/>
    <n v="11"/>
    <x v="10"/>
    <x v="2"/>
    <x v="3"/>
    <x v="0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</r>
  <r>
    <n v="1202"/>
    <d v="2026-11-24T00:00:00"/>
    <n v="2026"/>
    <s v="Q4"/>
    <n v="11"/>
    <x v="10"/>
    <x v="0"/>
    <x v="15"/>
    <x v="3"/>
    <s v="Returning"/>
    <s v="Hiking"/>
    <s v="Hiking Daypack 20L"/>
    <n v="2"/>
    <n v="91.33"/>
    <n v="0.15"/>
    <n v="45.45"/>
    <n v="155.261"/>
    <n v="90.9"/>
    <n v="64.36099999999999"/>
    <n v="0.41453423589954974"/>
  </r>
  <r>
    <n v="1365"/>
    <d v="2026-11-24T00:00:00"/>
    <n v="2026"/>
    <s v="Q4"/>
    <n v="11"/>
    <x v="10"/>
    <x v="0"/>
    <x v="0"/>
    <x v="3"/>
    <s v="New"/>
    <s v="Hiking"/>
    <s v="Summit Backpack 45L"/>
    <n v="4"/>
    <n v="155.91"/>
    <n v="0"/>
    <n v="79.91"/>
    <n v="623.64"/>
    <n v="319.64"/>
    <n v="304"/>
    <n v="0.48746071451478418"/>
  </r>
  <r>
    <n v="2575"/>
    <d v="2026-11-24T00:00:00"/>
    <n v="2026"/>
    <s v="Q4"/>
    <n v="11"/>
    <x v="10"/>
    <x v="2"/>
    <x v="10"/>
    <x v="2"/>
    <s v="Returning"/>
    <s v="Fitness"/>
    <s v="Resistance Band Set"/>
    <n v="1"/>
    <n v="39.42"/>
    <n v="0"/>
    <n v="14.63"/>
    <n v="39.42"/>
    <n v="14.63"/>
    <n v="24.79"/>
    <n v="0.62886859462201927"/>
  </r>
  <r>
    <n v="2673"/>
    <d v="2026-11-24T00:00:00"/>
    <n v="2026"/>
    <s v="Q4"/>
    <n v="11"/>
    <x v="10"/>
    <x v="2"/>
    <x v="2"/>
    <x v="0"/>
    <s v="Returning"/>
    <s v="Cycling"/>
    <s v="Trail Bike Light"/>
    <n v="2"/>
    <n v="51.56"/>
    <n v="0.05"/>
    <n v="22.7"/>
    <n v="97.963999999999999"/>
    <n v="45.4"/>
    <n v="52.564"/>
    <n v="0.5365644522477645"/>
  </r>
  <r>
    <n v="4145"/>
    <d v="2026-11-24T00:00:00"/>
    <n v="2026"/>
    <s v="Q4"/>
    <n v="11"/>
    <x v="10"/>
    <x v="0"/>
    <x v="0"/>
    <x v="0"/>
    <s v="Returning"/>
    <s v="Camping"/>
    <s v="Compact Sleeping Bag"/>
    <n v="1"/>
    <n v="120.49"/>
    <n v="0.15"/>
    <n v="61.22"/>
    <n v="102.4165"/>
    <n v="61.22"/>
    <n v="41.1965"/>
    <n v="0.40224475548373556"/>
  </r>
  <r>
    <n v="4610"/>
    <d v="2026-11-24T00:00:00"/>
    <n v="2026"/>
    <s v="Q4"/>
    <n v="11"/>
    <x v="10"/>
    <x v="2"/>
    <x v="16"/>
    <x v="2"/>
    <s v="Returning"/>
    <s v="Hiking"/>
    <s v="Summit Backpack 45L"/>
    <n v="2"/>
    <n v="153.96"/>
    <n v="0"/>
    <n v="79.33"/>
    <n v="307.92"/>
    <n v="158.66"/>
    <n v="149.26000000000002"/>
    <n v="0.48473629514159527"/>
  </r>
  <r>
    <n v="4721"/>
    <d v="2026-11-24T00:00:00"/>
    <n v="2026"/>
    <s v="Q4"/>
    <n v="11"/>
    <x v="10"/>
    <x v="2"/>
    <x v="16"/>
    <x v="2"/>
    <s v="New"/>
    <s v="Cycling"/>
    <s v="Compact Repair Kit"/>
    <n v="1"/>
    <n v="39.85"/>
    <n v="0"/>
    <n v="16.3"/>
    <n v="39.85"/>
    <n v="16.3"/>
    <n v="23.55"/>
    <n v="0.59096612296110418"/>
  </r>
  <r>
    <n v="324"/>
    <d v="2026-11-25T00:00:00"/>
    <n v="2026"/>
    <s v="Q4"/>
    <n v="11"/>
    <x v="10"/>
    <x v="3"/>
    <x v="13"/>
    <x v="3"/>
    <s v="Returning"/>
    <s v="Cycling"/>
    <s v="Cycling Pack 12L"/>
    <n v="2"/>
    <n v="103.88"/>
    <n v="0.15"/>
    <n v="49.26"/>
    <n v="176.59599999999998"/>
    <n v="98.52"/>
    <n v="78.075999999999979"/>
    <n v="0.44211646922920106"/>
  </r>
  <r>
    <n v="559"/>
    <d v="2026-11-25T00:00:00"/>
    <n v="2026"/>
    <s v="Q4"/>
    <n v="11"/>
    <x v="10"/>
    <x v="3"/>
    <x v="7"/>
    <x v="0"/>
    <s v="Returning"/>
    <s v="Travel"/>
    <s v="Carry-On Duffel"/>
    <n v="2"/>
    <n v="134.19"/>
    <n v="0.1"/>
    <n v="65.39"/>
    <n v="241.542"/>
    <n v="130.78"/>
    <n v="110.762"/>
    <n v="0.45856207202060095"/>
  </r>
  <r>
    <n v="1108"/>
    <d v="2026-11-25T00:00:00"/>
    <n v="2026"/>
    <s v="Q4"/>
    <n v="11"/>
    <x v="10"/>
    <x v="1"/>
    <x v="1"/>
    <x v="3"/>
    <s v="New"/>
    <s v="Travel"/>
    <s v="Insulated Bottle"/>
    <n v="1"/>
    <n v="37.06"/>
    <n v="0.1"/>
    <n v="13.18"/>
    <n v="33.354000000000006"/>
    <n v="13.18"/>
    <n v="20.174000000000007"/>
    <n v="0.6048449961024166"/>
  </r>
  <r>
    <n v="1344"/>
    <d v="2026-11-25T00:00:00"/>
    <n v="2026"/>
    <s v="Q4"/>
    <n v="11"/>
    <x v="10"/>
    <x v="2"/>
    <x v="10"/>
    <x v="0"/>
    <s v="New"/>
    <s v="Travel"/>
    <s v="Carry-On Duffel"/>
    <n v="4"/>
    <n v="135.21"/>
    <n v="0.05"/>
    <n v="68.64"/>
    <n v="513.798"/>
    <n v="274.56"/>
    <n v="239.238"/>
    <n v="0.46562656919645462"/>
  </r>
  <r>
    <n v="1922"/>
    <d v="2026-11-25T00:00:00"/>
    <n v="2026"/>
    <s v="Q4"/>
    <n v="11"/>
    <x v="10"/>
    <x v="0"/>
    <x v="9"/>
    <x v="3"/>
    <s v="Returning"/>
    <s v="Hiking"/>
    <s v="Trail Boots"/>
    <n v="2"/>
    <n v="145.77000000000001"/>
    <n v="0.1"/>
    <n v="78.14"/>
    <n v="262.38600000000002"/>
    <n v="156.28"/>
    <n v="106.10600000000002"/>
    <n v="0.40438895367893107"/>
  </r>
  <r>
    <n v="2343"/>
    <d v="2026-11-25T00:00:00"/>
    <n v="2026"/>
    <s v="Q4"/>
    <n v="11"/>
    <x v="10"/>
    <x v="0"/>
    <x v="15"/>
    <x v="2"/>
    <s v="New"/>
    <s v="Camping"/>
    <s v="Compact Sleeping Bag"/>
    <n v="1"/>
    <n v="121.53"/>
    <n v="0.15"/>
    <n v="62.14"/>
    <n v="103.3005"/>
    <n v="62.14"/>
    <n v="41.160499999999999"/>
    <n v="0.39845402490791426"/>
  </r>
  <r>
    <n v="2466"/>
    <d v="2026-11-25T00:00:00"/>
    <n v="2026"/>
    <s v="Q4"/>
    <n v="11"/>
    <x v="10"/>
    <x v="2"/>
    <x v="2"/>
    <x v="0"/>
    <s v="Business"/>
    <s v="Cycling"/>
    <s v="Compact Repair Kit"/>
    <n v="2"/>
    <n v="40.51"/>
    <n v="0.05"/>
    <n v="16.45"/>
    <n v="76.968999999999994"/>
    <n v="32.9"/>
    <n v="44.068999999999996"/>
    <n v="0.5725551845548208"/>
  </r>
  <r>
    <n v="2647"/>
    <d v="2026-11-25T00:00:00"/>
    <n v="2026"/>
    <s v="Q4"/>
    <n v="11"/>
    <x v="10"/>
    <x v="2"/>
    <x v="5"/>
    <x v="0"/>
    <s v="New"/>
    <s v="Hiking"/>
    <s v="Trekking Poles"/>
    <n v="1"/>
    <n v="70.099999999999994"/>
    <n v="0.15"/>
    <n v="32.28"/>
    <n v="59.584999999999994"/>
    <n v="32.28"/>
    <n v="27.304999999999993"/>
    <n v="0.45825291600234952"/>
  </r>
  <r>
    <n v="2958"/>
    <d v="2026-11-25T00:00:00"/>
    <n v="2026"/>
    <s v="Q4"/>
    <n v="11"/>
    <x v="10"/>
    <x v="1"/>
    <x v="12"/>
    <x v="3"/>
    <s v="New"/>
    <s v="Hiking"/>
    <s v="Trail Boots"/>
    <n v="1"/>
    <n v="144.25"/>
    <n v="0.1"/>
    <n v="79.55"/>
    <n v="129.82500000000002"/>
    <n v="79.55"/>
    <n v="50.27500000000002"/>
    <n v="0.38725207009435791"/>
  </r>
  <r>
    <n v="3527"/>
    <d v="2026-11-25T00:00:00"/>
    <n v="2026"/>
    <s v="Q4"/>
    <n v="11"/>
    <x v="10"/>
    <x v="1"/>
    <x v="6"/>
    <x v="3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</r>
  <r>
    <n v="3729"/>
    <d v="2026-11-25T00:00:00"/>
    <n v="2026"/>
    <s v="Q4"/>
    <n v="11"/>
    <x v="10"/>
    <x v="0"/>
    <x v="9"/>
    <x v="0"/>
    <s v="New"/>
    <s v="Camping"/>
    <s v="Portable Camp Stove"/>
    <n v="1"/>
    <n v="81.89"/>
    <n v="0.05"/>
    <n v="38.33"/>
    <n v="77.79549999999999"/>
    <n v="38.33"/>
    <n v="39.465499999999992"/>
    <n v="0.50729797996028048"/>
  </r>
  <r>
    <n v="4961"/>
    <d v="2026-11-25T00:00:00"/>
    <n v="2026"/>
    <s v="Q4"/>
    <n v="11"/>
    <x v="10"/>
    <x v="2"/>
    <x v="2"/>
    <x v="2"/>
    <s v="New"/>
    <s v="Camping"/>
    <s v="Trail Tent 2P"/>
    <n v="2"/>
    <n v="194.78"/>
    <n v="0.15"/>
    <n v="102.51"/>
    <n v="331.12599999999998"/>
    <n v="205.02"/>
    <n v="126.10599999999997"/>
    <n v="0.38083992196324051"/>
  </r>
  <r>
    <n v="5034"/>
    <d v="2026-11-25T00:00:00"/>
    <n v="2026"/>
    <s v="Q4"/>
    <n v="11"/>
    <x v="10"/>
    <x v="1"/>
    <x v="14"/>
    <x v="0"/>
    <s v="Returning"/>
    <s v="Hiking"/>
    <s v="Trail Boots"/>
    <n v="1"/>
    <n v="141.63"/>
    <n v="0.05"/>
    <n v="77.17"/>
    <n v="134.54849999999999"/>
    <n v="77.17"/>
    <n v="57.378499999999988"/>
    <n v="0.42645217152179321"/>
  </r>
  <r>
    <n v="343"/>
    <d v="2026-11-26T00:00:00"/>
    <n v="2026"/>
    <s v="Q4"/>
    <n v="11"/>
    <x v="10"/>
    <x v="2"/>
    <x v="16"/>
    <x v="0"/>
    <s v="Returning"/>
    <s v="Cycling"/>
    <s v="Compact Repair Kit"/>
    <n v="1"/>
    <n v="40.86"/>
    <n v="0.05"/>
    <n v="17.14"/>
    <n v="38.817"/>
    <n v="17.14"/>
    <n v="21.677"/>
    <n v="0.55844088930107938"/>
  </r>
  <r>
    <n v="405"/>
    <d v="2026-11-26T00:00:00"/>
    <n v="2026"/>
    <s v="Q4"/>
    <n v="11"/>
    <x v="10"/>
    <x v="3"/>
    <x v="8"/>
    <x v="0"/>
    <s v="New"/>
    <s v="Hiking"/>
    <s v="Trail Boots"/>
    <n v="1"/>
    <n v="141.61000000000001"/>
    <n v="0.05"/>
    <n v="77.7"/>
    <n v="134.52950000000001"/>
    <n v="77.7"/>
    <n v="56.82950000000001"/>
    <n v="0.42243151130421214"/>
  </r>
  <r>
    <n v="485"/>
    <d v="2026-11-26T00:00:00"/>
    <n v="2026"/>
    <s v="Q4"/>
    <n v="11"/>
    <x v="10"/>
    <x v="3"/>
    <x v="7"/>
    <x v="0"/>
    <s v="New"/>
    <s v="Camping"/>
    <s v="Compact Sleeping Bag"/>
    <n v="2"/>
    <n v="122.15"/>
    <n v="0.1"/>
    <n v="61.15"/>
    <n v="219.87"/>
    <n v="122.3"/>
    <n v="97.570000000000007"/>
    <n v="0.44376222313185065"/>
  </r>
  <r>
    <n v="807"/>
    <d v="2026-11-26T00:00:00"/>
    <n v="2026"/>
    <s v="Q4"/>
    <n v="11"/>
    <x v="10"/>
    <x v="2"/>
    <x v="5"/>
    <x v="2"/>
    <s v="Returning"/>
    <s v="Travel"/>
    <s v="Carry-On Duffel"/>
    <n v="5"/>
    <n v="130.24"/>
    <n v="0.1"/>
    <n v="66.75"/>
    <n v="586.08000000000004"/>
    <n v="333.75"/>
    <n v="252.33000000000004"/>
    <n v="0.43053849303849306"/>
  </r>
  <r>
    <n v="1666"/>
    <d v="2026-11-26T00:00:00"/>
    <n v="2026"/>
    <s v="Q4"/>
    <n v="11"/>
    <x v="10"/>
    <x v="0"/>
    <x v="15"/>
    <x v="1"/>
    <s v="Returning"/>
    <s v="Cycling"/>
    <s v="Trail Bike Light"/>
    <n v="3"/>
    <n v="50.18"/>
    <n v="0.1"/>
    <n v="23.12"/>
    <n v="135.48599999999999"/>
    <n v="69.36"/>
    <n v="66.125999999999991"/>
    <n v="0.4880651875470528"/>
  </r>
  <r>
    <n v="3442"/>
    <d v="2026-11-26T00:00:00"/>
    <n v="2026"/>
    <s v="Q4"/>
    <n v="11"/>
    <x v="10"/>
    <x v="0"/>
    <x v="9"/>
    <x v="2"/>
    <s v="New"/>
    <s v="Fitness"/>
    <s v="Training Mat"/>
    <n v="2"/>
    <n v="50.93"/>
    <n v="0.15"/>
    <n v="22.35"/>
    <n v="86.581000000000003"/>
    <n v="44.7"/>
    <n v="41.881"/>
    <n v="0.48372044674928677"/>
  </r>
  <r>
    <n v="4177"/>
    <d v="2026-11-26T00:00:00"/>
    <n v="2026"/>
    <s v="Q4"/>
    <n v="11"/>
    <x v="10"/>
    <x v="2"/>
    <x v="10"/>
    <x v="0"/>
    <s v="Business"/>
    <s v="Cycling"/>
    <s v="Trail Bike Light"/>
    <n v="1"/>
    <n v="49.6"/>
    <n v="0"/>
    <n v="22.62"/>
    <n v="49.6"/>
    <n v="22.62"/>
    <n v="26.98"/>
    <n v="0.5439516129032258"/>
  </r>
  <r>
    <n v="4659"/>
    <d v="2026-11-26T00:00:00"/>
    <n v="2026"/>
    <s v="Q4"/>
    <n v="11"/>
    <x v="10"/>
    <x v="1"/>
    <x v="11"/>
    <x v="1"/>
    <s v="Business"/>
    <s v="Camping"/>
    <s v="Portable Camp Stove"/>
    <n v="3"/>
    <n v="83.3"/>
    <n v="0.15"/>
    <n v="38.74"/>
    <n v="212.41499999999996"/>
    <n v="116.22"/>
    <n v="96.194999999999965"/>
    <n v="0.45286349834051259"/>
  </r>
  <r>
    <n v="4667"/>
    <d v="2026-11-26T00:00:00"/>
    <n v="2026"/>
    <s v="Q4"/>
    <n v="11"/>
    <x v="10"/>
    <x v="1"/>
    <x v="14"/>
    <x v="3"/>
    <s v="Business"/>
    <s v="Travel"/>
    <s v="Insulated Bottle"/>
    <n v="1"/>
    <n v="35.89"/>
    <n v="0.05"/>
    <n v="13.53"/>
    <n v="34.095500000000001"/>
    <n v="13.53"/>
    <n v="20.5655"/>
    <n v="0.60317343931017287"/>
  </r>
  <r>
    <n v="197"/>
    <d v="2026-11-27T00:00:00"/>
    <n v="2026"/>
    <s v="Q4"/>
    <n v="11"/>
    <x v="10"/>
    <x v="3"/>
    <x v="4"/>
    <x v="2"/>
    <s v="New"/>
    <s v="Camping"/>
    <s v="Trail Tent 2P"/>
    <n v="1"/>
    <n v="195.32"/>
    <n v="0"/>
    <n v="103.21"/>
    <n v="195.32"/>
    <n v="103.21"/>
    <n v="92.11"/>
    <n v="0.47158509113250052"/>
  </r>
  <r>
    <n v="361"/>
    <d v="2026-11-27T00:00:00"/>
    <n v="2026"/>
    <s v="Q4"/>
    <n v="11"/>
    <x v="10"/>
    <x v="1"/>
    <x v="6"/>
    <x v="0"/>
    <s v="Returning"/>
    <s v="Travel"/>
    <s v="Insulated Bottle"/>
    <n v="1"/>
    <n v="36.36"/>
    <n v="0.05"/>
    <n v="13.33"/>
    <n v="34.541999999999994"/>
    <n v="13.33"/>
    <n v="21.211999999999996"/>
    <n v="0.61409298824619307"/>
  </r>
  <r>
    <n v="841"/>
    <d v="2026-11-27T00:00:00"/>
    <n v="2026"/>
    <s v="Q4"/>
    <n v="11"/>
    <x v="10"/>
    <x v="1"/>
    <x v="12"/>
    <x v="0"/>
    <s v="Returning"/>
    <s v="Travel"/>
    <s v="Insulated Bottle"/>
    <n v="2"/>
    <n v="35.85"/>
    <n v="0.05"/>
    <n v="13.69"/>
    <n v="68.114999999999995"/>
    <n v="27.38"/>
    <n v="40.734999999999999"/>
    <n v="0.59803273875064233"/>
  </r>
  <r>
    <n v="903"/>
    <d v="2026-11-27T00:00:00"/>
    <n v="2026"/>
    <s v="Q4"/>
    <n v="11"/>
    <x v="10"/>
    <x v="3"/>
    <x v="8"/>
    <x v="0"/>
    <s v="New"/>
    <s v="Travel"/>
    <s v="Packing Cube Set"/>
    <n v="4"/>
    <n v="46.73"/>
    <n v="0"/>
    <n v="17.989999999999998"/>
    <n v="186.92"/>
    <n v="71.959999999999994"/>
    <n v="114.96"/>
    <n v="0.61502246950567085"/>
  </r>
  <r>
    <n v="1278"/>
    <d v="2026-11-27T00:00:00"/>
    <n v="2026"/>
    <s v="Q4"/>
    <n v="11"/>
    <x v="10"/>
    <x v="3"/>
    <x v="13"/>
    <x v="2"/>
    <s v="Returning"/>
    <s v="Hiking"/>
    <s v="Trail Boots"/>
    <n v="3"/>
    <n v="143.72"/>
    <n v="0.15"/>
    <n v="78.56"/>
    <n v="366.48599999999999"/>
    <n v="235.68"/>
    <n v="130.80599999999998"/>
    <n v="0.35691950033561987"/>
  </r>
  <r>
    <n v="2091"/>
    <d v="2026-11-27T00:00:00"/>
    <n v="2026"/>
    <s v="Q4"/>
    <n v="11"/>
    <x v="10"/>
    <x v="1"/>
    <x v="12"/>
    <x v="3"/>
    <s v="New"/>
    <s v="Fitness"/>
    <s v="Recovery Roller"/>
    <n v="1"/>
    <n v="35.590000000000003"/>
    <n v="0"/>
    <n v="13.57"/>
    <n v="35.590000000000003"/>
    <n v="13.57"/>
    <n v="22.020000000000003"/>
    <n v="0.61871312166338865"/>
  </r>
  <r>
    <n v="3070"/>
    <d v="2026-11-27T00:00:00"/>
    <n v="2026"/>
    <s v="Q4"/>
    <n v="11"/>
    <x v="10"/>
    <x v="3"/>
    <x v="13"/>
    <x v="3"/>
    <s v="Returning"/>
    <s v="Hiking"/>
    <s v="Trekking Poles"/>
    <n v="4"/>
    <n v="71.11"/>
    <n v="0.05"/>
    <n v="32.25"/>
    <n v="270.21799999999996"/>
    <n v="129"/>
    <n v="141.21799999999996"/>
    <n v="0.52260767232382732"/>
  </r>
  <r>
    <n v="4007"/>
    <d v="2026-11-27T00:00:00"/>
    <n v="2026"/>
    <s v="Q4"/>
    <n v="11"/>
    <x v="10"/>
    <x v="0"/>
    <x v="9"/>
    <x v="3"/>
    <s v="Business"/>
    <s v="Cycling"/>
    <s v="Trail Bike Light"/>
    <n v="5"/>
    <n v="51.04"/>
    <n v="0"/>
    <n v="22.69"/>
    <n v="255.2"/>
    <n v="113.45"/>
    <n v="141.75"/>
    <n v="0.55544670846394983"/>
  </r>
  <r>
    <n v="4488"/>
    <d v="2026-11-27T00:00:00"/>
    <n v="2026"/>
    <s v="Q4"/>
    <n v="11"/>
    <x v="10"/>
    <x v="1"/>
    <x v="14"/>
    <x v="2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</r>
  <r>
    <n v="5159"/>
    <d v="2026-11-27T00:00:00"/>
    <n v="2026"/>
    <s v="Q4"/>
    <n v="11"/>
    <x v="10"/>
    <x v="3"/>
    <x v="13"/>
    <x v="0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</r>
  <r>
    <n v="669"/>
    <d v="2026-11-28T00:00:00"/>
    <n v="2026"/>
    <s v="Q4"/>
    <n v="11"/>
    <x v="10"/>
    <x v="2"/>
    <x v="3"/>
    <x v="0"/>
    <s v="Returning"/>
    <s v="Fitness"/>
    <s v="Recovery Roller"/>
    <n v="3"/>
    <n v="36.81"/>
    <n v="0.05"/>
    <n v="13.82"/>
    <n v="104.9085"/>
    <n v="41.46"/>
    <n v="63.448500000000003"/>
    <n v="0.60479846723573405"/>
  </r>
  <r>
    <n v="686"/>
    <d v="2026-11-28T00:00:00"/>
    <n v="2026"/>
    <s v="Q4"/>
    <n v="11"/>
    <x v="10"/>
    <x v="1"/>
    <x v="12"/>
    <x v="3"/>
    <s v="Returning"/>
    <s v="Travel"/>
    <s v="Carry-On Duffel"/>
    <n v="2"/>
    <n v="132.61000000000001"/>
    <n v="0.1"/>
    <n v="67.3"/>
    <n v="238.69800000000004"/>
    <n v="134.6"/>
    <n v="104.09800000000004"/>
    <n v="0.43610755012610086"/>
  </r>
  <r>
    <n v="990"/>
    <d v="2026-11-28T00:00:00"/>
    <n v="2026"/>
    <s v="Q4"/>
    <n v="11"/>
    <x v="10"/>
    <x v="0"/>
    <x v="15"/>
    <x v="0"/>
    <s v="Returning"/>
    <s v="Cycling"/>
    <s v="Compact Repair Kit"/>
    <n v="5"/>
    <n v="39.79"/>
    <n v="0.1"/>
    <n v="17.09"/>
    <n v="179.05500000000001"/>
    <n v="85.45"/>
    <n v="93.605000000000004"/>
    <n v="0.52277233252352628"/>
  </r>
  <r>
    <n v="1134"/>
    <d v="2026-11-28T00:00:00"/>
    <n v="2026"/>
    <s v="Q4"/>
    <n v="11"/>
    <x v="10"/>
    <x v="3"/>
    <x v="4"/>
    <x v="0"/>
    <s v="Returning"/>
    <s v="Travel"/>
    <s v="Insulated Bottle"/>
    <n v="2"/>
    <n v="36.119999999999997"/>
    <n v="0.1"/>
    <n v="13.61"/>
    <n v="65.015999999999991"/>
    <n v="27.22"/>
    <n v="37.795999999999992"/>
    <n v="0.58133382551987201"/>
  </r>
  <r>
    <n v="1770"/>
    <d v="2026-11-28T00:00:00"/>
    <n v="2026"/>
    <s v="Q4"/>
    <n v="11"/>
    <x v="10"/>
    <x v="3"/>
    <x v="7"/>
    <x v="2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</r>
  <r>
    <n v="3396"/>
    <d v="2026-11-28T00:00:00"/>
    <n v="2026"/>
    <s v="Q4"/>
    <n v="11"/>
    <x v="10"/>
    <x v="2"/>
    <x v="3"/>
    <x v="2"/>
    <s v="New"/>
    <s v="Fitness"/>
    <s v="Training Mat"/>
    <n v="3"/>
    <n v="50.67"/>
    <n v="0.05"/>
    <n v="22.25"/>
    <n v="144.40949999999998"/>
    <n v="66.75"/>
    <n v="77.65949999999998"/>
    <n v="0.53777279195620775"/>
  </r>
  <r>
    <n v="4259"/>
    <d v="2026-11-28T00:00:00"/>
    <n v="2026"/>
    <s v="Q4"/>
    <n v="11"/>
    <x v="10"/>
    <x v="2"/>
    <x v="3"/>
    <x v="0"/>
    <s v="Returning"/>
    <s v="Hiking"/>
    <s v="Trekking Poles"/>
    <n v="4"/>
    <n v="72.77"/>
    <n v="0"/>
    <n v="32.090000000000003"/>
    <n v="291.08"/>
    <n v="128.36000000000001"/>
    <n v="162.71999999999997"/>
    <n v="0.55902157482479031"/>
  </r>
  <r>
    <n v="4440"/>
    <d v="2026-11-28T00:00:00"/>
    <n v="2026"/>
    <s v="Q4"/>
    <n v="11"/>
    <x v="10"/>
    <x v="2"/>
    <x v="10"/>
    <x v="3"/>
    <s v="New"/>
    <s v="Travel"/>
    <s v="Packing Cube Set"/>
    <n v="1"/>
    <n v="46.45"/>
    <n v="0.1"/>
    <n v="17.96"/>
    <n v="41.805000000000007"/>
    <n v="17.96"/>
    <n v="23.845000000000006"/>
    <n v="0.57038631742614521"/>
  </r>
  <r>
    <n v="5115"/>
    <d v="2026-11-28T00:00:00"/>
    <n v="2026"/>
    <s v="Q4"/>
    <n v="11"/>
    <x v="10"/>
    <x v="0"/>
    <x v="15"/>
    <x v="0"/>
    <s v="New"/>
    <s v="Travel"/>
    <s v="Travel Backpack 35L"/>
    <n v="1"/>
    <n v="165.75"/>
    <n v="0.2"/>
    <n v="89.16"/>
    <n v="132.6"/>
    <n v="89.16"/>
    <n v="43.44"/>
    <n v="0.32760180995475113"/>
  </r>
  <r>
    <n v="5136"/>
    <d v="2026-11-28T00:00:00"/>
    <n v="2026"/>
    <s v="Q4"/>
    <n v="11"/>
    <x v="10"/>
    <x v="2"/>
    <x v="2"/>
    <x v="3"/>
    <s v="New"/>
    <s v="Camping"/>
    <s v="Trail Tent 2P"/>
    <n v="4"/>
    <n v="198.02"/>
    <n v="0.05"/>
    <n v="103.82"/>
    <n v="752.476"/>
    <n v="415.28"/>
    <n v="337.19600000000003"/>
    <n v="0.44811528872681655"/>
  </r>
  <r>
    <n v="562"/>
    <d v="2026-11-29T00:00:00"/>
    <n v="2026"/>
    <s v="Q4"/>
    <n v="11"/>
    <x v="10"/>
    <x v="1"/>
    <x v="12"/>
    <x v="0"/>
    <s v="New"/>
    <s v="Travel"/>
    <s v="Packing Cube Set"/>
    <n v="1"/>
    <n v="46.3"/>
    <n v="0.2"/>
    <n v="18.78"/>
    <n v="37.04"/>
    <n v="18.78"/>
    <n v="18.259999999999998"/>
    <n v="0.49298056155507552"/>
  </r>
  <r>
    <n v="806"/>
    <d v="2026-11-29T00:00:00"/>
    <n v="2026"/>
    <s v="Q4"/>
    <n v="11"/>
    <x v="10"/>
    <x v="0"/>
    <x v="15"/>
    <x v="3"/>
    <s v="Returning"/>
    <s v="Fitness"/>
    <s v="Resistance Band Set"/>
    <n v="1"/>
    <n v="39.659999999999997"/>
    <n v="0"/>
    <n v="14.76"/>
    <n v="39.659999999999997"/>
    <n v="14.76"/>
    <n v="24.9"/>
    <n v="0.62783661119515888"/>
  </r>
  <r>
    <n v="3150"/>
    <d v="2026-11-29T00:00:00"/>
    <n v="2026"/>
    <s v="Q4"/>
    <n v="11"/>
    <x v="10"/>
    <x v="1"/>
    <x v="6"/>
    <x v="0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</r>
  <r>
    <n v="4847"/>
    <d v="2026-11-29T00:00:00"/>
    <n v="2026"/>
    <s v="Q4"/>
    <n v="11"/>
    <x v="10"/>
    <x v="1"/>
    <x v="14"/>
    <x v="3"/>
    <s v="New"/>
    <s v="Travel"/>
    <s v="Insulated Bottle"/>
    <n v="2"/>
    <n v="35.51"/>
    <n v="0.05"/>
    <n v="13.24"/>
    <n v="67.468999999999994"/>
    <n v="26.48"/>
    <n v="40.98899999999999"/>
    <n v="0.60752345521646967"/>
  </r>
  <r>
    <n v="221"/>
    <d v="2026-11-30T00:00:00"/>
    <n v="2026"/>
    <s v="Q4"/>
    <n v="11"/>
    <x v="10"/>
    <x v="3"/>
    <x v="8"/>
    <x v="2"/>
    <s v="Business"/>
    <s v="Travel"/>
    <s v="Carry-On Duffel"/>
    <n v="1"/>
    <n v="132.06"/>
    <n v="0.15"/>
    <n v="67.53"/>
    <n v="112.251"/>
    <n v="67.53"/>
    <n v="44.721000000000004"/>
    <n v="0.39840179597509157"/>
  </r>
  <r>
    <n v="630"/>
    <d v="2026-11-30T00:00:00"/>
    <n v="2026"/>
    <s v="Q4"/>
    <n v="11"/>
    <x v="10"/>
    <x v="3"/>
    <x v="8"/>
    <x v="0"/>
    <s v="Business"/>
    <s v="Cycling"/>
    <s v="Compact Repair Kit"/>
    <n v="3"/>
    <n v="41.07"/>
    <n v="0.1"/>
    <n v="16.86"/>
    <n v="110.88900000000001"/>
    <n v="50.58"/>
    <n v="60.309000000000012"/>
    <n v="0.54386819251684126"/>
  </r>
  <r>
    <n v="1789"/>
    <d v="2026-11-30T00:00:00"/>
    <n v="2026"/>
    <s v="Q4"/>
    <n v="11"/>
    <x v="10"/>
    <x v="1"/>
    <x v="12"/>
    <x v="0"/>
    <s v="New"/>
    <s v="Hiking"/>
    <s v="Summit Backpack 45L"/>
    <n v="2"/>
    <n v="151.49"/>
    <n v="0.1"/>
    <n v="81.39"/>
    <n v="272.68200000000002"/>
    <n v="162.78"/>
    <n v="109.90200000000002"/>
    <n v="0.40304090479019522"/>
  </r>
  <r>
    <n v="1947"/>
    <d v="2026-11-30T00:00:00"/>
    <n v="2026"/>
    <s v="Q4"/>
    <n v="11"/>
    <x v="10"/>
    <x v="0"/>
    <x v="0"/>
    <x v="2"/>
    <s v="Business"/>
    <s v="Fitness"/>
    <s v="Recovery Roller"/>
    <n v="1"/>
    <n v="35.729999999999997"/>
    <n v="0.2"/>
    <n v="14.33"/>
    <n v="28.584"/>
    <n v="14.33"/>
    <n v="14.254"/>
    <n v="0.49867058494262523"/>
  </r>
  <r>
    <n v="2279"/>
    <d v="2026-11-30T00:00:00"/>
    <n v="2026"/>
    <s v="Q4"/>
    <n v="11"/>
    <x v="10"/>
    <x v="0"/>
    <x v="0"/>
    <x v="2"/>
    <s v="Returning"/>
    <s v="Cycling"/>
    <s v="Trail Bike Light"/>
    <n v="2"/>
    <n v="50.38"/>
    <n v="0.1"/>
    <n v="22.41"/>
    <n v="90.684000000000012"/>
    <n v="44.82"/>
    <n v="45.864000000000011"/>
    <n v="0.50575625248114342"/>
  </r>
  <r>
    <n v="2439"/>
    <d v="2026-11-30T00:00:00"/>
    <n v="2026"/>
    <s v="Q4"/>
    <n v="11"/>
    <x v="10"/>
    <x v="0"/>
    <x v="9"/>
    <x v="0"/>
    <s v="Business"/>
    <s v="Fitness"/>
    <s v="Recovery Roller"/>
    <n v="1"/>
    <n v="35.67"/>
    <n v="0.1"/>
    <n v="13.81"/>
    <n v="32.103000000000002"/>
    <n v="13.81"/>
    <n v="18.292999999999999"/>
    <n v="0.5698221350029592"/>
  </r>
  <r>
    <n v="2540"/>
    <d v="2026-11-30T00:00:00"/>
    <n v="2026"/>
    <s v="Q4"/>
    <n v="11"/>
    <x v="10"/>
    <x v="1"/>
    <x v="14"/>
    <x v="1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</r>
  <r>
    <n v="2747"/>
    <d v="2026-11-30T00:00:00"/>
    <n v="2026"/>
    <s v="Q4"/>
    <n v="11"/>
    <x v="10"/>
    <x v="0"/>
    <x v="15"/>
    <x v="2"/>
    <s v="Returning"/>
    <s v="Camping"/>
    <s v="Trail Tent 2P"/>
    <n v="1"/>
    <n v="194.73"/>
    <n v="0"/>
    <n v="104.48"/>
    <n v="194.73"/>
    <n v="104.48"/>
    <n v="90.249999999999986"/>
    <n v="0.46346222975401835"/>
  </r>
  <r>
    <n v="3094"/>
    <d v="2026-11-30T00:00:00"/>
    <n v="2026"/>
    <s v="Q4"/>
    <n v="11"/>
    <x v="10"/>
    <x v="1"/>
    <x v="1"/>
    <x v="3"/>
    <s v="Business"/>
    <s v="Camping"/>
    <s v="Compact Sleeping Bag"/>
    <n v="2"/>
    <n v="122.18"/>
    <n v="0.15"/>
    <n v="61.3"/>
    <n v="207.70600000000002"/>
    <n v="122.6"/>
    <n v="85.106000000000023"/>
    <n v="0.40974261696821479"/>
  </r>
  <r>
    <n v="3359"/>
    <d v="2026-11-30T00:00:00"/>
    <n v="2026"/>
    <s v="Q4"/>
    <n v="11"/>
    <x v="10"/>
    <x v="3"/>
    <x v="13"/>
    <x v="0"/>
    <s v="Returning"/>
    <s v="Camping"/>
    <s v="Portable Camp Stove"/>
    <n v="1"/>
    <n v="83.14"/>
    <n v="0"/>
    <n v="39.369999999999997"/>
    <n v="83.14"/>
    <n v="39.369999999999997"/>
    <n v="43.77"/>
    <n v="0.52646139042578788"/>
  </r>
  <r>
    <n v="3473"/>
    <d v="2026-11-30T00:00:00"/>
    <n v="2026"/>
    <s v="Q4"/>
    <n v="11"/>
    <x v="10"/>
    <x v="2"/>
    <x v="5"/>
    <x v="0"/>
    <s v="Returning"/>
    <s v="Cycling"/>
    <s v="Commuter Helmet"/>
    <n v="1"/>
    <n v="80.97"/>
    <n v="0"/>
    <n v="43.64"/>
    <n v="80.97"/>
    <n v="43.64"/>
    <n v="37.33"/>
    <n v="0.4610349512164999"/>
  </r>
  <r>
    <n v="3589"/>
    <d v="2026-11-30T00:00:00"/>
    <n v="2026"/>
    <s v="Q4"/>
    <n v="11"/>
    <x v="10"/>
    <x v="0"/>
    <x v="9"/>
    <x v="0"/>
    <s v="New"/>
    <s v="Hiking"/>
    <s v="Trekking Poles"/>
    <n v="1"/>
    <n v="73.03"/>
    <n v="0"/>
    <n v="32.71"/>
    <n v="73.03"/>
    <n v="32.71"/>
    <n v="40.32"/>
    <n v="0.55210187594139393"/>
  </r>
  <r>
    <n v="4689"/>
    <d v="2026-11-30T00:00:00"/>
    <n v="2026"/>
    <s v="Q4"/>
    <n v="11"/>
    <x v="10"/>
    <x v="2"/>
    <x v="3"/>
    <x v="0"/>
    <s v="Returning"/>
    <s v="Travel"/>
    <s v="Packing Cube Set"/>
    <n v="1"/>
    <n v="46.81"/>
    <n v="0.05"/>
    <n v="17.87"/>
    <n v="44.469500000000004"/>
    <n v="17.87"/>
    <n v="26.599500000000003"/>
    <n v="0.59815154206815913"/>
  </r>
  <r>
    <n v="4819"/>
    <d v="2026-11-30T00:00:00"/>
    <n v="2026"/>
    <s v="Q4"/>
    <n v="11"/>
    <x v="10"/>
    <x v="3"/>
    <x v="7"/>
    <x v="3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</r>
  <r>
    <n v="5167"/>
    <d v="2026-11-30T00:00:00"/>
    <n v="2026"/>
    <s v="Q4"/>
    <n v="11"/>
    <x v="10"/>
    <x v="2"/>
    <x v="5"/>
    <x v="3"/>
    <s v="New"/>
    <s v="Camping"/>
    <s v="Trail Tent 2P"/>
    <n v="2"/>
    <n v="197.5"/>
    <n v="0"/>
    <n v="104.47"/>
    <n v="395"/>
    <n v="208.94"/>
    <n v="186.06"/>
    <n v="0.4710379746835443"/>
  </r>
  <r>
    <n v="38"/>
    <d v="2026-12-01T00:00:00"/>
    <n v="2026"/>
    <s v="Q4"/>
    <n v="12"/>
    <x v="11"/>
    <x v="3"/>
    <x v="8"/>
    <x v="1"/>
    <s v="Business"/>
    <s v="Hiking"/>
    <s v="Trail Boots"/>
    <n v="8"/>
    <n v="146.55000000000001"/>
    <n v="0.1"/>
    <n v="78.03"/>
    <n v="1055.1600000000001"/>
    <n v="624.24"/>
    <n v="430.92000000000007"/>
    <n v="0.40839303991811671"/>
  </r>
  <r>
    <n v="364"/>
    <d v="2026-12-01T00:00:00"/>
    <n v="2026"/>
    <s v="Q4"/>
    <n v="12"/>
    <x v="11"/>
    <x v="3"/>
    <x v="13"/>
    <x v="0"/>
    <s v="Business"/>
    <s v="Cycling"/>
    <s v="Trail Bike Light"/>
    <n v="2"/>
    <n v="51.83"/>
    <n v="0.15"/>
    <n v="22.02"/>
    <n v="88.11099999999999"/>
    <n v="44.04"/>
    <n v="44.070999999999991"/>
    <n v="0.50017591447151888"/>
  </r>
  <r>
    <n v="2040"/>
    <d v="2026-12-01T00:00:00"/>
    <n v="2026"/>
    <s v="Q4"/>
    <n v="12"/>
    <x v="11"/>
    <x v="1"/>
    <x v="12"/>
    <x v="0"/>
    <s v="New"/>
    <s v="Hiking"/>
    <s v="Trail Boots"/>
    <n v="1"/>
    <n v="140.34"/>
    <n v="0.15"/>
    <n v="79.92"/>
    <n v="119.289"/>
    <n v="79.92"/>
    <n v="39.369"/>
    <n v="0.33003043029952467"/>
  </r>
  <r>
    <n v="2899"/>
    <d v="2026-12-01T00:00:00"/>
    <n v="2026"/>
    <s v="Q4"/>
    <n v="12"/>
    <x v="11"/>
    <x v="0"/>
    <x v="0"/>
    <x v="0"/>
    <s v="New"/>
    <s v="Hiking"/>
    <s v="Summit Backpack 45L"/>
    <n v="1"/>
    <n v="156.44999999999999"/>
    <n v="0"/>
    <n v="80.56"/>
    <n v="156.44999999999999"/>
    <n v="80.56"/>
    <n v="75.889999999999986"/>
    <n v="0.48507510386705011"/>
  </r>
  <r>
    <n v="3199"/>
    <d v="2026-12-01T00:00:00"/>
    <n v="2026"/>
    <s v="Q4"/>
    <n v="12"/>
    <x v="11"/>
    <x v="2"/>
    <x v="16"/>
    <x v="3"/>
    <s v="Returning"/>
    <s v="Fitness"/>
    <s v="Resistance Band Set"/>
    <n v="1"/>
    <n v="41.33"/>
    <n v="0"/>
    <n v="15.03"/>
    <n v="41.33"/>
    <n v="15.03"/>
    <n v="26.299999999999997"/>
    <n v="0.6363416404548754"/>
  </r>
  <r>
    <n v="4722"/>
    <d v="2026-12-01T00:00:00"/>
    <n v="2026"/>
    <s v="Q4"/>
    <n v="12"/>
    <x v="11"/>
    <x v="1"/>
    <x v="11"/>
    <x v="2"/>
    <s v="New"/>
    <s v="Cycling"/>
    <s v="Compact Repair Kit"/>
    <n v="1"/>
    <n v="39.479999999999997"/>
    <n v="0.05"/>
    <n v="16.78"/>
    <n v="37.505999999999993"/>
    <n v="16.78"/>
    <n v="20.725999999999992"/>
    <n v="0.55260491654668575"/>
  </r>
  <r>
    <n v="1423"/>
    <d v="2026-12-02T00:00:00"/>
    <n v="2026"/>
    <s v="Q4"/>
    <n v="12"/>
    <x v="11"/>
    <x v="2"/>
    <x v="3"/>
    <x v="0"/>
    <s v="Business"/>
    <s v="Hiking"/>
    <s v="Trekking Poles"/>
    <n v="1"/>
    <n v="73.010000000000005"/>
    <n v="0.1"/>
    <n v="31.51"/>
    <n v="65.709000000000003"/>
    <n v="31.51"/>
    <n v="34.198999999999998"/>
    <n v="0.52046142841924237"/>
  </r>
  <r>
    <n v="1505"/>
    <d v="2026-12-02T00:00:00"/>
    <n v="2026"/>
    <s v="Q4"/>
    <n v="12"/>
    <x v="11"/>
    <x v="0"/>
    <x v="15"/>
    <x v="0"/>
    <s v="Business"/>
    <s v="Fitness"/>
    <s v="Resistance Band Set"/>
    <n v="2"/>
    <n v="40.86"/>
    <n v="0.05"/>
    <n v="15.06"/>
    <n v="77.634"/>
    <n v="30.12"/>
    <n v="47.513999999999996"/>
    <n v="0.6120256588608084"/>
  </r>
  <r>
    <n v="1664"/>
    <d v="2026-12-02T00:00:00"/>
    <n v="2026"/>
    <s v="Q4"/>
    <n v="12"/>
    <x v="11"/>
    <x v="2"/>
    <x v="5"/>
    <x v="3"/>
    <s v="Returning"/>
    <s v="Camping"/>
    <s v="Trail Tent 2P"/>
    <n v="6"/>
    <n v="194.79"/>
    <n v="0"/>
    <n v="105.73"/>
    <n v="1168.74"/>
    <n v="634.38"/>
    <n v="534.36"/>
    <n v="0.45721032907233433"/>
  </r>
  <r>
    <n v="2035"/>
    <d v="2026-12-02T00:00:00"/>
    <n v="2026"/>
    <s v="Q4"/>
    <n v="12"/>
    <x v="11"/>
    <x v="3"/>
    <x v="13"/>
    <x v="0"/>
    <s v="New"/>
    <s v="Camping"/>
    <s v="Portable Camp Stove"/>
    <n v="4"/>
    <n v="80.98"/>
    <n v="0.2"/>
    <n v="38.6"/>
    <n v="259.13600000000002"/>
    <n v="154.4"/>
    <n v="104.73600000000002"/>
    <n v="0.40417387009138062"/>
  </r>
  <r>
    <n v="2094"/>
    <d v="2026-12-02T00:00:00"/>
    <n v="2026"/>
    <s v="Q4"/>
    <n v="12"/>
    <x v="11"/>
    <x v="0"/>
    <x v="15"/>
    <x v="0"/>
    <s v="New"/>
    <s v="Camping"/>
    <s v="Trail Tent 2P"/>
    <n v="3"/>
    <n v="196.48"/>
    <n v="0.05"/>
    <n v="107.2"/>
    <n v="559.96799999999996"/>
    <n v="321.60000000000002"/>
    <n v="238.36799999999994"/>
    <n v="0.42568146751242919"/>
  </r>
  <r>
    <n v="2204"/>
    <d v="2026-12-02T00:00:00"/>
    <n v="2026"/>
    <s v="Q4"/>
    <n v="12"/>
    <x v="11"/>
    <x v="0"/>
    <x v="9"/>
    <x v="2"/>
    <s v="New"/>
    <s v="Travel"/>
    <s v="Packing Cube Set"/>
    <n v="2"/>
    <n v="46.63"/>
    <n v="0"/>
    <n v="18.68"/>
    <n v="93.26"/>
    <n v="37.36"/>
    <n v="55.900000000000006"/>
    <n v="0.59939952820072917"/>
  </r>
  <r>
    <n v="3921"/>
    <d v="2026-12-02T00:00:00"/>
    <n v="2026"/>
    <s v="Q4"/>
    <n v="12"/>
    <x v="11"/>
    <x v="2"/>
    <x v="5"/>
    <x v="1"/>
    <s v="Business"/>
    <s v="Hiking"/>
    <s v="Trail Boots"/>
    <n v="12"/>
    <n v="142.93"/>
    <n v="0.1"/>
    <n v="79.81"/>
    <n v="1543.644"/>
    <n v="957.72"/>
    <n v="585.92399999999998"/>
    <n v="0.37957197384889263"/>
  </r>
  <r>
    <n v="3999"/>
    <d v="2026-12-02T00:00:00"/>
    <n v="2026"/>
    <s v="Q4"/>
    <n v="12"/>
    <x v="11"/>
    <x v="1"/>
    <x v="12"/>
    <x v="2"/>
    <s v="Returning"/>
    <s v="Hiking"/>
    <s v="Summit Backpack 45L"/>
    <n v="2"/>
    <n v="153.97"/>
    <n v="0"/>
    <n v="79.45"/>
    <n v="307.94"/>
    <n v="158.9"/>
    <n v="149.04"/>
    <n v="0.48399038773787101"/>
  </r>
  <r>
    <n v="4546"/>
    <d v="2026-12-02T00:00:00"/>
    <n v="2026"/>
    <s v="Q4"/>
    <n v="12"/>
    <x v="11"/>
    <x v="3"/>
    <x v="13"/>
    <x v="0"/>
    <s v="Returning"/>
    <s v="Camping"/>
    <s v="Alpine Tent 4P"/>
    <n v="1"/>
    <n v="344.63"/>
    <n v="0.05"/>
    <n v="189.22"/>
    <n v="327.39849999999996"/>
    <n v="189.22"/>
    <n v="138.17849999999996"/>
    <n v="0.42204988721695419"/>
  </r>
  <r>
    <n v="158"/>
    <d v="2026-12-03T00:00:00"/>
    <n v="2026"/>
    <s v="Q4"/>
    <n v="12"/>
    <x v="11"/>
    <x v="3"/>
    <x v="13"/>
    <x v="0"/>
    <s v="New"/>
    <s v="Travel"/>
    <s v="Packing Cube Set"/>
    <n v="2"/>
    <n v="46.51"/>
    <n v="0.05"/>
    <n v="18.73"/>
    <n v="88.368999999999986"/>
    <n v="37.46"/>
    <n v="50.908999999999985"/>
    <n v="0.57609568966492763"/>
  </r>
  <r>
    <n v="1972"/>
    <d v="2026-12-03T00:00:00"/>
    <n v="2026"/>
    <s v="Q4"/>
    <n v="12"/>
    <x v="11"/>
    <x v="0"/>
    <x v="9"/>
    <x v="1"/>
    <s v="Business"/>
    <s v="Cycling"/>
    <s v="Commuter Helmet"/>
    <n v="6"/>
    <n v="80.17"/>
    <n v="0.1"/>
    <n v="42.67"/>
    <n v="432.91800000000001"/>
    <n v="256.02"/>
    <n v="176.89800000000002"/>
    <n v="0.40861779828974543"/>
  </r>
  <r>
    <n v="3196"/>
    <d v="2026-12-03T00:00:00"/>
    <n v="2026"/>
    <s v="Q4"/>
    <n v="12"/>
    <x v="11"/>
    <x v="3"/>
    <x v="13"/>
    <x v="0"/>
    <s v="New"/>
    <s v="Camping"/>
    <s v="Compact Sleeping Bag"/>
    <n v="2"/>
    <n v="124.62"/>
    <n v="0.1"/>
    <n v="58.91"/>
    <n v="224.316"/>
    <n v="117.82"/>
    <n v="106.49600000000001"/>
    <n v="0.47475882237557737"/>
  </r>
  <r>
    <n v="3722"/>
    <d v="2026-12-03T00:00:00"/>
    <n v="2026"/>
    <s v="Q4"/>
    <n v="12"/>
    <x v="11"/>
    <x v="2"/>
    <x v="3"/>
    <x v="0"/>
    <s v="Returning"/>
    <s v="Hiking"/>
    <s v="Trail Boots"/>
    <n v="1"/>
    <n v="144.78"/>
    <n v="0.15"/>
    <n v="81.53"/>
    <n v="123.063"/>
    <n v="81.53"/>
    <n v="41.533000000000001"/>
    <n v="0.33749380398657597"/>
  </r>
  <r>
    <n v="4201"/>
    <d v="2026-12-03T00:00:00"/>
    <n v="2026"/>
    <s v="Q4"/>
    <n v="12"/>
    <x v="11"/>
    <x v="3"/>
    <x v="7"/>
    <x v="0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</r>
  <r>
    <n v="4498"/>
    <d v="2026-12-03T00:00:00"/>
    <n v="2026"/>
    <s v="Q4"/>
    <n v="12"/>
    <x v="11"/>
    <x v="3"/>
    <x v="7"/>
    <x v="2"/>
    <s v="New"/>
    <s v="Camping"/>
    <s v="Compact Sleeping Bag"/>
    <n v="1"/>
    <n v="124.93"/>
    <n v="0"/>
    <n v="59.41"/>
    <n v="124.93"/>
    <n v="59.41"/>
    <n v="65.52000000000001"/>
    <n v="0.52445369406867848"/>
  </r>
  <r>
    <n v="4791"/>
    <d v="2026-12-03T00:00:00"/>
    <n v="2026"/>
    <s v="Q4"/>
    <n v="12"/>
    <x v="11"/>
    <x v="1"/>
    <x v="12"/>
    <x v="0"/>
    <s v="New"/>
    <s v="Hiking"/>
    <s v="Trekking Poles"/>
    <n v="2"/>
    <n v="70.59"/>
    <n v="0.1"/>
    <n v="32.68"/>
    <n v="127.06200000000001"/>
    <n v="65.36"/>
    <n v="61.702000000000012"/>
    <n v="0.48560545245628123"/>
  </r>
  <r>
    <n v="614"/>
    <d v="2026-12-04T00:00:00"/>
    <n v="2026"/>
    <s v="Q4"/>
    <n v="12"/>
    <x v="11"/>
    <x v="3"/>
    <x v="7"/>
    <x v="0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</r>
  <r>
    <n v="2301"/>
    <d v="2026-12-04T00:00:00"/>
    <n v="2026"/>
    <s v="Q4"/>
    <n v="12"/>
    <x v="11"/>
    <x v="3"/>
    <x v="7"/>
    <x v="0"/>
    <s v="Returning"/>
    <s v="Camping"/>
    <s v="Compact Sleeping Bag"/>
    <n v="2"/>
    <n v="120.37"/>
    <n v="0.2"/>
    <n v="59.39"/>
    <n v="192.59200000000001"/>
    <n v="118.78"/>
    <n v="73.812000000000012"/>
    <n v="0.3832557946332143"/>
  </r>
  <r>
    <n v="4430"/>
    <d v="2026-12-04T00:00:00"/>
    <n v="2026"/>
    <s v="Q4"/>
    <n v="12"/>
    <x v="11"/>
    <x v="1"/>
    <x v="1"/>
    <x v="0"/>
    <s v="Returning"/>
    <s v="Camping"/>
    <s v="Trail Tent 2P"/>
    <n v="3"/>
    <n v="193.8"/>
    <n v="0"/>
    <n v="104.55"/>
    <n v="581.40000000000009"/>
    <n v="313.64999999999998"/>
    <n v="267.75000000000011"/>
    <n v="0.46052631578947378"/>
  </r>
  <r>
    <n v="318"/>
    <d v="2026-12-05T00:00:00"/>
    <n v="2026"/>
    <s v="Q4"/>
    <n v="12"/>
    <x v="11"/>
    <x v="3"/>
    <x v="13"/>
    <x v="0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</r>
  <r>
    <n v="782"/>
    <d v="2026-12-05T00:00:00"/>
    <n v="2026"/>
    <s v="Q4"/>
    <n v="12"/>
    <x v="11"/>
    <x v="3"/>
    <x v="7"/>
    <x v="1"/>
    <s v="Business"/>
    <s v="Cycling"/>
    <s v="Cycling Pack 12L"/>
    <n v="4"/>
    <n v="101.17"/>
    <n v="0.15"/>
    <n v="50.48"/>
    <n v="343.97800000000001"/>
    <n v="201.92"/>
    <n v="142.05800000000002"/>
    <n v="0.41298571420265257"/>
  </r>
  <r>
    <n v="1402"/>
    <d v="2026-12-05T00:00:00"/>
    <n v="2026"/>
    <s v="Q4"/>
    <n v="12"/>
    <x v="11"/>
    <x v="1"/>
    <x v="6"/>
    <x v="2"/>
    <s v="New"/>
    <s v="Camping"/>
    <s v="Compact Sleeping Bag"/>
    <n v="2"/>
    <n v="121.64"/>
    <n v="0"/>
    <n v="61.94"/>
    <n v="243.28"/>
    <n v="123.88"/>
    <n v="119.4"/>
    <n v="0.49079250246629402"/>
  </r>
  <r>
    <n v="1824"/>
    <d v="2026-12-05T00:00:00"/>
    <n v="2026"/>
    <s v="Q4"/>
    <n v="12"/>
    <x v="11"/>
    <x v="1"/>
    <x v="1"/>
    <x v="0"/>
    <s v="Returning"/>
    <s v="Travel"/>
    <s v="Travel Backpack 35L"/>
    <n v="1"/>
    <n v="165.1"/>
    <n v="0.05"/>
    <n v="85.23"/>
    <n v="156.845"/>
    <n v="85.23"/>
    <n v="71.614999999999995"/>
    <n v="0.45659727756702473"/>
  </r>
  <r>
    <n v="2141"/>
    <d v="2026-12-05T00:00:00"/>
    <n v="2026"/>
    <s v="Q4"/>
    <n v="12"/>
    <x v="11"/>
    <x v="3"/>
    <x v="13"/>
    <x v="0"/>
    <s v="New"/>
    <s v="Camping"/>
    <s v="Trail Tent 2P"/>
    <n v="3"/>
    <n v="194.07"/>
    <n v="0.1"/>
    <n v="102.37"/>
    <n v="523.98900000000003"/>
    <n v="307.11"/>
    <n v="216.87900000000002"/>
    <n v="0.4138999101126169"/>
  </r>
  <r>
    <n v="3517"/>
    <d v="2026-12-05T00:00:00"/>
    <n v="2026"/>
    <s v="Q4"/>
    <n v="12"/>
    <x v="11"/>
    <x v="3"/>
    <x v="13"/>
    <x v="3"/>
    <s v="New"/>
    <s v="Hiking"/>
    <s v="Summit Backpack 45L"/>
    <n v="1"/>
    <n v="152.44"/>
    <n v="0.1"/>
    <n v="76.91"/>
    <n v="137.196"/>
    <n v="76.91"/>
    <n v="60.286000000000001"/>
    <n v="0.43941514329863846"/>
  </r>
  <r>
    <n v="4055"/>
    <d v="2026-12-05T00:00:00"/>
    <n v="2026"/>
    <s v="Q4"/>
    <n v="12"/>
    <x v="11"/>
    <x v="1"/>
    <x v="12"/>
    <x v="0"/>
    <s v="Returning"/>
    <s v="Camping"/>
    <s v="Compact Sleeping Bag"/>
    <n v="1"/>
    <n v="123.82"/>
    <n v="0.05"/>
    <n v="59.19"/>
    <n v="117.62899999999999"/>
    <n v="59.19"/>
    <n v="58.438999999999993"/>
    <n v="0.49680775999115862"/>
  </r>
  <r>
    <n v="4168"/>
    <d v="2026-12-05T00:00:00"/>
    <n v="2026"/>
    <s v="Q4"/>
    <n v="12"/>
    <x v="11"/>
    <x v="0"/>
    <x v="0"/>
    <x v="0"/>
    <s v="New"/>
    <s v="Hiking"/>
    <s v="Trekking Poles"/>
    <n v="4"/>
    <n v="71.12"/>
    <n v="0.05"/>
    <n v="31.93"/>
    <n v="270.25600000000003"/>
    <n v="127.72"/>
    <n v="142.53600000000003"/>
    <n v="0.52741104730329769"/>
  </r>
  <r>
    <n v="4317"/>
    <d v="2026-12-05T00:00:00"/>
    <n v="2026"/>
    <s v="Q4"/>
    <n v="12"/>
    <x v="11"/>
    <x v="2"/>
    <x v="16"/>
    <x v="3"/>
    <s v="Returning"/>
    <s v="Hiking"/>
    <s v="Trekking Poles"/>
    <n v="1"/>
    <n v="71.55"/>
    <n v="0.1"/>
    <n v="32.07"/>
    <n v="64.394999999999996"/>
    <n v="32.07"/>
    <n v="32.324999999999996"/>
    <n v="0.50197996738877237"/>
  </r>
  <r>
    <n v="4879"/>
    <d v="2026-12-05T00:00:00"/>
    <n v="2026"/>
    <s v="Q4"/>
    <n v="12"/>
    <x v="11"/>
    <x v="2"/>
    <x v="2"/>
    <x v="3"/>
    <s v="Returning"/>
    <s v="Hiking"/>
    <s v="Trekking Poles"/>
    <n v="2"/>
    <n v="70.239999999999995"/>
    <n v="0.1"/>
    <n v="33.29"/>
    <n v="126.43199999999999"/>
    <n v="66.58"/>
    <n v="59.85199999999999"/>
    <n v="0.47339281194634264"/>
  </r>
  <r>
    <n v="467"/>
    <d v="2026-12-06T00:00:00"/>
    <n v="2026"/>
    <s v="Q4"/>
    <n v="12"/>
    <x v="11"/>
    <x v="0"/>
    <x v="0"/>
    <x v="3"/>
    <s v="Returning"/>
    <s v="Cycling"/>
    <s v="Trail Bike Light"/>
    <n v="2"/>
    <n v="50.68"/>
    <n v="0.15"/>
    <n v="22.41"/>
    <n v="86.155999999999992"/>
    <n v="44.82"/>
    <n v="41.335999999999991"/>
    <n v="0.47978086262129155"/>
  </r>
  <r>
    <n v="825"/>
    <d v="2026-12-06T00:00:00"/>
    <n v="2026"/>
    <s v="Q4"/>
    <n v="12"/>
    <x v="11"/>
    <x v="3"/>
    <x v="7"/>
    <x v="0"/>
    <s v="New"/>
    <s v="Cycling"/>
    <s v="Cycling Pack 12L"/>
    <n v="1"/>
    <n v="101.26"/>
    <n v="0"/>
    <n v="51.7"/>
    <n v="101.26"/>
    <n v="51.7"/>
    <n v="49.56"/>
    <n v="0.4894331424056883"/>
  </r>
  <r>
    <n v="2346"/>
    <d v="2026-12-06T00:00:00"/>
    <n v="2026"/>
    <s v="Q4"/>
    <n v="12"/>
    <x v="11"/>
    <x v="0"/>
    <x v="0"/>
    <x v="3"/>
    <s v="Business"/>
    <s v="Travel"/>
    <s v="Packing Cube Set"/>
    <n v="2"/>
    <n v="46.01"/>
    <n v="0.05"/>
    <n v="18.399999999999999"/>
    <n v="87.418999999999997"/>
    <n v="36.799999999999997"/>
    <n v="50.619"/>
    <n v="0.57903888170763795"/>
  </r>
  <r>
    <n v="3095"/>
    <d v="2026-12-06T00:00:00"/>
    <n v="2026"/>
    <s v="Q4"/>
    <n v="12"/>
    <x v="11"/>
    <x v="1"/>
    <x v="12"/>
    <x v="0"/>
    <s v="New"/>
    <s v="Travel"/>
    <s v="Carry-On Duffel"/>
    <n v="2"/>
    <n v="131.97999999999999"/>
    <n v="0.1"/>
    <n v="68.02"/>
    <n v="237.56399999999999"/>
    <n v="136.04"/>
    <n v="101.524"/>
    <n v="0.42735431294303855"/>
  </r>
  <r>
    <n v="3580"/>
    <d v="2026-12-06T00:00:00"/>
    <n v="2026"/>
    <s v="Q4"/>
    <n v="12"/>
    <x v="11"/>
    <x v="3"/>
    <x v="7"/>
    <x v="2"/>
    <s v="New"/>
    <s v="Hiking"/>
    <s v="Trekking Poles"/>
    <n v="2"/>
    <n v="73.16"/>
    <n v="0.15"/>
    <n v="32.64"/>
    <n v="124.37199999999999"/>
    <n v="65.28"/>
    <n v="59.091999999999985"/>
    <n v="0.47512301804264617"/>
  </r>
  <r>
    <n v="4672"/>
    <d v="2026-12-06T00:00:00"/>
    <n v="2026"/>
    <s v="Q4"/>
    <n v="12"/>
    <x v="11"/>
    <x v="1"/>
    <x v="6"/>
    <x v="0"/>
    <s v="Business"/>
    <s v="Travel"/>
    <s v="Packing Cube Set"/>
    <n v="2"/>
    <n v="47.43"/>
    <n v="0.05"/>
    <n v="18.63"/>
    <n v="90.11699999999999"/>
    <n v="37.26"/>
    <n v="52.856999999999992"/>
    <n v="0.58653750124837711"/>
  </r>
  <r>
    <n v="533"/>
    <d v="2026-12-07T00:00:00"/>
    <n v="2026"/>
    <s v="Q4"/>
    <n v="12"/>
    <x v="11"/>
    <x v="0"/>
    <x v="9"/>
    <x v="0"/>
    <s v="New"/>
    <s v="Travel"/>
    <s v="Insulated Bottle"/>
    <n v="1"/>
    <n v="35.93"/>
    <n v="0.05"/>
    <n v="13.23"/>
    <n v="34.133499999999998"/>
    <n v="13.23"/>
    <n v="20.903499999999998"/>
    <n v="0.6124042363074399"/>
  </r>
  <r>
    <n v="2160"/>
    <d v="2026-12-07T00:00:00"/>
    <n v="2026"/>
    <s v="Q4"/>
    <n v="12"/>
    <x v="11"/>
    <x v="0"/>
    <x v="15"/>
    <x v="3"/>
    <s v="Returning"/>
    <s v="Travel"/>
    <s v="Insulated Bottle"/>
    <n v="1"/>
    <n v="35.53"/>
    <n v="0.05"/>
    <n v="13.28"/>
    <n v="33.753500000000003"/>
    <n v="13.28"/>
    <n v="20.473500000000001"/>
    <n v="0.6065593197742456"/>
  </r>
  <r>
    <n v="2841"/>
    <d v="2026-12-07T00:00:00"/>
    <n v="2026"/>
    <s v="Q4"/>
    <n v="12"/>
    <x v="11"/>
    <x v="1"/>
    <x v="14"/>
    <x v="0"/>
    <s v="New"/>
    <s v="Camping"/>
    <s v="Trail Tent 2P"/>
    <n v="3"/>
    <n v="196.97"/>
    <n v="0.15"/>
    <n v="101.88"/>
    <n v="502.27349999999996"/>
    <n v="305.64"/>
    <n v="196.63349999999997"/>
    <n v="0.39148690902466482"/>
  </r>
  <r>
    <n v="3433"/>
    <d v="2026-12-07T00:00:00"/>
    <n v="2026"/>
    <s v="Q4"/>
    <n v="12"/>
    <x v="11"/>
    <x v="0"/>
    <x v="0"/>
    <x v="0"/>
    <s v="New"/>
    <s v="Travel"/>
    <s v="Insulated Bottle"/>
    <n v="2"/>
    <n v="37.020000000000003"/>
    <n v="0.2"/>
    <n v="13.39"/>
    <n v="59.232000000000006"/>
    <n v="26.78"/>
    <n v="32.452000000000005"/>
    <n v="0.5478795245813074"/>
  </r>
  <r>
    <n v="3763"/>
    <d v="2026-12-07T00:00:00"/>
    <n v="2026"/>
    <s v="Q4"/>
    <n v="12"/>
    <x v="11"/>
    <x v="1"/>
    <x v="14"/>
    <x v="0"/>
    <s v="New"/>
    <s v="Travel"/>
    <s v="Packing Cube Set"/>
    <n v="4"/>
    <n v="47.22"/>
    <n v="0"/>
    <n v="18.420000000000002"/>
    <n v="188.88"/>
    <n v="73.680000000000007"/>
    <n v="115.19999999999999"/>
    <n v="0.60991105463786521"/>
  </r>
  <r>
    <n v="706"/>
    <d v="2026-12-08T00:00:00"/>
    <n v="2026"/>
    <s v="Q4"/>
    <n v="12"/>
    <x v="11"/>
    <x v="1"/>
    <x v="12"/>
    <x v="2"/>
    <s v="Returning"/>
    <s v="Travel"/>
    <s v="Packing Cube Set"/>
    <n v="4"/>
    <n v="46.48"/>
    <n v="0.1"/>
    <n v="18.66"/>
    <n v="167.328"/>
    <n v="74.64"/>
    <n v="92.688000000000002"/>
    <n v="0.55393000573723461"/>
  </r>
  <r>
    <n v="1086"/>
    <d v="2026-12-08T00:00:00"/>
    <n v="2026"/>
    <s v="Q4"/>
    <n v="12"/>
    <x v="11"/>
    <x v="3"/>
    <x v="13"/>
    <x v="1"/>
    <s v="Business"/>
    <s v="Hiking"/>
    <s v="Trail Boots"/>
    <n v="12"/>
    <n v="146.99"/>
    <n v="0.15"/>
    <n v="79.239999999999995"/>
    <n v="1499.298"/>
    <n v="950.87999999999988"/>
    <n v="548.41800000000012"/>
    <n v="0.36578318653129671"/>
  </r>
  <r>
    <n v="1204"/>
    <d v="2026-12-08T00:00:00"/>
    <n v="2026"/>
    <s v="Q4"/>
    <n v="12"/>
    <x v="11"/>
    <x v="2"/>
    <x v="10"/>
    <x v="0"/>
    <s v="New"/>
    <s v="Fitness"/>
    <s v="Resistance Band Set"/>
    <n v="1"/>
    <n v="40.29"/>
    <n v="0"/>
    <n v="15.07"/>
    <n v="40.29"/>
    <n v="15.07"/>
    <n v="25.22"/>
    <n v="0.62596177711590961"/>
  </r>
  <r>
    <n v="1451"/>
    <d v="2026-12-08T00:00:00"/>
    <n v="2026"/>
    <s v="Q4"/>
    <n v="12"/>
    <x v="11"/>
    <x v="0"/>
    <x v="0"/>
    <x v="1"/>
    <s v="Business"/>
    <s v="Camping"/>
    <s v="Compact Sleeping Bag"/>
    <n v="4"/>
    <n v="125.82"/>
    <n v="0.15"/>
    <n v="61.39"/>
    <n v="427.78799999999995"/>
    <n v="245.56"/>
    <n v="182.22799999999995"/>
    <n v="0.42597735326844133"/>
  </r>
  <r>
    <n v="1650"/>
    <d v="2026-12-08T00:00:00"/>
    <n v="2026"/>
    <s v="Q4"/>
    <n v="12"/>
    <x v="11"/>
    <x v="1"/>
    <x v="1"/>
    <x v="0"/>
    <s v="New"/>
    <s v="Travel"/>
    <s v="Insulated Bottle"/>
    <n v="3"/>
    <n v="36.25"/>
    <n v="0"/>
    <n v="13.67"/>
    <n v="108.75"/>
    <n v="41.01"/>
    <n v="67.740000000000009"/>
    <n v="0.62289655172413805"/>
  </r>
  <r>
    <n v="1740"/>
    <d v="2026-12-08T00:00:00"/>
    <n v="2026"/>
    <s v="Q4"/>
    <n v="12"/>
    <x v="11"/>
    <x v="2"/>
    <x v="10"/>
    <x v="3"/>
    <s v="Returning"/>
    <s v="Travel"/>
    <s v="Travel Backpack 35L"/>
    <n v="1"/>
    <n v="165.29"/>
    <n v="0.05"/>
    <n v="89.92"/>
    <n v="157.02549999999999"/>
    <n v="89.92"/>
    <n v="67.105499999999992"/>
    <n v="0.42735415585366704"/>
  </r>
  <r>
    <n v="3191"/>
    <d v="2026-12-08T00:00:00"/>
    <n v="2026"/>
    <s v="Q4"/>
    <n v="12"/>
    <x v="11"/>
    <x v="3"/>
    <x v="8"/>
    <x v="0"/>
    <s v="New"/>
    <s v="Camping"/>
    <s v="Portable Camp Stove"/>
    <n v="1"/>
    <n v="82.89"/>
    <n v="0.15"/>
    <n v="38.51"/>
    <n v="70.456500000000005"/>
    <n v="38.51"/>
    <n v="31.946500000000007"/>
    <n v="0.45342161475520365"/>
  </r>
  <r>
    <n v="3662"/>
    <d v="2026-12-08T00:00:00"/>
    <n v="2026"/>
    <s v="Q4"/>
    <n v="12"/>
    <x v="11"/>
    <x v="1"/>
    <x v="6"/>
    <x v="0"/>
    <s v="Business"/>
    <s v="Camping"/>
    <s v="Trail Tent 2P"/>
    <n v="1"/>
    <n v="199.66"/>
    <n v="0"/>
    <n v="103.15"/>
    <n v="199.66"/>
    <n v="103.15"/>
    <n v="96.509999999999991"/>
    <n v="0.48337173194430527"/>
  </r>
  <r>
    <n v="3922"/>
    <d v="2026-12-08T00:00:00"/>
    <n v="2026"/>
    <s v="Q4"/>
    <n v="12"/>
    <x v="11"/>
    <x v="3"/>
    <x v="8"/>
    <x v="2"/>
    <s v="New"/>
    <s v="Hiking"/>
    <s v="Trail Boots"/>
    <n v="2"/>
    <n v="146.25"/>
    <n v="0.05"/>
    <n v="77.3"/>
    <n v="277.875"/>
    <n v="154.6"/>
    <n v="123.27500000000001"/>
    <n v="0.44363472784525421"/>
  </r>
  <r>
    <n v="4022"/>
    <d v="2026-12-08T00:00:00"/>
    <n v="2026"/>
    <s v="Q4"/>
    <n v="12"/>
    <x v="11"/>
    <x v="0"/>
    <x v="9"/>
    <x v="3"/>
    <s v="Returning"/>
    <s v="Camping"/>
    <s v="Alpine Tent 4P"/>
    <n v="1"/>
    <n v="333.51"/>
    <n v="0.2"/>
    <n v="199.91"/>
    <n v="266.80799999999999"/>
    <n v="199.91"/>
    <n v="66.897999999999996"/>
    <n v="0.25073461065635211"/>
  </r>
  <r>
    <n v="4366"/>
    <d v="2026-12-08T00:00:00"/>
    <n v="2026"/>
    <s v="Q4"/>
    <n v="12"/>
    <x v="11"/>
    <x v="1"/>
    <x v="12"/>
    <x v="2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</r>
  <r>
    <n v="4880"/>
    <d v="2026-12-08T00:00:00"/>
    <n v="2026"/>
    <s v="Q4"/>
    <n v="12"/>
    <x v="11"/>
    <x v="3"/>
    <x v="13"/>
    <x v="2"/>
    <s v="New"/>
    <s v="Cycling"/>
    <s v="Compact Repair Kit"/>
    <n v="1"/>
    <n v="41.07"/>
    <n v="0"/>
    <n v="16.600000000000001"/>
    <n v="41.07"/>
    <n v="16.600000000000001"/>
    <n v="24.47"/>
    <n v="0.59581202824446067"/>
  </r>
  <r>
    <n v="5127"/>
    <d v="2026-12-08T00:00:00"/>
    <n v="2026"/>
    <s v="Q4"/>
    <n v="12"/>
    <x v="11"/>
    <x v="1"/>
    <x v="11"/>
    <x v="3"/>
    <s v="Returning"/>
    <s v="Camping"/>
    <s v="Compact Sleeping Bag"/>
    <n v="1"/>
    <n v="122.65"/>
    <n v="0"/>
    <n v="58.9"/>
    <n v="122.65"/>
    <n v="58.9"/>
    <n v="63.750000000000007"/>
    <n v="0.51977170811251527"/>
  </r>
  <r>
    <n v="13"/>
    <d v="2026-12-09T00:00:00"/>
    <n v="2026"/>
    <s v="Q4"/>
    <n v="12"/>
    <x v="11"/>
    <x v="1"/>
    <x v="6"/>
    <x v="0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</r>
  <r>
    <n v="102"/>
    <d v="2026-12-09T00:00:00"/>
    <n v="2026"/>
    <s v="Q4"/>
    <n v="12"/>
    <x v="11"/>
    <x v="2"/>
    <x v="5"/>
    <x v="2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</r>
  <r>
    <n v="519"/>
    <d v="2026-12-09T00:00:00"/>
    <n v="2026"/>
    <s v="Q4"/>
    <n v="12"/>
    <x v="11"/>
    <x v="1"/>
    <x v="12"/>
    <x v="2"/>
    <s v="Returning"/>
    <s v="Fitness"/>
    <s v="Recovery Roller"/>
    <n v="2"/>
    <n v="36.03"/>
    <n v="0.1"/>
    <n v="13.54"/>
    <n v="64.853999999999999"/>
    <n v="27.08"/>
    <n v="37.774000000000001"/>
    <n v="0.58244672649335427"/>
  </r>
  <r>
    <n v="522"/>
    <d v="2026-12-09T00:00:00"/>
    <n v="2026"/>
    <s v="Q4"/>
    <n v="12"/>
    <x v="11"/>
    <x v="0"/>
    <x v="15"/>
    <x v="2"/>
    <s v="Returning"/>
    <s v="Travel"/>
    <s v="Carry-On Duffel"/>
    <n v="2"/>
    <n v="133.4"/>
    <n v="0"/>
    <n v="67.69"/>
    <n v="266.8"/>
    <n v="135.38"/>
    <n v="131.42000000000002"/>
    <n v="0.49257871064467768"/>
  </r>
  <r>
    <n v="798"/>
    <d v="2026-12-09T00:00:00"/>
    <n v="2026"/>
    <s v="Q4"/>
    <n v="12"/>
    <x v="11"/>
    <x v="2"/>
    <x v="2"/>
    <x v="2"/>
    <s v="Returning"/>
    <s v="Camping"/>
    <s v="Trail Tent 2P"/>
    <n v="3"/>
    <n v="199.31"/>
    <n v="0.05"/>
    <n v="101.19"/>
    <n v="568.0335"/>
    <n v="303.57"/>
    <n v="264.46350000000001"/>
    <n v="0.46557729429690325"/>
  </r>
  <r>
    <n v="1746"/>
    <d v="2026-12-09T00:00:00"/>
    <n v="2026"/>
    <s v="Q4"/>
    <n v="12"/>
    <x v="11"/>
    <x v="1"/>
    <x v="11"/>
    <x v="0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</r>
  <r>
    <n v="3412"/>
    <d v="2026-12-09T00:00:00"/>
    <n v="2026"/>
    <s v="Q4"/>
    <n v="12"/>
    <x v="11"/>
    <x v="0"/>
    <x v="0"/>
    <x v="1"/>
    <s v="Business"/>
    <s v="Hiking"/>
    <s v="Trail Boots"/>
    <n v="10"/>
    <n v="145.30000000000001"/>
    <n v="0.1"/>
    <n v="79.7"/>
    <n v="1307.7"/>
    <n v="797"/>
    <n v="510.70000000000005"/>
    <n v="0.39053299686472437"/>
  </r>
  <r>
    <n v="175"/>
    <d v="2026-12-10T00:00:00"/>
    <n v="2026"/>
    <s v="Q4"/>
    <n v="12"/>
    <x v="11"/>
    <x v="0"/>
    <x v="0"/>
    <x v="3"/>
    <s v="New"/>
    <s v="Cycling"/>
    <s v="Commuter Helmet"/>
    <n v="1"/>
    <n v="81.010000000000005"/>
    <n v="0.2"/>
    <n v="41.51"/>
    <n v="64.808000000000007"/>
    <n v="41.51"/>
    <n v="23.298000000000009"/>
    <n v="0.35949265522774976"/>
  </r>
  <r>
    <n v="1014"/>
    <d v="2026-12-10T00:00:00"/>
    <n v="2026"/>
    <s v="Q4"/>
    <n v="12"/>
    <x v="11"/>
    <x v="3"/>
    <x v="7"/>
    <x v="3"/>
    <s v="New"/>
    <s v="Travel"/>
    <s v="Insulated Bottle"/>
    <n v="2"/>
    <n v="35.619999999999997"/>
    <n v="0"/>
    <n v="13.62"/>
    <n v="71.239999999999995"/>
    <n v="27.24"/>
    <n v="44"/>
    <n v="0.61763054463784395"/>
  </r>
  <r>
    <n v="1763"/>
    <d v="2026-12-10T00:00:00"/>
    <n v="2026"/>
    <s v="Q4"/>
    <n v="12"/>
    <x v="11"/>
    <x v="0"/>
    <x v="0"/>
    <x v="0"/>
    <s v="New"/>
    <s v="Cycling"/>
    <s v="Trail Bike Light"/>
    <n v="2"/>
    <n v="49.88"/>
    <n v="0.05"/>
    <n v="22.31"/>
    <n v="94.772000000000006"/>
    <n v="44.62"/>
    <n v="50.152000000000008"/>
    <n v="0.52918583547883347"/>
  </r>
  <r>
    <n v="1863"/>
    <d v="2026-12-10T00:00:00"/>
    <n v="2026"/>
    <s v="Q4"/>
    <n v="12"/>
    <x v="11"/>
    <x v="3"/>
    <x v="7"/>
    <x v="3"/>
    <s v="Returning"/>
    <s v="Cycling"/>
    <s v="Cycling Pack 12L"/>
    <n v="1"/>
    <n v="101.18"/>
    <n v="0.05"/>
    <n v="49.12"/>
    <n v="96.120999999999995"/>
    <n v="49.12"/>
    <n v="47.000999999999998"/>
    <n v="0.48897743469169069"/>
  </r>
  <r>
    <n v="3466"/>
    <d v="2026-12-10T00:00:00"/>
    <n v="2026"/>
    <s v="Q4"/>
    <n v="12"/>
    <x v="11"/>
    <x v="1"/>
    <x v="12"/>
    <x v="2"/>
    <s v="Business"/>
    <s v="Fitness"/>
    <s v="Recovery Roller"/>
    <n v="2"/>
    <n v="36.64"/>
    <n v="0"/>
    <n v="13.7"/>
    <n v="73.28"/>
    <n v="27.4"/>
    <n v="45.88"/>
    <n v="0.62609170305676853"/>
  </r>
  <r>
    <n v="3630"/>
    <d v="2026-12-10T00:00:00"/>
    <n v="2026"/>
    <s v="Q4"/>
    <n v="12"/>
    <x v="11"/>
    <x v="1"/>
    <x v="12"/>
    <x v="2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</r>
  <r>
    <n v="3633"/>
    <d v="2026-12-10T00:00:00"/>
    <n v="2026"/>
    <s v="Q4"/>
    <n v="12"/>
    <x v="11"/>
    <x v="3"/>
    <x v="4"/>
    <x v="3"/>
    <s v="Business"/>
    <s v="Hiking"/>
    <s v="Trail Boots"/>
    <n v="3"/>
    <n v="144.16"/>
    <n v="0"/>
    <n v="77.36"/>
    <n v="432.48"/>
    <n v="232.07999999999998"/>
    <n v="200.40000000000003"/>
    <n v="0.46337402885682583"/>
  </r>
  <r>
    <n v="4"/>
    <d v="2026-12-11T00:00:00"/>
    <n v="2026"/>
    <s v="Q4"/>
    <n v="12"/>
    <x v="11"/>
    <x v="3"/>
    <x v="4"/>
    <x v="0"/>
    <s v="New"/>
    <s v="Cycling"/>
    <s v="Cycling Pack 12L"/>
    <n v="1"/>
    <n v="102.98"/>
    <n v="0.1"/>
    <n v="51.45"/>
    <n v="92.682000000000002"/>
    <n v="51.45"/>
    <n v="41.231999999999999"/>
    <n v="0.4448760277076455"/>
  </r>
  <r>
    <n v="70"/>
    <d v="2026-12-11T00:00:00"/>
    <n v="2026"/>
    <s v="Q4"/>
    <n v="12"/>
    <x v="11"/>
    <x v="3"/>
    <x v="13"/>
    <x v="0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</r>
  <r>
    <n v="948"/>
    <d v="2026-12-11T00:00:00"/>
    <n v="2026"/>
    <s v="Q4"/>
    <n v="12"/>
    <x v="11"/>
    <x v="1"/>
    <x v="11"/>
    <x v="3"/>
    <s v="New"/>
    <s v="Hiking"/>
    <s v="Trail Boots"/>
    <n v="1"/>
    <n v="141.74"/>
    <n v="0.15"/>
    <n v="78.97"/>
    <n v="120.479"/>
    <n v="78.97"/>
    <n v="41.509"/>
    <n v="0.34453307215365336"/>
  </r>
  <r>
    <n v="1957"/>
    <d v="2026-12-11T00:00:00"/>
    <n v="2026"/>
    <s v="Q4"/>
    <n v="12"/>
    <x v="11"/>
    <x v="3"/>
    <x v="7"/>
    <x v="0"/>
    <s v="Returning"/>
    <s v="Cycling"/>
    <s v="Compact Repair Kit"/>
    <n v="6"/>
    <n v="39.44"/>
    <n v="0.1"/>
    <n v="16.89"/>
    <n v="212.976"/>
    <n v="101.34"/>
    <n v="111.636"/>
    <n v="0.52417173766058145"/>
  </r>
  <r>
    <n v="3097"/>
    <d v="2026-12-11T00:00:00"/>
    <n v="2026"/>
    <s v="Q4"/>
    <n v="12"/>
    <x v="11"/>
    <x v="2"/>
    <x v="3"/>
    <x v="2"/>
    <s v="Returning"/>
    <s v="Cycling"/>
    <s v="Trail Bike Light"/>
    <n v="1"/>
    <n v="49.64"/>
    <n v="0.1"/>
    <n v="22"/>
    <n v="44.676000000000002"/>
    <n v="22"/>
    <n v="22.676000000000002"/>
    <n v="0.50756558331094992"/>
  </r>
  <r>
    <n v="3649"/>
    <d v="2026-12-11T00:00:00"/>
    <n v="2026"/>
    <s v="Q4"/>
    <n v="12"/>
    <x v="11"/>
    <x v="2"/>
    <x v="2"/>
    <x v="0"/>
    <s v="New"/>
    <s v="Travel"/>
    <s v="Travel Backpack 35L"/>
    <n v="1"/>
    <n v="164.29"/>
    <n v="0.05"/>
    <n v="88.66"/>
    <n v="156.07549999999998"/>
    <n v="88.66"/>
    <n v="67.41549999999998"/>
    <n v="0.43194159237035917"/>
  </r>
  <r>
    <n v="3963"/>
    <d v="2026-12-11T00:00:00"/>
    <n v="2026"/>
    <s v="Q4"/>
    <n v="12"/>
    <x v="11"/>
    <x v="3"/>
    <x v="8"/>
    <x v="0"/>
    <s v="Returning"/>
    <s v="Travel"/>
    <s v="Insulated Bottle"/>
    <n v="1"/>
    <n v="35.81"/>
    <n v="0"/>
    <n v="13.28"/>
    <n v="35.81"/>
    <n v="13.28"/>
    <n v="22.53"/>
    <n v="0.62915386763473891"/>
  </r>
  <r>
    <n v="4305"/>
    <d v="2026-12-11T00:00:00"/>
    <n v="2026"/>
    <s v="Q4"/>
    <n v="12"/>
    <x v="11"/>
    <x v="0"/>
    <x v="9"/>
    <x v="2"/>
    <s v="New"/>
    <s v="Fitness"/>
    <s v="Resistance Band Set"/>
    <n v="1"/>
    <n v="41.31"/>
    <n v="0.05"/>
    <n v="14.56"/>
    <n v="39.244500000000002"/>
    <n v="14.56"/>
    <n v="24.6845"/>
    <n v="0.62899259768884808"/>
  </r>
  <r>
    <n v="4942"/>
    <d v="2026-12-11T00:00:00"/>
    <n v="2026"/>
    <s v="Q4"/>
    <n v="12"/>
    <x v="11"/>
    <x v="3"/>
    <x v="13"/>
    <x v="3"/>
    <s v="New"/>
    <s v="Travel"/>
    <s v="Insulated Bottle"/>
    <n v="3"/>
    <n v="36.6"/>
    <n v="0.15"/>
    <n v="13.95"/>
    <n v="93.330000000000013"/>
    <n v="41.849999999999994"/>
    <n v="51.480000000000018"/>
    <n v="0.55159112825458068"/>
  </r>
  <r>
    <n v="19"/>
    <d v="2026-12-12T00:00:00"/>
    <n v="2026"/>
    <s v="Q4"/>
    <n v="12"/>
    <x v="11"/>
    <x v="1"/>
    <x v="1"/>
    <x v="0"/>
    <s v="New"/>
    <s v="Cycling"/>
    <s v="Trail Bike Light"/>
    <n v="5"/>
    <n v="49.59"/>
    <n v="0"/>
    <n v="22.63"/>
    <n v="247.95000000000002"/>
    <n v="113.14999999999999"/>
    <n v="134.80000000000001"/>
    <n v="0.54365799556362171"/>
  </r>
  <r>
    <n v="4963"/>
    <d v="2026-12-12T00:00:00"/>
    <n v="2026"/>
    <s v="Q4"/>
    <n v="12"/>
    <x v="11"/>
    <x v="0"/>
    <x v="0"/>
    <x v="0"/>
    <s v="New"/>
    <s v="Hiking"/>
    <s v="Trekking Poles"/>
    <n v="5"/>
    <n v="72.3"/>
    <n v="0.05"/>
    <n v="31.73"/>
    <n v="343.42500000000001"/>
    <n v="158.65"/>
    <n v="184.77500000000001"/>
    <n v="0.53803596127247577"/>
  </r>
  <r>
    <n v="5110"/>
    <d v="2026-12-12T00:00:00"/>
    <n v="2026"/>
    <s v="Q4"/>
    <n v="12"/>
    <x v="11"/>
    <x v="3"/>
    <x v="4"/>
    <x v="0"/>
    <s v="New"/>
    <s v="Cycling"/>
    <s v="Trail Bike Light"/>
    <n v="1"/>
    <n v="51.57"/>
    <n v="0.1"/>
    <n v="23.11"/>
    <n v="46.413000000000004"/>
    <n v="23.11"/>
    <n v="23.303000000000004"/>
    <n v="0.5020791588563549"/>
  </r>
  <r>
    <n v="10"/>
    <d v="2026-12-13T00:00:00"/>
    <n v="2026"/>
    <s v="Q4"/>
    <n v="12"/>
    <x v="11"/>
    <x v="0"/>
    <x v="0"/>
    <x v="0"/>
    <s v="Returning"/>
    <s v="Travel"/>
    <s v="Insulated Bottle"/>
    <n v="3"/>
    <n v="35.380000000000003"/>
    <n v="0"/>
    <n v="13.51"/>
    <n v="106.14000000000001"/>
    <n v="40.53"/>
    <n v="65.610000000000014"/>
    <n v="0.61814584511023185"/>
  </r>
  <r>
    <n v="216"/>
    <d v="2026-12-13T00:00:00"/>
    <n v="2026"/>
    <s v="Q4"/>
    <n v="12"/>
    <x v="11"/>
    <x v="2"/>
    <x v="2"/>
    <x v="0"/>
    <s v="Business"/>
    <s v="Cycling"/>
    <s v="Commuter Helmet"/>
    <n v="1"/>
    <n v="83.08"/>
    <n v="0.15"/>
    <n v="42.91"/>
    <n v="70.617999999999995"/>
    <n v="42.91"/>
    <n v="27.707999999999998"/>
    <n v="0.39236455294684075"/>
  </r>
  <r>
    <n v="1937"/>
    <d v="2026-12-13T00:00:00"/>
    <n v="2026"/>
    <s v="Q4"/>
    <n v="12"/>
    <x v="11"/>
    <x v="1"/>
    <x v="12"/>
    <x v="1"/>
    <s v="Business"/>
    <s v="Camping"/>
    <s v="Compact Sleeping Bag"/>
    <n v="3"/>
    <n v="120.5"/>
    <n v="0.15"/>
    <n v="61.44"/>
    <n v="307.27499999999998"/>
    <n v="184.32"/>
    <n v="122.95499999999998"/>
    <n v="0.40014644862094212"/>
  </r>
  <r>
    <n v="4720"/>
    <d v="2026-12-13T00:00:00"/>
    <n v="2026"/>
    <s v="Q4"/>
    <n v="12"/>
    <x v="11"/>
    <x v="0"/>
    <x v="0"/>
    <x v="0"/>
    <s v="New"/>
    <s v="Hiking"/>
    <s v="Trekking Poles"/>
    <n v="3"/>
    <n v="73.040000000000006"/>
    <n v="0.1"/>
    <n v="31.78"/>
    <n v="197.208"/>
    <n v="95.34"/>
    <n v="101.86799999999999"/>
    <n v="0.51655105269563095"/>
  </r>
  <r>
    <n v="91"/>
    <d v="2026-12-14T00:00:00"/>
    <n v="2026"/>
    <s v="Q4"/>
    <n v="12"/>
    <x v="11"/>
    <x v="1"/>
    <x v="1"/>
    <x v="0"/>
    <s v="Returning"/>
    <s v="Camping"/>
    <s v="Alpine Tent 4P"/>
    <n v="2"/>
    <n v="339.95"/>
    <n v="0"/>
    <n v="195.78"/>
    <n v="679.9"/>
    <n v="391.56"/>
    <n v="288.33999999999997"/>
    <n v="0.42409177820267685"/>
  </r>
  <r>
    <n v="505"/>
    <d v="2026-12-14T00:00:00"/>
    <n v="2026"/>
    <s v="Q4"/>
    <n v="12"/>
    <x v="11"/>
    <x v="0"/>
    <x v="15"/>
    <x v="3"/>
    <s v="Returning"/>
    <s v="Camping"/>
    <s v="Trail Tent 2P"/>
    <n v="2"/>
    <n v="199.43"/>
    <n v="0.05"/>
    <n v="106.58"/>
    <n v="378.91699999999997"/>
    <n v="213.16"/>
    <n v="165.75699999999998"/>
    <n v="0.4374493622613923"/>
  </r>
  <r>
    <n v="640"/>
    <d v="2026-12-14T00:00:00"/>
    <n v="2026"/>
    <s v="Q4"/>
    <n v="12"/>
    <x v="11"/>
    <x v="0"/>
    <x v="15"/>
    <x v="0"/>
    <s v="Returning"/>
    <s v="Fitness"/>
    <s v="Training Mat"/>
    <n v="2"/>
    <n v="51.77"/>
    <n v="0.05"/>
    <n v="21.76"/>
    <n v="98.363"/>
    <n v="43.52"/>
    <n v="54.842999999999996"/>
    <n v="0.55755721155312465"/>
  </r>
  <r>
    <n v="1408"/>
    <d v="2026-12-14T00:00:00"/>
    <n v="2026"/>
    <s v="Q4"/>
    <n v="12"/>
    <x v="11"/>
    <x v="1"/>
    <x v="1"/>
    <x v="0"/>
    <s v="New"/>
    <s v="Travel"/>
    <s v="Travel Backpack 35L"/>
    <n v="1"/>
    <n v="161.53"/>
    <n v="0"/>
    <n v="87.43"/>
    <n v="161.53"/>
    <n v="87.43"/>
    <n v="74.099999999999994"/>
    <n v="0.45873831486411187"/>
  </r>
  <r>
    <n v="2074"/>
    <d v="2026-12-14T00:00:00"/>
    <n v="2026"/>
    <s v="Q4"/>
    <n v="12"/>
    <x v="11"/>
    <x v="1"/>
    <x v="12"/>
    <x v="1"/>
    <s v="Business"/>
    <s v="Hiking"/>
    <s v="Trail Boots"/>
    <n v="4"/>
    <n v="145.85"/>
    <n v="0.1"/>
    <n v="79.47"/>
    <n v="525.05999999999995"/>
    <n v="317.88"/>
    <n v="207.17999999999995"/>
    <n v="0.39458347617415146"/>
  </r>
  <r>
    <n v="2639"/>
    <d v="2026-12-14T00:00:00"/>
    <n v="2026"/>
    <s v="Q4"/>
    <n v="12"/>
    <x v="11"/>
    <x v="3"/>
    <x v="13"/>
    <x v="0"/>
    <s v="Returning"/>
    <s v="Camping"/>
    <s v="Trail Tent 2P"/>
    <n v="1"/>
    <n v="197.18"/>
    <n v="0"/>
    <n v="105.28"/>
    <n v="197.18"/>
    <n v="105.28"/>
    <n v="91.9"/>
    <n v="0.46607160969672384"/>
  </r>
  <r>
    <n v="2694"/>
    <d v="2026-12-14T00:00:00"/>
    <n v="2026"/>
    <s v="Q4"/>
    <n v="12"/>
    <x v="11"/>
    <x v="3"/>
    <x v="7"/>
    <x v="0"/>
    <s v="New"/>
    <s v="Camping"/>
    <s v="Compact Sleeping Bag"/>
    <n v="1"/>
    <n v="124.9"/>
    <n v="0"/>
    <n v="62.16"/>
    <n v="124.9"/>
    <n v="62.16"/>
    <n v="62.740000000000009"/>
    <n v="0.50232185748598879"/>
  </r>
  <r>
    <n v="2797"/>
    <d v="2026-12-14T00:00:00"/>
    <n v="2026"/>
    <s v="Q4"/>
    <n v="12"/>
    <x v="11"/>
    <x v="2"/>
    <x v="16"/>
    <x v="2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</r>
  <r>
    <n v="2811"/>
    <d v="2026-12-14T00:00:00"/>
    <n v="2026"/>
    <s v="Q4"/>
    <n v="12"/>
    <x v="11"/>
    <x v="1"/>
    <x v="11"/>
    <x v="2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</r>
  <r>
    <n v="4037"/>
    <d v="2026-12-14T00:00:00"/>
    <n v="2026"/>
    <s v="Q4"/>
    <n v="12"/>
    <x v="11"/>
    <x v="3"/>
    <x v="8"/>
    <x v="2"/>
    <s v="Returning"/>
    <s v="Hiking"/>
    <s v="Summit Backpack 45L"/>
    <n v="1"/>
    <n v="152.4"/>
    <n v="0.05"/>
    <n v="77.98"/>
    <n v="144.78"/>
    <n v="77.98"/>
    <n v="66.8"/>
    <n v="0.46138969470921398"/>
  </r>
  <r>
    <n v="4629"/>
    <d v="2026-12-14T00:00:00"/>
    <n v="2026"/>
    <s v="Q4"/>
    <n v="12"/>
    <x v="11"/>
    <x v="2"/>
    <x v="2"/>
    <x v="0"/>
    <s v="New"/>
    <s v="Travel"/>
    <s v="Insulated Bottle"/>
    <n v="1"/>
    <n v="36.17"/>
    <n v="0.05"/>
    <n v="13.87"/>
    <n v="34.361499999999999"/>
    <n v="13.87"/>
    <n v="20.491500000000002"/>
    <n v="0.59635056676803988"/>
  </r>
  <r>
    <n v="2455"/>
    <d v="2026-12-15T00:00:00"/>
    <n v="2026"/>
    <s v="Q4"/>
    <n v="12"/>
    <x v="11"/>
    <x v="1"/>
    <x v="12"/>
    <x v="0"/>
    <s v="Returning"/>
    <s v="Camping"/>
    <s v="Compact Sleeping Bag"/>
    <n v="3"/>
    <n v="126.21"/>
    <n v="0.1"/>
    <n v="60.65"/>
    <n v="340.767"/>
    <n v="181.95"/>
    <n v="158.81700000000001"/>
    <n v="0.46605745274630467"/>
  </r>
  <r>
    <n v="3184"/>
    <d v="2026-12-15T00:00:00"/>
    <n v="2026"/>
    <s v="Q4"/>
    <n v="12"/>
    <x v="11"/>
    <x v="3"/>
    <x v="13"/>
    <x v="1"/>
    <s v="Returning"/>
    <s v="Hiking"/>
    <s v="Trail Boots"/>
    <n v="6"/>
    <n v="143.72999999999999"/>
    <n v="0.15"/>
    <n v="77.27"/>
    <n v="733.02299999999991"/>
    <n v="463.62"/>
    <n v="269.40299999999991"/>
    <n v="0.36752325643260847"/>
  </r>
  <r>
    <n v="3363"/>
    <d v="2026-12-15T00:00:00"/>
    <n v="2026"/>
    <s v="Q4"/>
    <n v="12"/>
    <x v="11"/>
    <x v="1"/>
    <x v="12"/>
    <x v="3"/>
    <s v="New"/>
    <s v="Hiking"/>
    <s v="Trail Boots"/>
    <n v="4"/>
    <n v="146.38999999999999"/>
    <n v="0"/>
    <n v="78.95"/>
    <n v="585.55999999999995"/>
    <n v="315.8"/>
    <n v="269.75999999999993"/>
    <n v="0.46068720541020552"/>
  </r>
  <r>
    <n v="3373"/>
    <d v="2026-12-15T00:00:00"/>
    <n v="2026"/>
    <s v="Q4"/>
    <n v="12"/>
    <x v="11"/>
    <x v="1"/>
    <x v="12"/>
    <x v="3"/>
    <s v="Returning"/>
    <s v="Hiking"/>
    <s v="Hiking Daypack 20L"/>
    <n v="2"/>
    <n v="89.84"/>
    <n v="0.05"/>
    <n v="45.17"/>
    <n v="170.696"/>
    <n v="90.34"/>
    <n v="80.355999999999995"/>
    <n v="0.47075502647982376"/>
  </r>
  <r>
    <n v="3799"/>
    <d v="2026-12-15T00:00:00"/>
    <n v="2026"/>
    <s v="Q4"/>
    <n v="12"/>
    <x v="11"/>
    <x v="2"/>
    <x v="10"/>
    <x v="2"/>
    <s v="New"/>
    <s v="Fitness"/>
    <s v="Training Mat"/>
    <n v="3"/>
    <n v="49.67"/>
    <n v="0.05"/>
    <n v="21.5"/>
    <n v="141.55949999999999"/>
    <n v="64.5"/>
    <n v="77.059499999999986"/>
    <n v="0.54436120500566898"/>
  </r>
  <r>
    <n v="5002"/>
    <d v="2026-12-15T00:00:00"/>
    <n v="2026"/>
    <s v="Q4"/>
    <n v="12"/>
    <x v="11"/>
    <x v="1"/>
    <x v="14"/>
    <x v="1"/>
    <s v="Business"/>
    <s v="Hiking"/>
    <s v="Hiking Daypack 20L"/>
    <n v="4"/>
    <n v="94.3"/>
    <n v="0.1"/>
    <n v="44.36"/>
    <n v="339.48"/>
    <n v="177.44"/>
    <n v="162.04000000000002"/>
    <n v="0.47731825144338402"/>
  </r>
  <r>
    <n v="2896"/>
    <d v="2026-12-16T00:00:00"/>
    <n v="2026"/>
    <s v="Q4"/>
    <n v="12"/>
    <x v="11"/>
    <x v="1"/>
    <x v="12"/>
    <x v="2"/>
    <s v="Business"/>
    <s v="Fitness"/>
    <s v="Recovery Roller"/>
    <n v="2"/>
    <n v="36.020000000000003"/>
    <n v="0.1"/>
    <n v="13.59"/>
    <n v="64.836000000000013"/>
    <n v="27.18"/>
    <n v="37.656000000000013"/>
    <n v="0.58078845086063302"/>
  </r>
  <r>
    <n v="3334"/>
    <d v="2026-12-16T00:00:00"/>
    <n v="2026"/>
    <s v="Q4"/>
    <n v="12"/>
    <x v="11"/>
    <x v="1"/>
    <x v="14"/>
    <x v="0"/>
    <s v="Returning"/>
    <s v="Hiking"/>
    <s v="Summit Backpack 45L"/>
    <n v="1"/>
    <n v="154.12"/>
    <n v="0"/>
    <n v="77.45"/>
    <n v="154.12"/>
    <n v="77.45"/>
    <n v="76.67"/>
    <n v="0.49746950428237735"/>
  </r>
  <r>
    <n v="3469"/>
    <d v="2026-12-16T00:00:00"/>
    <n v="2026"/>
    <s v="Q4"/>
    <n v="12"/>
    <x v="11"/>
    <x v="0"/>
    <x v="9"/>
    <x v="0"/>
    <s v="Returning"/>
    <s v="Hiking"/>
    <s v="Summit Backpack 45L"/>
    <n v="1"/>
    <n v="150.88"/>
    <n v="0.05"/>
    <n v="81.02"/>
    <n v="143.33599999999998"/>
    <n v="81.02"/>
    <n v="62.315999999999988"/>
    <n v="0.43475470223809787"/>
  </r>
  <r>
    <n v="569"/>
    <d v="2026-12-17T00:00:00"/>
    <n v="2026"/>
    <s v="Q4"/>
    <n v="12"/>
    <x v="11"/>
    <x v="2"/>
    <x v="2"/>
    <x v="3"/>
    <s v="New"/>
    <s v="Cycling"/>
    <s v="Compact Repair Kit"/>
    <n v="2"/>
    <n v="40.479999999999997"/>
    <n v="0"/>
    <n v="16.23"/>
    <n v="80.959999999999994"/>
    <n v="32.46"/>
    <n v="48.499999999999993"/>
    <n v="0.5990612648221344"/>
  </r>
  <r>
    <n v="2404"/>
    <d v="2026-12-17T00:00:00"/>
    <n v="2026"/>
    <s v="Q4"/>
    <n v="12"/>
    <x v="11"/>
    <x v="2"/>
    <x v="10"/>
    <x v="3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</r>
  <r>
    <n v="4682"/>
    <d v="2026-12-17T00:00:00"/>
    <n v="2026"/>
    <s v="Q4"/>
    <n v="12"/>
    <x v="11"/>
    <x v="3"/>
    <x v="4"/>
    <x v="2"/>
    <s v="New"/>
    <s v="Fitness"/>
    <s v="Resistance Band Set"/>
    <n v="2"/>
    <n v="40.89"/>
    <n v="0"/>
    <n v="14.95"/>
    <n v="81.78"/>
    <n v="29.9"/>
    <n v="51.88"/>
    <n v="0.63438493519197847"/>
  </r>
  <r>
    <n v="4888"/>
    <d v="2026-12-17T00:00:00"/>
    <n v="2026"/>
    <s v="Q4"/>
    <n v="12"/>
    <x v="11"/>
    <x v="2"/>
    <x v="2"/>
    <x v="3"/>
    <s v="New"/>
    <s v="Fitness"/>
    <s v="Resistance Band Set"/>
    <n v="1"/>
    <n v="40.159999999999997"/>
    <n v="0.15"/>
    <n v="14.46"/>
    <n v="34.135999999999996"/>
    <n v="14.46"/>
    <n v="19.675999999999995"/>
    <n v="0.576400281228029"/>
  </r>
  <r>
    <n v="4923"/>
    <d v="2026-12-17T00:00:00"/>
    <n v="2026"/>
    <s v="Q4"/>
    <n v="12"/>
    <x v="11"/>
    <x v="3"/>
    <x v="13"/>
    <x v="0"/>
    <s v="New"/>
    <s v="Camping"/>
    <s v="Portable Camp Stove"/>
    <n v="2"/>
    <n v="79.86"/>
    <n v="0"/>
    <n v="39.049999999999997"/>
    <n v="159.72"/>
    <n v="78.099999999999994"/>
    <n v="81.62"/>
    <n v="0.51101928374655647"/>
  </r>
  <r>
    <n v="131"/>
    <d v="2026-12-18T00:00:00"/>
    <n v="2026"/>
    <s v="Q4"/>
    <n v="12"/>
    <x v="11"/>
    <x v="1"/>
    <x v="11"/>
    <x v="3"/>
    <s v="Returning"/>
    <s v="Camping"/>
    <s v="Compact Sleeping Bag"/>
    <n v="2"/>
    <n v="123.42"/>
    <n v="0.1"/>
    <n v="60.03"/>
    <n v="222.15600000000001"/>
    <n v="120.06"/>
    <n v="102.096"/>
    <n v="0.45956895154756117"/>
  </r>
  <r>
    <n v="349"/>
    <d v="2026-12-18T00:00:00"/>
    <n v="2026"/>
    <s v="Q4"/>
    <n v="12"/>
    <x v="11"/>
    <x v="2"/>
    <x v="2"/>
    <x v="0"/>
    <s v="Returning"/>
    <s v="Travel"/>
    <s v="Packing Cube Set"/>
    <n v="1"/>
    <n v="47.61"/>
    <n v="0.05"/>
    <n v="18.18"/>
    <n v="45.229499999999994"/>
    <n v="18.18"/>
    <n v="27.049499999999995"/>
    <n v="0.59804994527907662"/>
  </r>
  <r>
    <n v="1131"/>
    <d v="2026-12-18T00:00:00"/>
    <n v="2026"/>
    <s v="Q4"/>
    <n v="12"/>
    <x v="11"/>
    <x v="3"/>
    <x v="8"/>
    <x v="0"/>
    <s v="Returning"/>
    <s v="Hiking"/>
    <s v="Hiking Daypack 20L"/>
    <n v="2"/>
    <n v="93.88"/>
    <n v="0.1"/>
    <n v="45.89"/>
    <n v="168.98400000000001"/>
    <n v="91.78"/>
    <n v="77.204000000000008"/>
    <n v="0.45687165648818823"/>
  </r>
  <r>
    <n v="2738"/>
    <d v="2026-12-18T00:00:00"/>
    <n v="2026"/>
    <s v="Q4"/>
    <n v="12"/>
    <x v="11"/>
    <x v="1"/>
    <x v="11"/>
    <x v="0"/>
    <s v="New"/>
    <s v="Hiking"/>
    <s v="Trail Boots"/>
    <n v="3"/>
    <n v="145.43"/>
    <n v="0.05"/>
    <n v="81.72"/>
    <n v="414.47550000000001"/>
    <n v="245.16"/>
    <n v="169.31550000000001"/>
    <n v="0.40850544845232106"/>
  </r>
  <r>
    <n v="4400"/>
    <d v="2026-12-18T00:00:00"/>
    <n v="2026"/>
    <s v="Q4"/>
    <n v="12"/>
    <x v="11"/>
    <x v="3"/>
    <x v="4"/>
    <x v="0"/>
    <s v="Returning"/>
    <s v="Travel"/>
    <s v="Insulated Bottle"/>
    <n v="2"/>
    <n v="36.89"/>
    <n v="0.1"/>
    <n v="13.74"/>
    <n v="66.402000000000001"/>
    <n v="27.48"/>
    <n v="38.921999999999997"/>
    <n v="0.58615704346254627"/>
  </r>
  <r>
    <n v="3122"/>
    <d v="2026-12-19T00:00:00"/>
    <n v="2026"/>
    <s v="Q4"/>
    <n v="12"/>
    <x v="11"/>
    <x v="0"/>
    <x v="0"/>
    <x v="3"/>
    <s v="Returning"/>
    <s v="Hiking"/>
    <s v="Trail Boots"/>
    <n v="1"/>
    <n v="145.44"/>
    <n v="0.1"/>
    <n v="80.42"/>
    <n v="130.89600000000002"/>
    <n v="80.42"/>
    <n v="50.476000000000013"/>
    <n v="0.38561911746730232"/>
  </r>
  <r>
    <n v="4572"/>
    <d v="2026-12-19T00:00:00"/>
    <n v="2026"/>
    <s v="Q4"/>
    <n v="12"/>
    <x v="11"/>
    <x v="0"/>
    <x v="15"/>
    <x v="0"/>
    <s v="New"/>
    <s v="Fitness"/>
    <s v="Training Mat"/>
    <n v="2"/>
    <n v="51.56"/>
    <n v="0"/>
    <n v="21.9"/>
    <n v="103.12"/>
    <n v="43.8"/>
    <n v="59.320000000000007"/>
    <n v="0.57525213343677273"/>
  </r>
  <r>
    <n v="4783"/>
    <d v="2026-12-19T00:00:00"/>
    <n v="2026"/>
    <s v="Q4"/>
    <n v="12"/>
    <x v="11"/>
    <x v="3"/>
    <x v="7"/>
    <x v="0"/>
    <s v="New"/>
    <s v="Camping"/>
    <s v="Compact Sleeping Bag"/>
    <n v="2"/>
    <n v="122"/>
    <n v="0.15"/>
    <n v="60.01"/>
    <n v="207.4"/>
    <n v="120.02"/>
    <n v="87.38000000000001"/>
    <n v="0.4213114754098361"/>
  </r>
  <r>
    <n v="5055"/>
    <d v="2026-12-19T00:00:00"/>
    <n v="2026"/>
    <s v="Q4"/>
    <n v="12"/>
    <x v="11"/>
    <x v="2"/>
    <x v="3"/>
    <x v="3"/>
    <s v="New"/>
    <s v="Hiking"/>
    <s v="Trekking Poles"/>
    <n v="1"/>
    <n v="71.89"/>
    <n v="0.15"/>
    <n v="32.409999999999997"/>
    <n v="61.106499999999997"/>
    <n v="32.409999999999997"/>
    <n v="28.6965"/>
    <n v="0.46961452545964832"/>
  </r>
  <r>
    <n v="5100"/>
    <d v="2026-12-19T00:00:00"/>
    <n v="2026"/>
    <s v="Q4"/>
    <n v="12"/>
    <x v="11"/>
    <x v="2"/>
    <x v="5"/>
    <x v="0"/>
    <s v="Returning"/>
    <s v="Hiking"/>
    <s v="Trekking Poles"/>
    <n v="2"/>
    <n v="70.59"/>
    <n v="0.15"/>
    <n v="31.56"/>
    <n v="120.003"/>
    <n v="63.12"/>
    <n v="56.883000000000003"/>
    <n v="0.47401314967125824"/>
  </r>
  <r>
    <n v="488"/>
    <d v="2026-12-20T00:00:00"/>
    <n v="2026"/>
    <s v="Q4"/>
    <n v="12"/>
    <x v="11"/>
    <x v="3"/>
    <x v="7"/>
    <x v="0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</r>
  <r>
    <n v="710"/>
    <d v="2026-12-20T00:00:00"/>
    <n v="2026"/>
    <s v="Q4"/>
    <n v="12"/>
    <x v="11"/>
    <x v="1"/>
    <x v="6"/>
    <x v="1"/>
    <s v="Business"/>
    <s v="Hiking"/>
    <s v="Trail Boots"/>
    <n v="3"/>
    <n v="140.4"/>
    <n v="0.2"/>
    <n v="81.760000000000005"/>
    <n v="336.96000000000004"/>
    <n v="245.28000000000003"/>
    <n v="91.68"/>
    <n v="0.27207977207977208"/>
  </r>
  <r>
    <n v="1009"/>
    <d v="2026-12-20T00:00:00"/>
    <n v="2026"/>
    <s v="Q4"/>
    <n v="12"/>
    <x v="11"/>
    <x v="3"/>
    <x v="13"/>
    <x v="3"/>
    <s v="Returning"/>
    <s v="Hiking"/>
    <s v="Trekking Poles"/>
    <n v="2"/>
    <n v="72.349999999999994"/>
    <n v="0.15"/>
    <n v="32.44"/>
    <n v="122.99499999999999"/>
    <n v="64.88"/>
    <n v="58.114999999999995"/>
    <n v="0.47249888206837676"/>
  </r>
  <r>
    <n v="1231"/>
    <d v="2026-12-20T00:00:00"/>
    <n v="2026"/>
    <s v="Q4"/>
    <n v="12"/>
    <x v="11"/>
    <x v="3"/>
    <x v="8"/>
    <x v="0"/>
    <s v="New"/>
    <s v="Camping"/>
    <s v="Compact Sleeping Bag"/>
    <n v="4"/>
    <n v="120.8"/>
    <n v="0.1"/>
    <n v="59.93"/>
    <n v="434.88"/>
    <n v="239.72"/>
    <n v="195.16"/>
    <n v="0.44876747608535689"/>
  </r>
  <r>
    <n v="1445"/>
    <d v="2026-12-20T00:00:00"/>
    <n v="2026"/>
    <s v="Q4"/>
    <n v="12"/>
    <x v="11"/>
    <x v="3"/>
    <x v="7"/>
    <x v="0"/>
    <s v="New"/>
    <s v="Hiking"/>
    <s v="Trekking Poles"/>
    <n v="1"/>
    <n v="71.23"/>
    <n v="0"/>
    <n v="31.63"/>
    <n v="71.23"/>
    <n v="31.63"/>
    <n v="39.600000000000009"/>
    <n v="0.55594552856942303"/>
  </r>
  <r>
    <n v="2842"/>
    <d v="2026-12-20T00:00:00"/>
    <n v="2026"/>
    <s v="Q4"/>
    <n v="12"/>
    <x v="11"/>
    <x v="2"/>
    <x v="10"/>
    <x v="1"/>
    <s v="Business"/>
    <s v="Cycling"/>
    <s v="Trail Bike Light"/>
    <n v="5"/>
    <n v="51.02"/>
    <n v="0.05"/>
    <n v="22.56"/>
    <n v="242.345"/>
    <n v="112.8"/>
    <n v="129.54500000000002"/>
    <n v="0.5345478553302111"/>
  </r>
  <r>
    <n v="3783"/>
    <d v="2026-12-20T00:00:00"/>
    <n v="2026"/>
    <s v="Q4"/>
    <n v="12"/>
    <x v="11"/>
    <x v="2"/>
    <x v="2"/>
    <x v="3"/>
    <s v="New"/>
    <s v="Travel"/>
    <s v="Carry-On Duffel"/>
    <n v="1"/>
    <n v="130.52000000000001"/>
    <n v="0.1"/>
    <n v="66.09"/>
    <n v="117.46800000000002"/>
    <n v="66.09"/>
    <n v="51.378000000000014"/>
    <n v="0.43737869036673821"/>
  </r>
  <r>
    <n v="4484"/>
    <d v="2026-12-20T00:00:00"/>
    <n v="2026"/>
    <s v="Q4"/>
    <n v="12"/>
    <x v="11"/>
    <x v="1"/>
    <x v="14"/>
    <x v="0"/>
    <s v="Returning"/>
    <s v="Cycling"/>
    <s v="Commuter Helmet"/>
    <n v="2"/>
    <n v="79.87"/>
    <n v="0.15"/>
    <n v="41.9"/>
    <n v="135.779"/>
    <n v="83.8"/>
    <n v="51.978999999999999"/>
    <n v="0.38282061290773978"/>
  </r>
  <r>
    <n v="4597"/>
    <d v="2026-12-20T00:00:00"/>
    <n v="2026"/>
    <s v="Q4"/>
    <n v="12"/>
    <x v="11"/>
    <x v="3"/>
    <x v="13"/>
    <x v="0"/>
    <s v="Returning"/>
    <s v="Hiking"/>
    <s v="Trekking Poles"/>
    <n v="3"/>
    <n v="71.3"/>
    <n v="0.1"/>
    <n v="32.93"/>
    <n v="192.51"/>
    <n v="98.789999999999992"/>
    <n v="93.72"/>
    <n v="0.48683185289075892"/>
  </r>
  <r>
    <n v="4917"/>
    <d v="2026-12-20T00:00:00"/>
    <n v="2026"/>
    <s v="Q4"/>
    <n v="12"/>
    <x v="11"/>
    <x v="0"/>
    <x v="9"/>
    <x v="0"/>
    <s v="Returning"/>
    <s v="Camping"/>
    <s v="Compact Sleeping Bag"/>
    <n v="2"/>
    <n v="122.95"/>
    <n v="0.1"/>
    <n v="59.79"/>
    <n v="221.31"/>
    <n v="119.58"/>
    <n v="101.73"/>
    <n v="0.45967195336857802"/>
  </r>
  <r>
    <n v="629"/>
    <d v="2026-12-21T00:00:00"/>
    <n v="2026"/>
    <s v="Q4"/>
    <n v="12"/>
    <x v="11"/>
    <x v="3"/>
    <x v="13"/>
    <x v="0"/>
    <s v="Business"/>
    <s v="Fitness"/>
    <s v="Training Mat"/>
    <n v="2"/>
    <n v="50.04"/>
    <n v="0.05"/>
    <n v="22.43"/>
    <n v="95.075999999999993"/>
    <n v="44.86"/>
    <n v="50.215999999999994"/>
    <n v="0.52816694013210486"/>
  </r>
  <r>
    <n v="1373"/>
    <d v="2026-12-21T00:00:00"/>
    <n v="2026"/>
    <s v="Q4"/>
    <n v="12"/>
    <x v="11"/>
    <x v="1"/>
    <x v="1"/>
    <x v="3"/>
    <s v="Returning"/>
    <s v="Camping"/>
    <s v="Portable Camp Stove"/>
    <n v="1"/>
    <n v="80.92"/>
    <n v="0.05"/>
    <n v="40.14"/>
    <n v="76.873999999999995"/>
    <n v="40.14"/>
    <n v="36.733999999999995"/>
    <n v="0.47784686630069978"/>
  </r>
  <r>
    <n v="1668"/>
    <d v="2026-12-21T00:00:00"/>
    <n v="2026"/>
    <s v="Q4"/>
    <n v="12"/>
    <x v="11"/>
    <x v="2"/>
    <x v="5"/>
    <x v="0"/>
    <s v="Business"/>
    <s v="Cycling"/>
    <s v="Trail Bike Light"/>
    <n v="6"/>
    <n v="50.35"/>
    <n v="0.15"/>
    <n v="22.91"/>
    <n v="256.78500000000003"/>
    <n v="137.46"/>
    <n v="119.32500000000002"/>
    <n v="0.46468835796483443"/>
  </r>
  <r>
    <n v="2646"/>
    <d v="2026-12-21T00:00:00"/>
    <n v="2026"/>
    <s v="Q4"/>
    <n v="12"/>
    <x v="11"/>
    <x v="1"/>
    <x v="1"/>
    <x v="0"/>
    <s v="Returning"/>
    <s v="Fitness"/>
    <s v="Recovery Roller"/>
    <n v="1"/>
    <n v="35.799999999999997"/>
    <n v="0.05"/>
    <n v="14.12"/>
    <n v="34.01"/>
    <n v="14.12"/>
    <n v="19.89"/>
    <n v="0.58482799176712741"/>
  </r>
  <r>
    <n v="3044"/>
    <d v="2026-12-21T00:00:00"/>
    <n v="2026"/>
    <s v="Q4"/>
    <n v="12"/>
    <x v="11"/>
    <x v="1"/>
    <x v="6"/>
    <x v="1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</r>
  <r>
    <n v="3065"/>
    <d v="2026-12-21T00:00:00"/>
    <n v="2026"/>
    <s v="Q4"/>
    <n v="12"/>
    <x v="11"/>
    <x v="2"/>
    <x v="10"/>
    <x v="0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</r>
  <r>
    <n v="3365"/>
    <d v="2026-12-21T00:00:00"/>
    <n v="2026"/>
    <s v="Q4"/>
    <n v="12"/>
    <x v="11"/>
    <x v="3"/>
    <x v="7"/>
    <x v="2"/>
    <s v="New"/>
    <s v="Fitness"/>
    <s v="Weighted Vest"/>
    <n v="2"/>
    <n v="122.4"/>
    <n v="0.1"/>
    <n v="71.09"/>
    <n v="220.32000000000002"/>
    <n v="142.18"/>
    <n v="78.140000000000015"/>
    <n v="0.35466594045025424"/>
  </r>
  <r>
    <n v="4042"/>
    <d v="2026-12-21T00:00:00"/>
    <n v="2026"/>
    <s v="Q4"/>
    <n v="12"/>
    <x v="11"/>
    <x v="0"/>
    <x v="9"/>
    <x v="3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</r>
  <r>
    <n v="4635"/>
    <d v="2026-12-21T00:00:00"/>
    <n v="2026"/>
    <s v="Q4"/>
    <n v="12"/>
    <x v="11"/>
    <x v="3"/>
    <x v="13"/>
    <x v="1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</r>
  <r>
    <n v="4748"/>
    <d v="2026-12-21T00:00:00"/>
    <n v="2026"/>
    <s v="Q4"/>
    <n v="12"/>
    <x v="11"/>
    <x v="3"/>
    <x v="13"/>
    <x v="2"/>
    <s v="Business"/>
    <s v="Cycling"/>
    <s v="Trail Bike Light"/>
    <n v="1"/>
    <n v="51.18"/>
    <n v="0.05"/>
    <n v="22.98"/>
    <n v="48.620999999999995"/>
    <n v="22.98"/>
    <n v="25.640999999999995"/>
    <n v="0.52736471894860237"/>
  </r>
  <r>
    <n v="342"/>
    <d v="2026-12-22T00:00:00"/>
    <n v="2026"/>
    <s v="Q4"/>
    <n v="12"/>
    <x v="11"/>
    <x v="1"/>
    <x v="6"/>
    <x v="2"/>
    <s v="New"/>
    <s v="Cycling"/>
    <s v="Compact Repair Kit"/>
    <n v="3"/>
    <n v="40.78"/>
    <n v="0.15"/>
    <n v="16.73"/>
    <n v="103.989"/>
    <n v="50.19"/>
    <n v="53.799000000000007"/>
    <n v="0.51735279693044456"/>
  </r>
  <r>
    <n v="676"/>
    <d v="2026-12-22T00:00:00"/>
    <n v="2026"/>
    <s v="Q4"/>
    <n v="12"/>
    <x v="11"/>
    <x v="2"/>
    <x v="3"/>
    <x v="3"/>
    <s v="Returning"/>
    <s v="Camping"/>
    <s v="Trail Tent 2P"/>
    <n v="1"/>
    <n v="195.63"/>
    <n v="0.05"/>
    <n v="102.13"/>
    <n v="185.84849999999997"/>
    <n v="102.13"/>
    <n v="83.718499999999977"/>
    <n v="0.45046637449320276"/>
  </r>
  <r>
    <n v="1912"/>
    <d v="2026-12-22T00:00:00"/>
    <n v="2026"/>
    <s v="Q4"/>
    <n v="12"/>
    <x v="11"/>
    <x v="2"/>
    <x v="5"/>
    <x v="1"/>
    <s v="Returning"/>
    <s v="Travel"/>
    <s v="Carry-On Duffel"/>
    <n v="10"/>
    <n v="134.86000000000001"/>
    <n v="0.1"/>
    <n v="65.3"/>
    <n v="1213.7400000000002"/>
    <n v="653"/>
    <n v="560.74000000000024"/>
    <n v="0.46199350767050612"/>
  </r>
  <r>
    <n v="2065"/>
    <d v="2026-12-22T00:00:00"/>
    <n v="2026"/>
    <s v="Q4"/>
    <n v="12"/>
    <x v="11"/>
    <x v="3"/>
    <x v="4"/>
    <x v="0"/>
    <s v="New"/>
    <s v="Cycling"/>
    <s v="Commuter Helmet"/>
    <n v="1"/>
    <n v="83.15"/>
    <n v="0"/>
    <n v="42.3"/>
    <n v="83.15"/>
    <n v="42.3"/>
    <n v="40.850000000000009"/>
    <n v="0.49128081779915822"/>
  </r>
  <r>
    <n v="3136"/>
    <d v="2026-12-22T00:00:00"/>
    <n v="2026"/>
    <s v="Q4"/>
    <n v="12"/>
    <x v="11"/>
    <x v="1"/>
    <x v="6"/>
    <x v="3"/>
    <s v="Business"/>
    <s v="Cycling"/>
    <s v="Commuter Helmet"/>
    <n v="1"/>
    <n v="81.599999999999994"/>
    <n v="0.15"/>
    <n v="42"/>
    <n v="69.36"/>
    <n v="42"/>
    <n v="27.36"/>
    <n v="0.3944636678200692"/>
  </r>
  <r>
    <n v="3423"/>
    <d v="2026-12-22T00:00:00"/>
    <n v="2026"/>
    <s v="Q4"/>
    <n v="12"/>
    <x v="11"/>
    <x v="3"/>
    <x v="7"/>
    <x v="2"/>
    <s v="Business"/>
    <s v="Travel"/>
    <s v="Packing Cube Set"/>
    <n v="5"/>
    <n v="47.67"/>
    <n v="0.1"/>
    <n v="17.84"/>
    <n v="214.51500000000001"/>
    <n v="89.2"/>
    <n v="125.31500000000001"/>
    <n v="0.5841782625923595"/>
  </r>
  <r>
    <n v="3746"/>
    <d v="2026-12-22T00:00:00"/>
    <n v="2026"/>
    <s v="Q4"/>
    <n v="12"/>
    <x v="11"/>
    <x v="3"/>
    <x v="7"/>
    <x v="2"/>
    <s v="Business"/>
    <s v="Cycling"/>
    <s v="Trail Bike Light"/>
    <n v="2"/>
    <n v="50.96"/>
    <n v="0.15"/>
    <n v="22.59"/>
    <n v="86.632000000000005"/>
    <n v="45.18"/>
    <n v="41.452000000000005"/>
    <n v="0.47848370117277683"/>
  </r>
  <r>
    <n v="1198"/>
    <d v="2026-12-23T00:00:00"/>
    <n v="2026"/>
    <s v="Q4"/>
    <n v="12"/>
    <x v="11"/>
    <x v="3"/>
    <x v="7"/>
    <x v="2"/>
    <s v="New"/>
    <s v="Travel"/>
    <s v="Packing Cube Set"/>
    <n v="5"/>
    <n v="47.69"/>
    <n v="0.05"/>
    <n v="18.23"/>
    <n v="226.52749999999997"/>
    <n v="91.15"/>
    <n v="135.37749999999997"/>
    <n v="0.59762059794064726"/>
  </r>
  <r>
    <n v="2123"/>
    <d v="2026-12-23T00:00:00"/>
    <n v="2026"/>
    <s v="Q4"/>
    <n v="12"/>
    <x v="11"/>
    <x v="3"/>
    <x v="8"/>
    <x v="0"/>
    <s v="Returning"/>
    <s v="Hiking"/>
    <s v="Hiking Daypack 20L"/>
    <n v="1"/>
    <n v="91.08"/>
    <n v="0.2"/>
    <n v="46.14"/>
    <n v="72.864000000000004"/>
    <n v="46.14"/>
    <n v="26.724000000000004"/>
    <n v="0.36676548089591571"/>
  </r>
  <r>
    <n v="2586"/>
    <d v="2026-12-23T00:00:00"/>
    <n v="2026"/>
    <s v="Q4"/>
    <n v="12"/>
    <x v="11"/>
    <x v="1"/>
    <x v="14"/>
    <x v="2"/>
    <s v="New"/>
    <s v="Hiking"/>
    <s v="Trail Boots"/>
    <n v="1"/>
    <n v="143.84"/>
    <n v="0.15"/>
    <n v="78.17"/>
    <n v="122.264"/>
    <n v="78.17"/>
    <n v="44.093999999999994"/>
    <n v="0.360645815612118"/>
  </r>
  <r>
    <n v="3048"/>
    <d v="2026-12-23T00:00:00"/>
    <n v="2026"/>
    <s v="Q4"/>
    <n v="12"/>
    <x v="11"/>
    <x v="1"/>
    <x v="6"/>
    <x v="0"/>
    <s v="New"/>
    <s v="Cycling"/>
    <s v="Cycling Pack 12L"/>
    <n v="1"/>
    <n v="102.66"/>
    <n v="0.05"/>
    <n v="49.2"/>
    <n v="97.526999999999987"/>
    <n v="49.2"/>
    <n v="48.326999999999984"/>
    <n v="0.4955243163431664"/>
  </r>
  <r>
    <n v="3838"/>
    <d v="2026-12-23T00:00:00"/>
    <n v="2026"/>
    <s v="Q4"/>
    <n v="12"/>
    <x v="11"/>
    <x v="1"/>
    <x v="11"/>
    <x v="2"/>
    <s v="New"/>
    <s v="Fitness"/>
    <s v="Resistance Band Set"/>
    <n v="2"/>
    <n v="40.32"/>
    <n v="0"/>
    <n v="14.39"/>
    <n v="80.64"/>
    <n v="28.78"/>
    <n v="51.86"/>
    <n v="0.64310515873015872"/>
  </r>
  <r>
    <n v="4718"/>
    <d v="2026-12-23T00:00:00"/>
    <n v="2026"/>
    <s v="Q4"/>
    <n v="12"/>
    <x v="11"/>
    <x v="0"/>
    <x v="0"/>
    <x v="2"/>
    <s v="Returning"/>
    <s v="Hiking"/>
    <s v="Summit Backpack 45L"/>
    <n v="1"/>
    <n v="157.58000000000001"/>
    <n v="0.1"/>
    <n v="80.37"/>
    <n v="141.822"/>
    <n v="80.37"/>
    <n v="61.451999999999998"/>
    <n v="0.43330371874603374"/>
  </r>
  <r>
    <n v="4844"/>
    <d v="2026-12-23T00:00:00"/>
    <n v="2026"/>
    <s v="Q4"/>
    <n v="12"/>
    <x v="11"/>
    <x v="1"/>
    <x v="14"/>
    <x v="0"/>
    <s v="New"/>
    <s v="Fitness"/>
    <s v="Recovery Roller"/>
    <n v="1"/>
    <n v="36.4"/>
    <n v="0"/>
    <n v="14.22"/>
    <n v="36.4"/>
    <n v="14.22"/>
    <n v="22.18"/>
    <n v="0.6093406593406594"/>
  </r>
  <r>
    <n v="678"/>
    <d v="2026-12-24T00:00:00"/>
    <n v="2026"/>
    <s v="Q4"/>
    <n v="12"/>
    <x v="11"/>
    <x v="1"/>
    <x v="11"/>
    <x v="0"/>
    <s v="Business"/>
    <s v="Hiking"/>
    <s v="Trail Boots"/>
    <n v="1"/>
    <n v="142.15"/>
    <n v="0.05"/>
    <n v="80.5"/>
    <n v="135.04249999999999"/>
    <n v="80.5"/>
    <n v="54.54249999999999"/>
    <n v="0.40389136753244342"/>
  </r>
  <r>
    <n v="1706"/>
    <d v="2026-12-24T00:00:00"/>
    <n v="2026"/>
    <s v="Q4"/>
    <n v="12"/>
    <x v="11"/>
    <x v="0"/>
    <x v="0"/>
    <x v="0"/>
    <s v="Returning"/>
    <s v="Camping"/>
    <s v="Alpine Tent 4P"/>
    <n v="2"/>
    <n v="332.38"/>
    <n v="0.05"/>
    <n v="192.16"/>
    <n v="631.52199999999993"/>
    <n v="384.32"/>
    <n v="247.20199999999994"/>
    <n v="0.39143846136793331"/>
  </r>
  <r>
    <n v="3034"/>
    <d v="2026-12-24T00:00:00"/>
    <n v="2026"/>
    <s v="Q4"/>
    <n v="12"/>
    <x v="11"/>
    <x v="1"/>
    <x v="1"/>
    <x v="2"/>
    <s v="New"/>
    <s v="Camping"/>
    <s v="Compact Sleeping Bag"/>
    <n v="1"/>
    <n v="122.18"/>
    <n v="0.15"/>
    <n v="61.28"/>
    <n v="103.85300000000001"/>
    <n v="61.28"/>
    <n v="42.573000000000008"/>
    <n v="0.40993519686479934"/>
  </r>
  <r>
    <n v="3883"/>
    <d v="2026-12-24T00:00:00"/>
    <n v="2026"/>
    <s v="Q4"/>
    <n v="12"/>
    <x v="11"/>
    <x v="0"/>
    <x v="0"/>
    <x v="0"/>
    <s v="New"/>
    <s v="Camping"/>
    <s v="Compact Sleeping Bag"/>
    <n v="1"/>
    <n v="125.66"/>
    <n v="0.15"/>
    <n v="60.6"/>
    <n v="106.81099999999999"/>
    <n v="60.6"/>
    <n v="46.210999999999991"/>
    <n v="0.43264270533933763"/>
  </r>
  <r>
    <n v="4342"/>
    <d v="2026-12-24T00:00:00"/>
    <n v="2026"/>
    <s v="Q4"/>
    <n v="12"/>
    <x v="11"/>
    <x v="3"/>
    <x v="4"/>
    <x v="0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</r>
  <r>
    <n v="4468"/>
    <d v="2026-12-24T00:00:00"/>
    <n v="2026"/>
    <s v="Q4"/>
    <n v="12"/>
    <x v="11"/>
    <x v="0"/>
    <x v="0"/>
    <x v="0"/>
    <s v="Business"/>
    <s v="Camping"/>
    <s v="Portable Camp Stove"/>
    <n v="1"/>
    <n v="80.8"/>
    <n v="0.05"/>
    <n v="38.33"/>
    <n v="76.759999999999991"/>
    <n v="38.33"/>
    <n v="38.429999999999993"/>
    <n v="0.50065138092756645"/>
  </r>
  <r>
    <n v="7"/>
    <d v="2026-12-25T00:00:00"/>
    <n v="2026"/>
    <s v="Q4"/>
    <n v="12"/>
    <x v="11"/>
    <x v="3"/>
    <x v="8"/>
    <x v="0"/>
    <s v="Returning"/>
    <s v="Cycling"/>
    <s v="Cycling Pack 12L"/>
    <n v="5"/>
    <n v="103.52"/>
    <n v="0.1"/>
    <n v="49.1"/>
    <n v="465.84000000000003"/>
    <n v="245.5"/>
    <n v="220.34000000000003"/>
    <n v="0.47299501974927016"/>
  </r>
  <r>
    <n v="658"/>
    <d v="2026-12-25T00:00:00"/>
    <n v="2026"/>
    <s v="Q4"/>
    <n v="12"/>
    <x v="11"/>
    <x v="1"/>
    <x v="6"/>
    <x v="2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</r>
  <r>
    <n v="1192"/>
    <d v="2026-12-25T00:00:00"/>
    <n v="2026"/>
    <s v="Q4"/>
    <n v="12"/>
    <x v="11"/>
    <x v="3"/>
    <x v="13"/>
    <x v="1"/>
    <s v="Business"/>
    <s v="Fitness"/>
    <s v="Resistance Band Set"/>
    <n v="6"/>
    <n v="39.49"/>
    <n v="0.05"/>
    <n v="14.49"/>
    <n v="225.09299999999999"/>
    <n v="86.94"/>
    <n v="138.15299999999999"/>
    <n v="0.61375964601298127"/>
  </r>
  <r>
    <n v="3852"/>
    <d v="2026-12-25T00:00:00"/>
    <n v="2026"/>
    <s v="Q4"/>
    <n v="12"/>
    <x v="11"/>
    <x v="2"/>
    <x v="2"/>
    <x v="2"/>
    <s v="Business"/>
    <s v="Fitness"/>
    <s v="Recovery Roller"/>
    <n v="1"/>
    <n v="35.54"/>
    <n v="0.1"/>
    <n v="13.63"/>
    <n v="31.986000000000001"/>
    <n v="13.63"/>
    <n v="18.356000000000002"/>
    <n v="0.5738760707809667"/>
  </r>
  <r>
    <n v="4507"/>
    <d v="2026-12-25T00:00:00"/>
    <n v="2026"/>
    <s v="Q4"/>
    <n v="12"/>
    <x v="11"/>
    <x v="1"/>
    <x v="12"/>
    <x v="3"/>
    <s v="Returning"/>
    <s v="Travel"/>
    <s v="Travel Backpack 35L"/>
    <n v="2"/>
    <n v="167.21"/>
    <n v="0.05"/>
    <n v="88.23"/>
    <n v="317.69900000000001"/>
    <n v="176.46"/>
    <n v="141.239"/>
    <n v="0.44456860109726504"/>
  </r>
  <r>
    <n v="260"/>
    <d v="2026-12-26T00:00:00"/>
    <n v="2026"/>
    <s v="Q4"/>
    <n v="12"/>
    <x v="11"/>
    <x v="2"/>
    <x v="2"/>
    <x v="0"/>
    <s v="Business"/>
    <s v="Hiking"/>
    <s v="Trekking Poles"/>
    <n v="1"/>
    <n v="71.89"/>
    <n v="0.1"/>
    <n v="31.88"/>
    <n v="64.701000000000008"/>
    <n v="31.88"/>
    <n v="32.821000000000012"/>
    <n v="0.50727191233520363"/>
  </r>
  <r>
    <n v="1659"/>
    <d v="2026-12-26T00:00:00"/>
    <n v="2026"/>
    <s v="Q4"/>
    <n v="12"/>
    <x v="11"/>
    <x v="0"/>
    <x v="15"/>
    <x v="2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</r>
  <r>
    <n v="3188"/>
    <d v="2026-12-26T00:00:00"/>
    <n v="2026"/>
    <s v="Q4"/>
    <n v="12"/>
    <x v="11"/>
    <x v="3"/>
    <x v="7"/>
    <x v="3"/>
    <s v="New"/>
    <s v="Camping"/>
    <s v="Compact Sleeping Bag"/>
    <n v="2"/>
    <n v="122.28"/>
    <n v="0.1"/>
    <n v="61.64"/>
    <n v="220.10400000000001"/>
    <n v="123.28"/>
    <n v="96.824000000000012"/>
    <n v="0.43990113764402283"/>
  </r>
  <r>
    <n v="3673"/>
    <d v="2026-12-26T00:00:00"/>
    <n v="2026"/>
    <s v="Q4"/>
    <n v="12"/>
    <x v="11"/>
    <x v="0"/>
    <x v="15"/>
    <x v="0"/>
    <s v="Business"/>
    <s v="Fitness"/>
    <s v="Resistance Band Set"/>
    <n v="1"/>
    <n v="40.619999999999997"/>
    <n v="0"/>
    <n v="14.62"/>
    <n v="40.619999999999997"/>
    <n v="14.62"/>
    <n v="26"/>
    <n v="0.64007877892663712"/>
  </r>
  <r>
    <n v="3805"/>
    <d v="2026-12-26T00:00:00"/>
    <n v="2026"/>
    <s v="Q4"/>
    <n v="12"/>
    <x v="11"/>
    <x v="3"/>
    <x v="4"/>
    <x v="1"/>
    <s v="Business"/>
    <s v="Travel"/>
    <s v="Packing Cube Set"/>
    <n v="8"/>
    <n v="45.54"/>
    <n v="0.15"/>
    <n v="18.54"/>
    <n v="309.67199999999997"/>
    <n v="148.32"/>
    <n v="161.35199999999998"/>
    <n v="0.52104161822831896"/>
  </r>
  <r>
    <n v="3945"/>
    <d v="2026-12-26T00:00:00"/>
    <n v="2026"/>
    <s v="Q4"/>
    <n v="12"/>
    <x v="11"/>
    <x v="3"/>
    <x v="13"/>
    <x v="1"/>
    <s v="Business"/>
    <s v="Cycling"/>
    <s v="Trail Bike Light"/>
    <n v="4"/>
    <n v="50.96"/>
    <n v="0.1"/>
    <n v="22.14"/>
    <n v="183.45600000000002"/>
    <n v="88.56"/>
    <n v="94.896000000000015"/>
    <n v="0.51726844583987441"/>
  </r>
  <r>
    <n v="4266"/>
    <d v="2026-12-26T00:00:00"/>
    <n v="2026"/>
    <s v="Q4"/>
    <n v="12"/>
    <x v="11"/>
    <x v="1"/>
    <x v="1"/>
    <x v="0"/>
    <s v="New"/>
    <s v="Cycling"/>
    <s v="Compact Repair Kit"/>
    <n v="4"/>
    <n v="40.19"/>
    <n v="0.15"/>
    <n v="16.55"/>
    <n v="136.64599999999999"/>
    <n v="66.2"/>
    <n v="70.445999999999984"/>
    <n v="0.51553649576277383"/>
  </r>
  <r>
    <n v="606"/>
    <d v="2026-12-27T00:00:00"/>
    <n v="2026"/>
    <s v="Q4"/>
    <n v="12"/>
    <x v="11"/>
    <x v="1"/>
    <x v="12"/>
    <x v="0"/>
    <s v="New"/>
    <s v="Camping"/>
    <s v="Alpine Tent 4P"/>
    <n v="3"/>
    <n v="333.84"/>
    <n v="0"/>
    <n v="193.05"/>
    <n v="1001.52"/>
    <n v="579.15000000000009"/>
    <n v="422.36999999999989"/>
    <n v="0.42172897196261672"/>
  </r>
  <r>
    <n v="1166"/>
    <d v="2026-12-27T00:00:00"/>
    <n v="2026"/>
    <s v="Q4"/>
    <n v="12"/>
    <x v="11"/>
    <x v="2"/>
    <x v="16"/>
    <x v="3"/>
    <s v="Returning"/>
    <s v="Camping"/>
    <s v="Trail Tent 2P"/>
    <n v="2"/>
    <n v="198.94"/>
    <n v="0.15"/>
    <n v="102.32"/>
    <n v="338.19799999999998"/>
    <n v="204.64"/>
    <n v="133.55799999999999"/>
    <n v="0.39491067362905752"/>
  </r>
  <r>
    <n v="1913"/>
    <d v="2026-12-27T00:00:00"/>
    <n v="2026"/>
    <s v="Q4"/>
    <n v="12"/>
    <x v="11"/>
    <x v="2"/>
    <x v="5"/>
    <x v="3"/>
    <s v="New"/>
    <s v="Fitness"/>
    <s v="Recovery Roller"/>
    <n v="3"/>
    <n v="35.979999999999997"/>
    <n v="0"/>
    <n v="13.6"/>
    <n v="107.94"/>
    <n v="40.799999999999997"/>
    <n v="67.14"/>
    <n v="0.62201222901612008"/>
  </r>
  <r>
    <n v="2402"/>
    <d v="2026-12-27T00:00:00"/>
    <n v="2026"/>
    <s v="Q4"/>
    <n v="12"/>
    <x v="11"/>
    <x v="1"/>
    <x v="14"/>
    <x v="3"/>
    <s v="New"/>
    <s v="Travel"/>
    <s v="Carry-On Duffel"/>
    <n v="6"/>
    <n v="133.4"/>
    <n v="0.1"/>
    <n v="66.3"/>
    <n v="720.36000000000013"/>
    <n v="397.79999999999995"/>
    <n v="322.56000000000017"/>
    <n v="0.44777611194402817"/>
  </r>
  <r>
    <n v="3192"/>
    <d v="2026-12-27T00:00:00"/>
    <n v="2026"/>
    <s v="Q4"/>
    <n v="12"/>
    <x v="11"/>
    <x v="3"/>
    <x v="7"/>
    <x v="0"/>
    <s v="Returning"/>
    <s v="Hiking"/>
    <s v="Hiking Daypack 20L"/>
    <n v="2"/>
    <n v="93.45"/>
    <n v="0"/>
    <n v="45.75"/>
    <n v="186.9"/>
    <n v="91.5"/>
    <n v="95.4"/>
    <n v="0.5104333868378812"/>
  </r>
  <r>
    <n v="3721"/>
    <d v="2026-12-27T00:00:00"/>
    <n v="2026"/>
    <s v="Q4"/>
    <n v="12"/>
    <x v="11"/>
    <x v="2"/>
    <x v="5"/>
    <x v="3"/>
    <s v="New"/>
    <s v="Fitness"/>
    <s v="Training Mat"/>
    <n v="1"/>
    <n v="49.79"/>
    <n v="0.2"/>
    <n v="21.87"/>
    <n v="39.832000000000001"/>
    <n v="21.87"/>
    <n v="17.962"/>
    <n v="0.45094396465153641"/>
  </r>
  <r>
    <n v="3882"/>
    <d v="2026-12-27T00:00:00"/>
    <n v="2026"/>
    <s v="Q4"/>
    <n v="12"/>
    <x v="11"/>
    <x v="3"/>
    <x v="8"/>
    <x v="3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</r>
  <r>
    <n v="4945"/>
    <d v="2026-12-27T00:00:00"/>
    <n v="2026"/>
    <s v="Q4"/>
    <n v="12"/>
    <x v="11"/>
    <x v="2"/>
    <x v="2"/>
    <x v="0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</r>
  <r>
    <n v="5084"/>
    <d v="2026-12-27T00:00:00"/>
    <n v="2026"/>
    <s v="Q4"/>
    <n v="12"/>
    <x v="11"/>
    <x v="1"/>
    <x v="11"/>
    <x v="3"/>
    <s v="Returning"/>
    <s v="Travel"/>
    <s v="Insulated Bottle"/>
    <n v="1"/>
    <n v="35.409999999999997"/>
    <n v="0.2"/>
    <n v="13.54"/>
    <n v="28.327999999999999"/>
    <n v="13.54"/>
    <n v="14.788"/>
    <n v="0.5220276757977973"/>
  </r>
  <r>
    <n v="246"/>
    <d v="2026-12-28T00:00:00"/>
    <n v="2026"/>
    <s v="Q4"/>
    <n v="12"/>
    <x v="11"/>
    <x v="3"/>
    <x v="7"/>
    <x v="3"/>
    <s v="Business"/>
    <s v="Cycling"/>
    <s v="Compact Repair Kit"/>
    <n v="1"/>
    <n v="41.06"/>
    <n v="0.1"/>
    <n v="16.23"/>
    <n v="36.954000000000001"/>
    <n v="16.23"/>
    <n v="20.724"/>
    <n v="0.5608053255398604"/>
  </r>
  <r>
    <n v="537"/>
    <d v="2026-12-28T00:00:00"/>
    <n v="2026"/>
    <s v="Q4"/>
    <n v="12"/>
    <x v="11"/>
    <x v="3"/>
    <x v="8"/>
    <x v="1"/>
    <s v="Business"/>
    <s v="Hiking"/>
    <s v="Hiking Daypack 20L"/>
    <n v="12"/>
    <n v="90.29"/>
    <n v="0.1"/>
    <n v="45.76"/>
    <n v="975.13200000000006"/>
    <n v="549.12"/>
    <n v="426.01200000000006"/>
    <n v="0.43687623829389255"/>
  </r>
  <r>
    <n v="968"/>
    <d v="2026-12-28T00:00:00"/>
    <n v="2026"/>
    <s v="Q4"/>
    <n v="12"/>
    <x v="11"/>
    <x v="1"/>
    <x v="12"/>
    <x v="2"/>
    <s v="New"/>
    <s v="Cycling"/>
    <s v="Cycling Pack 12L"/>
    <n v="1"/>
    <n v="103.13"/>
    <n v="0.15"/>
    <n v="50.06"/>
    <n v="87.660499999999999"/>
    <n v="50.06"/>
    <n v="37.600499999999997"/>
    <n v="0.42893321393329947"/>
  </r>
  <r>
    <n v="1234"/>
    <d v="2026-12-28T00:00:00"/>
    <n v="2026"/>
    <s v="Q4"/>
    <n v="12"/>
    <x v="11"/>
    <x v="3"/>
    <x v="13"/>
    <x v="0"/>
    <s v="Returning"/>
    <s v="Cycling"/>
    <s v="Commuter Helmet"/>
    <n v="1"/>
    <n v="81.39"/>
    <n v="0.05"/>
    <n v="43.54"/>
    <n v="77.320499999999996"/>
    <n v="43.54"/>
    <n v="33.780499999999996"/>
    <n v="0.43688931137279247"/>
  </r>
  <r>
    <n v="2061"/>
    <d v="2026-12-28T00:00:00"/>
    <n v="2026"/>
    <s v="Q4"/>
    <n v="12"/>
    <x v="11"/>
    <x v="0"/>
    <x v="15"/>
    <x v="3"/>
    <s v="Returning"/>
    <s v="Camping"/>
    <s v="Alpine Tent 4P"/>
    <n v="2"/>
    <n v="342.78"/>
    <n v="0"/>
    <n v="197.89"/>
    <n v="685.56"/>
    <n v="395.78"/>
    <n v="289.77999999999997"/>
    <n v="0.4226909387945621"/>
  </r>
  <r>
    <n v="2219"/>
    <d v="2026-12-28T00:00:00"/>
    <n v="2026"/>
    <s v="Q4"/>
    <n v="12"/>
    <x v="11"/>
    <x v="1"/>
    <x v="14"/>
    <x v="0"/>
    <s v="Returning"/>
    <s v="Hiking"/>
    <s v="Trail Boots"/>
    <n v="1"/>
    <n v="147"/>
    <n v="0.15"/>
    <n v="79.58"/>
    <n v="124.95"/>
    <n v="79.58"/>
    <n v="45.370000000000005"/>
    <n v="0.36310524209683875"/>
  </r>
  <r>
    <n v="2651"/>
    <d v="2026-12-28T00:00:00"/>
    <n v="2026"/>
    <s v="Q4"/>
    <n v="12"/>
    <x v="11"/>
    <x v="0"/>
    <x v="15"/>
    <x v="0"/>
    <s v="New"/>
    <s v="Travel"/>
    <s v="Packing Cube Set"/>
    <n v="1"/>
    <n v="45.69"/>
    <n v="0.2"/>
    <n v="18.829999999999998"/>
    <n v="36.552"/>
    <n v="18.829999999999998"/>
    <n v="17.722000000000001"/>
    <n v="0.48484351061501429"/>
  </r>
  <r>
    <n v="3173"/>
    <d v="2026-12-28T00:00:00"/>
    <n v="2026"/>
    <s v="Q4"/>
    <n v="12"/>
    <x v="11"/>
    <x v="1"/>
    <x v="12"/>
    <x v="3"/>
    <s v="Returning"/>
    <s v="Cycling"/>
    <s v="Compact Repair Kit"/>
    <n v="1"/>
    <n v="39.69"/>
    <n v="0"/>
    <n v="17.09"/>
    <n v="39.69"/>
    <n v="17.09"/>
    <n v="22.599999999999998"/>
    <n v="0.56941295036533135"/>
  </r>
  <r>
    <n v="3409"/>
    <d v="2026-12-28T00:00:00"/>
    <n v="2026"/>
    <s v="Q4"/>
    <n v="12"/>
    <x v="11"/>
    <x v="3"/>
    <x v="4"/>
    <x v="0"/>
    <s v="New"/>
    <s v="Camping"/>
    <s v="Compact Sleeping Bag"/>
    <n v="5"/>
    <n v="122.42"/>
    <n v="0"/>
    <n v="60.8"/>
    <n v="612.1"/>
    <n v="304"/>
    <n v="308.10000000000002"/>
    <n v="0.50334912595981052"/>
  </r>
  <r>
    <n v="3535"/>
    <d v="2026-12-28T00:00:00"/>
    <n v="2026"/>
    <s v="Q4"/>
    <n v="12"/>
    <x v="11"/>
    <x v="1"/>
    <x v="6"/>
    <x v="2"/>
    <s v="New"/>
    <s v="Travel"/>
    <s v="Insulated Bottle"/>
    <n v="1"/>
    <n v="37.03"/>
    <n v="0.15"/>
    <n v="13.53"/>
    <n v="31.4755"/>
    <n v="13.53"/>
    <n v="17.945500000000003"/>
    <n v="0.57014185636447401"/>
  </r>
  <r>
    <n v="5134"/>
    <d v="2026-12-28T00:00:00"/>
    <n v="2026"/>
    <s v="Q4"/>
    <n v="12"/>
    <x v="11"/>
    <x v="1"/>
    <x v="14"/>
    <x v="2"/>
    <s v="Returning"/>
    <s v="Hiking"/>
    <s v="Hiking Daypack 20L"/>
    <n v="1"/>
    <n v="90.99"/>
    <n v="0.05"/>
    <n v="44.78"/>
    <n v="86.440499999999986"/>
    <n v="44.78"/>
    <n v="41.660499999999985"/>
    <n v="0.48195579618350187"/>
  </r>
  <r>
    <n v="2011"/>
    <d v="2026-12-29T00:00:00"/>
    <n v="2026"/>
    <s v="Q4"/>
    <n v="12"/>
    <x v="11"/>
    <x v="1"/>
    <x v="11"/>
    <x v="0"/>
    <s v="Returning"/>
    <s v="Hiking"/>
    <s v="Hiking Daypack 20L"/>
    <n v="1"/>
    <n v="90.81"/>
    <n v="0.1"/>
    <n v="46.53"/>
    <n v="81.728999999999999"/>
    <n v="46.53"/>
    <n v="35.198999999999998"/>
    <n v="0.43067944059024332"/>
  </r>
  <r>
    <n v="2477"/>
    <d v="2026-12-29T00:00:00"/>
    <n v="2026"/>
    <s v="Q4"/>
    <n v="12"/>
    <x v="11"/>
    <x v="0"/>
    <x v="15"/>
    <x v="2"/>
    <s v="New"/>
    <s v="Cycling"/>
    <s v="Compact Repair Kit"/>
    <n v="1"/>
    <n v="41.28"/>
    <n v="0.15"/>
    <n v="16.41"/>
    <n v="35.088000000000001"/>
    <n v="16.41"/>
    <n v="18.678000000000001"/>
    <n v="0.53231874145006841"/>
  </r>
  <r>
    <n v="2745"/>
    <d v="2026-12-29T00:00:00"/>
    <n v="2026"/>
    <s v="Q4"/>
    <n v="12"/>
    <x v="11"/>
    <x v="3"/>
    <x v="13"/>
    <x v="3"/>
    <s v="Business"/>
    <s v="Travel"/>
    <s v="Packing Cube Set"/>
    <n v="1"/>
    <n v="46.07"/>
    <n v="0"/>
    <n v="18.420000000000002"/>
    <n v="46.07"/>
    <n v="18.420000000000002"/>
    <n v="27.65"/>
    <n v="0.60017364879531143"/>
  </r>
  <r>
    <n v="4427"/>
    <d v="2026-12-29T00:00:00"/>
    <n v="2026"/>
    <s v="Q4"/>
    <n v="12"/>
    <x v="11"/>
    <x v="1"/>
    <x v="12"/>
    <x v="2"/>
    <s v="Business"/>
    <s v="Hiking"/>
    <s v="Trail Boots"/>
    <n v="1"/>
    <n v="147.29"/>
    <n v="0.1"/>
    <n v="78.2"/>
    <n v="132.56100000000001"/>
    <n v="78.2"/>
    <n v="54.361000000000004"/>
    <n v="0.4100829052285363"/>
  </r>
  <r>
    <n v="377"/>
    <d v="2026-12-30T00:00:00"/>
    <n v="2026"/>
    <s v="Q4"/>
    <n v="12"/>
    <x v="11"/>
    <x v="3"/>
    <x v="13"/>
    <x v="0"/>
    <s v="New"/>
    <s v="Cycling"/>
    <s v="Compact Repair Kit"/>
    <n v="1"/>
    <n v="40.82"/>
    <n v="0.1"/>
    <n v="17.2"/>
    <n v="36.738"/>
    <n v="17.2"/>
    <n v="19.538"/>
    <n v="0.53181991398551909"/>
  </r>
  <r>
    <n v="1530"/>
    <d v="2026-12-30T00:00:00"/>
    <n v="2026"/>
    <s v="Q4"/>
    <n v="12"/>
    <x v="11"/>
    <x v="3"/>
    <x v="7"/>
    <x v="0"/>
    <s v="New"/>
    <s v="Fitness"/>
    <s v="Training Mat"/>
    <n v="3"/>
    <n v="50.72"/>
    <n v="0"/>
    <n v="22.3"/>
    <n v="152.16"/>
    <n v="66.900000000000006"/>
    <n v="85.259999999999991"/>
    <n v="0.56033123028391163"/>
  </r>
  <r>
    <n v="2135"/>
    <d v="2026-12-30T00:00:00"/>
    <n v="2026"/>
    <s v="Q4"/>
    <n v="12"/>
    <x v="11"/>
    <x v="1"/>
    <x v="12"/>
    <x v="3"/>
    <s v="Business"/>
    <s v="Camping"/>
    <s v="Trail Tent 2P"/>
    <n v="3"/>
    <n v="194.7"/>
    <n v="0.1"/>
    <n v="102.62"/>
    <n v="525.68999999999994"/>
    <n v="307.86"/>
    <n v="217.82999999999993"/>
    <n v="0.41436968555612613"/>
  </r>
  <r>
    <n v="2916"/>
    <d v="2026-12-30T00:00:00"/>
    <n v="2026"/>
    <s v="Q4"/>
    <n v="12"/>
    <x v="11"/>
    <x v="1"/>
    <x v="6"/>
    <x v="2"/>
    <s v="New"/>
    <s v="Travel"/>
    <s v="Insulated Bottle"/>
    <n v="1"/>
    <n v="36.64"/>
    <n v="0.05"/>
    <n v="13.59"/>
    <n v="34.808"/>
    <n v="13.59"/>
    <n v="21.218"/>
    <n v="0.60957251206619167"/>
  </r>
  <r>
    <n v="3449"/>
    <d v="2026-12-30T00:00:00"/>
    <n v="2026"/>
    <s v="Q4"/>
    <n v="12"/>
    <x v="11"/>
    <x v="2"/>
    <x v="10"/>
    <x v="3"/>
    <s v="Returning"/>
    <s v="Camping"/>
    <s v="Trail Tent 2P"/>
    <n v="6"/>
    <n v="192.9"/>
    <n v="0.2"/>
    <n v="106.89"/>
    <n v="925.92000000000007"/>
    <n v="641.34"/>
    <n v="284.58000000000004"/>
    <n v="0.30734836702954899"/>
  </r>
  <r>
    <n v="3498"/>
    <d v="2026-12-30T00:00:00"/>
    <n v="2026"/>
    <s v="Q4"/>
    <n v="12"/>
    <x v="11"/>
    <x v="3"/>
    <x v="7"/>
    <x v="3"/>
    <s v="Returning"/>
    <s v="Hiking"/>
    <s v="Trekking Poles"/>
    <n v="2"/>
    <n v="71.56"/>
    <n v="0.1"/>
    <n v="32.99"/>
    <n v="128.80800000000002"/>
    <n v="65.98"/>
    <n v="62.828000000000017"/>
    <n v="0.4877647351096206"/>
  </r>
  <r>
    <n v="4851"/>
    <d v="2026-12-30T00:00:00"/>
    <n v="2026"/>
    <s v="Q4"/>
    <n v="12"/>
    <x v="11"/>
    <x v="3"/>
    <x v="13"/>
    <x v="3"/>
    <s v="New"/>
    <s v="Cycling"/>
    <s v="Compact Repair Kit"/>
    <n v="1"/>
    <n v="40.270000000000003"/>
    <n v="0.1"/>
    <n v="16.63"/>
    <n v="36.243000000000002"/>
    <n v="16.63"/>
    <n v="19.613000000000003"/>
    <n v="0.54115277432883602"/>
  </r>
  <r>
    <n v="4926"/>
    <d v="2026-12-30T00:00:00"/>
    <n v="2026"/>
    <s v="Q4"/>
    <n v="12"/>
    <x v="11"/>
    <x v="3"/>
    <x v="7"/>
    <x v="2"/>
    <s v="Business"/>
    <s v="Cycling"/>
    <s v="Commuter Helmet"/>
    <n v="6"/>
    <n v="81.180000000000007"/>
    <n v="0.05"/>
    <n v="43.3"/>
    <n v="462.726"/>
    <n v="259.79999999999995"/>
    <n v="202.92600000000004"/>
    <n v="0.43854462468069666"/>
  </r>
  <r>
    <n v="5035"/>
    <d v="2026-12-30T00:00:00"/>
    <n v="2026"/>
    <s v="Q4"/>
    <n v="12"/>
    <x v="11"/>
    <x v="1"/>
    <x v="12"/>
    <x v="0"/>
    <s v="New"/>
    <s v="Cycling"/>
    <s v="Cycling Pack 12L"/>
    <n v="2"/>
    <n v="101.73"/>
    <n v="0.1"/>
    <n v="49.3"/>
    <n v="183.114"/>
    <n v="98.6"/>
    <n v="84.51400000000001"/>
    <n v="0.46153762137247839"/>
  </r>
  <r>
    <n v="5135"/>
    <d v="2026-12-30T00:00:00"/>
    <n v="2026"/>
    <s v="Q4"/>
    <n v="12"/>
    <x v="11"/>
    <x v="2"/>
    <x v="10"/>
    <x v="0"/>
    <s v="New"/>
    <s v="Cycling"/>
    <s v="Trail Bike Light"/>
    <n v="5"/>
    <n v="51.78"/>
    <n v="0.15"/>
    <n v="22.37"/>
    <n v="220.06499999999997"/>
    <n v="111.85000000000001"/>
    <n v="108.21499999999996"/>
    <n v="0.491741076500124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AA1E3-4BCA-4232-A1E8-AC3AE35E93F0}" name="Country_Wise_Map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L10:M28" firstHeaderRow="1" firstDataRow="1" firstDataCol="1"/>
  <pivotFields count="20">
    <pivotField showAll="0"/>
    <pivotField numFmtId="164" showAll="0"/>
    <pivotField showAll="0"/>
    <pivotField showAll="0"/>
    <pivotField showAll="0"/>
    <pivotField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Total Revenue" fld="16" baseField="7" baseItem="5" numFmtId="168"/>
  </dataFields>
  <formats count="1">
    <format dxfId="0">
      <pivotArea outline="0" collapsedLevelsAreSubtotals="1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1448D-F015-40C6-B15B-18491B642C54}" name="COGS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3:K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dataField="1" numFmtId="165" showAll="0"/>
    <pivotField numFmtId="165" showAll="0"/>
    <pivotField numFmtId="166" showAll="0"/>
  </pivotFields>
  <rowItems count="1">
    <i/>
  </rowItems>
  <colItems count="1">
    <i/>
  </colItems>
  <dataFields count="1">
    <dataField name="Sum of COGS" fld="17" baseField="0" baseItem="0" numFmtId="167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A9AFD-2754-46DB-9F74-2E5B3736C065}" name="Total_Orders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3:I4" firstHeaderRow="1" firstDataRow="1" firstDataCol="0"/>
  <pivotFields count="2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</pivotFields>
  <rowItems count="1">
    <i/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1FEAC-DCA1-4257-8ADC-246BC35A6CE8}" name="Region_Wis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E19:F24" firstHeaderRow="1" firstDataRow="1" firstDataCol="1"/>
  <pivotFields count="20">
    <pivotField showAll="0"/>
    <pivotField numFmtId="164" showAll="0"/>
    <pivotField showAll="0"/>
    <pivotField showAll="0"/>
    <pivotField showAll="0"/>
    <pivotField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 measureFilter="1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6" baseField="7" baseItem="5" numFmtId="168"/>
  </dataFields>
  <formats count="1">
    <format dxfId="24">
      <pivotArea outline="0" collapsedLevelsAreSubtotals="1" fieldPosition="0"/>
    </format>
  </formats>
  <chartFormats count="9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7D31F-C45D-44EF-BBE8-20D091C1D833}" name="Sales_Channel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H10:I15" firstHeaderRow="1" firstDataRow="1" firstDataCol="1"/>
  <pivotFields count="20">
    <pivotField showAll="0"/>
    <pivotField numFmtId="164" showAll="0"/>
    <pivotField showAll="0"/>
    <pivotField showAll="0"/>
    <pivotField showAll="0"/>
    <pivotField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measureFilter="1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6" baseField="7" baseItem="5" numFmtId="168"/>
  </dataFields>
  <formats count="1">
    <format dxfId="25">
      <pivotArea outline="0" collapsedLevelsAreSubtotals="1" fieldPosition="0"/>
    </format>
  </formats>
  <chartFormats count="7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9D958-D161-422C-918B-8EF852ABC2DA}" name="Total_Units_Sold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:G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</pivotFields>
  <rowItems count="1">
    <i/>
  </rowItems>
  <colItems count="1">
    <i/>
  </colItems>
  <dataFields count="1">
    <dataField name="Sum of Units Sold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877E0-D64D-4AFC-B775-27C03EFBF1E6}" name="Top_5_Country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E10:F16" firstHeaderRow="1" firstDataRow="1" firstDataCol="1"/>
  <pivotFields count="20">
    <pivotField showAll="0"/>
    <pivotField numFmtId="164" showAll="0"/>
    <pivotField showAll="0"/>
    <pivotField showAll="0"/>
    <pivotField showAll="0"/>
    <pivotField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measureFilter="1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7"/>
  </rowFields>
  <rowItems count="6">
    <i>
      <x v="5"/>
    </i>
    <i>
      <x v="6"/>
    </i>
    <i>
      <x v="8"/>
    </i>
    <i>
      <x v="13"/>
    </i>
    <i>
      <x v="16"/>
    </i>
    <i t="grand">
      <x/>
    </i>
  </rowItems>
  <colItems count="1">
    <i/>
  </colItems>
  <dataFields count="1">
    <dataField name="Total Revenue" fld="16" baseField="7" baseItem="5" numFmtId="168"/>
  </dataFields>
  <formats count="1">
    <format dxfId="26">
      <pivotArea outline="0" collapsedLevelsAreSubtotals="1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86E71-B0F5-4E0F-9E2C-02B2A79EFFB8}" name="Gross_Profit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3:C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dataField="1" numFmtId="165" showAll="0"/>
    <pivotField numFmtId="166" showAll="0"/>
  </pivotFields>
  <rowItems count="1">
    <i/>
  </rowItems>
  <colItems count="1">
    <i/>
  </colItems>
  <dataFields count="1">
    <dataField name="Sum of Gross Profit" fld="18" baseField="0" baseItem="0" numFmtId="167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790D3-3057-4B98-AA3F-2F47E687A7E0}" name="Total_Revenu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Items count="1">
    <i/>
  </rowItems>
  <colItems count="1">
    <i/>
  </colItems>
  <dataFields count="1">
    <dataField name="Sum of Revenue" fld="16" baseField="0" baseItem="0" numFmtId="167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57FE2-C01C-45D5-A90C-676FA7F48223}" name="Monthly_Profit_Revenu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0:C23" firstHeaderRow="0" firstDataRow="1" firstDataCol="1"/>
  <pivotFields count="20">
    <pivotField showAll="0"/>
    <pivotField numFmtId="164" showAll="0"/>
    <pivotField showAll="0"/>
    <pivotField showAll="0"/>
    <pivotField showAll="0"/>
    <pivotField axis="axisRow"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dataField="1" numFmtId="165" showAll="0"/>
    <pivotField numFmtId="166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6" baseField="5" baseItem="0" numFmtId="165"/>
    <dataField name="Total Gross Profit" fld="18" baseField="5" baseItem="0" numFmtId="168"/>
  </dataFields>
  <formats count="4">
    <format dxfId="32">
      <pivotArea outline="0" collapsedLevelsAreSubtotals="1" fieldPosition="0"/>
    </format>
    <format dxfId="31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30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BEF7E-9976-4D85-8790-E1D72D8C6988}" name="SalesDataTable" displayName="SalesDataTable" ref="A1:T2708" totalsRowShown="0" headerRowDxfId="22" dataDxfId="21">
  <tableColumns count="20">
    <tableColumn id="21" xr3:uid="{E91EFC08-8006-463B-B123-C88DCEC8A9F7}" name="ID" dataDxfId="20"/>
    <tableColumn id="2" xr3:uid="{6E48B225-9EDB-4F49-810D-FFC57867297F}" name="Order Date" dataDxfId="19"/>
    <tableColumn id="1" xr3:uid="{15746B34-D82F-41AC-B264-61DB0C6F347C}" name="Year" dataDxfId="18">
      <calculatedColumnFormula>YEAR(SalesDataTable[[#This Row],[Order Date]])</calculatedColumnFormula>
    </tableColumn>
    <tableColumn id="19" xr3:uid="{4B1EA62C-E039-40BE-BA26-6F38615E70D4}" name="Quarter" dataDxfId="17">
      <calculatedColumnFormula>"Q"&amp;ROUNDUP(MONTH(SalesDataTable[[#This Row],[Order Date]])/3,0)</calculatedColumnFormula>
    </tableColumn>
    <tableColumn id="17" xr3:uid="{8BDF0F0A-E6CA-4C11-BE04-F2EC47ADED66}" name="Month No." dataDxfId="16">
      <calculatedColumnFormula>MONTH(SalesDataTable[[#This Row],[Order Date]])</calculatedColumnFormula>
    </tableColumn>
    <tableColumn id="18" xr3:uid="{30010A28-8985-4232-84F6-B01878DC4459}" name="Month Name" dataDxfId="15">
      <calculatedColumnFormula>TEXT(SalesDataTable[[#This Row],[Order Date]],"MMM")</calculatedColumnFormula>
    </tableColumn>
    <tableColumn id="3" xr3:uid="{1532A665-E145-4C4A-8ADA-7EE39B2296C1}" name="Region" dataDxfId="14"/>
    <tableColumn id="4" xr3:uid="{D5096688-DBEF-4707-9953-207601E238CC}" name="Country" dataDxfId="13"/>
    <tableColumn id="5" xr3:uid="{5903A56C-1401-4B4A-89BF-38DFC08F1903}" name="Sales Channel" dataDxfId="12"/>
    <tableColumn id="6" xr3:uid="{BE066A49-BE6A-4957-BF67-236CFCF04730}" name="Customer Type" dataDxfId="11"/>
    <tableColumn id="7" xr3:uid="{16E7B135-1717-4DC3-AE84-F9E90B22B882}" name="Product Category" dataDxfId="10"/>
    <tableColumn id="8" xr3:uid="{6F577EAB-DF77-4BEB-AFA8-C6B3BD86CEFF}" name="Product" dataDxfId="9"/>
    <tableColumn id="9" xr3:uid="{3C76D6EA-F207-40AC-9FAF-AD735902F4C5}" name="Units Sold" dataDxfId="8"/>
    <tableColumn id="10" xr3:uid="{146A2773-6A87-41FD-888C-673325797BF7}" name="Unit Price" dataDxfId="7"/>
    <tableColumn id="11" xr3:uid="{E7AF8C7B-93B2-495B-8704-989D250B99C0}" name="Discount %" dataDxfId="6"/>
    <tableColumn id="12" xr3:uid="{4B0E0917-94ED-4658-A0F7-4A5025716371}" name="Unit Cost" dataDxfId="5"/>
    <tableColumn id="13" xr3:uid="{AD7C857C-24A4-42A7-9026-518F0B728A5F}" name="Revenue" dataDxfId="4">
      <calculatedColumnFormula>M2*N2*(1-O2)</calculatedColumnFormula>
    </tableColumn>
    <tableColumn id="14" xr3:uid="{DC3FE4B3-6905-4E75-994F-3E36405FFD06}" name="COGS" dataDxfId="3">
      <calculatedColumnFormula>M2*P2</calculatedColumnFormula>
    </tableColumn>
    <tableColumn id="15" xr3:uid="{2EE9CA44-CAC7-4C5A-AE37-66437A05BB52}" name="Gross Profit" dataDxfId="2">
      <calculatedColumnFormula>Q2-R2</calculatedColumnFormula>
    </tableColumn>
    <tableColumn id="16" xr3:uid="{B8CD57BB-4133-49B8-B449-4F387E23B1E4}" name="Gross Margin %" dataDxfId="1">
      <calculatedColumnFormula>IFERROR(S2/Q2,0)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7AE8-43D9-456C-AB02-C096108DC463}">
  <dimension ref="A1:T2708"/>
  <sheetViews>
    <sheetView workbookViewId="0"/>
  </sheetViews>
  <sheetFormatPr defaultRowHeight="14.5" x14ac:dyDescent="0.35"/>
  <cols>
    <col min="1" max="1" width="5.1796875" bestFit="1" customWidth="1"/>
    <col min="2" max="2" width="12.6328125" bestFit="1" customWidth="1"/>
    <col min="3" max="3" width="5.1796875" bestFit="1" customWidth="1"/>
    <col min="4" max="4" width="8" style="10" bestFit="1" customWidth="1"/>
    <col min="5" max="5" width="10.6328125" bestFit="1" customWidth="1"/>
    <col min="6" max="6" width="13" bestFit="1" customWidth="1"/>
    <col min="7" max="7" width="16.6328125" customWidth="1"/>
    <col min="8" max="8" width="15.36328125" bestFit="1" customWidth="1"/>
    <col min="9" max="9" width="14" bestFit="1" customWidth="1"/>
    <col min="10" max="10" width="14.6328125" bestFit="1" customWidth="1"/>
    <col min="11" max="11" width="16.6328125" bestFit="1" customWidth="1"/>
    <col min="12" max="12" width="20.81640625" bestFit="1" customWidth="1"/>
    <col min="13" max="13" width="10" bestFit="1" customWidth="1"/>
    <col min="14" max="14" width="9.7265625" bestFit="1" customWidth="1"/>
    <col min="15" max="15" width="10.90625" bestFit="1" customWidth="1"/>
    <col min="16" max="16" width="9.1796875" bestFit="1" customWidth="1"/>
    <col min="17" max="18" width="9.54296875" bestFit="1" customWidth="1"/>
    <col min="19" max="19" width="11.6328125" bestFit="1" customWidth="1"/>
    <col min="20" max="20" width="15.1796875" bestFit="1" customWidth="1"/>
  </cols>
  <sheetData>
    <row r="1" spans="1:20" ht="15.5" x14ac:dyDescent="0.35">
      <c r="A1" s="11" t="s">
        <v>53</v>
      </c>
      <c r="B1" s="11" t="s">
        <v>54</v>
      </c>
      <c r="C1" s="11" t="s">
        <v>69</v>
      </c>
      <c r="D1" s="12" t="s">
        <v>70</v>
      </c>
      <c r="E1" s="11" t="s">
        <v>71</v>
      </c>
      <c r="F1" s="11" t="s">
        <v>72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  <c r="R1" s="11" t="s">
        <v>66</v>
      </c>
      <c r="S1" s="11" t="s">
        <v>67</v>
      </c>
      <c r="T1" s="11" t="s">
        <v>68</v>
      </c>
    </row>
    <row r="2" spans="1:20" ht="15.5" x14ac:dyDescent="0.35">
      <c r="A2" s="1">
        <v>3392</v>
      </c>
      <c r="B2" s="2">
        <v>46023</v>
      </c>
      <c r="C2" s="3">
        <f>YEAR(SalesDataTable[[#This Row],[Order Date]])</f>
        <v>2026</v>
      </c>
      <c r="D2" s="8" t="str">
        <f>"Q"&amp;ROUNDUP(MONTH(SalesDataTable[[#This Row],[Order Date]])/3,0)</f>
        <v>Q1</v>
      </c>
      <c r="E2" s="3">
        <f>MONTH(SalesDataTable[[#This Row],[Order Date]])</f>
        <v>1</v>
      </c>
      <c r="F2" s="3" t="str">
        <f>TEXT(SalesDataTable[[#This Row],[Order Date]],"MMM")</f>
        <v>Jan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4">
        <v>2</v>
      </c>
      <c r="N2" s="5">
        <v>82.06</v>
      </c>
      <c r="O2" s="6">
        <v>0</v>
      </c>
      <c r="P2" s="5">
        <v>42.94</v>
      </c>
      <c r="Q2" s="5">
        <f t="shared" ref="Q2:Q65" si="0">M2*N2*(1-O2)</f>
        <v>164.12</v>
      </c>
      <c r="R2" s="5">
        <f t="shared" ref="R2:R65" si="1">M2*P2</f>
        <v>85.88</v>
      </c>
      <c r="S2" s="5">
        <f t="shared" ref="S2:S65" si="2">Q2-R2</f>
        <v>78.240000000000009</v>
      </c>
      <c r="T2" s="7">
        <f t="shared" ref="T2:T65" si="3">IFERROR(S2/Q2,0)</f>
        <v>0.476724348038021</v>
      </c>
    </row>
    <row r="3" spans="1:20" ht="15.5" x14ac:dyDescent="0.35">
      <c r="A3" s="1">
        <v>4836</v>
      </c>
      <c r="B3" s="2">
        <v>46024</v>
      </c>
      <c r="C3" s="3">
        <f>YEAR(SalesDataTable[[#This Row],[Order Date]])</f>
        <v>2026</v>
      </c>
      <c r="D3" s="8" t="str">
        <f>"Q"&amp;ROUNDUP(MONTH(SalesDataTable[[#This Row],[Order Date]])/3,0)</f>
        <v>Q1</v>
      </c>
      <c r="E3" s="3">
        <f>MONTH(SalesDataTable[[#This Row],[Order Date]])</f>
        <v>1</v>
      </c>
      <c r="F3" s="3" t="str">
        <f>TEXT(SalesDataTable[[#This Row],[Order Date]],"MMM")</f>
        <v>Jan</v>
      </c>
      <c r="G3" s="3" t="s">
        <v>6</v>
      </c>
      <c r="H3" s="3" t="s">
        <v>7</v>
      </c>
      <c r="I3" s="3" t="s">
        <v>8</v>
      </c>
      <c r="J3" s="3" t="s">
        <v>3</v>
      </c>
      <c r="K3" s="3" t="s">
        <v>9</v>
      </c>
      <c r="L3" s="3" t="s">
        <v>10</v>
      </c>
      <c r="M3" s="4">
        <v>4</v>
      </c>
      <c r="N3" s="5">
        <v>94.18</v>
      </c>
      <c r="O3" s="6">
        <v>0.15</v>
      </c>
      <c r="P3" s="5">
        <v>45.03</v>
      </c>
      <c r="Q3" s="5">
        <f t="shared" si="0"/>
        <v>320.21199999999999</v>
      </c>
      <c r="R3" s="5">
        <f t="shared" si="1"/>
        <v>180.12</v>
      </c>
      <c r="S3" s="5">
        <f t="shared" si="2"/>
        <v>140.09199999999998</v>
      </c>
      <c r="T3" s="7">
        <f t="shared" si="3"/>
        <v>0.43749765780170635</v>
      </c>
    </row>
    <row r="4" spans="1:20" ht="15.5" x14ac:dyDescent="0.35">
      <c r="A4" s="1">
        <v>163</v>
      </c>
      <c r="B4" s="2">
        <v>46025</v>
      </c>
      <c r="C4" s="3">
        <f>YEAR(SalesDataTable[[#This Row],[Order Date]])</f>
        <v>2026</v>
      </c>
      <c r="D4" s="9" t="str">
        <f>"Q"&amp;ROUNDUP(MONTH(SalesDataTable[[#This Row],[Order Date]])/3,0)</f>
        <v>Q1</v>
      </c>
      <c r="E4" s="3">
        <f>MONTH(SalesDataTable[[#This Row],[Order Date]])</f>
        <v>1</v>
      </c>
      <c r="F4" s="3" t="str">
        <f>TEXT(SalesDataTable[[#This Row],[Order Date]],"MMM")</f>
        <v>Jan</v>
      </c>
      <c r="G4" s="3" t="s">
        <v>11</v>
      </c>
      <c r="H4" s="3" t="s">
        <v>12</v>
      </c>
      <c r="I4" s="3" t="s">
        <v>2</v>
      </c>
      <c r="J4" s="3" t="s">
        <v>13</v>
      </c>
      <c r="K4" s="3" t="s">
        <v>14</v>
      </c>
      <c r="L4" s="3" t="s">
        <v>15</v>
      </c>
      <c r="M4" s="4">
        <v>2</v>
      </c>
      <c r="N4" s="5">
        <v>36.72</v>
      </c>
      <c r="O4" s="6">
        <v>0.05</v>
      </c>
      <c r="P4" s="5">
        <v>13.76</v>
      </c>
      <c r="Q4" s="5">
        <f t="shared" si="0"/>
        <v>69.768000000000001</v>
      </c>
      <c r="R4" s="5">
        <f t="shared" si="1"/>
        <v>27.52</v>
      </c>
      <c r="S4" s="5">
        <f t="shared" si="2"/>
        <v>42.248000000000005</v>
      </c>
      <c r="T4" s="7">
        <f t="shared" si="3"/>
        <v>0.60554982226808862</v>
      </c>
    </row>
    <row r="5" spans="1:20" ht="15.5" x14ac:dyDescent="0.35">
      <c r="A5" s="1">
        <v>542</v>
      </c>
      <c r="B5" s="2">
        <v>46025</v>
      </c>
      <c r="C5" s="3">
        <f>YEAR(SalesDataTable[[#This Row],[Order Date]])</f>
        <v>2026</v>
      </c>
      <c r="D5" s="8" t="str">
        <f>"Q"&amp;ROUNDUP(MONTH(SalesDataTable[[#This Row],[Order Date]])/3,0)</f>
        <v>Q1</v>
      </c>
      <c r="E5" s="3">
        <f>MONTH(SalesDataTable[[#This Row],[Order Date]])</f>
        <v>1</v>
      </c>
      <c r="F5" s="3" t="str">
        <f>TEXT(SalesDataTable[[#This Row],[Order Date]],"MMM")</f>
        <v>Jan</v>
      </c>
      <c r="G5" s="3" t="s">
        <v>0</v>
      </c>
      <c r="H5" s="3" t="s">
        <v>1</v>
      </c>
      <c r="I5" s="3" t="s">
        <v>8</v>
      </c>
      <c r="J5" s="3" t="s">
        <v>16</v>
      </c>
      <c r="K5" s="3" t="s">
        <v>9</v>
      </c>
      <c r="L5" s="3" t="s">
        <v>17</v>
      </c>
      <c r="M5" s="4">
        <v>4</v>
      </c>
      <c r="N5" s="5">
        <v>143.66999999999999</v>
      </c>
      <c r="O5" s="6">
        <v>0.1</v>
      </c>
      <c r="P5" s="5">
        <v>81.22</v>
      </c>
      <c r="Q5" s="5">
        <f t="shared" si="0"/>
        <v>517.21199999999999</v>
      </c>
      <c r="R5" s="5">
        <f t="shared" si="1"/>
        <v>324.88</v>
      </c>
      <c r="S5" s="5">
        <f t="shared" si="2"/>
        <v>192.33199999999999</v>
      </c>
      <c r="T5" s="7">
        <f t="shared" si="3"/>
        <v>0.37186298848441257</v>
      </c>
    </row>
    <row r="6" spans="1:20" ht="15.5" x14ac:dyDescent="0.35">
      <c r="A6" s="1">
        <v>2002</v>
      </c>
      <c r="B6" s="2">
        <v>46025</v>
      </c>
      <c r="C6" s="3">
        <f>YEAR(SalesDataTable[[#This Row],[Order Date]])</f>
        <v>2026</v>
      </c>
      <c r="D6" s="8" t="str">
        <f>"Q"&amp;ROUNDUP(MONTH(SalesDataTable[[#This Row],[Order Date]])/3,0)</f>
        <v>Q1</v>
      </c>
      <c r="E6" s="3">
        <f>MONTH(SalesDataTable[[#This Row],[Order Date]])</f>
        <v>1</v>
      </c>
      <c r="F6" s="3" t="str">
        <f>TEXT(SalesDataTable[[#This Row],[Order Date]],"MMM")</f>
        <v>Jan</v>
      </c>
      <c r="G6" s="3" t="s">
        <v>0</v>
      </c>
      <c r="H6" s="3" t="s">
        <v>1</v>
      </c>
      <c r="I6" s="3" t="s">
        <v>8</v>
      </c>
      <c r="J6" s="3" t="s">
        <v>16</v>
      </c>
      <c r="K6" s="3" t="s">
        <v>14</v>
      </c>
      <c r="L6" s="3" t="s">
        <v>15</v>
      </c>
      <c r="M6" s="4">
        <v>3</v>
      </c>
      <c r="N6" s="5">
        <v>36.53</v>
      </c>
      <c r="O6" s="6">
        <v>0.15</v>
      </c>
      <c r="P6" s="5">
        <v>13.67</v>
      </c>
      <c r="Q6" s="5">
        <f t="shared" si="0"/>
        <v>93.151499999999999</v>
      </c>
      <c r="R6" s="5">
        <f t="shared" si="1"/>
        <v>41.01</v>
      </c>
      <c r="S6" s="5">
        <f t="shared" si="2"/>
        <v>52.141500000000001</v>
      </c>
      <c r="T6" s="7">
        <f t="shared" si="3"/>
        <v>0.55974944042769037</v>
      </c>
    </row>
    <row r="7" spans="1:20" ht="15.5" x14ac:dyDescent="0.35">
      <c r="A7" s="1">
        <v>2005</v>
      </c>
      <c r="B7" s="2">
        <v>46025</v>
      </c>
      <c r="C7" s="3">
        <f>YEAR(SalesDataTable[[#This Row],[Order Date]])</f>
        <v>2026</v>
      </c>
      <c r="D7" s="8" t="str">
        <f>"Q"&amp;ROUNDUP(MONTH(SalesDataTable[[#This Row],[Order Date]])/3,0)</f>
        <v>Q1</v>
      </c>
      <c r="E7" s="3">
        <f>MONTH(SalesDataTable[[#This Row],[Order Date]])</f>
        <v>1</v>
      </c>
      <c r="F7" s="3" t="str">
        <f>TEXT(SalesDataTable[[#This Row],[Order Date]],"MMM")</f>
        <v>Jan</v>
      </c>
      <c r="G7" s="3" t="s">
        <v>11</v>
      </c>
      <c r="H7" s="3" t="s">
        <v>18</v>
      </c>
      <c r="I7" s="3" t="s">
        <v>19</v>
      </c>
      <c r="J7" s="3" t="s">
        <v>13</v>
      </c>
      <c r="K7" s="3" t="s">
        <v>14</v>
      </c>
      <c r="L7" s="3" t="s">
        <v>15</v>
      </c>
      <c r="M7" s="4">
        <v>1</v>
      </c>
      <c r="N7" s="5">
        <v>35.340000000000003</v>
      </c>
      <c r="O7" s="6">
        <v>0</v>
      </c>
      <c r="P7" s="5">
        <v>13.37</v>
      </c>
      <c r="Q7" s="5">
        <f t="shared" si="0"/>
        <v>35.340000000000003</v>
      </c>
      <c r="R7" s="5">
        <f t="shared" si="1"/>
        <v>13.37</v>
      </c>
      <c r="S7" s="5">
        <f t="shared" si="2"/>
        <v>21.970000000000006</v>
      </c>
      <c r="T7" s="7">
        <f t="shared" si="3"/>
        <v>0.62167515563101317</v>
      </c>
    </row>
    <row r="8" spans="1:20" ht="15.5" x14ac:dyDescent="0.35">
      <c r="A8" s="1">
        <v>2937</v>
      </c>
      <c r="B8" s="2">
        <v>46025</v>
      </c>
      <c r="C8" s="3">
        <f>YEAR(SalesDataTable[[#This Row],[Order Date]])</f>
        <v>2026</v>
      </c>
      <c r="D8" s="8" t="str">
        <f>"Q"&amp;ROUNDUP(MONTH(SalesDataTable[[#This Row],[Order Date]])/3,0)</f>
        <v>Q1</v>
      </c>
      <c r="E8" s="3">
        <f>MONTH(SalesDataTable[[#This Row],[Order Date]])</f>
        <v>1</v>
      </c>
      <c r="F8" s="3" t="str">
        <f>TEXT(SalesDataTable[[#This Row],[Order Date]],"MMM")</f>
        <v>Jan</v>
      </c>
      <c r="G8" s="3" t="s">
        <v>20</v>
      </c>
      <c r="H8" s="3" t="s">
        <v>21</v>
      </c>
      <c r="I8" s="3" t="s">
        <v>8</v>
      </c>
      <c r="J8" s="3" t="s">
        <v>3</v>
      </c>
      <c r="K8" s="3" t="s">
        <v>4</v>
      </c>
      <c r="L8" s="3" t="s">
        <v>22</v>
      </c>
      <c r="M8" s="4">
        <v>8</v>
      </c>
      <c r="N8" s="5">
        <v>49.6</v>
      </c>
      <c r="O8" s="6">
        <v>0.1</v>
      </c>
      <c r="P8" s="5">
        <v>23.05</v>
      </c>
      <c r="Q8" s="5">
        <f t="shared" si="0"/>
        <v>357.12</v>
      </c>
      <c r="R8" s="5">
        <f t="shared" si="1"/>
        <v>184.4</v>
      </c>
      <c r="S8" s="5">
        <f t="shared" si="2"/>
        <v>172.72</v>
      </c>
      <c r="T8" s="7">
        <f t="shared" si="3"/>
        <v>0.4836469534050179</v>
      </c>
    </row>
    <row r="9" spans="1:20" ht="15.5" x14ac:dyDescent="0.35">
      <c r="A9" s="1">
        <v>3326</v>
      </c>
      <c r="B9" s="2">
        <v>46025</v>
      </c>
      <c r="C9" s="3">
        <f>YEAR(SalesDataTable[[#This Row],[Order Date]])</f>
        <v>2026</v>
      </c>
      <c r="D9" s="8" t="str">
        <f>"Q"&amp;ROUNDUP(MONTH(SalesDataTable[[#This Row],[Order Date]])/3,0)</f>
        <v>Q1</v>
      </c>
      <c r="E9" s="3">
        <f>MONTH(SalesDataTable[[#This Row],[Order Date]])</f>
        <v>1</v>
      </c>
      <c r="F9" s="3" t="str">
        <f>TEXT(SalesDataTable[[#This Row],[Order Date]],"MMM")</f>
        <v>Jan</v>
      </c>
      <c r="G9" s="3" t="s">
        <v>0</v>
      </c>
      <c r="H9" s="3" t="s">
        <v>1</v>
      </c>
      <c r="I9" s="3" t="s">
        <v>19</v>
      </c>
      <c r="J9" s="3" t="s">
        <v>13</v>
      </c>
      <c r="K9" s="3" t="s">
        <v>23</v>
      </c>
      <c r="L9" s="3" t="s">
        <v>24</v>
      </c>
      <c r="M9" s="4">
        <v>2</v>
      </c>
      <c r="N9" s="5">
        <v>347.51</v>
      </c>
      <c r="O9" s="6">
        <v>0</v>
      </c>
      <c r="P9" s="5">
        <v>190.16</v>
      </c>
      <c r="Q9" s="5">
        <f t="shared" si="0"/>
        <v>695.02</v>
      </c>
      <c r="R9" s="5">
        <f t="shared" si="1"/>
        <v>380.32</v>
      </c>
      <c r="S9" s="5">
        <f t="shared" si="2"/>
        <v>314.7</v>
      </c>
      <c r="T9" s="7">
        <f t="shared" si="3"/>
        <v>0.4527927253891974</v>
      </c>
    </row>
    <row r="10" spans="1:20" ht="15.5" x14ac:dyDescent="0.35">
      <c r="A10" s="1">
        <v>3863</v>
      </c>
      <c r="B10" s="2">
        <v>46025</v>
      </c>
      <c r="C10" s="3">
        <f>YEAR(SalesDataTable[[#This Row],[Order Date]])</f>
        <v>2026</v>
      </c>
      <c r="D10" s="8" t="str">
        <f>"Q"&amp;ROUNDUP(MONTH(SalesDataTable[[#This Row],[Order Date]])/3,0)</f>
        <v>Q1</v>
      </c>
      <c r="E10" s="3">
        <f>MONTH(SalesDataTable[[#This Row],[Order Date]])</f>
        <v>1</v>
      </c>
      <c r="F10" s="3" t="str">
        <f>TEXT(SalesDataTable[[#This Row],[Order Date]],"MMM")</f>
        <v>Jan</v>
      </c>
      <c r="G10" s="3" t="s">
        <v>11</v>
      </c>
      <c r="H10" s="3" t="s">
        <v>25</v>
      </c>
      <c r="I10" s="3" t="s">
        <v>8</v>
      </c>
      <c r="J10" s="3" t="s">
        <v>3</v>
      </c>
      <c r="K10" s="3" t="s">
        <v>4</v>
      </c>
      <c r="L10" s="3" t="s">
        <v>26</v>
      </c>
      <c r="M10" s="4">
        <v>12</v>
      </c>
      <c r="N10" s="5">
        <v>41.22</v>
      </c>
      <c r="O10" s="6">
        <v>0.1</v>
      </c>
      <c r="P10" s="5">
        <v>16.64</v>
      </c>
      <c r="Q10" s="5">
        <f t="shared" si="0"/>
        <v>445.17599999999999</v>
      </c>
      <c r="R10" s="5">
        <f t="shared" si="1"/>
        <v>199.68</v>
      </c>
      <c r="S10" s="5">
        <f t="shared" si="2"/>
        <v>245.49599999999998</v>
      </c>
      <c r="T10" s="7">
        <f t="shared" si="3"/>
        <v>0.55145829963879456</v>
      </c>
    </row>
    <row r="11" spans="1:20" ht="15.5" x14ac:dyDescent="0.35">
      <c r="A11" s="1">
        <v>4910</v>
      </c>
      <c r="B11" s="2">
        <v>46025</v>
      </c>
      <c r="C11" s="3">
        <f>YEAR(SalesDataTable[[#This Row],[Order Date]])</f>
        <v>2026</v>
      </c>
      <c r="D11" s="8" t="str">
        <f>"Q"&amp;ROUNDUP(MONTH(SalesDataTable[[#This Row],[Order Date]])/3,0)</f>
        <v>Q1</v>
      </c>
      <c r="E11" s="3">
        <f>MONTH(SalesDataTable[[#This Row],[Order Date]])</f>
        <v>1</v>
      </c>
      <c r="F11" s="3" t="str">
        <f>TEXT(SalesDataTable[[#This Row],[Order Date]],"MMM")</f>
        <v>Jan</v>
      </c>
      <c r="G11" s="3" t="s">
        <v>11</v>
      </c>
      <c r="H11" s="3" t="s">
        <v>18</v>
      </c>
      <c r="I11" s="3" t="s">
        <v>19</v>
      </c>
      <c r="J11" s="3" t="s">
        <v>16</v>
      </c>
      <c r="K11" s="3" t="s">
        <v>23</v>
      </c>
      <c r="L11" s="3" t="s">
        <v>24</v>
      </c>
      <c r="M11" s="4">
        <v>1</v>
      </c>
      <c r="N11" s="5">
        <v>332.18</v>
      </c>
      <c r="O11" s="6">
        <v>0</v>
      </c>
      <c r="P11" s="5">
        <v>195.33</v>
      </c>
      <c r="Q11" s="5">
        <f t="shared" si="0"/>
        <v>332.18</v>
      </c>
      <c r="R11" s="5">
        <f t="shared" si="1"/>
        <v>195.33</v>
      </c>
      <c r="S11" s="5">
        <f t="shared" si="2"/>
        <v>136.85</v>
      </c>
      <c r="T11" s="7">
        <f t="shared" si="3"/>
        <v>0.41197543500511768</v>
      </c>
    </row>
    <row r="12" spans="1:20" ht="15.5" x14ac:dyDescent="0.35">
      <c r="A12" s="1">
        <v>5188</v>
      </c>
      <c r="B12" s="2">
        <v>46025</v>
      </c>
      <c r="C12" s="3">
        <f>YEAR(SalesDataTable[[#This Row],[Order Date]])</f>
        <v>2026</v>
      </c>
      <c r="D12" s="8" t="str">
        <f>"Q"&amp;ROUNDUP(MONTH(SalesDataTable[[#This Row],[Order Date]])/3,0)</f>
        <v>Q1</v>
      </c>
      <c r="E12" s="3">
        <f>MONTH(SalesDataTable[[#This Row],[Order Date]])</f>
        <v>1</v>
      </c>
      <c r="F12" s="3" t="str">
        <f>TEXT(SalesDataTable[[#This Row],[Order Date]],"MMM")</f>
        <v>Jan</v>
      </c>
      <c r="G12" s="3" t="s">
        <v>6</v>
      </c>
      <c r="H12" s="3" t="s">
        <v>27</v>
      </c>
      <c r="I12" s="3" t="s">
        <v>28</v>
      </c>
      <c r="J12" s="3" t="s">
        <v>3</v>
      </c>
      <c r="K12" s="3" t="s">
        <v>4</v>
      </c>
      <c r="L12" s="3" t="s">
        <v>22</v>
      </c>
      <c r="M12" s="4">
        <v>1</v>
      </c>
      <c r="N12" s="5">
        <v>49.71</v>
      </c>
      <c r="O12" s="6">
        <v>0</v>
      </c>
      <c r="P12" s="5">
        <v>23.15</v>
      </c>
      <c r="Q12" s="5">
        <f t="shared" si="0"/>
        <v>49.71</v>
      </c>
      <c r="R12" s="5">
        <f t="shared" si="1"/>
        <v>23.15</v>
      </c>
      <c r="S12" s="5">
        <f t="shared" si="2"/>
        <v>26.560000000000002</v>
      </c>
      <c r="T12" s="7">
        <f t="shared" si="3"/>
        <v>0.53429893381613358</v>
      </c>
    </row>
    <row r="13" spans="1:20" ht="15.5" x14ac:dyDescent="0.35">
      <c r="A13" s="1">
        <v>845</v>
      </c>
      <c r="B13" s="2">
        <v>46026</v>
      </c>
      <c r="C13" s="3">
        <f>YEAR(SalesDataTable[[#This Row],[Order Date]])</f>
        <v>2026</v>
      </c>
      <c r="D13" s="8" t="str">
        <f>"Q"&amp;ROUNDUP(MONTH(SalesDataTable[[#This Row],[Order Date]])/3,0)</f>
        <v>Q1</v>
      </c>
      <c r="E13" s="3">
        <f>MONTH(SalesDataTable[[#This Row],[Order Date]])</f>
        <v>1</v>
      </c>
      <c r="F13" s="3" t="str">
        <f>TEXT(SalesDataTable[[#This Row],[Order Date]],"MMM")</f>
        <v>Jan</v>
      </c>
      <c r="G13" s="3" t="s">
        <v>11</v>
      </c>
      <c r="H13" s="3" t="s">
        <v>18</v>
      </c>
      <c r="I13" s="3" t="s">
        <v>2</v>
      </c>
      <c r="J13" s="3" t="s">
        <v>13</v>
      </c>
      <c r="K13" s="3" t="s">
        <v>23</v>
      </c>
      <c r="L13" s="3" t="s">
        <v>29</v>
      </c>
      <c r="M13" s="4">
        <v>2</v>
      </c>
      <c r="N13" s="5">
        <v>194.35</v>
      </c>
      <c r="O13" s="6">
        <v>0</v>
      </c>
      <c r="P13" s="5">
        <v>104.22</v>
      </c>
      <c r="Q13" s="5">
        <f t="shared" si="0"/>
        <v>388.7</v>
      </c>
      <c r="R13" s="5">
        <f t="shared" si="1"/>
        <v>208.44</v>
      </c>
      <c r="S13" s="5">
        <f t="shared" si="2"/>
        <v>180.26</v>
      </c>
      <c r="T13" s="7">
        <f t="shared" si="3"/>
        <v>0.46375096475430921</v>
      </c>
    </row>
    <row r="14" spans="1:20" ht="15.5" x14ac:dyDescent="0.35">
      <c r="A14" s="1">
        <v>1077</v>
      </c>
      <c r="B14" s="2">
        <v>46026</v>
      </c>
      <c r="C14" s="3">
        <f>YEAR(SalesDataTable[[#This Row],[Order Date]])</f>
        <v>2026</v>
      </c>
      <c r="D14" s="8" t="str">
        <f>"Q"&amp;ROUNDUP(MONTH(SalesDataTable[[#This Row],[Order Date]])/3,0)</f>
        <v>Q1</v>
      </c>
      <c r="E14" s="3">
        <f>MONTH(SalesDataTable[[#This Row],[Order Date]])</f>
        <v>1</v>
      </c>
      <c r="F14" s="3" t="str">
        <f>TEXT(SalesDataTable[[#This Row],[Order Date]],"MMM")</f>
        <v>Jan</v>
      </c>
      <c r="G14" s="3" t="s">
        <v>6</v>
      </c>
      <c r="H14" s="3" t="s">
        <v>27</v>
      </c>
      <c r="I14" s="3" t="s">
        <v>2</v>
      </c>
      <c r="J14" s="3" t="s">
        <v>13</v>
      </c>
      <c r="K14" s="3" t="s">
        <v>4</v>
      </c>
      <c r="L14" s="3" t="s">
        <v>30</v>
      </c>
      <c r="M14" s="4">
        <v>3</v>
      </c>
      <c r="N14" s="5">
        <v>102.12</v>
      </c>
      <c r="O14" s="6">
        <v>0.1</v>
      </c>
      <c r="P14" s="5">
        <v>51.28</v>
      </c>
      <c r="Q14" s="5">
        <f t="shared" si="0"/>
        <v>275.72400000000005</v>
      </c>
      <c r="R14" s="5">
        <f t="shared" si="1"/>
        <v>153.84</v>
      </c>
      <c r="S14" s="5">
        <f t="shared" si="2"/>
        <v>121.88400000000004</v>
      </c>
      <c r="T14" s="7">
        <f t="shared" si="3"/>
        <v>0.44205074639857256</v>
      </c>
    </row>
    <row r="15" spans="1:20" ht="15.5" x14ac:dyDescent="0.35">
      <c r="A15" s="1">
        <v>1237</v>
      </c>
      <c r="B15" s="2">
        <v>46026</v>
      </c>
      <c r="C15" s="3">
        <f>YEAR(SalesDataTable[[#This Row],[Order Date]])</f>
        <v>2026</v>
      </c>
      <c r="D15" s="8" t="str">
        <f>"Q"&amp;ROUNDUP(MONTH(SalesDataTable[[#This Row],[Order Date]])/3,0)</f>
        <v>Q1</v>
      </c>
      <c r="E15" s="3">
        <f>MONTH(SalesDataTable[[#This Row],[Order Date]])</f>
        <v>1</v>
      </c>
      <c r="F15" s="3" t="str">
        <f>TEXT(SalesDataTable[[#This Row],[Order Date]],"MMM")</f>
        <v>Jan</v>
      </c>
      <c r="G15" s="3" t="s">
        <v>20</v>
      </c>
      <c r="H15" s="3" t="s">
        <v>31</v>
      </c>
      <c r="I15" s="3" t="s">
        <v>19</v>
      </c>
      <c r="J15" s="3" t="s">
        <v>16</v>
      </c>
      <c r="K15" s="3" t="s">
        <v>14</v>
      </c>
      <c r="L15" s="3" t="s">
        <v>32</v>
      </c>
      <c r="M15" s="4">
        <v>1</v>
      </c>
      <c r="N15" s="5">
        <v>46.99</v>
      </c>
      <c r="O15" s="6">
        <v>0.05</v>
      </c>
      <c r="P15" s="5">
        <v>18.11</v>
      </c>
      <c r="Q15" s="5">
        <f t="shared" si="0"/>
        <v>44.640500000000003</v>
      </c>
      <c r="R15" s="5">
        <f t="shared" si="1"/>
        <v>18.11</v>
      </c>
      <c r="S15" s="5">
        <f t="shared" si="2"/>
        <v>26.530500000000004</v>
      </c>
      <c r="T15" s="7">
        <f t="shared" si="3"/>
        <v>0.59431457980981395</v>
      </c>
    </row>
    <row r="16" spans="1:20" ht="15.5" x14ac:dyDescent="0.35">
      <c r="A16" s="1">
        <v>1908</v>
      </c>
      <c r="B16" s="2">
        <v>46026</v>
      </c>
      <c r="C16" s="3">
        <f>YEAR(SalesDataTable[[#This Row],[Order Date]])</f>
        <v>2026</v>
      </c>
      <c r="D16" s="8" t="str">
        <f>"Q"&amp;ROUNDUP(MONTH(SalesDataTable[[#This Row],[Order Date]])/3,0)</f>
        <v>Q1</v>
      </c>
      <c r="E16" s="3">
        <f>MONTH(SalesDataTable[[#This Row],[Order Date]])</f>
        <v>1</v>
      </c>
      <c r="F16" s="3" t="str">
        <f>TEXT(SalesDataTable[[#This Row],[Order Date]],"MMM")</f>
        <v>Jan</v>
      </c>
      <c r="G16" s="3" t="s">
        <v>20</v>
      </c>
      <c r="H16" s="3" t="s">
        <v>33</v>
      </c>
      <c r="I16" s="3" t="s">
        <v>2</v>
      </c>
      <c r="J16" s="3" t="s">
        <v>13</v>
      </c>
      <c r="K16" s="3" t="s">
        <v>34</v>
      </c>
      <c r="L16" s="3" t="s">
        <v>35</v>
      </c>
      <c r="M16" s="4">
        <v>1</v>
      </c>
      <c r="N16" s="5">
        <v>40</v>
      </c>
      <c r="O16" s="6">
        <v>0</v>
      </c>
      <c r="P16" s="5">
        <v>15.04</v>
      </c>
      <c r="Q16" s="5">
        <f t="shared" si="0"/>
        <v>40</v>
      </c>
      <c r="R16" s="5">
        <f t="shared" si="1"/>
        <v>15.04</v>
      </c>
      <c r="S16" s="5">
        <f t="shared" si="2"/>
        <v>24.96</v>
      </c>
      <c r="T16" s="7">
        <f t="shared" si="3"/>
        <v>0.624</v>
      </c>
    </row>
    <row r="17" spans="1:20" ht="15.5" x14ac:dyDescent="0.35">
      <c r="A17" s="1">
        <v>2245</v>
      </c>
      <c r="B17" s="2">
        <v>46026</v>
      </c>
      <c r="C17" s="3">
        <f>YEAR(SalesDataTable[[#This Row],[Order Date]])</f>
        <v>2026</v>
      </c>
      <c r="D17" s="8" t="str">
        <f>"Q"&amp;ROUNDUP(MONTH(SalesDataTable[[#This Row],[Order Date]])/3,0)</f>
        <v>Q1</v>
      </c>
      <c r="E17" s="3">
        <f>MONTH(SalesDataTable[[#This Row],[Order Date]])</f>
        <v>1</v>
      </c>
      <c r="F17" s="3" t="str">
        <f>TEXT(SalesDataTable[[#This Row],[Order Date]],"MMM")</f>
        <v>Jan</v>
      </c>
      <c r="G17" s="3" t="s">
        <v>0</v>
      </c>
      <c r="H17" s="3" t="s">
        <v>36</v>
      </c>
      <c r="I17" s="3" t="s">
        <v>2</v>
      </c>
      <c r="J17" s="3" t="s">
        <v>13</v>
      </c>
      <c r="K17" s="3" t="s">
        <v>9</v>
      </c>
      <c r="L17" s="3" t="s">
        <v>37</v>
      </c>
      <c r="M17" s="4">
        <v>1</v>
      </c>
      <c r="N17" s="5">
        <v>153.38999999999999</v>
      </c>
      <c r="O17" s="6">
        <v>0</v>
      </c>
      <c r="P17" s="5">
        <v>78.59</v>
      </c>
      <c r="Q17" s="5">
        <f t="shared" si="0"/>
        <v>153.38999999999999</v>
      </c>
      <c r="R17" s="5">
        <f t="shared" si="1"/>
        <v>78.59</v>
      </c>
      <c r="S17" s="5">
        <f t="shared" si="2"/>
        <v>74.799999999999983</v>
      </c>
      <c r="T17" s="7">
        <f t="shared" si="3"/>
        <v>0.48764587000456344</v>
      </c>
    </row>
    <row r="18" spans="1:20" ht="15.5" x14ac:dyDescent="0.35">
      <c r="A18" s="1">
        <v>2928</v>
      </c>
      <c r="B18" s="2">
        <v>46026</v>
      </c>
      <c r="C18" s="3">
        <f>YEAR(SalesDataTable[[#This Row],[Order Date]])</f>
        <v>2026</v>
      </c>
      <c r="D18" s="8" t="str">
        <f>"Q"&amp;ROUNDUP(MONTH(SalesDataTable[[#This Row],[Order Date]])/3,0)</f>
        <v>Q1</v>
      </c>
      <c r="E18" s="3">
        <f>MONTH(SalesDataTable[[#This Row],[Order Date]])</f>
        <v>1</v>
      </c>
      <c r="F18" s="3" t="str">
        <f>TEXT(SalesDataTable[[#This Row],[Order Date]],"MMM")</f>
        <v>Jan</v>
      </c>
      <c r="G18" s="3" t="s">
        <v>6</v>
      </c>
      <c r="H18" s="3" t="s">
        <v>27</v>
      </c>
      <c r="I18" s="3" t="s">
        <v>2</v>
      </c>
      <c r="J18" s="3" t="s">
        <v>3</v>
      </c>
      <c r="K18" s="3" t="s">
        <v>34</v>
      </c>
      <c r="L18" s="3" t="s">
        <v>38</v>
      </c>
      <c r="M18" s="4">
        <v>2</v>
      </c>
      <c r="N18" s="5">
        <v>124.97</v>
      </c>
      <c r="O18" s="6">
        <v>0.1</v>
      </c>
      <c r="P18" s="5">
        <v>67.36</v>
      </c>
      <c r="Q18" s="5">
        <f t="shared" si="0"/>
        <v>224.946</v>
      </c>
      <c r="R18" s="5">
        <f t="shared" si="1"/>
        <v>134.72</v>
      </c>
      <c r="S18" s="5">
        <f t="shared" si="2"/>
        <v>90.225999999999999</v>
      </c>
      <c r="T18" s="7">
        <f t="shared" si="3"/>
        <v>0.40110070861451191</v>
      </c>
    </row>
    <row r="19" spans="1:20" ht="15.5" x14ac:dyDescent="0.35">
      <c r="A19" s="1">
        <v>4249</v>
      </c>
      <c r="B19" s="2">
        <v>46026</v>
      </c>
      <c r="C19" s="3">
        <f>YEAR(SalesDataTable[[#This Row],[Order Date]])</f>
        <v>2026</v>
      </c>
      <c r="D19" s="8" t="str">
        <f>"Q"&amp;ROUNDUP(MONTH(SalesDataTable[[#This Row],[Order Date]])/3,0)</f>
        <v>Q1</v>
      </c>
      <c r="E19" s="3">
        <f>MONTH(SalesDataTable[[#This Row],[Order Date]])</f>
        <v>1</v>
      </c>
      <c r="F19" s="3" t="str">
        <f>TEXT(SalesDataTable[[#This Row],[Order Date]],"MMM")</f>
        <v>Jan</v>
      </c>
      <c r="G19" s="3" t="s">
        <v>20</v>
      </c>
      <c r="H19" s="3" t="s">
        <v>21</v>
      </c>
      <c r="I19" s="3" t="s">
        <v>28</v>
      </c>
      <c r="J19" s="3" t="s">
        <v>13</v>
      </c>
      <c r="K19" s="3" t="s">
        <v>4</v>
      </c>
      <c r="L19" s="3" t="s">
        <v>30</v>
      </c>
      <c r="M19" s="4">
        <v>2</v>
      </c>
      <c r="N19" s="5">
        <v>100.12</v>
      </c>
      <c r="O19" s="6">
        <v>0.1</v>
      </c>
      <c r="P19" s="5">
        <v>49.67</v>
      </c>
      <c r="Q19" s="5">
        <f t="shared" si="0"/>
        <v>180.21600000000001</v>
      </c>
      <c r="R19" s="5">
        <f t="shared" si="1"/>
        <v>99.34</v>
      </c>
      <c r="S19" s="5">
        <f t="shared" si="2"/>
        <v>80.876000000000005</v>
      </c>
      <c r="T19" s="7">
        <f t="shared" si="3"/>
        <v>0.44877258401029874</v>
      </c>
    </row>
    <row r="20" spans="1:20" ht="15.5" x14ac:dyDescent="0.35">
      <c r="A20" s="1">
        <v>1734</v>
      </c>
      <c r="B20" s="2">
        <v>46027</v>
      </c>
      <c r="C20" s="3">
        <f>YEAR(SalesDataTable[[#This Row],[Order Date]])</f>
        <v>2026</v>
      </c>
      <c r="D20" s="8" t="str">
        <f>"Q"&amp;ROUNDUP(MONTH(SalesDataTable[[#This Row],[Order Date]])/3,0)</f>
        <v>Q1</v>
      </c>
      <c r="E20" s="3">
        <f>MONTH(SalesDataTable[[#This Row],[Order Date]])</f>
        <v>1</v>
      </c>
      <c r="F20" s="3" t="str">
        <f>TEXT(SalesDataTable[[#This Row],[Order Date]],"MMM")</f>
        <v>Jan</v>
      </c>
      <c r="G20" s="3" t="s">
        <v>20</v>
      </c>
      <c r="H20" s="3" t="s">
        <v>33</v>
      </c>
      <c r="I20" s="3" t="s">
        <v>28</v>
      </c>
      <c r="J20" s="3" t="s">
        <v>3</v>
      </c>
      <c r="K20" s="3" t="s">
        <v>34</v>
      </c>
      <c r="L20" s="3" t="s">
        <v>35</v>
      </c>
      <c r="M20" s="4">
        <v>1</v>
      </c>
      <c r="N20" s="5">
        <v>40.6</v>
      </c>
      <c r="O20" s="6">
        <v>0.15</v>
      </c>
      <c r="P20" s="5">
        <v>14.61</v>
      </c>
      <c r="Q20" s="5">
        <f t="shared" si="0"/>
        <v>34.51</v>
      </c>
      <c r="R20" s="5">
        <f t="shared" si="1"/>
        <v>14.61</v>
      </c>
      <c r="S20" s="5">
        <f t="shared" si="2"/>
        <v>19.899999999999999</v>
      </c>
      <c r="T20" s="7">
        <f t="shared" si="3"/>
        <v>0.57664445088380178</v>
      </c>
    </row>
    <row r="21" spans="1:20" ht="15.5" x14ac:dyDescent="0.35">
      <c r="A21" s="1">
        <v>2331</v>
      </c>
      <c r="B21" s="2">
        <v>46027</v>
      </c>
      <c r="C21" s="3">
        <f>YEAR(SalesDataTable[[#This Row],[Order Date]])</f>
        <v>2026</v>
      </c>
      <c r="D21" s="8" t="str">
        <f>"Q"&amp;ROUNDUP(MONTH(SalesDataTable[[#This Row],[Order Date]])/3,0)</f>
        <v>Q1</v>
      </c>
      <c r="E21" s="3">
        <f>MONTH(SalesDataTable[[#This Row],[Order Date]])</f>
        <v>1</v>
      </c>
      <c r="F21" s="3" t="str">
        <f>TEXT(SalesDataTable[[#This Row],[Order Date]],"MMM")</f>
        <v>Jan</v>
      </c>
      <c r="G21" s="3" t="s">
        <v>20</v>
      </c>
      <c r="H21" s="3" t="s">
        <v>33</v>
      </c>
      <c r="I21" s="3" t="s">
        <v>2</v>
      </c>
      <c r="J21" s="3" t="s">
        <v>13</v>
      </c>
      <c r="K21" s="3" t="s">
        <v>4</v>
      </c>
      <c r="L21" s="3" t="s">
        <v>30</v>
      </c>
      <c r="M21" s="4">
        <v>1</v>
      </c>
      <c r="N21" s="5">
        <v>104.23</v>
      </c>
      <c r="O21" s="6">
        <v>0.1</v>
      </c>
      <c r="P21" s="5">
        <v>51.6</v>
      </c>
      <c r="Q21" s="5">
        <f t="shared" si="0"/>
        <v>93.807000000000002</v>
      </c>
      <c r="R21" s="5">
        <f t="shared" si="1"/>
        <v>51.6</v>
      </c>
      <c r="S21" s="5">
        <f t="shared" si="2"/>
        <v>42.207000000000001</v>
      </c>
      <c r="T21" s="7">
        <f t="shared" si="3"/>
        <v>0.44993443986056475</v>
      </c>
    </row>
    <row r="22" spans="1:20" ht="15.5" x14ac:dyDescent="0.35">
      <c r="A22" s="1">
        <v>2475</v>
      </c>
      <c r="B22" s="2">
        <v>46027</v>
      </c>
      <c r="C22" s="3">
        <f>YEAR(SalesDataTable[[#This Row],[Order Date]])</f>
        <v>2026</v>
      </c>
      <c r="D22" s="8" t="str">
        <f>"Q"&amp;ROUNDUP(MONTH(SalesDataTable[[#This Row],[Order Date]])/3,0)</f>
        <v>Q1</v>
      </c>
      <c r="E22" s="3">
        <f>MONTH(SalesDataTable[[#This Row],[Order Date]])</f>
        <v>1</v>
      </c>
      <c r="F22" s="3" t="str">
        <f>TEXT(SalesDataTable[[#This Row],[Order Date]],"MMM")</f>
        <v>Jan</v>
      </c>
      <c r="G22" s="3" t="s">
        <v>6</v>
      </c>
      <c r="H22" s="3" t="s">
        <v>7</v>
      </c>
      <c r="I22" s="3" t="s">
        <v>19</v>
      </c>
      <c r="J22" s="3" t="s">
        <v>3</v>
      </c>
      <c r="K22" s="3" t="s">
        <v>34</v>
      </c>
      <c r="L22" s="3" t="s">
        <v>38</v>
      </c>
      <c r="M22" s="4">
        <v>5</v>
      </c>
      <c r="N22" s="5">
        <v>122.87</v>
      </c>
      <c r="O22" s="6">
        <v>0.05</v>
      </c>
      <c r="P22" s="5">
        <v>69.67</v>
      </c>
      <c r="Q22" s="5">
        <f t="shared" si="0"/>
        <v>583.63250000000005</v>
      </c>
      <c r="R22" s="5">
        <f t="shared" si="1"/>
        <v>348.35</v>
      </c>
      <c r="S22" s="5">
        <f t="shared" si="2"/>
        <v>235.28250000000003</v>
      </c>
      <c r="T22" s="7">
        <f t="shared" si="3"/>
        <v>0.40313467807224584</v>
      </c>
    </row>
    <row r="23" spans="1:20" ht="15.5" x14ac:dyDescent="0.35">
      <c r="A23" s="1">
        <v>1433</v>
      </c>
      <c r="B23" s="2">
        <v>46028</v>
      </c>
      <c r="C23" s="3">
        <f>YEAR(SalesDataTable[[#This Row],[Order Date]])</f>
        <v>2026</v>
      </c>
      <c r="D23" s="8" t="str">
        <f>"Q"&amp;ROUNDUP(MONTH(SalesDataTable[[#This Row],[Order Date]])/3,0)</f>
        <v>Q1</v>
      </c>
      <c r="E23" s="3">
        <f>MONTH(SalesDataTable[[#This Row],[Order Date]])</f>
        <v>1</v>
      </c>
      <c r="F23" s="3" t="str">
        <f>TEXT(SalesDataTable[[#This Row],[Order Date]],"MMM")</f>
        <v>Jan</v>
      </c>
      <c r="G23" s="3" t="s">
        <v>11</v>
      </c>
      <c r="H23" s="3" t="s">
        <v>39</v>
      </c>
      <c r="I23" s="3" t="s">
        <v>2</v>
      </c>
      <c r="J23" s="3" t="s">
        <v>13</v>
      </c>
      <c r="K23" s="3" t="s">
        <v>14</v>
      </c>
      <c r="L23" s="3" t="s">
        <v>15</v>
      </c>
      <c r="M23" s="4">
        <v>2</v>
      </c>
      <c r="N23" s="5">
        <v>36.619999999999997</v>
      </c>
      <c r="O23" s="6">
        <v>0.05</v>
      </c>
      <c r="P23" s="5">
        <v>13.87</v>
      </c>
      <c r="Q23" s="5">
        <f t="shared" si="0"/>
        <v>69.577999999999989</v>
      </c>
      <c r="R23" s="5">
        <f t="shared" si="1"/>
        <v>27.74</v>
      </c>
      <c r="S23" s="5">
        <f t="shared" si="2"/>
        <v>41.837999999999994</v>
      </c>
      <c r="T23" s="7">
        <f t="shared" si="3"/>
        <v>0.60131075914800658</v>
      </c>
    </row>
    <row r="24" spans="1:20" ht="15.5" x14ac:dyDescent="0.35">
      <c r="A24" s="1">
        <v>3624</v>
      </c>
      <c r="B24" s="2">
        <v>46028</v>
      </c>
      <c r="C24" s="3">
        <f>YEAR(SalesDataTable[[#This Row],[Order Date]])</f>
        <v>2026</v>
      </c>
      <c r="D24" s="8" t="str">
        <f>"Q"&amp;ROUNDUP(MONTH(SalesDataTable[[#This Row],[Order Date]])/3,0)</f>
        <v>Q1</v>
      </c>
      <c r="E24" s="3">
        <f>MONTH(SalesDataTable[[#This Row],[Order Date]])</f>
        <v>1</v>
      </c>
      <c r="F24" s="3" t="str">
        <f>TEXT(SalesDataTable[[#This Row],[Order Date]],"MMM")</f>
        <v>Jan</v>
      </c>
      <c r="G24" s="3" t="s">
        <v>20</v>
      </c>
      <c r="H24" s="3" t="s">
        <v>31</v>
      </c>
      <c r="I24" s="3" t="s">
        <v>2</v>
      </c>
      <c r="J24" s="3" t="s">
        <v>13</v>
      </c>
      <c r="K24" s="3" t="s">
        <v>9</v>
      </c>
      <c r="L24" s="3" t="s">
        <v>10</v>
      </c>
      <c r="M24" s="4">
        <v>1</v>
      </c>
      <c r="N24" s="5">
        <v>93.4</v>
      </c>
      <c r="O24" s="6">
        <v>0</v>
      </c>
      <c r="P24" s="5">
        <v>46.11</v>
      </c>
      <c r="Q24" s="5">
        <f t="shared" si="0"/>
        <v>93.4</v>
      </c>
      <c r="R24" s="5">
        <f t="shared" si="1"/>
        <v>46.11</v>
      </c>
      <c r="S24" s="5">
        <f t="shared" si="2"/>
        <v>47.290000000000006</v>
      </c>
      <c r="T24" s="7">
        <f t="shared" si="3"/>
        <v>0.50631691648822275</v>
      </c>
    </row>
    <row r="25" spans="1:20" ht="15.5" x14ac:dyDescent="0.35">
      <c r="A25" s="1">
        <v>4680</v>
      </c>
      <c r="B25" s="2">
        <v>46028</v>
      </c>
      <c r="C25" s="3">
        <f>YEAR(SalesDataTable[[#This Row],[Order Date]])</f>
        <v>2026</v>
      </c>
      <c r="D25" s="8" t="str">
        <f>"Q"&amp;ROUNDUP(MONTH(SalesDataTable[[#This Row],[Order Date]])/3,0)</f>
        <v>Q1</v>
      </c>
      <c r="E25" s="3">
        <f>MONTH(SalesDataTable[[#This Row],[Order Date]])</f>
        <v>1</v>
      </c>
      <c r="F25" s="3" t="str">
        <f>TEXT(SalesDataTable[[#This Row],[Order Date]],"MMM")</f>
        <v>Jan</v>
      </c>
      <c r="G25" s="3" t="s">
        <v>6</v>
      </c>
      <c r="H25" s="3" t="s">
        <v>7</v>
      </c>
      <c r="I25" s="3" t="s">
        <v>28</v>
      </c>
      <c r="J25" s="3" t="s">
        <v>13</v>
      </c>
      <c r="K25" s="3" t="s">
        <v>23</v>
      </c>
      <c r="L25" s="3" t="s">
        <v>40</v>
      </c>
      <c r="M25" s="4">
        <v>2</v>
      </c>
      <c r="N25" s="5">
        <v>81.260000000000005</v>
      </c>
      <c r="O25" s="6">
        <v>0</v>
      </c>
      <c r="P25" s="5">
        <v>39.119999999999997</v>
      </c>
      <c r="Q25" s="5">
        <f t="shared" si="0"/>
        <v>162.52000000000001</v>
      </c>
      <c r="R25" s="5">
        <f t="shared" si="1"/>
        <v>78.239999999999995</v>
      </c>
      <c r="S25" s="5">
        <f t="shared" si="2"/>
        <v>84.280000000000015</v>
      </c>
      <c r="T25" s="7">
        <f t="shared" si="3"/>
        <v>0.51858232832882112</v>
      </c>
    </row>
    <row r="26" spans="1:20" ht="15.5" x14ac:dyDescent="0.35">
      <c r="A26" s="1">
        <v>4803</v>
      </c>
      <c r="B26" s="2">
        <v>46028</v>
      </c>
      <c r="C26" s="3">
        <f>YEAR(SalesDataTable[[#This Row],[Order Date]])</f>
        <v>2026</v>
      </c>
      <c r="D26" s="8" t="str">
        <f>"Q"&amp;ROUNDUP(MONTH(SalesDataTable[[#This Row],[Order Date]])/3,0)</f>
        <v>Q1</v>
      </c>
      <c r="E26" s="3">
        <f>MONTH(SalesDataTable[[#This Row],[Order Date]])</f>
        <v>1</v>
      </c>
      <c r="F26" s="3" t="str">
        <f>TEXT(SalesDataTable[[#This Row],[Order Date]],"MMM")</f>
        <v>Jan</v>
      </c>
      <c r="G26" s="3" t="s">
        <v>6</v>
      </c>
      <c r="H26" s="3" t="s">
        <v>41</v>
      </c>
      <c r="I26" s="3" t="s">
        <v>28</v>
      </c>
      <c r="J26" s="3" t="s">
        <v>13</v>
      </c>
      <c r="K26" s="3" t="s">
        <v>34</v>
      </c>
      <c r="L26" s="3" t="s">
        <v>42</v>
      </c>
      <c r="M26" s="4">
        <v>2</v>
      </c>
      <c r="N26" s="5">
        <v>35.78</v>
      </c>
      <c r="O26" s="6">
        <v>0</v>
      </c>
      <c r="P26" s="5">
        <v>13.84</v>
      </c>
      <c r="Q26" s="5">
        <f t="shared" si="0"/>
        <v>71.56</v>
      </c>
      <c r="R26" s="5">
        <f t="shared" si="1"/>
        <v>27.68</v>
      </c>
      <c r="S26" s="5">
        <f t="shared" si="2"/>
        <v>43.88</v>
      </c>
      <c r="T26" s="7">
        <f t="shared" si="3"/>
        <v>0.61319172722191173</v>
      </c>
    </row>
    <row r="27" spans="1:20" ht="15.5" x14ac:dyDescent="0.35">
      <c r="A27" s="1">
        <v>248</v>
      </c>
      <c r="B27" s="2">
        <v>46029</v>
      </c>
      <c r="C27" s="3">
        <f>YEAR(SalesDataTable[[#This Row],[Order Date]])</f>
        <v>2026</v>
      </c>
      <c r="D27" s="8" t="str">
        <f>"Q"&amp;ROUNDUP(MONTH(SalesDataTable[[#This Row],[Order Date]])/3,0)</f>
        <v>Q1</v>
      </c>
      <c r="E27" s="3">
        <f>MONTH(SalesDataTable[[#This Row],[Order Date]])</f>
        <v>1</v>
      </c>
      <c r="F27" s="3" t="str">
        <f>TEXT(SalesDataTable[[#This Row],[Order Date]],"MMM")</f>
        <v>Jan</v>
      </c>
      <c r="G27" s="3" t="s">
        <v>6</v>
      </c>
      <c r="H27" s="3" t="s">
        <v>43</v>
      </c>
      <c r="I27" s="3" t="s">
        <v>28</v>
      </c>
      <c r="J27" s="3" t="s">
        <v>13</v>
      </c>
      <c r="K27" s="3" t="s">
        <v>4</v>
      </c>
      <c r="L27" s="3" t="s">
        <v>5</v>
      </c>
      <c r="M27" s="4">
        <v>3</v>
      </c>
      <c r="N27" s="5">
        <v>81.64</v>
      </c>
      <c r="O27" s="6">
        <v>0</v>
      </c>
      <c r="P27" s="5">
        <v>43.84</v>
      </c>
      <c r="Q27" s="5">
        <f t="shared" si="0"/>
        <v>244.92000000000002</v>
      </c>
      <c r="R27" s="5">
        <f t="shared" si="1"/>
        <v>131.52000000000001</v>
      </c>
      <c r="S27" s="5">
        <f t="shared" si="2"/>
        <v>113.4</v>
      </c>
      <c r="T27" s="7">
        <f t="shared" si="3"/>
        <v>0.46300832925036745</v>
      </c>
    </row>
    <row r="28" spans="1:20" ht="15.5" x14ac:dyDescent="0.35">
      <c r="A28" s="1">
        <v>1118</v>
      </c>
      <c r="B28" s="2">
        <v>46029</v>
      </c>
      <c r="C28" s="3">
        <f>YEAR(SalesDataTable[[#This Row],[Order Date]])</f>
        <v>2026</v>
      </c>
      <c r="D28" s="8" t="str">
        <f>"Q"&amp;ROUNDUP(MONTH(SalesDataTable[[#This Row],[Order Date]])/3,0)</f>
        <v>Q1</v>
      </c>
      <c r="E28" s="3">
        <f>MONTH(SalesDataTable[[#This Row],[Order Date]])</f>
        <v>1</v>
      </c>
      <c r="F28" s="3" t="str">
        <f>TEXT(SalesDataTable[[#This Row],[Order Date]],"MMM")</f>
        <v>Jan</v>
      </c>
      <c r="G28" s="3" t="s">
        <v>6</v>
      </c>
      <c r="H28" s="3" t="s">
        <v>43</v>
      </c>
      <c r="I28" s="3" t="s">
        <v>2</v>
      </c>
      <c r="J28" s="3" t="s">
        <v>3</v>
      </c>
      <c r="K28" s="3" t="s">
        <v>14</v>
      </c>
      <c r="L28" s="3" t="s">
        <v>44</v>
      </c>
      <c r="M28" s="4">
        <v>2</v>
      </c>
      <c r="N28" s="5">
        <v>131.63999999999999</v>
      </c>
      <c r="O28" s="6">
        <v>0.05</v>
      </c>
      <c r="P28" s="5">
        <v>69.02</v>
      </c>
      <c r="Q28" s="5">
        <f t="shared" si="0"/>
        <v>250.11599999999996</v>
      </c>
      <c r="R28" s="5">
        <f t="shared" si="1"/>
        <v>138.04</v>
      </c>
      <c r="S28" s="5">
        <f t="shared" si="2"/>
        <v>112.07599999999996</v>
      </c>
      <c r="T28" s="7">
        <f t="shared" si="3"/>
        <v>0.44809608341729429</v>
      </c>
    </row>
    <row r="29" spans="1:20" ht="15.5" x14ac:dyDescent="0.35">
      <c r="A29" s="1">
        <v>3023</v>
      </c>
      <c r="B29" s="2">
        <v>46029</v>
      </c>
      <c r="C29" s="3">
        <f>YEAR(SalesDataTable[[#This Row],[Order Date]])</f>
        <v>2026</v>
      </c>
      <c r="D29" s="8" t="str">
        <f>"Q"&amp;ROUNDUP(MONTH(SalesDataTable[[#This Row],[Order Date]])/3,0)</f>
        <v>Q1</v>
      </c>
      <c r="E29" s="3">
        <f>MONTH(SalesDataTable[[#This Row],[Order Date]])</f>
        <v>1</v>
      </c>
      <c r="F29" s="3" t="str">
        <f>TEXT(SalesDataTable[[#This Row],[Order Date]],"MMM")</f>
        <v>Jan</v>
      </c>
      <c r="G29" s="3" t="s">
        <v>11</v>
      </c>
      <c r="H29" s="3" t="s">
        <v>18</v>
      </c>
      <c r="I29" s="3" t="s">
        <v>28</v>
      </c>
      <c r="J29" s="3" t="s">
        <v>13</v>
      </c>
      <c r="K29" s="3" t="s">
        <v>9</v>
      </c>
      <c r="L29" s="3" t="s">
        <v>37</v>
      </c>
      <c r="M29" s="4">
        <v>2</v>
      </c>
      <c r="N29" s="5">
        <v>155.35</v>
      </c>
      <c r="O29" s="6">
        <v>0</v>
      </c>
      <c r="P29" s="5">
        <v>80.790000000000006</v>
      </c>
      <c r="Q29" s="5">
        <f t="shared" si="0"/>
        <v>310.7</v>
      </c>
      <c r="R29" s="5">
        <f t="shared" si="1"/>
        <v>161.58000000000001</v>
      </c>
      <c r="S29" s="5">
        <f t="shared" si="2"/>
        <v>149.11999999999998</v>
      </c>
      <c r="T29" s="7">
        <f t="shared" si="3"/>
        <v>0.47994850337946565</v>
      </c>
    </row>
    <row r="30" spans="1:20" ht="15.5" x14ac:dyDescent="0.35">
      <c r="A30" s="1">
        <v>3903</v>
      </c>
      <c r="B30" s="2">
        <v>46029</v>
      </c>
      <c r="C30" s="3">
        <f>YEAR(SalesDataTable[[#This Row],[Order Date]])</f>
        <v>2026</v>
      </c>
      <c r="D30" s="8" t="str">
        <f>"Q"&amp;ROUNDUP(MONTH(SalesDataTable[[#This Row],[Order Date]])/3,0)</f>
        <v>Q1</v>
      </c>
      <c r="E30" s="3">
        <f>MONTH(SalesDataTable[[#This Row],[Order Date]])</f>
        <v>1</v>
      </c>
      <c r="F30" s="3" t="str">
        <f>TEXT(SalesDataTable[[#This Row],[Order Date]],"MMM")</f>
        <v>Jan</v>
      </c>
      <c r="G30" s="3" t="s">
        <v>20</v>
      </c>
      <c r="H30" s="3" t="s">
        <v>33</v>
      </c>
      <c r="I30" s="3" t="s">
        <v>2</v>
      </c>
      <c r="J30" s="3" t="s">
        <v>3</v>
      </c>
      <c r="K30" s="3" t="s">
        <v>34</v>
      </c>
      <c r="L30" s="3" t="s">
        <v>45</v>
      </c>
      <c r="M30" s="4">
        <v>2</v>
      </c>
      <c r="N30" s="5">
        <v>51.56</v>
      </c>
      <c r="O30" s="6">
        <v>0.05</v>
      </c>
      <c r="P30" s="5">
        <v>22.26</v>
      </c>
      <c r="Q30" s="5">
        <f t="shared" si="0"/>
        <v>97.963999999999999</v>
      </c>
      <c r="R30" s="5">
        <f t="shared" si="1"/>
        <v>44.52</v>
      </c>
      <c r="S30" s="5">
        <f t="shared" si="2"/>
        <v>53.443999999999996</v>
      </c>
      <c r="T30" s="7">
        <f t="shared" si="3"/>
        <v>0.54554734392225712</v>
      </c>
    </row>
    <row r="31" spans="1:20" ht="15.5" x14ac:dyDescent="0.35">
      <c r="A31" s="1">
        <v>62</v>
      </c>
      <c r="B31" s="2">
        <v>46030</v>
      </c>
      <c r="C31" s="3">
        <f>YEAR(SalesDataTable[[#This Row],[Order Date]])</f>
        <v>2026</v>
      </c>
      <c r="D31" s="8" t="str">
        <f>"Q"&amp;ROUNDUP(MONTH(SalesDataTable[[#This Row],[Order Date]])/3,0)</f>
        <v>Q1</v>
      </c>
      <c r="E31" s="3">
        <f>MONTH(SalesDataTable[[#This Row],[Order Date]])</f>
        <v>1</v>
      </c>
      <c r="F31" s="3" t="str">
        <f>TEXT(SalesDataTable[[#This Row],[Order Date]],"MMM")</f>
        <v>Jan</v>
      </c>
      <c r="G31" s="3" t="s">
        <v>6</v>
      </c>
      <c r="H31" s="3" t="s">
        <v>43</v>
      </c>
      <c r="I31" s="3" t="s">
        <v>2</v>
      </c>
      <c r="J31" s="3" t="s">
        <v>13</v>
      </c>
      <c r="K31" s="3" t="s">
        <v>4</v>
      </c>
      <c r="L31" s="3" t="s">
        <v>22</v>
      </c>
      <c r="M31" s="4">
        <v>2</v>
      </c>
      <c r="N31" s="5">
        <v>51.63</v>
      </c>
      <c r="O31" s="6">
        <v>0</v>
      </c>
      <c r="P31" s="5">
        <v>22.54</v>
      </c>
      <c r="Q31" s="5">
        <f t="shared" si="0"/>
        <v>103.26</v>
      </c>
      <c r="R31" s="5">
        <f t="shared" si="1"/>
        <v>45.08</v>
      </c>
      <c r="S31" s="5">
        <f t="shared" si="2"/>
        <v>58.180000000000007</v>
      </c>
      <c r="T31" s="7">
        <f t="shared" si="3"/>
        <v>0.5634321131125315</v>
      </c>
    </row>
    <row r="32" spans="1:20" ht="15.5" x14ac:dyDescent="0.35">
      <c r="A32" s="1">
        <v>142</v>
      </c>
      <c r="B32" s="2">
        <v>46030</v>
      </c>
      <c r="C32" s="3">
        <f>YEAR(SalesDataTable[[#This Row],[Order Date]])</f>
        <v>2026</v>
      </c>
      <c r="D32" s="8" t="str">
        <f>"Q"&amp;ROUNDUP(MONTH(SalesDataTable[[#This Row],[Order Date]])/3,0)</f>
        <v>Q1</v>
      </c>
      <c r="E32" s="3">
        <f>MONTH(SalesDataTable[[#This Row],[Order Date]])</f>
        <v>1</v>
      </c>
      <c r="F32" s="3" t="str">
        <f>TEXT(SalesDataTable[[#This Row],[Order Date]],"MMM")</f>
        <v>Jan</v>
      </c>
      <c r="G32" s="3" t="s">
        <v>0</v>
      </c>
      <c r="H32" s="3" t="s">
        <v>36</v>
      </c>
      <c r="I32" s="3" t="s">
        <v>8</v>
      </c>
      <c r="J32" s="3" t="s">
        <v>16</v>
      </c>
      <c r="K32" s="3" t="s">
        <v>23</v>
      </c>
      <c r="L32" s="3" t="s">
        <v>24</v>
      </c>
      <c r="M32" s="4">
        <v>5</v>
      </c>
      <c r="N32" s="5">
        <v>344.88</v>
      </c>
      <c r="O32" s="6">
        <v>0.15</v>
      </c>
      <c r="P32" s="5">
        <v>190.66</v>
      </c>
      <c r="Q32" s="5">
        <f t="shared" si="0"/>
        <v>1465.74</v>
      </c>
      <c r="R32" s="5">
        <f t="shared" si="1"/>
        <v>953.3</v>
      </c>
      <c r="S32" s="5">
        <f t="shared" si="2"/>
        <v>512.44000000000005</v>
      </c>
      <c r="T32" s="7">
        <f t="shared" si="3"/>
        <v>0.34961180018284282</v>
      </c>
    </row>
    <row r="33" spans="1:20" ht="15.5" x14ac:dyDescent="0.35">
      <c r="A33" s="1">
        <v>450</v>
      </c>
      <c r="B33" s="2">
        <v>46030</v>
      </c>
      <c r="C33" s="3">
        <f>YEAR(SalesDataTable[[#This Row],[Order Date]])</f>
        <v>2026</v>
      </c>
      <c r="D33" s="8" t="str">
        <f>"Q"&amp;ROUNDUP(MONTH(SalesDataTable[[#This Row],[Order Date]])/3,0)</f>
        <v>Q1</v>
      </c>
      <c r="E33" s="3">
        <f>MONTH(SalesDataTable[[#This Row],[Order Date]])</f>
        <v>1</v>
      </c>
      <c r="F33" s="3" t="str">
        <f>TEXT(SalesDataTable[[#This Row],[Order Date]],"MMM")</f>
        <v>Jan</v>
      </c>
      <c r="G33" s="3" t="s">
        <v>11</v>
      </c>
      <c r="H33" s="3" t="s">
        <v>18</v>
      </c>
      <c r="I33" s="3" t="s">
        <v>19</v>
      </c>
      <c r="J33" s="3" t="s">
        <v>13</v>
      </c>
      <c r="K33" s="3" t="s">
        <v>9</v>
      </c>
      <c r="L33" s="3" t="s">
        <v>10</v>
      </c>
      <c r="M33" s="4">
        <v>2</v>
      </c>
      <c r="N33" s="5">
        <v>94.06</v>
      </c>
      <c r="O33" s="6">
        <v>0.15</v>
      </c>
      <c r="P33" s="5">
        <v>46.33</v>
      </c>
      <c r="Q33" s="5">
        <f t="shared" si="0"/>
        <v>159.90199999999999</v>
      </c>
      <c r="R33" s="5">
        <f t="shared" si="1"/>
        <v>92.66</v>
      </c>
      <c r="S33" s="5">
        <f t="shared" si="2"/>
        <v>67.24199999999999</v>
      </c>
      <c r="T33" s="7">
        <f t="shared" si="3"/>
        <v>0.42052006854198193</v>
      </c>
    </row>
    <row r="34" spans="1:20" ht="15.5" x14ac:dyDescent="0.35">
      <c r="A34" s="1">
        <v>4397</v>
      </c>
      <c r="B34" s="2">
        <v>46030</v>
      </c>
      <c r="C34" s="3">
        <f>YEAR(SalesDataTable[[#This Row],[Order Date]])</f>
        <v>2026</v>
      </c>
      <c r="D34" s="8" t="str">
        <f>"Q"&amp;ROUNDUP(MONTH(SalesDataTable[[#This Row],[Order Date]])/3,0)</f>
        <v>Q1</v>
      </c>
      <c r="E34" s="3">
        <f>MONTH(SalesDataTable[[#This Row],[Order Date]])</f>
        <v>1</v>
      </c>
      <c r="F34" s="3" t="str">
        <f>TEXT(SalesDataTable[[#This Row],[Order Date]],"MMM")</f>
        <v>Jan</v>
      </c>
      <c r="G34" s="3" t="s">
        <v>0</v>
      </c>
      <c r="H34" s="3" t="s">
        <v>1</v>
      </c>
      <c r="I34" s="3" t="s">
        <v>2</v>
      </c>
      <c r="J34" s="3" t="s">
        <v>16</v>
      </c>
      <c r="K34" s="3" t="s">
        <v>9</v>
      </c>
      <c r="L34" s="3" t="s">
        <v>46</v>
      </c>
      <c r="M34" s="4">
        <v>1</v>
      </c>
      <c r="N34" s="5">
        <v>72.38</v>
      </c>
      <c r="O34" s="6">
        <v>0</v>
      </c>
      <c r="P34" s="5">
        <v>31.65</v>
      </c>
      <c r="Q34" s="5">
        <f t="shared" si="0"/>
        <v>72.38</v>
      </c>
      <c r="R34" s="5">
        <f t="shared" si="1"/>
        <v>31.65</v>
      </c>
      <c r="S34" s="5">
        <f t="shared" si="2"/>
        <v>40.729999999999997</v>
      </c>
      <c r="T34" s="7">
        <f t="shared" si="3"/>
        <v>0.56272450953302011</v>
      </c>
    </row>
    <row r="35" spans="1:20" ht="15.5" x14ac:dyDescent="0.35">
      <c r="A35" s="1">
        <v>4798</v>
      </c>
      <c r="B35" s="2">
        <v>46030</v>
      </c>
      <c r="C35" s="3">
        <f>YEAR(SalesDataTable[[#This Row],[Order Date]])</f>
        <v>2026</v>
      </c>
      <c r="D35" s="8" t="str">
        <f>"Q"&amp;ROUNDUP(MONTH(SalesDataTable[[#This Row],[Order Date]])/3,0)</f>
        <v>Q1</v>
      </c>
      <c r="E35" s="3">
        <f>MONTH(SalesDataTable[[#This Row],[Order Date]])</f>
        <v>1</v>
      </c>
      <c r="F35" s="3" t="str">
        <f>TEXT(SalesDataTable[[#This Row],[Order Date]],"MMM")</f>
        <v>Jan</v>
      </c>
      <c r="G35" s="3" t="s">
        <v>6</v>
      </c>
      <c r="H35" s="3" t="s">
        <v>27</v>
      </c>
      <c r="I35" s="3" t="s">
        <v>2</v>
      </c>
      <c r="J35" s="3" t="s">
        <v>13</v>
      </c>
      <c r="K35" s="3" t="s">
        <v>9</v>
      </c>
      <c r="L35" s="3" t="s">
        <v>37</v>
      </c>
      <c r="M35" s="4">
        <v>1</v>
      </c>
      <c r="N35" s="5">
        <v>153.69</v>
      </c>
      <c r="O35" s="6">
        <v>0</v>
      </c>
      <c r="P35" s="5">
        <v>77.47</v>
      </c>
      <c r="Q35" s="5">
        <f t="shared" si="0"/>
        <v>153.69</v>
      </c>
      <c r="R35" s="5">
        <f t="shared" si="1"/>
        <v>77.47</v>
      </c>
      <c r="S35" s="5">
        <f t="shared" si="2"/>
        <v>76.22</v>
      </c>
      <c r="T35" s="7">
        <f t="shared" si="3"/>
        <v>0.49593337237295854</v>
      </c>
    </row>
    <row r="36" spans="1:20" ht="15.5" x14ac:dyDescent="0.35">
      <c r="A36" s="1">
        <v>136</v>
      </c>
      <c r="B36" s="2">
        <v>46031</v>
      </c>
      <c r="C36" s="3">
        <f>YEAR(SalesDataTable[[#This Row],[Order Date]])</f>
        <v>2026</v>
      </c>
      <c r="D36" s="8" t="str">
        <f>"Q"&amp;ROUNDUP(MONTH(SalesDataTable[[#This Row],[Order Date]])/3,0)</f>
        <v>Q1</v>
      </c>
      <c r="E36" s="3">
        <f>MONTH(SalesDataTable[[#This Row],[Order Date]])</f>
        <v>1</v>
      </c>
      <c r="F36" s="3" t="str">
        <f>TEXT(SalesDataTable[[#This Row],[Order Date]],"MMM")</f>
        <v>Jan</v>
      </c>
      <c r="G36" s="3" t="s">
        <v>20</v>
      </c>
      <c r="H36" s="3" t="s">
        <v>47</v>
      </c>
      <c r="I36" s="3" t="s">
        <v>8</v>
      </c>
      <c r="J36" s="3" t="s">
        <v>16</v>
      </c>
      <c r="K36" s="3" t="s">
        <v>14</v>
      </c>
      <c r="L36" s="3" t="s">
        <v>48</v>
      </c>
      <c r="M36" s="4">
        <v>15</v>
      </c>
      <c r="N36" s="5">
        <v>168.62</v>
      </c>
      <c r="O36" s="6">
        <v>0.05</v>
      </c>
      <c r="P36" s="5">
        <v>86.09</v>
      </c>
      <c r="Q36" s="5">
        <f t="shared" si="0"/>
        <v>2402.835</v>
      </c>
      <c r="R36" s="5">
        <f t="shared" si="1"/>
        <v>1291.3500000000001</v>
      </c>
      <c r="S36" s="5">
        <f t="shared" si="2"/>
        <v>1111.4849999999999</v>
      </c>
      <c r="T36" s="7">
        <f t="shared" si="3"/>
        <v>0.46257233642759488</v>
      </c>
    </row>
    <row r="37" spans="1:20" ht="15.5" x14ac:dyDescent="0.35">
      <c r="A37" s="1">
        <v>2782</v>
      </c>
      <c r="B37" s="2">
        <v>46031</v>
      </c>
      <c r="C37" s="3">
        <f>YEAR(SalesDataTable[[#This Row],[Order Date]])</f>
        <v>2026</v>
      </c>
      <c r="D37" s="8" t="str">
        <f>"Q"&amp;ROUNDUP(MONTH(SalesDataTable[[#This Row],[Order Date]])/3,0)</f>
        <v>Q1</v>
      </c>
      <c r="E37" s="3">
        <f>MONTH(SalesDataTable[[#This Row],[Order Date]])</f>
        <v>1</v>
      </c>
      <c r="F37" s="3" t="str">
        <f>TEXT(SalesDataTable[[#This Row],[Order Date]],"MMM")</f>
        <v>Jan</v>
      </c>
      <c r="G37" s="3" t="s">
        <v>20</v>
      </c>
      <c r="H37" s="3" t="s">
        <v>21</v>
      </c>
      <c r="I37" s="3" t="s">
        <v>2</v>
      </c>
      <c r="J37" s="3" t="s">
        <v>13</v>
      </c>
      <c r="K37" s="3" t="s">
        <v>9</v>
      </c>
      <c r="L37" s="3" t="s">
        <v>37</v>
      </c>
      <c r="M37" s="4">
        <v>1</v>
      </c>
      <c r="N37" s="5">
        <v>152.75</v>
      </c>
      <c r="O37" s="6">
        <v>0.05</v>
      </c>
      <c r="P37" s="5">
        <v>79.88</v>
      </c>
      <c r="Q37" s="5">
        <f t="shared" si="0"/>
        <v>145.11249999999998</v>
      </c>
      <c r="R37" s="5">
        <f t="shared" si="1"/>
        <v>79.88</v>
      </c>
      <c r="S37" s="5">
        <f t="shared" si="2"/>
        <v>65.232499999999987</v>
      </c>
      <c r="T37" s="7">
        <f t="shared" si="3"/>
        <v>0.44953053665259707</v>
      </c>
    </row>
    <row r="38" spans="1:20" ht="15.5" x14ac:dyDescent="0.35">
      <c r="A38" s="1">
        <v>4704</v>
      </c>
      <c r="B38" s="2">
        <v>46031</v>
      </c>
      <c r="C38" s="3">
        <f>YEAR(SalesDataTable[[#This Row],[Order Date]])</f>
        <v>2026</v>
      </c>
      <c r="D38" s="8" t="str">
        <f>"Q"&amp;ROUNDUP(MONTH(SalesDataTable[[#This Row],[Order Date]])/3,0)</f>
        <v>Q1</v>
      </c>
      <c r="E38" s="3">
        <f>MONTH(SalesDataTable[[#This Row],[Order Date]])</f>
        <v>1</v>
      </c>
      <c r="F38" s="3" t="str">
        <f>TEXT(SalesDataTable[[#This Row],[Order Date]],"MMM")</f>
        <v>Jan</v>
      </c>
      <c r="G38" s="3" t="s">
        <v>6</v>
      </c>
      <c r="H38" s="3" t="s">
        <v>49</v>
      </c>
      <c r="I38" s="3" t="s">
        <v>28</v>
      </c>
      <c r="J38" s="3" t="s">
        <v>13</v>
      </c>
      <c r="K38" s="3" t="s">
        <v>34</v>
      </c>
      <c r="L38" s="3" t="s">
        <v>42</v>
      </c>
      <c r="M38" s="4">
        <v>2</v>
      </c>
      <c r="N38" s="5">
        <v>36.72</v>
      </c>
      <c r="O38" s="6">
        <v>0.05</v>
      </c>
      <c r="P38" s="5">
        <v>14.15</v>
      </c>
      <c r="Q38" s="5">
        <f t="shared" si="0"/>
        <v>69.768000000000001</v>
      </c>
      <c r="R38" s="5">
        <f t="shared" si="1"/>
        <v>28.3</v>
      </c>
      <c r="S38" s="5">
        <f t="shared" si="2"/>
        <v>41.468000000000004</v>
      </c>
      <c r="T38" s="7">
        <f t="shared" si="3"/>
        <v>0.59436991170737308</v>
      </c>
    </row>
    <row r="39" spans="1:20" ht="15.5" x14ac:dyDescent="0.35">
      <c r="A39" s="1">
        <v>69</v>
      </c>
      <c r="B39" s="2">
        <v>46032</v>
      </c>
      <c r="C39" s="3">
        <f>YEAR(SalesDataTable[[#This Row],[Order Date]])</f>
        <v>2026</v>
      </c>
      <c r="D39" s="8" t="str">
        <f>"Q"&amp;ROUNDUP(MONTH(SalesDataTable[[#This Row],[Order Date]])/3,0)</f>
        <v>Q1</v>
      </c>
      <c r="E39" s="3">
        <f>MONTH(SalesDataTable[[#This Row],[Order Date]])</f>
        <v>1</v>
      </c>
      <c r="F39" s="3" t="str">
        <f>TEXT(SalesDataTable[[#This Row],[Order Date]],"MMM")</f>
        <v>Jan</v>
      </c>
      <c r="G39" s="3" t="s">
        <v>0</v>
      </c>
      <c r="H39" s="3" t="s">
        <v>50</v>
      </c>
      <c r="I39" s="3" t="s">
        <v>2</v>
      </c>
      <c r="J39" s="3" t="s">
        <v>3</v>
      </c>
      <c r="K39" s="3" t="s">
        <v>9</v>
      </c>
      <c r="L39" s="3" t="s">
        <v>17</v>
      </c>
      <c r="M39" s="4">
        <v>6</v>
      </c>
      <c r="N39" s="5">
        <v>141.31</v>
      </c>
      <c r="O39" s="6">
        <v>0.05</v>
      </c>
      <c r="P39" s="5">
        <v>79.349999999999994</v>
      </c>
      <c r="Q39" s="5">
        <f t="shared" si="0"/>
        <v>805.46699999999998</v>
      </c>
      <c r="R39" s="5">
        <f t="shared" si="1"/>
        <v>476.09999999999997</v>
      </c>
      <c r="S39" s="5">
        <f t="shared" si="2"/>
        <v>329.36700000000002</v>
      </c>
      <c r="T39" s="7">
        <f t="shared" si="3"/>
        <v>0.4089143316858419</v>
      </c>
    </row>
    <row r="40" spans="1:20" ht="15.5" x14ac:dyDescent="0.35">
      <c r="A40" s="1">
        <v>490</v>
      </c>
      <c r="B40" s="2">
        <v>46032</v>
      </c>
      <c r="C40" s="3">
        <f>YEAR(SalesDataTable[[#This Row],[Order Date]])</f>
        <v>2026</v>
      </c>
      <c r="D40" s="8" t="str">
        <f>"Q"&amp;ROUNDUP(MONTH(SalesDataTable[[#This Row],[Order Date]])/3,0)</f>
        <v>Q1</v>
      </c>
      <c r="E40" s="3">
        <f>MONTH(SalesDataTable[[#This Row],[Order Date]])</f>
        <v>1</v>
      </c>
      <c r="F40" s="3" t="str">
        <f>TEXT(SalesDataTable[[#This Row],[Order Date]],"MMM")</f>
        <v>Jan</v>
      </c>
      <c r="G40" s="3" t="s">
        <v>11</v>
      </c>
      <c r="H40" s="3" t="s">
        <v>39</v>
      </c>
      <c r="I40" s="3" t="s">
        <v>2</v>
      </c>
      <c r="J40" s="3" t="s">
        <v>16</v>
      </c>
      <c r="K40" s="3" t="s">
        <v>23</v>
      </c>
      <c r="L40" s="3" t="s">
        <v>51</v>
      </c>
      <c r="M40" s="4">
        <v>2</v>
      </c>
      <c r="N40" s="5">
        <v>121.23</v>
      </c>
      <c r="O40" s="6">
        <v>0</v>
      </c>
      <c r="P40" s="5">
        <v>59.66</v>
      </c>
      <c r="Q40" s="5">
        <f t="shared" si="0"/>
        <v>242.46</v>
      </c>
      <c r="R40" s="5">
        <f t="shared" si="1"/>
        <v>119.32</v>
      </c>
      <c r="S40" s="5">
        <f t="shared" si="2"/>
        <v>123.14000000000001</v>
      </c>
      <c r="T40" s="7">
        <f t="shared" si="3"/>
        <v>0.50787758805576178</v>
      </c>
    </row>
    <row r="41" spans="1:20" ht="15.5" x14ac:dyDescent="0.35">
      <c r="A41" s="1">
        <v>3685</v>
      </c>
      <c r="B41" s="2">
        <v>46032</v>
      </c>
      <c r="C41" s="3">
        <f>YEAR(SalesDataTable[[#This Row],[Order Date]])</f>
        <v>2026</v>
      </c>
      <c r="D41" s="8" t="str">
        <f>"Q"&amp;ROUNDUP(MONTH(SalesDataTable[[#This Row],[Order Date]])/3,0)</f>
        <v>Q1</v>
      </c>
      <c r="E41" s="3">
        <f>MONTH(SalesDataTable[[#This Row],[Order Date]])</f>
        <v>1</v>
      </c>
      <c r="F41" s="3" t="str">
        <f>TEXT(SalesDataTable[[#This Row],[Order Date]],"MMM")</f>
        <v>Jan</v>
      </c>
      <c r="G41" s="3" t="s">
        <v>20</v>
      </c>
      <c r="H41" s="3" t="s">
        <v>33</v>
      </c>
      <c r="I41" s="3" t="s">
        <v>2</v>
      </c>
      <c r="J41" s="3" t="s">
        <v>13</v>
      </c>
      <c r="K41" s="3" t="s">
        <v>14</v>
      </c>
      <c r="L41" s="3" t="s">
        <v>48</v>
      </c>
      <c r="M41" s="4">
        <v>3</v>
      </c>
      <c r="N41" s="5">
        <v>161.58000000000001</v>
      </c>
      <c r="O41" s="6">
        <v>0</v>
      </c>
      <c r="P41" s="5">
        <v>85.58</v>
      </c>
      <c r="Q41" s="5">
        <f t="shared" si="0"/>
        <v>484.74</v>
      </c>
      <c r="R41" s="5">
        <f t="shared" si="1"/>
        <v>256.74</v>
      </c>
      <c r="S41" s="5">
        <f t="shared" si="2"/>
        <v>228</v>
      </c>
      <c r="T41" s="7">
        <f t="shared" si="3"/>
        <v>0.47035524198539425</v>
      </c>
    </row>
    <row r="42" spans="1:20" ht="15.5" x14ac:dyDescent="0.35">
      <c r="A42" s="1">
        <v>3796</v>
      </c>
      <c r="B42" s="2">
        <v>46032</v>
      </c>
      <c r="C42" s="3">
        <f>YEAR(SalesDataTable[[#This Row],[Order Date]])</f>
        <v>2026</v>
      </c>
      <c r="D42" s="8" t="str">
        <f>"Q"&amp;ROUNDUP(MONTH(SalesDataTable[[#This Row],[Order Date]])/3,0)</f>
        <v>Q1</v>
      </c>
      <c r="E42" s="3">
        <f>MONTH(SalesDataTable[[#This Row],[Order Date]])</f>
        <v>1</v>
      </c>
      <c r="F42" s="3" t="str">
        <f>TEXT(SalesDataTable[[#This Row],[Order Date]],"MMM")</f>
        <v>Jan</v>
      </c>
      <c r="G42" s="3" t="s">
        <v>20</v>
      </c>
      <c r="H42" s="3" t="s">
        <v>33</v>
      </c>
      <c r="I42" s="3" t="s">
        <v>19</v>
      </c>
      <c r="J42" s="3" t="s">
        <v>3</v>
      </c>
      <c r="K42" s="3" t="s">
        <v>14</v>
      </c>
      <c r="L42" s="3" t="s">
        <v>48</v>
      </c>
      <c r="M42" s="4">
        <v>2</v>
      </c>
      <c r="N42" s="5">
        <v>166.84</v>
      </c>
      <c r="O42" s="6">
        <v>0</v>
      </c>
      <c r="P42" s="5">
        <v>88.67</v>
      </c>
      <c r="Q42" s="5">
        <f t="shared" si="0"/>
        <v>333.68</v>
      </c>
      <c r="R42" s="5">
        <f t="shared" si="1"/>
        <v>177.34</v>
      </c>
      <c r="S42" s="5">
        <f t="shared" si="2"/>
        <v>156.34</v>
      </c>
      <c r="T42" s="7">
        <f t="shared" si="3"/>
        <v>0.4685327259649964</v>
      </c>
    </row>
    <row r="43" spans="1:20" ht="15.5" x14ac:dyDescent="0.35">
      <c r="A43" s="1">
        <v>387</v>
      </c>
      <c r="B43" s="2">
        <v>46033</v>
      </c>
      <c r="C43" s="3">
        <f>YEAR(SalesDataTable[[#This Row],[Order Date]])</f>
        <v>2026</v>
      </c>
      <c r="D43" s="8" t="str">
        <f>"Q"&amp;ROUNDUP(MONTH(SalesDataTable[[#This Row],[Order Date]])/3,0)</f>
        <v>Q1</v>
      </c>
      <c r="E43" s="3">
        <f>MONTH(SalesDataTable[[#This Row],[Order Date]])</f>
        <v>1</v>
      </c>
      <c r="F43" s="3" t="str">
        <f>TEXT(SalesDataTable[[#This Row],[Order Date]],"MMM")</f>
        <v>Jan</v>
      </c>
      <c r="G43" s="3" t="s">
        <v>11</v>
      </c>
      <c r="H43" s="3" t="s">
        <v>25</v>
      </c>
      <c r="I43" s="3" t="s">
        <v>2</v>
      </c>
      <c r="J43" s="3" t="s">
        <v>3</v>
      </c>
      <c r="K43" s="3" t="s">
        <v>9</v>
      </c>
      <c r="L43" s="3" t="s">
        <v>37</v>
      </c>
      <c r="M43" s="4">
        <v>1</v>
      </c>
      <c r="N43" s="5">
        <v>150.96</v>
      </c>
      <c r="O43" s="6">
        <v>0</v>
      </c>
      <c r="P43" s="5">
        <v>77.5</v>
      </c>
      <c r="Q43" s="5">
        <f t="shared" si="0"/>
        <v>150.96</v>
      </c>
      <c r="R43" s="5">
        <f t="shared" si="1"/>
        <v>77.5</v>
      </c>
      <c r="S43" s="5">
        <f t="shared" si="2"/>
        <v>73.460000000000008</v>
      </c>
      <c r="T43" s="7">
        <f t="shared" si="3"/>
        <v>0.48661897191308956</v>
      </c>
    </row>
    <row r="44" spans="1:20" ht="15.5" x14ac:dyDescent="0.35">
      <c r="A44" s="1">
        <v>2796</v>
      </c>
      <c r="B44" s="2">
        <v>46033</v>
      </c>
      <c r="C44" s="3">
        <f>YEAR(SalesDataTable[[#This Row],[Order Date]])</f>
        <v>2026</v>
      </c>
      <c r="D44" s="8" t="str">
        <f>"Q"&amp;ROUNDUP(MONTH(SalesDataTable[[#This Row],[Order Date]])/3,0)</f>
        <v>Q1</v>
      </c>
      <c r="E44" s="3">
        <f>MONTH(SalesDataTable[[#This Row],[Order Date]])</f>
        <v>1</v>
      </c>
      <c r="F44" s="3" t="str">
        <f>TEXT(SalesDataTable[[#This Row],[Order Date]],"MMM")</f>
        <v>Jan</v>
      </c>
      <c r="G44" s="3" t="s">
        <v>20</v>
      </c>
      <c r="H44" s="3" t="s">
        <v>31</v>
      </c>
      <c r="I44" s="3" t="s">
        <v>19</v>
      </c>
      <c r="J44" s="3" t="s">
        <v>3</v>
      </c>
      <c r="K44" s="3" t="s">
        <v>14</v>
      </c>
      <c r="L44" s="3" t="s">
        <v>15</v>
      </c>
      <c r="M44" s="4">
        <v>3</v>
      </c>
      <c r="N44" s="5">
        <v>36.33</v>
      </c>
      <c r="O44" s="6">
        <v>0.05</v>
      </c>
      <c r="P44" s="5">
        <v>13.27</v>
      </c>
      <c r="Q44" s="5">
        <f t="shared" si="0"/>
        <v>103.54049999999999</v>
      </c>
      <c r="R44" s="5">
        <f t="shared" si="1"/>
        <v>39.81</v>
      </c>
      <c r="S44" s="5">
        <f t="shared" si="2"/>
        <v>63.730499999999992</v>
      </c>
      <c r="T44" s="7">
        <f t="shared" si="3"/>
        <v>0.61551277036521934</v>
      </c>
    </row>
    <row r="45" spans="1:20" ht="15.5" x14ac:dyDescent="0.35">
      <c r="A45" s="1">
        <v>3703</v>
      </c>
      <c r="B45" s="2">
        <v>46033</v>
      </c>
      <c r="C45" s="3">
        <f>YEAR(SalesDataTable[[#This Row],[Order Date]])</f>
        <v>2026</v>
      </c>
      <c r="D45" s="8" t="str">
        <f>"Q"&amp;ROUNDUP(MONTH(SalesDataTable[[#This Row],[Order Date]])/3,0)</f>
        <v>Q1</v>
      </c>
      <c r="E45" s="3">
        <f>MONTH(SalesDataTable[[#This Row],[Order Date]])</f>
        <v>1</v>
      </c>
      <c r="F45" s="3" t="str">
        <f>TEXT(SalesDataTable[[#This Row],[Order Date]],"MMM")</f>
        <v>Jan</v>
      </c>
      <c r="G45" s="3" t="s">
        <v>20</v>
      </c>
      <c r="H45" s="3" t="s">
        <v>33</v>
      </c>
      <c r="I45" s="3" t="s">
        <v>2</v>
      </c>
      <c r="J45" s="3" t="s">
        <v>3</v>
      </c>
      <c r="K45" s="3" t="s">
        <v>14</v>
      </c>
      <c r="L45" s="3" t="s">
        <v>15</v>
      </c>
      <c r="M45" s="4">
        <v>1</v>
      </c>
      <c r="N45" s="5">
        <v>35.340000000000003</v>
      </c>
      <c r="O45" s="6">
        <v>0.1</v>
      </c>
      <c r="P45" s="5">
        <v>13.36</v>
      </c>
      <c r="Q45" s="5">
        <f t="shared" si="0"/>
        <v>31.806000000000004</v>
      </c>
      <c r="R45" s="5">
        <f t="shared" si="1"/>
        <v>13.36</v>
      </c>
      <c r="S45" s="5">
        <f t="shared" si="2"/>
        <v>18.446000000000005</v>
      </c>
      <c r="T45" s="7">
        <f t="shared" si="3"/>
        <v>0.5799534678991386</v>
      </c>
    </row>
    <row r="46" spans="1:20" ht="15.5" x14ac:dyDescent="0.35">
      <c r="A46" s="1">
        <v>4674</v>
      </c>
      <c r="B46" s="2">
        <v>46033</v>
      </c>
      <c r="C46" s="3">
        <f>YEAR(SalesDataTable[[#This Row],[Order Date]])</f>
        <v>2026</v>
      </c>
      <c r="D46" s="8" t="str">
        <f>"Q"&amp;ROUNDUP(MONTH(SalesDataTable[[#This Row],[Order Date]])/3,0)</f>
        <v>Q1</v>
      </c>
      <c r="E46" s="3">
        <f>MONTH(SalesDataTable[[#This Row],[Order Date]])</f>
        <v>1</v>
      </c>
      <c r="F46" s="3" t="str">
        <f>TEXT(SalesDataTable[[#This Row],[Order Date]],"MMM")</f>
        <v>Jan</v>
      </c>
      <c r="G46" s="3" t="s">
        <v>20</v>
      </c>
      <c r="H46" s="3" t="s">
        <v>33</v>
      </c>
      <c r="I46" s="3" t="s">
        <v>2</v>
      </c>
      <c r="J46" s="3" t="s">
        <v>3</v>
      </c>
      <c r="K46" s="3" t="s">
        <v>14</v>
      </c>
      <c r="L46" s="3" t="s">
        <v>32</v>
      </c>
      <c r="M46" s="4">
        <v>2</v>
      </c>
      <c r="N46" s="5">
        <v>46.27</v>
      </c>
      <c r="O46" s="6">
        <v>0</v>
      </c>
      <c r="P46" s="5">
        <v>18.23</v>
      </c>
      <c r="Q46" s="5">
        <f t="shared" si="0"/>
        <v>92.54</v>
      </c>
      <c r="R46" s="5">
        <f t="shared" si="1"/>
        <v>36.46</v>
      </c>
      <c r="S46" s="5">
        <f t="shared" si="2"/>
        <v>56.080000000000005</v>
      </c>
      <c r="T46" s="7">
        <f t="shared" si="3"/>
        <v>0.60600821266479366</v>
      </c>
    </row>
    <row r="47" spans="1:20" ht="15.5" x14ac:dyDescent="0.35">
      <c r="A47" s="1">
        <v>4789</v>
      </c>
      <c r="B47" s="2">
        <v>46033</v>
      </c>
      <c r="C47" s="3">
        <f>YEAR(SalesDataTable[[#This Row],[Order Date]])</f>
        <v>2026</v>
      </c>
      <c r="D47" s="8" t="str">
        <f>"Q"&amp;ROUNDUP(MONTH(SalesDataTable[[#This Row],[Order Date]])/3,0)</f>
        <v>Q1</v>
      </c>
      <c r="E47" s="3">
        <f>MONTH(SalesDataTable[[#This Row],[Order Date]])</f>
        <v>1</v>
      </c>
      <c r="F47" s="3" t="str">
        <f>TEXT(SalesDataTable[[#This Row],[Order Date]],"MMM")</f>
        <v>Jan</v>
      </c>
      <c r="G47" s="3" t="s">
        <v>20</v>
      </c>
      <c r="H47" s="3" t="s">
        <v>31</v>
      </c>
      <c r="I47" s="3" t="s">
        <v>2</v>
      </c>
      <c r="J47" s="3" t="s">
        <v>3</v>
      </c>
      <c r="K47" s="3" t="s">
        <v>4</v>
      </c>
      <c r="L47" s="3" t="s">
        <v>5</v>
      </c>
      <c r="M47" s="4">
        <v>1</v>
      </c>
      <c r="N47" s="5">
        <v>79.930000000000007</v>
      </c>
      <c r="O47" s="6">
        <v>0.05</v>
      </c>
      <c r="P47" s="5">
        <v>43.73</v>
      </c>
      <c r="Q47" s="5">
        <f t="shared" si="0"/>
        <v>75.933500000000009</v>
      </c>
      <c r="R47" s="5">
        <f t="shared" si="1"/>
        <v>43.73</v>
      </c>
      <c r="S47" s="5">
        <f t="shared" si="2"/>
        <v>32.203500000000012</v>
      </c>
      <c r="T47" s="7">
        <f t="shared" si="3"/>
        <v>0.42410135184075554</v>
      </c>
    </row>
    <row r="48" spans="1:20" ht="15.5" x14ac:dyDescent="0.35">
      <c r="A48" s="1">
        <v>804</v>
      </c>
      <c r="B48" s="2">
        <v>46034</v>
      </c>
      <c r="C48" s="3">
        <f>YEAR(SalesDataTable[[#This Row],[Order Date]])</f>
        <v>2026</v>
      </c>
      <c r="D48" s="8" t="str">
        <f>"Q"&amp;ROUNDUP(MONTH(SalesDataTable[[#This Row],[Order Date]])/3,0)</f>
        <v>Q1</v>
      </c>
      <c r="E48" s="3">
        <f>MONTH(SalesDataTable[[#This Row],[Order Date]])</f>
        <v>1</v>
      </c>
      <c r="F48" s="3" t="str">
        <f>TEXT(SalesDataTable[[#This Row],[Order Date]],"MMM")</f>
        <v>Jan</v>
      </c>
      <c r="G48" s="3" t="s">
        <v>6</v>
      </c>
      <c r="H48" s="3" t="s">
        <v>43</v>
      </c>
      <c r="I48" s="3" t="s">
        <v>19</v>
      </c>
      <c r="J48" s="3" t="s">
        <v>13</v>
      </c>
      <c r="K48" s="3" t="s">
        <v>9</v>
      </c>
      <c r="L48" s="3" t="s">
        <v>17</v>
      </c>
      <c r="M48" s="4">
        <v>1</v>
      </c>
      <c r="N48" s="5">
        <v>141.25</v>
      </c>
      <c r="O48" s="6">
        <v>0</v>
      </c>
      <c r="P48" s="5">
        <v>78.72</v>
      </c>
      <c r="Q48" s="5">
        <f t="shared" si="0"/>
        <v>141.25</v>
      </c>
      <c r="R48" s="5">
        <f t="shared" si="1"/>
        <v>78.72</v>
      </c>
      <c r="S48" s="5">
        <f t="shared" si="2"/>
        <v>62.53</v>
      </c>
      <c r="T48" s="7">
        <f t="shared" si="3"/>
        <v>0.44269026548672569</v>
      </c>
    </row>
    <row r="49" spans="1:20" ht="15.5" x14ac:dyDescent="0.35">
      <c r="A49" s="1">
        <v>1780</v>
      </c>
      <c r="B49" s="2">
        <v>46034</v>
      </c>
      <c r="C49" s="3">
        <f>YEAR(SalesDataTable[[#This Row],[Order Date]])</f>
        <v>2026</v>
      </c>
      <c r="D49" s="8" t="str">
        <f>"Q"&amp;ROUNDUP(MONTH(SalesDataTable[[#This Row],[Order Date]])/3,0)</f>
        <v>Q1</v>
      </c>
      <c r="E49" s="3">
        <f>MONTH(SalesDataTable[[#This Row],[Order Date]])</f>
        <v>1</v>
      </c>
      <c r="F49" s="3" t="str">
        <f>TEXT(SalesDataTable[[#This Row],[Order Date]],"MMM")</f>
        <v>Jan</v>
      </c>
      <c r="G49" s="3" t="s">
        <v>20</v>
      </c>
      <c r="H49" s="3" t="s">
        <v>33</v>
      </c>
      <c r="I49" s="3" t="s">
        <v>2</v>
      </c>
      <c r="J49" s="3" t="s">
        <v>3</v>
      </c>
      <c r="K49" s="3" t="s">
        <v>4</v>
      </c>
      <c r="L49" s="3" t="s">
        <v>30</v>
      </c>
      <c r="M49" s="4">
        <v>2</v>
      </c>
      <c r="N49" s="5">
        <v>103.64</v>
      </c>
      <c r="O49" s="6">
        <v>0.1</v>
      </c>
      <c r="P49" s="5">
        <v>50.96</v>
      </c>
      <c r="Q49" s="5">
        <f t="shared" si="0"/>
        <v>186.55199999999999</v>
      </c>
      <c r="R49" s="5">
        <f t="shared" si="1"/>
        <v>101.92</v>
      </c>
      <c r="S49" s="5">
        <f t="shared" si="2"/>
        <v>84.631999999999991</v>
      </c>
      <c r="T49" s="7">
        <f t="shared" si="3"/>
        <v>0.45366439384193147</v>
      </c>
    </row>
    <row r="50" spans="1:20" ht="15.5" x14ac:dyDescent="0.35">
      <c r="A50" s="1">
        <v>2844</v>
      </c>
      <c r="B50" s="2">
        <v>46034</v>
      </c>
      <c r="C50" s="3">
        <f>YEAR(SalesDataTable[[#This Row],[Order Date]])</f>
        <v>2026</v>
      </c>
      <c r="D50" s="8" t="str">
        <f>"Q"&amp;ROUNDUP(MONTH(SalesDataTable[[#This Row],[Order Date]])/3,0)</f>
        <v>Q1</v>
      </c>
      <c r="E50" s="3">
        <f>MONTH(SalesDataTable[[#This Row],[Order Date]])</f>
        <v>1</v>
      </c>
      <c r="F50" s="3" t="str">
        <f>TEXT(SalesDataTable[[#This Row],[Order Date]],"MMM")</f>
        <v>Jan</v>
      </c>
      <c r="G50" s="3" t="s">
        <v>0</v>
      </c>
      <c r="H50" s="3" t="s">
        <v>1</v>
      </c>
      <c r="I50" s="3" t="s">
        <v>2</v>
      </c>
      <c r="J50" s="3" t="s">
        <v>13</v>
      </c>
      <c r="K50" s="3" t="s">
        <v>14</v>
      </c>
      <c r="L50" s="3" t="s">
        <v>44</v>
      </c>
      <c r="M50" s="4">
        <v>1</v>
      </c>
      <c r="N50" s="5">
        <v>136.18</v>
      </c>
      <c r="O50" s="6">
        <v>0</v>
      </c>
      <c r="P50" s="5">
        <v>68.34</v>
      </c>
      <c r="Q50" s="5">
        <f t="shared" si="0"/>
        <v>136.18</v>
      </c>
      <c r="R50" s="5">
        <f t="shared" si="1"/>
        <v>68.34</v>
      </c>
      <c r="S50" s="5">
        <f t="shared" si="2"/>
        <v>67.84</v>
      </c>
      <c r="T50" s="7">
        <f t="shared" si="3"/>
        <v>0.498164194448524</v>
      </c>
    </row>
    <row r="51" spans="1:20" ht="15.5" x14ac:dyDescent="0.35">
      <c r="A51" s="1">
        <v>3068</v>
      </c>
      <c r="B51" s="2">
        <v>46034</v>
      </c>
      <c r="C51" s="3">
        <f>YEAR(SalesDataTable[[#This Row],[Order Date]])</f>
        <v>2026</v>
      </c>
      <c r="D51" s="8" t="str">
        <f>"Q"&amp;ROUNDUP(MONTH(SalesDataTable[[#This Row],[Order Date]])/3,0)</f>
        <v>Q1</v>
      </c>
      <c r="E51" s="3">
        <f>MONTH(SalesDataTable[[#This Row],[Order Date]])</f>
        <v>1</v>
      </c>
      <c r="F51" s="3" t="str">
        <f>TEXT(SalesDataTable[[#This Row],[Order Date]],"MMM")</f>
        <v>Jan</v>
      </c>
      <c r="G51" s="3" t="s">
        <v>11</v>
      </c>
      <c r="H51" s="3" t="s">
        <v>12</v>
      </c>
      <c r="I51" s="3" t="s">
        <v>28</v>
      </c>
      <c r="J51" s="3" t="s">
        <v>13</v>
      </c>
      <c r="K51" s="3" t="s">
        <v>34</v>
      </c>
      <c r="L51" s="3" t="s">
        <v>42</v>
      </c>
      <c r="M51" s="4">
        <v>1</v>
      </c>
      <c r="N51" s="5">
        <v>36.43</v>
      </c>
      <c r="O51" s="6">
        <v>0</v>
      </c>
      <c r="P51" s="5">
        <v>14.33</v>
      </c>
      <c r="Q51" s="5">
        <f t="shared" si="0"/>
        <v>36.43</v>
      </c>
      <c r="R51" s="5">
        <f t="shared" si="1"/>
        <v>14.33</v>
      </c>
      <c r="S51" s="5">
        <f t="shared" si="2"/>
        <v>22.1</v>
      </c>
      <c r="T51" s="7">
        <f t="shared" si="3"/>
        <v>0.60664287674993145</v>
      </c>
    </row>
    <row r="52" spans="1:20" ht="15.5" x14ac:dyDescent="0.35">
      <c r="A52" s="1">
        <v>3096</v>
      </c>
      <c r="B52" s="2">
        <v>46034</v>
      </c>
      <c r="C52" s="3">
        <f>YEAR(SalesDataTable[[#This Row],[Order Date]])</f>
        <v>2026</v>
      </c>
      <c r="D52" s="8" t="str">
        <f>"Q"&amp;ROUNDUP(MONTH(SalesDataTable[[#This Row],[Order Date]])/3,0)</f>
        <v>Q1</v>
      </c>
      <c r="E52" s="3">
        <f>MONTH(SalesDataTable[[#This Row],[Order Date]])</f>
        <v>1</v>
      </c>
      <c r="F52" s="3" t="str">
        <f>TEXT(SalesDataTable[[#This Row],[Order Date]],"MMM")</f>
        <v>Jan</v>
      </c>
      <c r="G52" s="3" t="s">
        <v>20</v>
      </c>
      <c r="H52" s="3" t="s">
        <v>31</v>
      </c>
      <c r="I52" s="3" t="s">
        <v>2</v>
      </c>
      <c r="J52" s="3" t="s">
        <v>13</v>
      </c>
      <c r="K52" s="3" t="s">
        <v>34</v>
      </c>
      <c r="L52" s="3" t="s">
        <v>45</v>
      </c>
      <c r="M52" s="4">
        <v>2</v>
      </c>
      <c r="N52" s="5">
        <v>50.51</v>
      </c>
      <c r="O52" s="6">
        <v>0.1</v>
      </c>
      <c r="P52" s="5">
        <v>21.84</v>
      </c>
      <c r="Q52" s="5">
        <f t="shared" si="0"/>
        <v>90.917999999999992</v>
      </c>
      <c r="R52" s="5">
        <f t="shared" si="1"/>
        <v>43.68</v>
      </c>
      <c r="S52" s="5">
        <f t="shared" si="2"/>
        <v>47.237999999999992</v>
      </c>
      <c r="T52" s="7">
        <f t="shared" si="3"/>
        <v>0.5195670824259222</v>
      </c>
    </row>
    <row r="53" spans="1:20" ht="15.5" x14ac:dyDescent="0.35">
      <c r="A53" s="1">
        <v>3129</v>
      </c>
      <c r="B53" s="2">
        <v>46034</v>
      </c>
      <c r="C53" s="3">
        <f>YEAR(SalesDataTable[[#This Row],[Order Date]])</f>
        <v>2026</v>
      </c>
      <c r="D53" s="8" t="str">
        <f>"Q"&amp;ROUNDUP(MONTH(SalesDataTable[[#This Row],[Order Date]])/3,0)</f>
        <v>Q1</v>
      </c>
      <c r="E53" s="3">
        <f>MONTH(SalesDataTable[[#This Row],[Order Date]])</f>
        <v>1</v>
      </c>
      <c r="F53" s="3" t="str">
        <f>TEXT(SalesDataTable[[#This Row],[Order Date]],"MMM")</f>
        <v>Jan</v>
      </c>
      <c r="G53" s="3" t="s">
        <v>20</v>
      </c>
      <c r="H53" s="3" t="s">
        <v>47</v>
      </c>
      <c r="I53" s="3" t="s">
        <v>19</v>
      </c>
      <c r="J53" s="3" t="s">
        <v>3</v>
      </c>
      <c r="K53" s="3" t="s">
        <v>34</v>
      </c>
      <c r="L53" s="3" t="s">
        <v>38</v>
      </c>
      <c r="M53" s="4">
        <v>1</v>
      </c>
      <c r="N53" s="5">
        <v>123</v>
      </c>
      <c r="O53" s="6">
        <v>0</v>
      </c>
      <c r="P53" s="5">
        <v>67.3</v>
      </c>
      <c r="Q53" s="5">
        <f t="shared" si="0"/>
        <v>123</v>
      </c>
      <c r="R53" s="5">
        <f t="shared" si="1"/>
        <v>67.3</v>
      </c>
      <c r="S53" s="5">
        <f t="shared" si="2"/>
        <v>55.7</v>
      </c>
      <c r="T53" s="7">
        <f t="shared" si="3"/>
        <v>0.45284552845528458</v>
      </c>
    </row>
    <row r="54" spans="1:20" ht="15.5" x14ac:dyDescent="0.35">
      <c r="A54" s="1">
        <v>3948</v>
      </c>
      <c r="B54" s="2">
        <v>46034</v>
      </c>
      <c r="C54" s="3">
        <f>YEAR(SalesDataTable[[#This Row],[Order Date]])</f>
        <v>2026</v>
      </c>
      <c r="D54" s="8" t="str">
        <f>"Q"&amp;ROUNDUP(MONTH(SalesDataTable[[#This Row],[Order Date]])/3,0)</f>
        <v>Q1</v>
      </c>
      <c r="E54" s="3">
        <f>MONTH(SalesDataTable[[#This Row],[Order Date]])</f>
        <v>1</v>
      </c>
      <c r="F54" s="3" t="str">
        <f>TEXT(SalesDataTable[[#This Row],[Order Date]],"MMM")</f>
        <v>Jan</v>
      </c>
      <c r="G54" s="3" t="s">
        <v>6</v>
      </c>
      <c r="H54" s="3" t="s">
        <v>49</v>
      </c>
      <c r="I54" s="3" t="s">
        <v>2</v>
      </c>
      <c r="J54" s="3" t="s">
        <v>13</v>
      </c>
      <c r="K54" s="3" t="s">
        <v>9</v>
      </c>
      <c r="L54" s="3" t="s">
        <v>46</v>
      </c>
      <c r="M54" s="4">
        <v>2</v>
      </c>
      <c r="N54" s="5">
        <v>72.239999999999995</v>
      </c>
      <c r="O54" s="6">
        <v>0</v>
      </c>
      <c r="P54" s="5">
        <v>32.94</v>
      </c>
      <c r="Q54" s="5">
        <f t="shared" si="0"/>
        <v>144.47999999999999</v>
      </c>
      <c r="R54" s="5">
        <f t="shared" si="1"/>
        <v>65.88</v>
      </c>
      <c r="S54" s="5">
        <f t="shared" si="2"/>
        <v>78.599999999999994</v>
      </c>
      <c r="T54" s="7">
        <f t="shared" si="3"/>
        <v>0.54401993355481726</v>
      </c>
    </row>
    <row r="55" spans="1:20" ht="15.5" x14ac:dyDescent="0.35">
      <c r="A55" s="1">
        <v>5036</v>
      </c>
      <c r="B55" s="2">
        <v>46034</v>
      </c>
      <c r="C55" s="3">
        <f>YEAR(SalesDataTable[[#This Row],[Order Date]])</f>
        <v>2026</v>
      </c>
      <c r="D55" s="8" t="str">
        <f>"Q"&amp;ROUNDUP(MONTH(SalesDataTable[[#This Row],[Order Date]])/3,0)</f>
        <v>Q1</v>
      </c>
      <c r="E55" s="3">
        <f>MONTH(SalesDataTable[[#This Row],[Order Date]])</f>
        <v>1</v>
      </c>
      <c r="F55" s="3" t="str">
        <f>TEXT(SalesDataTable[[#This Row],[Order Date]],"MMM")</f>
        <v>Jan</v>
      </c>
      <c r="G55" s="3" t="s">
        <v>11</v>
      </c>
      <c r="H55" s="3" t="s">
        <v>18</v>
      </c>
      <c r="I55" s="3" t="s">
        <v>19</v>
      </c>
      <c r="J55" s="3" t="s">
        <v>3</v>
      </c>
      <c r="K55" s="3" t="s">
        <v>9</v>
      </c>
      <c r="L55" s="3" t="s">
        <v>37</v>
      </c>
      <c r="M55" s="4">
        <v>1</v>
      </c>
      <c r="N55" s="5">
        <v>151.11000000000001</v>
      </c>
      <c r="O55" s="6">
        <v>0.15</v>
      </c>
      <c r="P55" s="5">
        <v>79.650000000000006</v>
      </c>
      <c r="Q55" s="5">
        <f t="shared" si="0"/>
        <v>128.4435</v>
      </c>
      <c r="R55" s="5">
        <f t="shared" si="1"/>
        <v>79.650000000000006</v>
      </c>
      <c r="S55" s="5">
        <f t="shared" si="2"/>
        <v>48.793499999999995</v>
      </c>
      <c r="T55" s="7">
        <f t="shared" si="3"/>
        <v>0.37988298356865075</v>
      </c>
    </row>
    <row r="56" spans="1:20" ht="15.5" x14ac:dyDescent="0.35">
      <c r="A56" s="1">
        <v>2681</v>
      </c>
      <c r="B56" s="2">
        <v>46035</v>
      </c>
      <c r="C56" s="3">
        <f>YEAR(SalesDataTable[[#This Row],[Order Date]])</f>
        <v>2026</v>
      </c>
      <c r="D56" s="8" t="str">
        <f>"Q"&amp;ROUNDUP(MONTH(SalesDataTable[[#This Row],[Order Date]])/3,0)</f>
        <v>Q1</v>
      </c>
      <c r="E56" s="3">
        <f>MONTH(SalesDataTable[[#This Row],[Order Date]])</f>
        <v>1</v>
      </c>
      <c r="F56" s="3" t="str">
        <f>TEXT(SalesDataTable[[#This Row],[Order Date]],"MMM")</f>
        <v>Jan</v>
      </c>
      <c r="G56" s="3" t="s">
        <v>20</v>
      </c>
      <c r="H56" s="3" t="s">
        <v>21</v>
      </c>
      <c r="I56" s="3" t="s">
        <v>2</v>
      </c>
      <c r="J56" s="3" t="s">
        <v>13</v>
      </c>
      <c r="K56" s="3" t="s">
        <v>9</v>
      </c>
      <c r="L56" s="3" t="s">
        <v>10</v>
      </c>
      <c r="M56" s="4">
        <v>1</v>
      </c>
      <c r="N56" s="5">
        <v>94.32</v>
      </c>
      <c r="O56" s="6">
        <v>0</v>
      </c>
      <c r="P56" s="5">
        <v>45.93</v>
      </c>
      <c r="Q56" s="5">
        <f t="shared" si="0"/>
        <v>94.32</v>
      </c>
      <c r="R56" s="5">
        <f t="shared" si="1"/>
        <v>45.93</v>
      </c>
      <c r="S56" s="5">
        <f t="shared" si="2"/>
        <v>48.389999999999993</v>
      </c>
      <c r="T56" s="7">
        <f t="shared" si="3"/>
        <v>0.51304071246819338</v>
      </c>
    </row>
    <row r="57" spans="1:20" ht="15.5" x14ac:dyDescent="0.35">
      <c r="A57" s="1">
        <v>5101</v>
      </c>
      <c r="B57" s="2">
        <v>46035</v>
      </c>
      <c r="C57" s="3">
        <f>YEAR(SalesDataTable[[#This Row],[Order Date]])</f>
        <v>2026</v>
      </c>
      <c r="D57" s="8" t="str">
        <f>"Q"&amp;ROUNDUP(MONTH(SalesDataTable[[#This Row],[Order Date]])/3,0)</f>
        <v>Q1</v>
      </c>
      <c r="E57" s="3">
        <f>MONTH(SalesDataTable[[#This Row],[Order Date]])</f>
        <v>1</v>
      </c>
      <c r="F57" s="3" t="str">
        <f>TEXT(SalesDataTable[[#This Row],[Order Date]],"MMM")</f>
        <v>Jan</v>
      </c>
      <c r="G57" s="3" t="s">
        <v>6</v>
      </c>
      <c r="H57" s="3" t="s">
        <v>43</v>
      </c>
      <c r="I57" s="3" t="s">
        <v>2</v>
      </c>
      <c r="J57" s="3" t="s">
        <v>3</v>
      </c>
      <c r="K57" s="3" t="s">
        <v>4</v>
      </c>
      <c r="L57" s="3" t="s">
        <v>22</v>
      </c>
      <c r="M57" s="4">
        <v>3</v>
      </c>
      <c r="N57" s="5">
        <v>51.52</v>
      </c>
      <c r="O57" s="6">
        <v>0</v>
      </c>
      <c r="P57" s="5">
        <v>21.92</v>
      </c>
      <c r="Q57" s="5">
        <f t="shared" si="0"/>
        <v>154.56</v>
      </c>
      <c r="R57" s="5">
        <f t="shared" si="1"/>
        <v>65.760000000000005</v>
      </c>
      <c r="S57" s="5">
        <f t="shared" si="2"/>
        <v>88.8</v>
      </c>
      <c r="T57" s="7">
        <f t="shared" si="3"/>
        <v>0.57453416149068315</v>
      </c>
    </row>
    <row r="58" spans="1:20" ht="15.5" x14ac:dyDescent="0.35">
      <c r="A58" s="1">
        <v>3871</v>
      </c>
      <c r="B58" s="2">
        <v>46036</v>
      </c>
      <c r="C58" s="3">
        <f>YEAR(SalesDataTable[[#This Row],[Order Date]])</f>
        <v>2026</v>
      </c>
      <c r="D58" s="8" t="str">
        <f>"Q"&amp;ROUNDUP(MONTH(SalesDataTable[[#This Row],[Order Date]])/3,0)</f>
        <v>Q1</v>
      </c>
      <c r="E58" s="3">
        <f>MONTH(SalesDataTable[[#This Row],[Order Date]])</f>
        <v>1</v>
      </c>
      <c r="F58" s="3" t="str">
        <f>TEXT(SalesDataTable[[#This Row],[Order Date]],"MMM")</f>
        <v>Jan</v>
      </c>
      <c r="G58" s="3" t="s">
        <v>0</v>
      </c>
      <c r="H58" s="3" t="s">
        <v>50</v>
      </c>
      <c r="I58" s="3" t="s">
        <v>2</v>
      </c>
      <c r="J58" s="3" t="s">
        <v>13</v>
      </c>
      <c r="K58" s="3" t="s">
        <v>9</v>
      </c>
      <c r="L58" s="3" t="s">
        <v>17</v>
      </c>
      <c r="M58" s="4">
        <v>2</v>
      </c>
      <c r="N58" s="5">
        <v>146.4</v>
      </c>
      <c r="O58" s="6">
        <v>0.05</v>
      </c>
      <c r="P58" s="5">
        <v>81.72</v>
      </c>
      <c r="Q58" s="5">
        <f t="shared" si="0"/>
        <v>278.16000000000003</v>
      </c>
      <c r="R58" s="5">
        <f t="shared" si="1"/>
        <v>163.44</v>
      </c>
      <c r="S58" s="5">
        <f t="shared" si="2"/>
        <v>114.72000000000003</v>
      </c>
      <c r="T58" s="7">
        <f t="shared" si="3"/>
        <v>0.4124245038826575</v>
      </c>
    </row>
    <row r="59" spans="1:20" ht="15.5" x14ac:dyDescent="0.35">
      <c r="A59" s="1">
        <v>4643</v>
      </c>
      <c r="B59" s="2">
        <v>46036</v>
      </c>
      <c r="C59" s="3">
        <f>YEAR(SalesDataTable[[#This Row],[Order Date]])</f>
        <v>2026</v>
      </c>
      <c r="D59" s="8" t="str">
        <f>"Q"&amp;ROUNDUP(MONTH(SalesDataTable[[#This Row],[Order Date]])/3,0)</f>
        <v>Q1</v>
      </c>
      <c r="E59" s="3">
        <f>MONTH(SalesDataTable[[#This Row],[Order Date]])</f>
        <v>1</v>
      </c>
      <c r="F59" s="3" t="str">
        <f>TEXT(SalesDataTable[[#This Row],[Order Date]],"MMM")</f>
        <v>Jan</v>
      </c>
      <c r="G59" s="3" t="s">
        <v>0</v>
      </c>
      <c r="H59" s="3" t="s">
        <v>1</v>
      </c>
      <c r="I59" s="3" t="s">
        <v>8</v>
      </c>
      <c r="J59" s="3" t="s">
        <v>16</v>
      </c>
      <c r="K59" s="3" t="s">
        <v>14</v>
      </c>
      <c r="L59" s="3" t="s">
        <v>32</v>
      </c>
      <c r="M59" s="4">
        <v>3</v>
      </c>
      <c r="N59" s="5">
        <v>47.32</v>
      </c>
      <c r="O59" s="6">
        <v>0.1</v>
      </c>
      <c r="P59" s="5">
        <v>18.420000000000002</v>
      </c>
      <c r="Q59" s="5">
        <f t="shared" si="0"/>
        <v>127.76400000000001</v>
      </c>
      <c r="R59" s="5">
        <f t="shared" si="1"/>
        <v>55.260000000000005</v>
      </c>
      <c r="S59" s="5">
        <f t="shared" si="2"/>
        <v>72.504000000000005</v>
      </c>
      <c r="T59" s="7">
        <f t="shared" si="3"/>
        <v>0.56748379825302897</v>
      </c>
    </row>
    <row r="60" spans="1:20" ht="15.5" x14ac:dyDescent="0.35">
      <c r="A60" s="1">
        <v>4703</v>
      </c>
      <c r="B60" s="2">
        <v>46036</v>
      </c>
      <c r="C60" s="3">
        <f>YEAR(SalesDataTable[[#This Row],[Order Date]])</f>
        <v>2026</v>
      </c>
      <c r="D60" s="8" t="str">
        <f>"Q"&amp;ROUNDUP(MONTH(SalesDataTable[[#This Row],[Order Date]])/3,0)</f>
        <v>Q1</v>
      </c>
      <c r="E60" s="3">
        <f>MONTH(SalesDataTable[[#This Row],[Order Date]])</f>
        <v>1</v>
      </c>
      <c r="F60" s="3" t="str">
        <f>TEXT(SalesDataTable[[#This Row],[Order Date]],"MMM")</f>
        <v>Jan</v>
      </c>
      <c r="G60" s="3" t="s">
        <v>20</v>
      </c>
      <c r="H60" s="3" t="s">
        <v>47</v>
      </c>
      <c r="I60" s="3" t="s">
        <v>19</v>
      </c>
      <c r="J60" s="3" t="s">
        <v>16</v>
      </c>
      <c r="K60" s="3" t="s">
        <v>34</v>
      </c>
      <c r="L60" s="3" t="s">
        <v>35</v>
      </c>
      <c r="M60" s="4">
        <v>2</v>
      </c>
      <c r="N60" s="5">
        <v>40.450000000000003</v>
      </c>
      <c r="O60" s="6">
        <v>0.05</v>
      </c>
      <c r="P60" s="5">
        <v>15.14</v>
      </c>
      <c r="Q60" s="5">
        <f t="shared" si="0"/>
        <v>76.855000000000004</v>
      </c>
      <c r="R60" s="5">
        <f t="shared" si="1"/>
        <v>30.28</v>
      </c>
      <c r="S60" s="5">
        <f t="shared" si="2"/>
        <v>46.575000000000003</v>
      </c>
      <c r="T60" s="7">
        <f t="shared" si="3"/>
        <v>0.60601132001821612</v>
      </c>
    </row>
    <row r="61" spans="1:20" ht="15.5" x14ac:dyDescent="0.35">
      <c r="A61" s="1">
        <v>5068</v>
      </c>
      <c r="B61" s="2">
        <v>46036</v>
      </c>
      <c r="C61" s="3">
        <f>YEAR(SalesDataTable[[#This Row],[Order Date]])</f>
        <v>2026</v>
      </c>
      <c r="D61" s="8" t="str">
        <f>"Q"&amp;ROUNDUP(MONTH(SalesDataTable[[#This Row],[Order Date]])/3,0)</f>
        <v>Q1</v>
      </c>
      <c r="E61" s="3">
        <f>MONTH(SalesDataTable[[#This Row],[Order Date]])</f>
        <v>1</v>
      </c>
      <c r="F61" s="3" t="str">
        <f>TEXT(SalesDataTable[[#This Row],[Order Date]],"MMM")</f>
        <v>Jan</v>
      </c>
      <c r="G61" s="3" t="s">
        <v>0</v>
      </c>
      <c r="H61" s="3" t="s">
        <v>1</v>
      </c>
      <c r="I61" s="3" t="s">
        <v>2</v>
      </c>
      <c r="J61" s="3" t="s">
        <v>3</v>
      </c>
      <c r="K61" s="3" t="s">
        <v>14</v>
      </c>
      <c r="L61" s="3" t="s">
        <v>32</v>
      </c>
      <c r="M61" s="4">
        <v>2</v>
      </c>
      <c r="N61" s="5">
        <v>47.05</v>
      </c>
      <c r="O61" s="6">
        <v>0.1</v>
      </c>
      <c r="P61" s="5">
        <v>18.8</v>
      </c>
      <c r="Q61" s="5">
        <f t="shared" si="0"/>
        <v>84.69</v>
      </c>
      <c r="R61" s="5">
        <f t="shared" si="1"/>
        <v>37.6</v>
      </c>
      <c r="S61" s="5">
        <f t="shared" si="2"/>
        <v>47.089999999999996</v>
      </c>
      <c r="T61" s="7">
        <f t="shared" si="3"/>
        <v>0.55602786633604906</v>
      </c>
    </row>
    <row r="62" spans="1:20" ht="15.5" x14ac:dyDescent="0.35">
      <c r="A62" s="1">
        <v>1539</v>
      </c>
      <c r="B62" s="2">
        <v>46037</v>
      </c>
      <c r="C62" s="3">
        <f>YEAR(SalesDataTable[[#This Row],[Order Date]])</f>
        <v>2026</v>
      </c>
      <c r="D62" s="8" t="str">
        <f>"Q"&amp;ROUNDUP(MONTH(SalesDataTable[[#This Row],[Order Date]])/3,0)</f>
        <v>Q1</v>
      </c>
      <c r="E62" s="3">
        <f>MONTH(SalesDataTable[[#This Row],[Order Date]])</f>
        <v>1</v>
      </c>
      <c r="F62" s="3" t="str">
        <f>TEXT(SalesDataTable[[#This Row],[Order Date]],"MMM")</f>
        <v>Jan</v>
      </c>
      <c r="G62" s="3" t="s">
        <v>20</v>
      </c>
      <c r="H62" s="3" t="s">
        <v>33</v>
      </c>
      <c r="I62" s="3" t="s">
        <v>19</v>
      </c>
      <c r="J62" s="3" t="s">
        <v>16</v>
      </c>
      <c r="K62" s="3" t="s">
        <v>34</v>
      </c>
      <c r="L62" s="3" t="s">
        <v>38</v>
      </c>
      <c r="M62" s="4">
        <v>3</v>
      </c>
      <c r="N62" s="5">
        <v>123.14</v>
      </c>
      <c r="O62" s="6">
        <v>0.05</v>
      </c>
      <c r="P62" s="5">
        <v>70.67</v>
      </c>
      <c r="Q62" s="5">
        <f t="shared" si="0"/>
        <v>350.94900000000001</v>
      </c>
      <c r="R62" s="5">
        <f t="shared" si="1"/>
        <v>212.01</v>
      </c>
      <c r="S62" s="5">
        <f t="shared" si="2"/>
        <v>138.93900000000002</v>
      </c>
      <c r="T62" s="7">
        <f t="shared" si="3"/>
        <v>0.39589513006163296</v>
      </c>
    </row>
    <row r="63" spans="1:20" ht="15.5" x14ac:dyDescent="0.35">
      <c r="A63" s="1">
        <v>1709</v>
      </c>
      <c r="B63" s="2">
        <v>46037</v>
      </c>
      <c r="C63" s="3">
        <f>YEAR(SalesDataTable[[#This Row],[Order Date]])</f>
        <v>2026</v>
      </c>
      <c r="D63" s="8" t="str">
        <f>"Q"&amp;ROUNDUP(MONTH(SalesDataTable[[#This Row],[Order Date]])/3,0)</f>
        <v>Q1</v>
      </c>
      <c r="E63" s="3">
        <f>MONTH(SalesDataTable[[#This Row],[Order Date]])</f>
        <v>1</v>
      </c>
      <c r="F63" s="3" t="str">
        <f>TEXT(SalesDataTable[[#This Row],[Order Date]],"MMM")</f>
        <v>Jan</v>
      </c>
      <c r="G63" s="3" t="s">
        <v>20</v>
      </c>
      <c r="H63" s="3" t="s">
        <v>47</v>
      </c>
      <c r="I63" s="3" t="s">
        <v>2</v>
      </c>
      <c r="J63" s="3" t="s">
        <v>3</v>
      </c>
      <c r="K63" s="3" t="s">
        <v>9</v>
      </c>
      <c r="L63" s="3" t="s">
        <v>37</v>
      </c>
      <c r="M63" s="4">
        <v>2</v>
      </c>
      <c r="N63" s="5">
        <v>151.33000000000001</v>
      </c>
      <c r="O63" s="6">
        <v>0.1</v>
      </c>
      <c r="P63" s="5">
        <v>78.44</v>
      </c>
      <c r="Q63" s="5">
        <f t="shared" si="0"/>
        <v>272.39400000000001</v>
      </c>
      <c r="R63" s="5">
        <f t="shared" si="1"/>
        <v>156.88</v>
      </c>
      <c r="S63" s="5">
        <f t="shared" si="2"/>
        <v>115.51400000000001</v>
      </c>
      <c r="T63" s="7">
        <f t="shared" si="3"/>
        <v>0.42406954631893512</v>
      </c>
    </row>
    <row r="64" spans="1:20" ht="15.5" x14ac:dyDescent="0.35">
      <c r="A64" s="1">
        <v>2702</v>
      </c>
      <c r="B64" s="2">
        <v>46037</v>
      </c>
      <c r="C64" s="3">
        <f>YEAR(SalesDataTable[[#This Row],[Order Date]])</f>
        <v>2026</v>
      </c>
      <c r="D64" s="8" t="str">
        <f>"Q"&amp;ROUNDUP(MONTH(SalesDataTable[[#This Row],[Order Date]])/3,0)</f>
        <v>Q1</v>
      </c>
      <c r="E64" s="3">
        <f>MONTH(SalesDataTable[[#This Row],[Order Date]])</f>
        <v>1</v>
      </c>
      <c r="F64" s="3" t="str">
        <f>TEXT(SalesDataTable[[#This Row],[Order Date]],"MMM")</f>
        <v>Jan</v>
      </c>
      <c r="G64" s="3" t="s">
        <v>6</v>
      </c>
      <c r="H64" s="3" t="s">
        <v>49</v>
      </c>
      <c r="I64" s="3" t="s">
        <v>2</v>
      </c>
      <c r="J64" s="3" t="s">
        <v>3</v>
      </c>
      <c r="K64" s="3" t="s">
        <v>9</v>
      </c>
      <c r="L64" s="3" t="s">
        <v>17</v>
      </c>
      <c r="M64" s="4">
        <v>5</v>
      </c>
      <c r="N64" s="5">
        <v>144.01</v>
      </c>
      <c r="O64" s="6">
        <v>0.05</v>
      </c>
      <c r="P64" s="5">
        <v>79.64</v>
      </c>
      <c r="Q64" s="5">
        <f t="shared" si="0"/>
        <v>684.0474999999999</v>
      </c>
      <c r="R64" s="5">
        <f t="shared" si="1"/>
        <v>398.2</v>
      </c>
      <c r="S64" s="5">
        <f t="shared" si="2"/>
        <v>285.84749999999991</v>
      </c>
      <c r="T64" s="7">
        <f t="shared" si="3"/>
        <v>0.41787668254032062</v>
      </c>
    </row>
    <row r="65" spans="1:20" ht="15.5" x14ac:dyDescent="0.35">
      <c r="A65" s="1">
        <v>3176</v>
      </c>
      <c r="B65" s="2">
        <v>46037</v>
      </c>
      <c r="C65" s="3">
        <f>YEAR(SalesDataTable[[#This Row],[Order Date]])</f>
        <v>2026</v>
      </c>
      <c r="D65" s="8" t="str">
        <f>"Q"&amp;ROUNDUP(MONTH(SalesDataTable[[#This Row],[Order Date]])/3,0)</f>
        <v>Q1</v>
      </c>
      <c r="E65" s="3">
        <f>MONTH(SalesDataTable[[#This Row],[Order Date]])</f>
        <v>1</v>
      </c>
      <c r="F65" s="3" t="str">
        <f>TEXT(SalesDataTable[[#This Row],[Order Date]],"MMM")</f>
        <v>Jan</v>
      </c>
      <c r="G65" s="3" t="s">
        <v>20</v>
      </c>
      <c r="H65" s="3" t="s">
        <v>33</v>
      </c>
      <c r="I65" s="3" t="s">
        <v>2</v>
      </c>
      <c r="J65" s="3" t="s">
        <v>3</v>
      </c>
      <c r="K65" s="3" t="s">
        <v>9</v>
      </c>
      <c r="L65" s="3" t="s">
        <v>10</v>
      </c>
      <c r="M65" s="4">
        <v>3</v>
      </c>
      <c r="N65" s="5">
        <v>91.19</v>
      </c>
      <c r="O65" s="6">
        <v>0</v>
      </c>
      <c r="P65" s="5">
        <v>44.47</v>
      </c>
      <c r="Q65" s="5">
        <f t="shared" si="0"/>
        <v>273.57</v>
      </c>
      <c r="R65" s="5">
        <f t="shared" si="1"/>
        <v>133.41</v>
      </c>
      <c r="S65" s="5">
        <f t="shared" si="2"/>
        <v>140.16</v>
      </c>
      <c r="T65" s="7">
        <f t="shared" si="3"/>
        <v>0.5123368790437548</v>
      </c>
    </row>
    <row r="66" spans="1:20" ht="15.5" x14ac:dyDescent="0.35">
      <c r="A66" s="1">
        <v>3705</v>
      </c>
      <c r="B66" s="2">
        <v>46037</v>
      </c>
      <c r="C66" s="3">
        <f>YEAR(SalesDataTable[[#This Row],[Order Date]])</f>
        <v>2026</v>
      </c>
      <c r="D66" s="8" t="str">
        <f>"Q"&amp;ROUNDUP(MONTH(SalesDataTable[[#This Row],[Order Date]])/3,0)</f>
        <v>Q1</v>
      </c>
      <c r="E66" s="3">
        <f>MONTH(SalesDataTable[[#This Row],[Order Date]])</f>
        <v>1</v>
      </c>
      <c r="F66" s="3" t="str">
        <f>TEXT(SalesDataTable[[#This Row],[Order Date]],"MMM")</f>
        <v>Jan</v>
      </c>
      <c r="G66" s="3" t="s">
        <v>20</v>
      </c>
      <c r="H66" s="3" t="s">
        <v>31</v>
      </c>
      <c r="I66" s="3" t="s">
        <v>19</v>
      </c>
      <c r="J66" s="3" t="s">
        <v>13</v>
      </c>
      <c r="K66" s="3" t="s">
        <v>14</v>
      </c>
      <c r="L66" s="3" t="s">
        <v>32</v>
      </c>
      <c r="M66" s="4">
        <v>2</v>
      </c>
      <c r="N66" s="5">
        <v>45.45</v>
      </c>
      <c r="O66" s="6">
        <v>0</v>
      </c>
      <c r="P66" s="5">
        <v>18.190000000000001</v>
      </c>
      <c r="Q66" s="5">
        <f t="shared" ref="Q66:Q129" si="4">M66*N66*(1-O66)</f>
        <v>90.9</v>
      </c>
      <c r="R66" s="5">
        <f t="shared" ref="R66:R129" si="5">M66*P66</f>
        <v>36.380000000000003</v>
      </c>
      <c r="S66" s="5">
        <f t="shared" ref="S66:S129" si="6">Q66-R66</f>
        <v>54.52</v>
      </c>
      <c r="T66" s="7">
        <f t="shared" ref="T66:T129" si="7">IFERROR(S66/Q66,0)</f>
        <v>0.59977997799779981</v>
      </c>
    </row>
    <row r="67" spans="1:20" ht="15.5" x14ac:dyDescent="0.35">
      <c r="A67" s="1">
        <v>3736</v>
      </c>
      <c r="B67" s="2">
        <v>46037</v>
      </c>
      <c r="C67" s="3">
        <f>YEAR(SalesDataTable[[#This Row],[Order Date]])</f>
        <v>2026</v>
      </c>
      <c r="D67" s="8" t="str">
        <f>"Q"&amp;ROUNDUP(MONTH(SalesDataTable[[#This Row],[Order Date]])/3,0)</f>
        <v>Q1</v>
      </c>
      <c r="E67" s="3">
        <f>MONTH(SalesDataTable[[#This Row],[Order Date]])</f>
        <v>1</v>
      </c>
      <c r="F67" s="3" t="str">
        <f>TEXT(SalesDataTable[[#This Row],[Order Date]],"MMM")</f>
        <v>Jan</v>
      </c>
      <c r="G67" s="3" t="s">
        <v>6</v>
      </c>
      <c r="H67" s="3" t="s">
        <v>7</v>
      </c>
      <c r="I67" s="3" t="s">
        <v>28</v>
      </c>
      <c r="J67" s="3" t="s">
        <v>13</v>
      </c>
      <c r="K67" s="3" t="s">
        <v>34</v>
      </c>
      <c r="L67" s="3" t="s">
        <v>35</v>
      </c>
      <c r="M67" s="4">
        <v>1</v>
      </c>
      <c r="N67" s="5">
        <v>40.72</v>
      </c>
      <c r="O67" s="6">
        <v>0</v>
      </c>
      <c r="P67" s="5">
        <v>14.94</v>
      </c>
      <c r="Q67" s="5">
        <f t="shared" si="4"/>
        <v>40.72</v>
      </c>
      <c r="R67" s="5">
        <f t="shared" si="5"/>
        <v>14.94</v>
      </c>
      <c r="S67" s="5">
        <f t="shared" si="6"/>
        <v>25.78</v>
      </c>
      <c r="T67" s="7">
        <f t="shared" si="7"/>
        <v>0.6331041257367388</v>
      </c>
    </row>
    <row r="68" spans="1:20" ht="15.5" x14ac:dyDescent="0.35">
      <c r="A68" s="1">
        <v>3967</v>
      </c>
      <c r="B68" s="2">
        <v>46037</v>
      </c>
      <c r="C68" s="3">
        <f>YEAR(SalesDataTable[[#This Row],[Order Date]])</f>
        <v>2026</v>
      </c>
      <c r="D68" s="8" t="str">
        <f>"Q"&amp;ROUNDUP(MONTH(SalesDataTable[[#This Row],[Order Date]])/3,0)</f>
        <v>Q1</v>
      </c>
      <c r="E68" s="3">
        <f>MONTH(SalesDataTable[[#This Row],[Order Date]])</f>
        <v>1</v>
      </c>
      <c r="F68" s="3" t="str">
        <f>TEXT(SalesDataTable[[#This Row],[Order Date]],"MMM")</f>
        <v>Jan</v>
      </c>
      <c r="G68" s="3" t="s">
        <v>6</v>
      </c>
      <c r="H68" s="3" t="s">
        <v>43</v>
      </c>
      <c r="I68" s="3" t="s">
        <v>2</v>
      </c>
      <c r="J68" s="3" t="s">
        <v>16</v>
      </c>
      <c r="K68" s="3" t="s">
        <v>14</v>
      </c>
      <c r="L68" s="3" t="s">
        <v>15</v>
      </c>
      <c r="M68" s="4">
        <v>2</v>
      </c>
      <c r="N68" s="5">
        <v>37.090000000000003</v>
      </c>
      <c r="O68" s="6">
        <v>0</v>
      </c>
      <c r="P68" s="5">
        <v>13.29</v>
      </c>
      <c r="Q68" s="5">
        <f t="shared" si="4"/>
        <v>74.180000000000007</v>
      </c>
      <c r="R68" s="5">
        <f t="shared" si="5"/>
        <v>26.58</v>
      </c>
      <c r="S68" s="5">
        <f t="shared" si="6"/>
        <v>47.600000000000009</v>
      </c>
      <c r="T68" s="7">
        <f t="shared" si="7"/>
        <v>0.64168239417632789</v>
      </c>
    </row>
    <row r="69" spans="1:20" ht="15.5" x14ac:dyDescent="0.35">
      <c r="A69" s="1">
        <v>170</v>
      </c>
      <c r="B69" s="2">
        <v>46038</v>
      </c>
      <c r="C69" s="3">
        <f>YEAR(SalesDataTable[[#This Row],[Order Date]])</f>
        <v>2026</v>
      </c>
      <c r="D69" s="8" t="str">
        <f>"Q"&amp;ROUNDUP(MONTH(SalesDataTable[[#This Row],[Order Date]])/3,0)</f>
        <v>Q1</v>
      </c>
      <c r="E69" s="3">
        <f>MONTH(SalesDataTable[[#This Row],[Order Date]])</f>
        <v>1</v>
      </c>
      <c r="F69" s="3" t="str">
        <f>TEXT(SalesDataTable[[#This Row],[Order Date]],"MMM")</f>
        <v>Jan</v>
      </c>
      <c r="G69" s="3" t="s">
        <v>11</v>
      </c>
      <c r="H69" s="3" t="s">
        <v>39</v>
      </c>
      <c r="I69" s="3" t="s">
        <v>2</v>
      </c>
      <c r="J69" s="3" t="s">
        <v>13</v>
      </c>
      <c r="K69" s="3" t="s">
        <v>23</v>
      </c>
      <c r="L69" s="3" t="s">
        <v>51</v>
      </c>
      <c r="M69" s="4">
        <v>1</v>
      </c>
      <c r="N69" s="5">
        <v>124.45</v>
      </c>
      <c r="O69" s="6">
        <v>0.15</v>
      </c>
      <c r="P69" s="5">
        <v>59.77</v>
      </c>
      <c r="Q69" s="5">
        <f t="shared" si="4"/>
        <v>105.7825</v>
      </c>
      <c r="R69" s="5">
        <f t="shared" si="5"/>
        <v>59.77</v>
      </c>
      <c r="S69" s="5">
        <f t="shared" si="6"/>
        <v>46.012499999999996</v>
      </c>
      <c r="T69" s="7">
        <f t="shared" si="7"/>
        <v>0.43497270342447941</v>
      </c>
    </row>
    <row r="70" spans="1:20" ht="15.5" x14ac:dyDescent="0.35">
      <c r="A70" s="1">
        <v>1040</v>
      </c>
      <c r="B70" s="2">
        <v>46038</v>
      </c>
      <c r="C70" s="3">
        <f>YEAR(SalesDataTable[[#This Row],[Order Date]])</f>
        <v>2026</v>
      </c>
      <c r="D70" s="8" t="str">
        <f>"Q"&amp;ROUNDUP(MONTH(SalesDataTable[[#This Row],[Order Date]])/3,0)</f>
        <v>Q1</v>
      </c>
      <c r="E70" s="3">
        <f>MONTH(SalesDataTable[[#This Row],[Order Date]])</f>
        <v>1</v>
      </c>
      <c r="F70" s="3" t="str">
        <f>TEXT(SalesDataTable[[#This Row],[Order Date]],"MMM")</f>
        <v>Jan</v>
      </c>
      <c r="G70" s="3" t="s">
        <v>0</v>
      </c>
      <c r="H70" s="3" t="s">
        <v>1</v>
      </c>
      <c r="I70" s="3" t="s">
        <v>19</v>
      </c>
      <c r="J70" s="3" t="s">
        <v>13</v>
      </c>
      <c r="K70" s="3" t="s">
        <v>14</v>
      </c>
      <c r="L70" s="3" t="s">
        <v>15</v>
      </c>
      <c r="M70" s="4">
        <v>1</v>
      </c>
      <c r="N70" s="5">
        <v>35.93</v>
      </c>
      <c r="O70" s="6">
        <v>0.05</v>
      </c>
      <c r="P70" s="5">
        <v>13.33</v>
      </c>
      <c r="Q70" s="5">
        <f t="shared" si="4"/>
        <v>34.133499999999998</v>
      </c>
      <c r="R70" s="5">
        <f t="shared" si="5"/>
        <v>13.33</v>
      </c>
      <c r="S70" s="5">
        <f t="shared" si="6"/>
        <v>20.8035</v>
      </c>
      <c r="T70" s="7">
        <f t="shared" si="7"/>
        <v>0.60947456311248482</v>
      </c>
    </row>
    <row r="71" spans="1:20" ht="15.5" x14ac:dyDescent="0.35">
      <c r="A71" s="1">
        <v>2380</v>
      </c>
      <c r="B71" s="2">
        <v>46038</v>
      </c>
      <c r="C71" s="3">
        <f>YEAR(SalesDataTable[[#This Row],[Order Date]])</f>
        <v>2026</v>
      </c>
      <c r="D71" s="8" t="str">
        <f>"Q"&amp;ROUNDUP(MONTH(SalesDataTable[[#This Row],[Order Date]])/3,0)</f>
        <v>Q1</v>
      </c>
      <c r="E71" s="3">
        <f>MONTH(SalesDataTable[[#This Row],[Order Date]])</f>
        <v>1</v>
      </c>
      <c r="F71" s="3" t="str">
        <f>TEXT(SalesDataTable[[#This Row],[Order Date]],"MMM")</f>
        <v>Jan</v>
      </c>
      <c r="G71" s="3" t="s">
        <v>20</v>
      </c>
      <c r="H71" s="3" t="s">
        <v>47</v>
      </c>
      <c r="I71" s="3" t="s">
        <v>2</v>
      </c>
      <c r="J71" s="3" t="s">
        <v>3</v>
      </c>
      <c r="K71" s="3" t="s">
        <v>23</v>
      </c>
      <c r="L71" s="3" t="s">
        <v>51</v>
      </c>
      <c r="M71" s="4">
        <v>4</v>
      </c>
      <c r="N71" s="5">
        <v>121.8</v>
      </c>
      <c r="O71" s="6">
        <v>0.05</v>
      </c>
      <c r="P71" s="5">
        <v>59.57</v>
      </c>
      <c r="Q71" s="5">
        <f t="shared" si="4"/>
        <v>462.84</v>
      </c>
      <c r="R71" s="5">
        <f t="shared" si="5"/>
        <v>238.28</v>
      </c>
      <c r="S71" s="5">
        <f t="shared" si="6"/>
        <v>224.55999999999997</v>
      </c>
      <c r="T71" s="7">
        <f t="shared" si="7"/>
        <v>0.48517846339987897</v>
      </c>
    </row>
    <row r="72" spans="1:20" ht="15.5" x14ac:dyDescent="0.35">
      <c r="A72" s="1">
        <v>3219</v>
      </c>
      <c r="B72" s="2">
        <v>46038</v>
      </c>
      <c r="C72" s="3">
        <f>YEAR(SalesDataTable[[#This Row],[Order Date]])</f>
        <v>2026</v>
      </c>
      <c r="D72" s="8" t="str">
        <f>"Q"&amp;ROUNDUP(MONTH(SalesDataTable[[#This Row],[Order Date]])/3,0)</f>
        <v>Q1</v>
      </c>
      <c r="E72" s="3">
        <f>MONTH(SalesDataTable[[#This Row],[Order Date]])</f>
        <v>1</v>
      </c>
      <c r="F72" s="3" t="str">
        <f>TEXT(SalesDataTable[[#This Row],[Order Date]],"MMM")</f>
        <v>Jan</v>
      </c>
      <c r="G72" s="3" t="s">
        <v>6</v>
      </c>
      <c r="H72" s="3" t="s">
        <v>41</v>
      </c>
      <c r="I72" s="3" t="s">
        <v>19</v>
      </c>
      <c r="J72" s="3" t="s">
        <v>3</v>
      </c>
      <c r="K72" s="3" t="s">
        <v>9</v>
      </c>
      <c r="L72" s="3" t="s">
        <v>10</v>
      </c>
      <c r="M72" s="4">
        <v>1</v>
      </c>
      <c r="N72" s="5">
        <v>92.6</v>
      </c>
      <c r="O72" s="6">
        <v>0.05</v>
      </c>
      <c r="P72" s="5">
        <v>44.15</v>
      </c>
      <c r="Q72" s="5">
        <f t="shared" si="4"/>
        <v>87.969999999999985</v>
      </c>
      <c r="R72" s="5">
        <f t="shared" si="5"/>
        <v>44.15</v>
      </c>
      <c r="S72" s="5">
        <f t="shared" si="6"/>
        <v>43.819999999999986</v>
      </c>
      <c r="T72" s="7">
        <f t="shared" si="7"/>
        <v>0.4981243605774695</v>
      </c>
    </row>
    <row r="73" spans="1:20" ht="15.5" x14ac:dyDescent="0.35">
      <c r="A73" s="1">
        <v>4425</v>
      </c>
      <c r="B73" s="2">
        <v>46038</v>
      </c>
      <c r="C73" s="3">
        <f>YEAR(SalesDataTable[[#This Row],[Order Date]])</f>
        <v>2026</v>
      </c>
      <c r="D73" s="8" t="str">
        <f>"Q"&amp;ROUNDUP(MONTH(SalesDataTable[[#This Row],[Order Date]])/3,0)</f>
        <v>Q1</v>
      </c>
      <c r="E73" s="3">
        <f>MONTH(SalesDataTable[[#This Row],[Order Date]])</f>
        <v>1</v>
      </c>
      <c r="F73" s="3" t="str">
        <f>TEXT(SalesDataTable[[#This Row],[Order Date]],"MMM")</f>
        <v>Jan</v>
      </c>
      <c r="G73" s="3" t="s">
        <v>6</v>
      </c>
      <c r="H73" s="3" t="s">
        <v>43</v>
      </c>
      <c r="I73" s="3" t="s">
        <v>8</v>
      </c>
      <c r="J73" s="3" t="s">
        <v>16</v>
      </c>
      <c r="K73" s="3" t="s">
        <v>4</v>
      </c>
      <c r="L73" s="3" t="s">
        <v>30</v>
      </c>
      <c r="M73" s="4">
        <v>10</v>
      </c>
      <c r="N73" s="5">
        <v>102.68</v>
      </c>
      <c r="O73" s="6">
        <v>0.15</v>
      </c>
      <c r="P73" s="5">
        <v>51.07</v>
      </c>
      <c r="Q73" s="5">
        <f t="shared" si="4"/>
        <v>872.78000000000009</v>
      </c>
      <c r="R73" s="5">
        <f t="shared" si="5"/>
        <v>510.7</v>
      </c>
      <c r="S73" s="5">
        <f t="shared" si="6"/>
        <v>362.0800000000001</v>
      </c>
      <c r="T73" s="7">
        <f t="shared" si="7"/>
        <v>0.41485826897958256</v>
      </c>
    </row>
    <row r="74" spans="1:20" ht="15.5" x14ac:dyDescent="0.35">
      <c r="A74" s="1">
        <v>4508</v>
      </c>
      <c r="B74" s="2">
        <v>46038</v>
      </c>
      <c r="C74" s="3">
        <f>YEAR(SalesDataTable[[#This Row],[Order Date]])</f>
        <v>2026</v>
      </c>
      <c r="D74" s="8" t="str">
        <f>"Q"&amp;ROUNDUP(MONTH(SalesDataTable[[#This Row],[Order Date]])/3,0)</f>
        <v>Q1</v>
      </c>
      <c r="E74" s="3">
        <f>MONTH(SalesDataTable[[#This Row],[Order Date]])</f>
        <v>1</v>
      </c>
      <c r="F74" s="3" t="str">
        <f>TEXT(SalesDataTable[[#This Row],[Order Date]],"MMM")</f>
        <v>Jan</v>
      </c>
      <c r="G74" s="3" t="s">
        <v>20</v>
      </c>
      <c r="H74" s="3" t="s">
        <v>47</v>
      </c>
      <c r="I74" s="3" t="s">
        <v>28</v>
      </c>
      <c r="J74" s="3" t="s">
        <v>13</v>
      </c>
      <c r="K74" s="3" t="s">
        <v>4</v>
      </c>
      <c r="L74" s="3" t="s">
        <v>26</v>
      </c>
      <c r="M74" s="4">
        <v>3</v>
      </c>
      <c r="N74" s="5">
        <v>40.92</v>
      </c>
      <c r="O74" s="6">
        <v>0.15</v>
      </c>
      <c r="P74" s="5">
        <v>16.71</v>
      </c>
      <c r="Q74" s="5">
        <f t="shared" si="4"/>
        <v>104.346</v>
      </c>
      <c r="R74" s="5">
        <f t="shared" si="5"/>
        <v>50.13</v>
      </c>
      <c r="S74" s="5">
        <f t="shared" si="6"/>
        <v>54.216000000000001</v>
      </c>
      <c r="T74" s="7">
        <f t="shared" si="7"/>
        <v>0.51957909263412105</v>
      </c>
    </row>
    <row r="75" spans="1:20" ht="15.5" x14ac:dyDescent="0.35">
      <c r="A75" s="1">
        <v>4806</v>
      </c>
      <c r="B75" s="2">
        <v>46038</v>
      </c>
      <c r="C75" s="3">
        <f>YEAR(SalesDataTable[[#This Row],[Order Date]])</f>
        <v>2026</v>
      </c>
      <c r="D75" s="8" t="str">
        <f>"Q"&amp;ROUNDUP(MONTH(SalesDataTable[[#This Row],[Order Date]])/3,0)</f>
        <v>Q1</v>
      </c>
      <c r="E75" s="3">
        <f>MONTH(SalesDataTable[[#This Row],[Order Date]])</f>
        <v>1</v>
      </c>
      <c r="F75" s="3" t="str">
        <f>TEXT(SalesDataTable[[#This Row],[Order Date]],"MMM")</f>
        <v>Jan</v>
      </c>
      <c r="G75" s="3" t="s">
        <v>11</v>
      </c>
      <c r="H75" s="3" t="s">
        <v>52</v>
      </c>
      <c r="I75" s="3" t="s">
        <v>19</v>
      </c>
      <c r="J75" s="3" t="s">
        <v>13</v>
      </c>
      <c r="K75" s="3" t="s">
        <v>4</v>
      </c>
      <c r="L75" s="3" t="s">
        <v>30</v>
      </c>
      <c r="M75" s="4">
        <v>4</v>
      </c>
      <c r="N75" s="5">
        <v>102.68</v>
      </c>
      <c r="O75" s="6">
        <v>0</v>
      </c>
      <c r="P75" s="5">
        <v>50.83</v>
      </c>
      <c r="Q75" s="5">
        <f t="shared" si="4"/>
        <v>410.72</v>
      </c>
      <c r="R75" s="5">
        <f t="shared" si="5"/>
        <v>203.32</v>
      </c>
      <c r="S75" s="5">
        <f t="shared" si="6"/>
        <v>207.40000000000003</v>
      </c>
      <c r="T75" s="7">
        <f t="shared" si="7"/>
        <v>0.50496688741721862</v>
      </c>
    </row>
    <row r="76" spans="1:20" ht="15.5" x14ac:dyDescent="0.35">
      <c r="A76" s="1">
        <v>755</v>
      </c>
      <c r="B76" s="2">
        <v>46039</v>
      </c>
      <c r="C76" s="3">
        <f>YEAR(SalesDataTable[[#This Row],[Order Date]])</f>
        <v>2026</v>
      </c>
      <c r="D76" s="8" t="str">
        <f>"Q"&amp;ROUNDUP(MONTH(SalesDataTable[[#This Row],[Order Date]])/3,0)</f>
        <v>Q1</v>
      </c>
      <c r="E76" s="3">
        <f>MONTH(SalesDataTable[[#This Row],[Order Date]])</f>
        <v>1</v>
      </c>
      <c r="F76" s="3" t="str">
        <f>TEXT(SalesDataTable[[#This Row],[Order Date]],"MMM")</f>
        <v>Jan</v>
      </c>
      <c r="G76" s="3" t="s">
        <v>0</v>
      </c>
      <c r="H76" s="3" t="s">
        <v>36</v>
      </c>
      <c r="I76" s="3" t="s">
        <v>28</v>
      </c>
      <c r="J76" s="3" t="s">
        <v>13</v>
      </c>
      <c r="K76" s="3" t="s">
        <v>14</v>
      </c>
      <c r="L76" s="3" t="s">
        <v>48</v>
      </c>
      <c r="M76" s="4">
        <v>2</v>
      </c>
      <c r="N76" s="5">
        <v>164.38</v>
      </c>
      <c r="O76" s="6">
        <v>0.05</v>
      </c>
      <c r="P76" s="5">
        <v>85.93</v>
      </c>
      <c r="Q76" s="5">
        <f t="shared" si="4"/>
        <v>312.322</v>
      </c>
      <c r="R76" s="5">
        <f t="shared" si="5"/>
        <v>171.86</v>
      </c>
      <c r="S76" s="5">
        <f t="shared" si="6"/>
        <v>140.46199999999999</v>
      </c>
      <c r="T76" s="7">
        <f t="shared" si="7"/>
        <v>0.44973456881039436</v>
      </c>
    </row>
    <row r="77" spans="1:20" ht="15.5" x14ac:dyDescent="0.35">
      <c r="A77" s="1">
        <v>3171</v>
      </c>
      <c r="B77" s="2">
        <v>46039</v>
      </c>
      <c r="C77" s="3">
        <f>YEAR(SalesDataTable[[#This Row],[Order Date]])</f>
        <v>2026</v>
      </c>
      <c r="D77" s="8" t="str">
        <f>"Q"&amp;ROUNDUP(MONTH(SalesDataTable[[#This Row],[Order Date]])/3,0)</f>
        <v>Q1</v>
      </c>
      <c r="E77" s="3">
        <f>MONTH(SalesDataTable[[#This Row],[Order Date]])</f>
        <v>1</v>
      </c>
      <c r="F77" s="3" t="str">
        <f>TEXT(SalesDataTable[[#This Row],[Order Date]],"MMM")</f>
        <v>Jan</v>
      </c>
      <c r="G77" s="3" t="s">
        <v>0</v>
      </c>
      <c r="H77" s="3" t="s">
        <v>50</v>
      </c>
      <c r="I77" s="3" t="s">
        <v>19</v>
      </c>
      <c r="J77" s="3" t="s">
        <v>3</v>
      </c>
      <c r="K77" s="3" t="s">
        <v>4</v>
      </c>
      <c r="L77" s="3" t="s">
        <v>22</v>
      </c>
      <c r="M77" s="4">
        <v>1</v>
      </c>
      <c r="N77" s="5">
        <v>51.78</v>
      </c>
      <c r="O77" s="6">
        <v>0</v>
      </c>
      <c r="P77" s="5">
        <v>22.64</v>
      </c>
      <c r="Q77" s="5">
        <f t="shared" si="4"/>
        <v>51.78</v>
      </c>
      <c r="R77" s="5">
        <f t="shared" si="5"/>
        <v>22.64</v>
      </c>
      <c r="S77" s="5">
        <f t="shared" si="6"/>
        <v>29.14</v>
      </c>
      <c r="T77" s="7">
        <f t="shared" si="7"/>
        <v>0.56276554654306687</v>
      </c>
    </row>
    <row r="78" spans="1:20" ht="15.5" x14ac:dyDescent="0.35">
      <c r="A78" s="1">
        <v>4277</v>
      </c>
      <c r="B78" s="2">
        <v>46039</v>
      </c>
      <c r="C78" s="3">
        <f>YEAR(SalesDataTable[[#This Row],[Order Date]])</f>
        <v>2026</v>
      </c>
      <c r="D78" s="8" t="str">
        <f>"Q"&amp;ROUNDUP(MONTH(SalesDataTable[[#This Row],[Order Date]])/3,0)</f>
        <v>Q1</v>
      </c>
      <c r="E78" s="3">
        <f>MONTH(SalesDataTable[[#This Row],[Order Date]])</f>
        <v>1</v>
      </c>
      <c r="F78" s="3" t="str">
        <f>TEXT(SalesDataTable[[#This Row],[Order Date]],"MMM")</f>
        <v>Jan</v>
      </c>
      <c r="G78" s="3" t="s">
        <v>6</v>
      </c>
      <c r="H78" s="3" t="s">
        <v>41</v>
      </c>
      <c r="I78" s="3" t="s">
        <v>19</v>
      </c>
      <c r="J78" s="3" t="s">
        <v>3</v>
      </c>
      <c r="K78" s="3" t="s">
        <v>34</v>
      </c>
      <c r="L78" s="3" t="s">
        <v>45</v>
      </c>
      <c r="M78" s="4">
        <v>1</v>
      </c>
      <c r="N78" s="5">
        <v>50.52</v>
      </c>
      <c r="O78" s="6">
        <v>0.05</v>
      </c>
      <c r="P78" s="5">
        <v>22.37</v>
      </c>
      <c r="Q78" s="5">
        <f t="shared" si="4"/>
        <v>47.994</v>
      </c>
      <c r="R78" s="5">
        <f t="shared" si="5"/>
        <v>22.37</v>
      </c>
      <c r="S78" s="5">
        <f t="shared" si="6"/>
        <v>25.623999999999999</v>
      </c>
      <c r="T78" s="7">
        <f t="shared" si="7"/>
        <v>0.5339000708421886</v>
      </c>
    </row>
    <row r="79" spans="1:20" ht="15.5" x14ac:dyDescent="0.35">
      <c r="A79" s="1">
        <v>4648</v>
      </c>
      <c r="B79" s="2">
        <v>46039</v>
      </c>
      <c r="C79" s="3">
        <f>YEAR(SalesDataTable[[#This Row],[Order Date]])</f>
        <v>2026</v>
      </c>
      <c r="D79" s="8" t="str">
        <f>"Q"&amp;ROUNDUP(MONTH(SalesDataTable[[#This Row],[Order Date]])/3,0)</f>
        <v>Q1</v>
      </c>
      <c r="E79" s="3">
        <f>MONTH(SalesDataTable[[#This Row],[Order Date]])</f>
        <v>1</v>
      </c>
      <c r="F79" s="3" t="str">
        <f>TEXT(SalesDataTable[[#This Row],[Order Date]],"MMM")</f>
        <v>Jan</v>
      </c>
      <c r="G79" s="3" t="s">
        <v>6</v>
      </c>
      <c r="H79" s="3" t="s">
        <v>49</v>
      </c>
      <c r="I79" s="3" t="s">
        <v>28</v>
      </c>
      <c r="J79" s="3" t="s">
        <v>13</v>
      </c>
      <c r="K79" s="3" t="s">
        <v>23</v>
      </c>
      <c r="L79" s="3" t="s">
        <v>29</v>
      </c>
      <c r="M79" s="4">
        <v>1</v>
      </c>
      <c r="N79" s="5">
        <v>199.02</v>
      </c>
      <c r="O79" s="6">
        <v>0</v>
      </c>
      <c r="P79" s="5">
        <v>106.49</v>
      </c>
      <c r="Q79" s="5">
        <f t="shared" si="4"/>
        <v>199.02</v>
      </c>
      <c r="R79" s="5">
        <f t="shared" si="5"/>
        <v>106.49</v>
      </c>
      <c r="S79" s="5">
        <f t="shared" si="6"/>
        <v>92.530000000000015</v>
      </c>
      <c r="T79" s="7">
        <f t="shared" si="7"/>
        <v>0.46492814792483173</v>
      </c>
    </row>
    <row r="80" spans="1:20" ht="15.5" x14ac:dyDescent="0.35">
      <c r="A80" s="1">
        <v>157</v>
      </c>
      <c r="B80" s="2">
        <v>46040</v>
      </c>
      <c r="C80" s="3">
        <f>YEAR(SalesDataTable[[#This Row],[Order Date]])</f>
        <v>2026</v>
      </c>
      <c r="D80" s="8" t="str">
        <f>"Q"&amp;ROUNDUP(MONTH(SalesDataTable[[#This Row],[Order Date]])/3,0)</f>
        <v>Q1</v>
      </c>
      <c r="E80" s="3">
        <f>MONTH(SalesDataTable[[#This Row],[Order Date]])</f>
        <v>1</v>
      </c>
      <c r="F80" s="3" t="str">
        <f>TEXT(SalesDataTable[[#This Row],[Order Date]],"MMM")</f>
        <v>Jan</v>
      </c>
      <c r="G80" s="3" t="s">
        <v>20</v>
      </c>
      <c r="H80" s="3" t="s">
        <v>33</v>
      </c>
      <c r="I80" s="3" t="s">
        <v>19</v>
      </c>
      <c r="J80" s="3" t="s">
        <v>3</v>
      </c>
      <c r="K80" s="3" t="s">
        <v>23</v>
      </c>
      <c r="L80" s="3" t="s">
        <v>40</v>
      </c>
      <c r="M80" s="4">
        <v>3</v>
      </c>
      <c r="N80" s="5">
        <v>80.27</v>
      </c>
      <c r="O80" s="6">
        <v>0.1</v>
      </c>
      <c r="P80" s="5">
        <v>39.26</v>
      </c>
      <c r="Q80" s="5">
        <f t="shared" si="4"/>
        <v>216.72900000000001</v>
      </c>
      <c r="R80" s="5">
        <f t="shared" si="5"/>
        <v>117.78</v>
      </c>
      <c r="S80" s="5">
        <f t="shared" si="6"/>
        <v>98.949000000000012</v>
      </c>
      <c r="T80" s="7">
        <f t="shared" si="7"/>
        <v>0.45655634455933447</v>
      </c>
    </row>
    <row r="81" spans="1:20" ht="15.5" x14ac:dyDescent="0.35">
      <c r="A81" s="1">
        <v>2271</v>
      </c>
      <c r="B81" s="2">
        <v>46040</v>
      </c>
      <c r="C81" s="3">
        <f>YEAR(SalesDataTable[[#This Row],[Order Date]])</f>
        <v>2026</v>
      </c>
      <c r="D81" s="8" t="str">
        <f>"Q"&amp;ROUNDUP(MONTH(SalesDataTable[[#This Row],[Order Date]])/3,0)</f>
        <v>Q1</v>
      </c>
      <c r="E81" s="3">
        <f>MONTH(SalesDataTable[[#This Row],[Order Date]])</f>
        <v>1</v>
      </c>
      <c r="F81" s="3" t="str">
        <f>TEXT(SalesDataTable[[#This Row],[Order Date]],"MMM")</f>
        <v>Jan</v>
      </c>
      <c r="G81" s="3" t="s">
        <v>6</v>
      </c>
      <c r="H81" s="3" t="s">
        <v>7</v>
      </c>
      <c r="I81" s="3" t="s">
        <v>19</v>
      </c>
      <c r="J81" s="3" t="s">
        <v>13</v>
      </c>
      <c r="K81" s="3" t="s">
        <v>23</v>
      </c>
      <c r="L81" s="3" t="s">
        <v>24</v>
      </c>
      <c r="M81" s="4">
        <v>4</v>
      </c>
      <c r="N81" s="5">
        <v>333.28</v>
      </c>
      <c r="O81" s="6">
        <v>0</v>
      </c>
      <c r="P81" s="5">
        <v>195.76</v>
      </c>
      <c r="Q81" s="5">
        <f t="shared" si="4"/>
        <v>1333.12</v>
      </c>
      <c r="R81" s="5">
        <f t="shared" si="5"/>
        <v>783.04</v>
      </c>
      <c r="S81" s="5">
        <f t="shared" si="6"/>
        <v>550.07999999999993</v>
      </c>
      <c r="T81" s="7">
        <f t="shared" si="7"/>
        <v>0.41262602016322608</v>
      </c>
    </row>
    <row r="82" spans="1:20" ht="15.5" x14ac:dyDescent="0.35">
      <c r="A82" s="1">
        <v>3330</v>
      </c>
      <c r="B82" s="2">
        <v>46040</v>
      </c>
      <c r="C82" s="3">
        <f>YEAR(SalesDataTable[[#This Row],[Order Date]])</f>
        <v>2026</v>
      </c>
      <c r="D82" s="8" t="str">
        <f>"Q"&amp;ROUNDUP(MONTH(SalesDataTable[[#This Row],[Order Date]])/3,0)</f>
        <v>Q1</v>
      </c>
      <c r="E82" s="3">
        <f>MONTH(SalesDataTable[[#This Row],[Order Date]])</f>
        <v>1</v>
      </c>
      <c r="F82" s="3" t="str">
        <f>TEXT(SalesDataTable[[#This Row],[Order Date]],"MMM")</f>
        <v>Jan</v>
      </c>
      <c r="G82" s="3" t="s">
        <v>20</v>
      </c>
      <c r="H82" s="3" t="s">
        <v>47</v>
      </c>
      <c r="I82" s="3" t="s">
        <v>28</v>
      </c>
      <c r="J82" s="3" t="s">
        <v>13</v>
      </c>
      <c r="K82" s="3" t="s">
        <v>4</v>
      </c>
      <c r="L82" s="3" t="s">
        <v>30</v>
      </c>
      <c r="M82" s="4">
        <v>1</v>
      </c>
      <c r="N82" s="5">
        <v>104.36</v>
      </c>
      <c r="O82" s="6">
        <v>0</v>
      </c>
      <c r="P82" s="5">
        <v>51.63</v>
      </c>
      <c r="Q82" s="5">
        <f t="shared" si="4"/>
        <v>104.36</v>
      </c>
      <c r="R82" s="5">
        <f t="shared" si="5"/>
        <v>51.63</v>
      </c>
      <c r="S82" s="5">
        <f t="shared" si="6"/>
        <v>52.73</v>
      </c>
      <c r="T82" s="7">
        <f t="shared" si="7"/>
        <v>0.50527021847451126</v>
      </c>
    </row>
    <row r="83" spans="1:20" ht="15.5" x14ac:dyDescent="0.35">
      <c r="A83" s="1">
        <v>4547</v>
      </c>
      <c r="B83" s="2">
        <v>46040</v>
      </c>
      <c r="C83" s="3">
        <f>YEAR(SalesDataTable[[#This Row],[Order Date]])</f>
        <v>2026</v>
      </c>
      <c r="D83" s="8" t="str">
        <f>"Q"&amp;ROUNDUP(MONTH(SalesDataTable[[#This Row],[Order Date]])/3,0)</f>
        <v>Q1</v>
      </c>
      <c r="E83" s="3">
        <f>MONTH(SalesDataTable[[#This Row],[Order Date]])</f>
        <v>1</v>
      </c>
      <c r="F83" s="3" t="str">
        <f>TEXT(SalesDataTable[[#This Row],[Order Date]],"MMM")</f>
        <v>Jan</v>
      </c>
      <c r="G83" s="3" t="s">
        <v>11</v>
      </c>
      <c r="H83" s="3" t="s">
        <v>25</v>
      </c>
      <c r="I83" s="3" t="s">
        <v>28</v>
      </c>
      <c r="J83" s="3" t="s">
        <v>13</v>
      </c>
      <c r="K83" s="3" t="s">
        <v>4</v>
      </c>
      <c r="L83" s="3" t="s">
        <v>5</v>
      </c>
      <c r="M83" s="4">
        <v>1</v>
      </c>
      <c r="N83" s="5">
        <v>83.52</v>
      </c>
      <c r="O83" s="6">
        <v>0.05</v>
      </c>
      <c r="P83" s="5">
        <v>42.97</v>
      </c>
      <c r="Q83" s="5">
        <f t="shared" si="4"/>
        <v>79.343999999999994</v>
      </c>
      <c r="R83" s="5">
        <f t="shared" si="5"/>
        <v>42.97</v>
      </c>
      <c r="S83" s="5">
        <f t="shared" si="6"/>
        <v>36.373999999999995</v>
      </c>
      <c r="T83" s="7">
        <f t="shared" si="7"/>
        <v>0.45843416011292598</v>
      </c>
    </row>
    <row r="84" spans="1:20" ht="15.5" x14ac:dyDescent="0.35">
      <c r="A84" s="1">
        <v>1840</v>
      </c>
      <c r="B84" s="2">
        <v>46041</v>
      </c>
      <c r="C84" s="3">
        <f>YEAR(SalesDataTable[[#This Row],[Order Date]])</f>
        <v>2026</v>
      </c>
      <c r="D84" s="8" t="str">
        <f>"Q"&amp;ROUNDUP(MONTH(SalesDataTable[[#This Row],[Order Date]])/3,0)</f>
        <v>Q1</v>
      </c>
      <c r="E84" s="3">
        <f>MONTH(SalesDataTable[[#This Row],[Order Date]])</f>
        <v>1</v>
      </c>
      <c r="F84" s="3" t="str">
        <f>TEXT(SalesDataTable[[#This Row],[Order Date]],"MMM")</f>
        <v>Jan</v>
      </c>
      <c r="G84" s="3" t="s">
        <v>11</v>
      </c>
      <c r="H84" s="3" t="s">
        <v>39</v>
      </c>
      <c r="I84" s="3" t="s">
        <v>2</v>
      </c>
      <c r="J84" s="3" t="s">
        <v>13</v>
      </c>
      <c r="K84" s="3" t="s">
        <v>34</v>
      </c>
      <c r="L84" s="3" t="s">
        <v>38</v>
      </c>
      <c r="M84" s="4">
        <v>2</v>
      </c>
      <c r="N84" s="5">
        <v>125.93</v>
      </c>
      <c r="O84" s="6">
        <v>0</v>
      </c>
      <c r="P84" s="5">
        <v>69.150000000000006</v>
      </c>
      <c r="Q84" s="5">
        <f t="shared" si="4"/>
        <v>251.86</v>
      </c>
      <c r="R84" s="5">
        <f t="shared" si="5"/>
        <v>138.30000000000001</v>
      </c>
      <c r="S84" s="5">
        <f t="shared" si="6"/>
        <v>113.56</v>
      </c>
      <c r="T84" s="7">
        <f t="shared" si="7"/>
        <v>0.45088541253077102</v>
      </c>
    </row>
    <row r="85" spans="1:20" ht="15.5" x14ac:dyDescent="0.35">
      <c r="A85" s="1">
        <v>1850</v>
      </c>
      <c r="B85" s="2">
        <v>46041</v>
      </c>
      <c r="C85" s="3">
        <f>YEAR(SalesDataTable[[#This Row],[Order Date]])</f>
        <v>2026</v>
      </c>
      <c r="D85" s="8" t="str">
        <f>"Q"&amp;ROUNDUP(MONTH(SalesDataTable[[#This Row],[Order Date]])/3,0)</f>
        <v>Q1</v>
      </c>
      <c r="E85" s="3">
        <f>MONTH(SalesDataTable[[#This Row],[Order Date]])</f>
        <v>1</v>
      </c>
      <c r="F85" s="3" t="str">
        <f>TEXT(SalesDataTable[[#This Row],[Order Date]],"MMM")</f>
        <v>Jan</v>
      </c>
      <c r="G85" s="3" t="s">
        <v>6</v>
      </c>
      <c r="H85" s="3" t="s">
        <v>27</v>
      </c>
      <c r="I85" s="3" t="s">
        <v>2</v>
      </c>
      <c r="J85" s="3" t="s">
        <v>16</v>
      </c>
      <c r="K85" s="3" t="s">
        <v>4</v>
      </c>
      <c r="L85" s="3" t="s">
        <v>22</v>
      </c>
      <c r="M85" s="4">
        <v>1</v>
      </c>
      <c r="N85" s="5">
        <v>49.85</v>
      </c>
      <c r="O85" s="6">
        <v>0</v>
      </c>
      <c r="P85" s="5">
        <v>23.07</v>
      </c>
      <c r="Q85" s="5">
        <f t="shared" si="4"/>
        <v>49.85</v>
      </c>
      <c r="R85" s="5">
        <f t="shared" si="5"/>
        <v>23.07</v>
      </c>
      <c r="S85" s="5">
        <f t="shared" si="6"/>
        <v>26.78</v>
      </c>
      <c r="T85" s="7">
        <f t="shared" si="7"/>
        <v>0.53721163490471413</v>
      </c>
    </row>
    <row r="86" spans="1:20" ht="15.5" x14ac:dyDescent="0.35">
      <c r="A86" s="1">
        <v>1858</v>
      </c>
      <c r="B86" s="2">
        <v>46041</v>
      </c>
      <c r="C86" s="3">
        <f>YEAR(SalesDataTable[[#This Row],[Order Date]])</f>
        <v>2026</v>
      </c>
      <c r="D86" s="8" t="str">
        <f>"Q"&amp;ROUNDUP(MONTH(SalesDataTable[[#This Row],[Order Date]])/3,0)</f>
        <v>Q1</v>
      </c>
      <c r="E86" s="3">
        <f>MONTH(SalesDataTable[[#This Row],[Order Date]])</f>
        <v>1</v>
      </c>
      <c r="F86" s="3" t="str">
        <f>TEXT(SalesDataTable[[#This Row],[Order Date]],"MMM")</f>
        <v>Jan</v>
      </c>
      <c r="G86" s="3" t="s">
        <v>6</v>
      </c>
      <c r="H86" s="3" t="s">
        <v>7</v>
      </c>
      <c r="I86" s="3" t="s">
        <v>2</v>
      </c>
      <c r="J86" s="3" t="s">
        <v>3</v>
      </c>
      <c r="K86" s="3" t="s">
        <v>14</v>
      </c>
      <c r="L86" s="3" t="s">
        <v>15</v>
      </c>
      <c r="M86" s="4">
        <v>1</v>
      </c>
      <c r="N86" s="5">
        <v>36.130000000000003</v>
      </c>
      <c r="O86" s="6">
        <v>0</v>
      </c>
      <c r="P86" s="5">
        <v>13.39</v>
      </c>
      <c r="Q86" s="5">
        <f t="shared" si="4"/>
        <v>36.130000000000003</v>
      </c>
      <c r="R86" s="5">
        <f t="shared" si="5"/>
        <v>13.39</v>
      </c>
      <c r="S86" s="5">
        <f t="shared" si="6"/>
        <v>22.740000000000002</v>
      </c>
      <c r="T86" s="7">
        <f t="shared" si="7"/>
        <v>0.62939385552172711</v>
      </c>
    </row>
    <row r="87" spans="1:20" ht="15.5" x14ac:dyDescent="0.35">
      <c r="A87" s="1">
        <v>2910</v>
      </c>
      <c r="B87" s="2">
        <v>46041</v>
      </c>
      <c r="C87" s="3">
        <f>YEAR(SalesDataTable[[#This Row],[Order Date]])</f>
        <v>2026</v>
      </c>
      <c r="D87" s="8" t="str">
        <f>"Q"&amp;ROUNDUP(MONTH(SalesDataTable[[#This Row],[Order Date]])/3,0)</f>
        <v>Q1</v>
      </c>
      <c r="E87" s="3">
        <f>MONTH(SalesDataTable[[#This Row],[Order Date]])</f>
        <v>1</v>
      </c>
      <c r="F87" s="3" t="str">
        <f>TEXT(SalesDataTable[[#This Row],[Order Date]],"MMM")</f>
        <v>Jan</v>
      </c>
      <c r="G87" s="3" t="s">
        <v>20</v>
      </c>
      <c r="H87" s="3" t="s">
        <v>47</v>
      </c>
      <c r="I87" s="3" t="s">
        <v>19</v>
      </c>
      <c r="J87" s="3" t="s">
        <v>3</v>
      </c>
      <c r="K87" s="3" t="s">
        <v>4</v>
      </c>
      <c r="L87" s="3" t="s">
        <v>30</v>
      </c>
      <c r="M87" s="4">
        <v>1</v>
      </c>
      <c r="N87" s="5">
        <v>104.83</v>
      </c>
      <c r="O87" s="6">
        <v>0.05</v>
      </c>
      <c r="P87" s="5">
        <v>51.06</v>
      </c>
      <c r="Q87" s="5">
        <f t="shared" si="4"/>
        <v>99.588499999999996</v>
      </c>
      <c r="R87" s="5">
        <f t="shared" si="5"/>
        <v>51.06</v>
      </c>
      <c r="S87" s="5">
        <f t="shared" si="6"/>
        <v>48.528499999999994</v>
      </c>
      <c r="T87" s="7">
        <f t="shared" si="7"/>
        <v>0.48729019916958277</v>
      </c>
    </row>
    <row r="88" spans="1:20" ht="15.5" x14ac:dyDescent="0.35">
      <c r="A88" s="1">
        <v>3694</v>
      </c>
      <c r="B88" s="2">
        <v>46041</v>
      </c>
      <c r="C88" s="3">
        <f>YEAR(SalesDataTable[[#This Row],[Order Date]])</f>
        <v>2026</v>
      </c>
      <c r="D88" s="8" t="str">
        <f>"Q"&amp;ROUNDUP(MONTH(SalesDataTable[[#This Row],[Order Date]])/3,0)</f>
        <v>Q1</v>
      </c>
      <c r="E88" s="3">
        <f>MONTH(SalesDataTable[[#This Row],[Order Date]])</f>
        <v>1</v>
      </c>
      <c r="F88" s="3" t="str">
        <f>TEXT(SalesDataTable[[#This Row],[Order Date]],"MMM")</f>
        <v>Jan</v>
      </c>
      <c r="G88" s="3" t="s">
        <v>0</v>
      </c>
      <c r="H88" s="3" t="s">
        <v>1</v>
      </c>
      <c r="I88" s="3" t="s">
        <v>19</v>
      </c>
      <c r="J88" s="3" t="s">
        <v>3</v>
      </c>
      <c r="K88" s="3" t="s">
        <v>14</v>
      </c>
      <c r="L88" s="3" t="s">
        <v>15</v>
      </c>
      <c r="M88" s="4">
        <v>1</v>
      </c>
      <c r="N88" s="5">
        <v>35.46</v>
      </c>
      <c r="O88" s="6">
        <v>0.05</v>
      </c>
      <c r="P88" s="5">
        <v>13.81</v>
      </c>
      <c r="Q88" s="5">
        <f t="shared" si="4"/>
        <v>33.686999999999998</v>
      </c>
      <c r="R88" s="5">
        <f t="shared" si="5"/>
        <v>13.81</v>
      </c>
      <c r="S88" s="5">
        <f t="shared" si="6"/>
        <v>19.876999999999995</v>
      </c>
      <c r="T88" s="7">
        <f t="shared" si="7"/>
        <v>0.59004957401965141</v>
      </c>
    </row>
    <row r="89" spans="1:20" ht="15.5" x14ac:dyDescent="0.35">
      <c r="A89" s="1">
        <v>631</v>
      </c>
      <c r="B89" s="2">
        <v>46042</v>
      </c>
      <c r="C89" s="3">
        <f>YEAR(SalesDataTable[[#This Row],[Order Date]])</f>
        <v>2026</v>
      </c>
      <c r="D89" s="8" t="str">
        <f>"Q"&amp;ROUNDUP(MONTH(SalesDataTable[[#This Row],[Order Date]])/3,0)</f>
        <v>Q1</v>
      </c>
      <c r="E89" s="3">
        <f>MONTH(SalesDataTable[[#This Row],[Order Date]])</f>
        <v>1</v>
      </c>
      <c r="F89" s="3" t="str">
        <f>TEXT(SalesDataTable[[#This Row],[Order Date]],"MMM")</f>
        <v>Jan</v>
      </c>
      <c r="G89" s="3" t="s">
        <v>20</v>
      </c>
      <c r="H89" s="3" t="s">
        <v>33</v>
      </c>
      <c r="I89" s="3" t="s">
        <v>28</v>
      </c>
      <c r="J89" s="3" t="s">
        <v>3</v>
      </c>
      <c r="K89" s="3" t="s">
        <v>14</v>
      </c>
      <c r="L89" s="3" t="s">
        <v>48</v>
      </c>
      <c r="M89" s="4">
        <v>1</v>
      </c>
      <c r="N89" s="5">
        <v>165.42</v>
      </c>
      <c r="O89" s="6">
        <v>0</v>
      </c>
      <c r="P89" s="5">
        <v>85.69</v>
      </c>
      <c r="Q89" s="5">
        <f t="shared" si="4"/>
        <v>165.42</v>
      </c>
      <c r="R89" s="5">
        <f t="shared" si="5"/>
        <v>85.69</v>
      </c>
      <c r="S89" s="5">
        <f t="shared" si="6"/>
        <v>79.72999999999999</v>
      </c>
      <c r="T89" s="7">
        <f t="shared" si="7"/>
        <v>0.48198524966751299</v>
      </c>
    </row>
    <row r="90" spans="1:20" ht="15.5" x14ac:dyDescent="0.35">
      <c r="A90" s="1">
        <v>1113</v>
      </c>
      <c r="B90" s="2">
        <v>46042</v>
      </c>
      <c r="C90" s="3">
        <f>YEAR(SalesDataTable[[#This Row],[Order Date]])</f>
        <v>2026</v>
      </c>
      <c r="D90" s="8" t="str">
        <f>"Q"&amp;ROUNDUP(MONTH(SalesDataTable[[#This Row],[Order Date]])/3,0)</f>
        <v>Q1</v>
      </c>
      <c r="E90" s="3">
        <f>MONTH(SalesDataTable[[#This Row],[Order Date]])</f>
        <v>1</v>
      </c>
      <c r="F90" s="3" t="str">
        <f>TEXT(SalesDataTable[[#This Row],[Order Date]],"MMM")</f>
        <v>Jan</v>
      </c>
      <c r="G90" s="3" t="s">
        <v>11</v>
      </c>
      <c r="H90" s="3" t="s">
        <v>25</v>
      </c>
      <c r="I90" s="3" t="s">
        <v>2</v>
      </c>
      <c r="J90" s="3" t="s">
        <v>3</v>
      </c>
      <c r="K90" s="3" t="s">
        <v>23</v>
      </c>
      <c r="L90" s="3" t="s">
        <v>51</v>
      </c>
      <c r="M90" s="4">
        <v>1</v>
      </c>
      <c r="N90" s="5">
        <v>122.86</v>
      </c>
      <c r="O90" s="6">
        <v>0.05</v>
      </c>
      <c r="P90" s="5">
        <v>60.36</v>
      </c>
      <c r="Q90" s="5">
        <f t="shared" si="4"/>
        <v>116.717</v>
      </c>
      <c r="R90" s="5">
        <f t="shared" si="5"/>
        <v>60.36</v>
      </c>
      <c r="S90" s="5">
        <f t="shared" si="6"/>
        <v>56.356999999999999</v>
      </c>
      <c r="T90" s="7">
        <f t="shared" si="7"/>
        <v>0.48285168398776529</v>
      </c>
    </row>
    <row r="91" spans="1:20" ht="15.5" x14ac:dyDescent="0.35">
      <c r="A91" s="1">
        <v>1525</v>
      </c>
      <c r="B91" s="2">
        <v>46042</v>
      </c>
      <c r="C91" s="3">
        <f>YEAR(SalesDataTable[[#This Row],[Order Date]])</f>
        <v>2026</v>
      </c>
      <c r="D91" s="8" t="str">
        <f>"Q"&amp;ROUNDUP(MONTH(SalesDataTable[[#This Row],[Order Date]])/3,0)</f>
        <v>Q1</v>
      </c>
      <c r="E91" s="3">
        <f>MONTH(SalesDataTable[[#This Row],[Order Date]])</f>
        <v>1</v>
      </c>
      <c r="F91" s="3" t="str">
        <f>TEXT(SalesDataTable[[#This Row],[Order Date]],"MMM")</f>
        <v>Jan</v>
      </c>
      <c r="G91" s="3" t="s">
        <v>0</v>
      </c>
      <c r="H91" s="3" t="s">
        <v>1</v>
      </c>
      <c r="I91" s="3" t="s">
        <v>19</v>
      </c>
      <c r="J91" s="3" t="s">
        <v>3</v>
      </c>
      <c r="K91" s="3" t="s">
        <v>34</v>
      </c>
      <c r="L91" s="3" t="s">
        <v>42</v>
      </c>
      <c r="M91" s="4">
        <v>2</v>
      </c>
      <c r="N91" s="5">
        <v>35.82</v>
      </c>
      <c r="O91" s="6">
        <v>0</v>
      </c>
      <c r="P91" s="5">
        <v>14.09</v>
      </c>
      <c r="Q91" s="5">
        <f t="shared" si="4"/>
        <v>71.64</v>
      </c>
      <c r="R91" s="5">
        <f t="shared" si="5"/>
        <v>28.18</v>
      </c>
      <c r="S91" s="5">
        <f t="shared" si="6"/>
        <v>43.46</v>
      </c>
      <c r="T91" s="7">
        <f t="shared" si="7"/>
        <v>0.60664433277498608</v>
      </c>
    </row>
    <row r="92" spans="1:20" ht="15.5" x14ac:dyDescent="0.35">
      <c r="A92" s="1">
        <v>3233</v>
      </c>
      <c r="B92" s="2">
        <v>46042</v>
      </c>
      <c r="C92" s="3">
        <f>YEAR(SalesDataTable[[#This Row],[Order Date]])</f>
        <v>2026</v>
      </c>
      <c r="D92" s="8" t="str">
        <f>"Q"&amp;ROUNDUP(MONTH(SalesDataTable[[#This Row],[Order Date]])/3,0)</f>
        <v>Q1</v>
      </c>
      <c r="E92" s="3">
        <f>MONTH(SalesDataTable[[#This Row],[Order Date]])</f>
        <v>1</v>
      </c>
      <c r="F92" s="3" t="str">
        <f>TEXT(SalesDataTable[[#This Row],[Order Date]],"MMM")</f>
        <v>Jan</v>
      </c>
      <c r="G92" s="3" t="s">
        <v>0</v>
      </c>
      <c r="H92" s="3" t="s">
        <v>1</v>
      </c>
      <c r="I92" s="3" t="s">
        <v>2</v>
      </c>
      <c r="J92" s="3" t="s">
        <v>13</v>
      </c>
      <c r="K92" s="3" t="s">
        <v>23</v>
      </c>
      <c r="L92" s="3" t="s">
        <v>51</v>
      </c>
      <c r="M92" s="4">
        <v>3</v>
      </c>
      <c r="N92" s="5">
        <v>120.29</v>
      </c>
      <c r="O92" s="6">
        <v>0.1</v>
      </c>
      <c r="P92" s="5">
        <v>62.41</v>
      </c>
      <c r="Q92" s="5">
        <f t="shared" si="4"/>
        <v>324.78300000000002</v>
      </c>
      <c r="R92" s="5">
        <f t="shared" si="5"/>
        <v>187.23</v>
      </c>
      <c r="S92" s="5">
        <f t="shared" si="6"/>
        <v>137.55300000000003</v>
      </c>
      <c r="T92" s="7">
        <f t="shared" si="7"/>
        <v>0.42352278290427769</v>
      </c>
    </row>
    <row r="93" spans="1:20" ht="15.5" x14ac:dyDescent="0.35">
      <c r="A93" s="1">
        <v>4455</v>
      </c>
      <c r="B93" s="2">
        <v>46042</v>
      </c>
      <c r="C93" s="3">
        <f>YEAR(SalesDataTable[[#This Row],[Order Date]])</f>
        <v>2026</v>
      </c>
      <c r="D93" s="8" t="str">
        <f>"Q"&amp;ROUNDUP(MONTH(SalesDataTable[[#This Row],[Order Date]])/3,0)</f>
        <v>Q1</v>
      </c>
      <c r="E93" s="3">
        <f>MONTH(SalesDataTable[[#This Row],[Order Date]])</f>
        <v>1</v>
      </c>
      <c r="F93" s="3" t="str">
        <f>TEXT(SalesDataTable[[#This Row],[Order Date]],"MMM")</f>
        <v>Jan</v>
      </c>
      <c r="G93" s="3" t="s">
        <v>6</v>
      </c>
      <c r="H93" s="3" t="s">
        <v>41</v>
      </c>
      <c r="I93" s="3" t="s">
        <v>28</v>
      </c>
      <c r="J93" s="3" t="s">
        <v>3</v>
      </c>
      <c r="K93" s="3" t="s">
        <v>23</v>
      </c>
      <c r="L93" s="3" t="s">
        <v>40</v>
      </c>
      <c r="M93" s="4">
        <v>1</v>
      </c>
      <c r="N93" s="5">
        <v>80.239999999999995</v>
      </c>
      <c r="O93" s="6">
        <v>0.1</v>
      </c>
      <c r="P93" s="5">
        <v>39.950000000000003</v>
      </c>
      <c r="Q93" s="5">
        <f t="shared" si="4"/>
        <v>72.215999999999994</v>
      </c>
      <c r="R93" s="5">
        <f t="shared" si="5"/>
        <v>39.950000000000003</v>
      </c>
      <c r="S93" s="5">
        <f t="shared" si="6"/>
        <v>32.265999999999991</v>
      </c>
      <c r="T93" s="7">
        <f t="shared" si="7"/>
        <v>0.44679849340866279</v>
      </c>
    </row>
    <row r="94" spans="1:20" ht="15.5" x14ac:dyDescent="0.35">
      <c r="A94" s="1">
        <v>1769</v>
      </c>
      <c r="B94" s="2">
        <v>46043</v>
      </c>
      <c r="C94" s="3">
        <f>YEAR(SalesDataTable[[#This Row],[Order Date]])</f>
        <v>2026</v>
      </c>
      <c r="D94" s="8" t="str">
        <f>"Q"&amp;ROUNDUP(MONTH(SalesDataTable[[#This Row],[Order Date]])/3,0)</f>
        <v>Q1</v>
      </c>
      <c r="E94" s="3">
        <f>MONTH(SalesDataTable[[#This Row],[Order Date]])</f>
        <v>1</v>
      </c>
      <c r="F94" s="3" t="str">
        <f>TEXT(SalesDataTable[[#This Row],[Order Date]],"MMM")</f>
        <v>Jan</v>
      </c>
      <c r="G94" s="3" t="s">
        <v>0</v>
      </c>
      <c r="H94" s="3" t="s">
        <v>50</v>
      </c>
      <c r="I94" s="3" t="s">
        <v>19</v>
      </c>
      <c r="J94" s="3" t="s">
        <v>13</v>
      </c>
      <c r="K94" s="3" t="s">
        <v>34</v>
      </c>
      <c r="L94" s="3" t="s">
        <v>42</v>
      </c>
      <c r="M94" s="4">
        <v>2</v>
      </c>
      <c r="N94" s="5">
        <v>35.97</v>
      </c>
      <c r="O94" s="6">
        <v>0</v>
      </c>
      <c r="P94" s="5">
        <v>13.55</v>
      </c>
      <c r="Q94" s="5">
        <f t="shared" si="4"/>
        <v>71.94</v>
      </c>
      <c r="R94" s="5">
        <f t="shared" si="5"/>
        <v>27.1</v>
      </c>
      <c r="S94" s="5">
        <f t="shared" si="6"/>
        <v>44.839999999999996</v>
      </c>
      <c r="T94" s="7">
        <f t="shared" si="7"/>
        <v>0.62329719210453149</v>
      </c>
    </row>
    <row r="95" spans="1:20" ht="15.5" x14ac:dyDescent="0.35">
      <c r="A95" s="1">
        <v>3467</v>
      </c>
      <c r="B95" s="2">
        <v>46043</v>
      </c>
      <c r="C95" s="3">
        <f>YEAR(SalesDataTable[[#This Row],[Order Date]])</f>
        <v>2026</v>
      </c>
      <c r="D95" s="8" t="str">
        <f>"Q"&amp;ROUNDUP(MONTH(SalesDataTable[[#This Row],[Order Date]])/3,0)</f>
        <v>Q1</v>
      </c>
      <c r="E95" s="3">
        <f>MONTH(SalesDataTable[[#This Row],[Order Date]])</f>
        <v>1</v>
      </c>
      <c r="F95" s="3" t="str">
        <f>TEXT(SalesDataTable[[#This Row],[Order Date]],"MMM")</f>
        <v>Jan</v>
      </c>
      <c r="G95" s="3" t="s">
        <v>6</v>
      </c>
      <c r="H95" s="3" t="s">
        <v>41</v>
      </c>
      <c r="I95" s="3" t="s">
        <v>2</v>
      </c>
      <c r="J95" s="3" t="s">
        <v>13</v>
      </c>
      <c r="K95" s="3" t="s">
        <v>9</v>
      </c>
      <c r="L95" s="3" t="s">
        <v>46</v>
      </c>
      <c r="M95" s="4">
        <v>1</v>
      </c>
      <c r="N95" s="5">
        <v>72.239999999999995</v>
      </c>
      <c r="O95" s="6">
        <v>0</v>
      </c>
      <c r="P95" s="5">
        <v>33.26</v>
      </c>
      <c r="Q95" s="5">
        <f t="shared" si="4"/>
        <v>72.239999999999995</v>
      </c>
      <c r="R95" s="5">
        <f t="shared" si="5"/>
        <v>33.26</v>
      </c>
      <c r="S95" s="5">
        <f t="shared" si="6"/>
        <v>38.979999999999997</v>
      </c>
      <c r="T95" s="7">
        <f t="shared" si="7"/>
        <v>0.53959025470653377</v>
      </c>
    </row>
    <row r="96" spans="1:20" ht="15.5" x14ac:dyDescent="0.35">
      <c r="A96" s="1">
        <v>3911</v>
      </c>
      <c r="B96" s="2">
        <v>46043</v>
      </c>
      <c r="C96" s="3">
        <f>YEAR(SalesDataTable[[#This Row],[Order Date]])</f>
        <v>2026</v>
      </c>
      <c r="D96" s="8" t="str">
        <f>"Q"&amp;ROUNDUP(MONTH(SalesDataTable[[#This Row],[Order Date]])/3,0)</f>
        <v>Q1</v>
      </c>
      <c r="E96" s="3">
        <f>MONTH(SalesDataTable[[#This Row],[Order Date]])</f>
        <v>1</v>
      </c>
      <c r="F96" s="3" t="str">
        <f>TEXT(SalesDataTable[[#This Row],[Order Date]],"MMM")</f>
        <v>Jan</v>
      </c>
      <c r="G96" s="3" t="s">
        <v>0</v>
      </c>
      <c r="H96" s="3" t="s">
        <v>50</v>
      </c>
      <c r="I96" s="3" t="s">
        <v>2</v>
      </c>
      <c r="J96" s="3" t="s">
        <v>3</v>
      </c>
      <c r="K96" s="3" t="s">
        <v>9</v>
      </c>
      <c r="L96" s="3" t="s">
        <v>37</v>
      </c>
      <c r="M96" s="4">
        <v>5</v>
      </c>
      <c r="N96" s="5">
        <v>152.81</v>
      </c>
      <c r="O96" s="6">
        <v>0</v>
      </c>
      <c r="P96" s="5">
        <v>78.989999999999995</v>
      </c>
      <c r="Q96" s="5">
        <f t="shared" si="4"/>
        <v>764.05</v>
      </c>
      <c r="R96" s="5">
        <f t="shared" si="5"/>
        <v>394.95</v>
      </c>
      <c r="S96" s="5">
        <f t="shared" si="6"/>
        <v>369.09999999999997</v>
      </c>
      <c r="T96" s="7">
        <f t="shared" si="7"/>
        <v>0.48308356782933054</v>
      </c>
    </row>
    <row r="97" spans="1:20" ht="15.5" x14ac:dyDescent="0.35">
      <c r="A97" s="1">
        <v>4401</v>
      </c>
      <c r="B97" s="2">
        <v>46043</v>
      </c>
      <c r="C97" s="3">
        <f>YEAR(SalesDataTable[[#This Row],[Order Date]])</f>
        <v>2026</v>
      </c>
      <c r="D97" s="8" t="str">
        <f>"Q"&amp;ROUNDUP(MONTH(SalesDataTable[[#This Row],[Order Date]])/3,0)</f>
        <v>Q1</v>
      </c>
      <c r="E97" s="3">
        <f>MONTH(SalesDataTable[[#This Row],[Order Date]])</f>
        <v>1</v>
      </c>
      <c r="F97" s="3" t="str">
        <f>TEXT(SalesDataTable[[#This Row],[Order Date]],"MMM")</f>
        <v>Jan</v>
      </c>
      <c r="G97" s="3" t="s">
        <v>0</v>
      </c>
      <c r="H97" s="3" t="s">
        <v>50</v>
      </c>
      <c r="I97" s="3" t="s">
        <v>2</v>
      </c>
      <c r="J97" s="3" t="s">
        <v>13</v>
      </c>
      <c r="K97" s="3" t="s">
        <v>4</v>
      </c>
      <c r="L97" s="3" t="s">
        <v>5</v>
      </c>
      <c r="M97" s="4">
        <v>3</v>
      </c>
      <c r="N97" s="5">
        <v>83.34</v>
      </c>
      <c r="O97" s="6">
        <v>0</v>
      </c>
      <c r="P97" s="5">
        <v>41.44</v>
      </c>
      <c r="Q97" s="5">
        <f t="shared" si="4"/>
        <v>250.02</v>
      </c>
      <c r="R97" s="5">
        <f t="shared" si="5"/>
        <v>124.32</v>
      </c>
      <c r="S97" s="5">
        <f t="shared" si="6"/>
        <v>125.70000000000002</v>
      </c>
      <c r="T97" s="7">
        <f t="shared" si="7"/>
        <v>0.50275977921766268</v>
      </c>
    </row>
    <row r="98" spans="1:20" ht="15.5" x14ac:dyDescent="0.35">
      <c r="A98" s="1">
        <v>4864</v>
      </c>
      <c r="B98" s="2">
        <v>46043</v>
      </c>
      <c r="C98" s="3">
        <f>YEAR(SalesDataTable[[#This Row],[Order Date]])</f>
        <v>2026</v>
      </c>
      <c r="D98" s="8" t="str">
        <f>"Q"&amp;ROUNDUP(MONTH(SalesDataTable[[#This Row],[Order Date]])/3,0)</f>
        <v>Q1</v>
      </c>
      <c r="E98" s="3">
        <f>MONTH(SalesDataTable[[#This Row],[Order Date]])</f>
        <v>1</v>
      </c>
      <c r="F98" s="3" t="str">
        <f>TEXT(SalesDataTable[[#This Row],[Order Date]],"MMM")</f>
        <v>Jan</v>
      </c>
      <c r="G98" s="3" t="s">
        <v>20</v>
      </c>
      <c r="H98" s="3" t="s">
        <v>47</v>
      </c>
      <c r="I98" s="3" t="s">
        <v>2</v>
      </c>
      <c r="J98" s="3" t="s">
        <v>3</v>
      </c>
      <c r="K98" s="3" t="s">
        <v>34</v>
      </c>
      <c r="L98" s="3" t="s">
        <v>42</v>
      </c>
      <c r="M98" s="4">
        <v>1</v>
      </c>
      <c r="N98" s="5">
        <v>35.869999999999997</v>
      </c>
      <c r="O98" s="6">
        <v>0</v>
      </c>
      <c r="P98" s="5">
        <v>13.64</v>
      </c>
      <c r="Q98" s="5">
        <f t="shared" si="4"/>
        <v>35.869999999999997</v>
      </c>
      <c r="R98" s="5">
        <f t="shared" si="5"/>
        <v>13.64</v>
      </c>
      <c r="S98" s="5">
        <f t="shared" si="6"/>
        <v>22.229999999999997</v>
      </c>
      <c r="T98" s="7">
        <f t="shared" si="7"/>
        <v>0.61973794257039305</v>
      </c>
    </row>
    <row r="99" spans="1:20" ht="15.5" x14ac:dyDescent="0.35">
      <c r="A99" s="1">
        <v>347</v>
      </c>
      <c r="B99" s="2">
        <v>46044</v>
      </c>
      <c r="C99" s="3">
        <f>YEAR(SalesDataTable[[#This Row],[Order Date]])</f>
        <v>2026</v>
      </c>
      <c r="D99" s="8" t="str">
        <f>"Q"&amp;ROUNDUP(MONTH(SalesDataTable[[#This Row],[Order Date]])/3,0)</f>
        <v>Q1</v>
      </c>
      <c r="E99" s="3">
        <f>MONTH(SalesDataTable[[#This Row],[Order Date]])</f>
        <v>1</v>
      </c>
      <c r="F99" s="3" t="str">
        <f>TEXT(SalesDataTable[[#This Row],[Order Date]],"MMM")</f>
        <v>Jan</v>
      </c>
      <c r="G99" s="3" t="s">
        <v>20</v>
      </c>
      <c r="H99" s="3" t="s">
        <v>21</v>
      </c>
      <c r="I99" s="3" t="s">
        <v>28</v>
      </c>
      <c r="J99" s="3" t="s">
        <v>13</v>
      </c>
      <c r="K99" s="3" t="s">
        <v>23</v>
      </c>
      <c r="L99" s="3" t="s">
        <v>29</v>
      </c>
      <c r="M99" s="4">
        <v>1</v>
      </c>
      <c r="N99" s="5">
        <v>199.42</v>
      </c>
      <c r="O99" s="6">
        <v>0.05</v>
      </c>
      <c r="P99" s="5">
        <v>101.82</v>
      </c>
      <c r="Q99" s="5">
        <f t="shared" si="4"/>
        <v>189.44899999999998</v>
      </c>
      <c r="R99" s="5">
        <f t="shared" si="5"/>
        <v>101.82</v>
      </c>
      <c r="S99" s="5">
        <f t="shared" si="6"/>
        <v>87.628999999999991</v>
      </c>
      <c r="T99" s="7">
        <f t="shared" si="7"/>
        <v>0.46254664843836601</v>
      </c>
    </row>
    <row r="100" spans="1:20" ht="15.5" x14ac:dyDescent="0.35">
      <c r="A100" s="1">
        <v>2051</v>
      </c>
      <c r="B100" s="2">
        <v>46044</v>
      </c>
      <c r="C100" s="3">
        <f>YEAR(SalesDataTable[[#This Row],[Order Date]])</f>
        <v>2026</v>
      </c>
      <c r="D100" s="8" t="str">
        <f>"Q"&amp;ROUNDUP(MONTH(SalesDataTable[[#This Row],[Order Date]])/3,0)</f>
        <v>Q1</v>
      </c>
      <c r="E100" s="3">
        <f>MONTH(SalesDataTable[[#This Row],[Order Date]])</f>
        <v>1</v>
      </c>
      <c r="F100" s="3" t="str">
        <f>TEXT(SalesDataTable[[#This Row],[Order Date]],"MMM")</f>
        <v>Jan</v>
      </c>
      <c r="G100" s="3" t="s">
        <v>11</v>
      </c>
      <c r="H100" s="3" t="s">
        <v>25</v>
      </c>
      <c r="I100" s="3" t="s">
        <v>2</v>
      </c>
      <c r="J100" s="3" t="s">
        <v>13</v>
      </c>
      <c r="K100" s="3" t="s">
        <v>23</v>
      </c>
      <c r="L100" s="3" t="s">
        <v>24</v>
      </c>
      <c r="M100" s="4">
        <v>3</v>
      </c>
      <c r="N100" s="5">
        <v>347.41</v>
      </c>
      <c r="O100" s="6">
        <v>0.1</v>
      </c>
      <c r="P100" s="5">
        <v>192.13</v>
      </c>
      <c r="Q100" s="5">
        <f t="shared" si="4"/>
        <v>938.00700000000006</v>
      </c>
      <c r="R100" s="5">
        <f t="shared" si="5"/>
        <v>576.39</v>
      </c>
      <c r="S100" s="5">
        <f t="shared" si="6"/>
        <v>361.61700000000008</v>
      </c>
      <c r="T100" s="7">
        <f t="shared" si="7"/>
        <v>0.38551631277804971</v>
      </c>
    </row>
    <row r="101" spans="1:20" ht="15.5" x14ac:dyDescent="0.35">
      <c r="A101" s="1">
        <v>2314</v>
      </c>
      <c r="B101" s="2">
        <v>46044</v>
      </c>
      <c r="C101" s="3">
        <f>YEAR(SalesDataTable[[#This Row],[Order Date]])</f>
        <v>2026</v>
      </c>
      <c r="D101" s="8" t="str">
        <f>"Q"&amp;ROUNDUP(MONTH(SalesDataTable[[#This Row],[Order Date]])/3,0)</f>
        <v>Q1</v>
      </c>
      <c r="E101" s="3">
        <f>MONTH(SalesDataTable[[#This Row],[Order Date]])</f>
        <v>1</v>
      </c>
      <c r="F101" s="3" t="str">
        <f>TEXT(SalesDataTable[[#This Row],[Order Date]],"MMM")</f>
        <v>Jan</v>
      </c>
      <c r="G101" s="3" t="s">
        <v>0</v>
      </c>
      <c r="H101" s="3" t="s">
        <v>36</v>
      </c>
      <c r="I101" s="3" t="s">
        <v>2</v>
      </c>
      <c r="J101" s="3" t="s">
        <v>13</v>
      </c>
      <c r="K101" s="3" t="s">
        <v>4</v>
      </c>
      <c r="L101" s="3" t="s">
        <v>26</v>
      </c>
      <c r="M101" s="4">
        <v>1</v>
      </c>
      <c r="N101" s="5">
        <v>40.28</v>
      </c>
      <c r="O101" s="6">
        <v>0</v>
      </c>
      <c r="P101" s="5">
        <v>16.79</v>
      </c>
      <c r="Q101" s="5">
        <f t="shared" si="4"/>
        <v>40.28</v>
      </c>
      <c r="R101" s="5">
        <f t="shared" si="5"/>
        <v>16.79</v>
      </c>
      <c r="S101" s="5">
        <f t="shared" si="6"/>
        <v>23.490000000000002</v>
      </c>
      <c r="T101" s="7">
        <f t="shared" si="7"/>
        <v>0.58316782522343602</v>
      </c>
    </row>
    <row r="102" spans="1:20" ht="15.5" x14ac:dyDescent="0.35">
      <c r="A102" s="1">
        <v>3861</v>
      </c>
      <c r="B102" s="2">
        <v>46044</v>
      </c>
      <c r="C102" s="3">
        <f>YEAR(SalesDataTable[[#This Row],[Order Date]])</f>
        <v>2026</v>
      </c>
      <c r="D102" s="8" t="str">
        <f>"Q"&amp;ROUNDUP(MONTH(SalesDataTable[[#This Row],[Order Date]])/3,0)</f>
        <v>Q1</v>
      </c>
      <c r="E102" s="3">
        <f>MONTH(SalesDataTable[[#This Row],[Order Date]])</f>
        <v>1</v>
      </c>
      <c r="F102" s="3" t="str">
        <f>TEXT(SalesDataTable[[#This Row],[Order Date]],"MMM")</f>
        <v>Jan</v>
      </c>
      <c r="G102" s="3" t="s">
        <v>20</v>
      </c>
      <c r="H102" s="3" t="s">
        <v>47</v>
      </c>
      <c r="I102" s="3" t="s">
        <v>2</v>
      </c>
      <c r="J102" s="3" t="s">
        <v>3</v>
      </c>
      <c r="K102" s="3" t="s">
        <v>23</v>
      </c>
      <c r="L102" s="3" t="s">
        <v>29</v>
      </c>
      <c r="M102" s="4">
        <v>3</v>
      </c>
      <c r="N102" s="5">
        <v>195.49</v>
      </c>
      <c r="O102" s="6">
        <v>0.05</v>
      </c>
      <c r="P102" s="5">
        <v>106.38</v>
      </c>
      <c r="Q102" s="5">
        <f t="shared" si="4"/>
        <v>557.14649999999995</v>
      </c>
      <c r="R102" s="5">
        <f t="shared" si="5"/>
        <v>319.14</v>
      </c>
      <c r="S102" s="5">
        <f t="shared" si="6"/>
        <v>238.00649999999996</v>
      </c>
      <c r="T102" s="7">
        <f t="shared" si="7"/>
        <v>0.42718836069148775</v>
      </c>
    </row>
    <row r="103" spans="1:20" ht="15.5" x14ac:dyDescent="0.35">
      <c r="A103" s="1">
        <v>843</v>
      </c>
      <c r="B103" s="2">
        <v>46045</v>
      </c>
      <c r="C103" s="3">
        <f>YEAR(SalesDataTable[[#This Row],[Order Date]])</f>
        <v>2026</v>
      </c>
      <c r="D103" s="8" t="str">
        <f>"Q"&amp;ROUNDUP(MONTH(SalesDataTable[[#This Row],[Order Date]])/3,0)</f>
        <v>Q1</v>
      </c>
      <c r="E103" s="3">
        <f>MONTH(SalesDataTable[[#This Row],[Order Date]])</f>
        <v>1</v>
      </c>
      <c r="F103" s="3" t="str">
        <f>TEXT(SalesDataTable[[#This Row],[Order Date]],"MMM")</f>
        <v>Jan</v>
      </c>
      <c r="G103" s="3" t="s">
        <v>6</v>
      </c>
      <c r="H103" s="3" t="s">
        <v>41</v>
      </c>
      <c r="I103" s="3" t="s">
        <v>2</v>
      </c>
      <c r="J103" s="3" t="s">
        <v>3</v>
      </c>
      <c r="K103" s="3" t="s">
        <v>34</v>
      </c>
      <c r="L103" s="3" t="s">
        <v>42</v>
      </c>
      <c r="M103" s="4">
        <v>2</v>
      </c>
      <c r="N103" s="5">
        <v>35.75</v>
      </c>
      <c r="O103" s="6">
        <v>0</v>
      </c>
      <c r="P103" s="5">
        <v>13.94</v>
      </c>
      <c r="Q103" s="5">
        <f t="shared" si="4"/>
        <v>71.5</v>
      </c>
      <c r="R103" s="5">
        <f t="shared" si="5"/>
        <v>27.88</v>
      </c>
      <c r="S103" s="5">
        <f t="shared" si="6"/>
        <v>43.620000000000005</v>
      </c>
      <c r="T103" s="7">
        <f t="shared" si="7"/>
        <v>0.61006993006993016</v>
      </c>
    </row>
    <row r="104" spans="1:20" ht="15.5" x14ac:dyDescent="0.35">
      <c r="A104" s="1">
        <v>868</v>
      </c>
      <c r="B104" s="2">
        <v>46045</v>
      </c>
      <c r="C104" s="3">
        <f>YEAR(SalesDataTable[[#This Row],[Order Date]])</f>
        <v>2026</v>
      </c>
      <c r="D104" s="8" t="str">
        <f>"Q"&amp;ROUNDUP(MONTH(SalesDataTable[[#This Row],[Order Date]])/3,0)</f>
        <v>Q1</v>
      </c>
      <c r="E104" s="3">
        <f>MONTH(SalesDataTable[[#This Row],[Order Date]])</f>
        <v>1</v>
      </c>
      <c r="F104" s="3" t="str">
        <f>TEXT(SalesDataTable[[#This Row],[Order Date]],"MMM")</f>
        <v>Jan</v>
      </c>
      <c r="G104" s="3" t="s">
        <v>0</v>
      </c>
      <c r="H104" s="3" t="s">
        <v>50</v>
      </c>
      <c r="I104" s="3" t="s">
        <v>2</v>
      </c>
      <c r="J104" s="3" t="s">
        <v>3</v>
      </c>
      <c r="K104" s="3" t="s">
        <v>4</v>
      </c>
      <c r="L104" s="3" t="s">
        <v>30</v>
      </c>
      <c r="M104" s="4">
        <v>1</v>
      </c>
      <c r="N104" s="5">
        <v>103.39</v>
      </c>
      <c r="O104" s="6">
        <v>0</v>
      </c>
      <c r="P104" s="5">
        <v>51.32</v>
      </c>
      <c r="Q104" s="5">
        <f t="shared" si="4"/>
        <v>103.39</v>
      </c>
      <c r="R104" s="5">
        <f t="shared" si="5"/>
        <v>51.32</v>
      </c>
      <c r="S104" s="5">
        <f t="shared" si="6"/>
        <v>52.07</v>
      </c>
      <c r="T104" s="7">
        <f t="shared" si="7"/>
        <v>0.50362704323435536</v>
      </c>
    </row>
    <row r="105" spans="1:20" ht="15.5" x14ac:dyDescent="0.35">
      <c r="A105" s="1">
        <v>890</v>
      </c>
      <c r="B105" s="2">
        <v>46045</v>
      </c>
      <c r="C105" s="3">
        <f>YEAR(SalesDataTable[[#This Row],[Order Date]])</f>
        <v>2026</v>
      </c>
      <c r="D105" s="8" t="str">
        <f>"Q"&amp;ROUNDUP(MONTH(SalesDataTable[[#This Row],[Order Date]])/3,0)</f>
        <v>Q1</v>
      </c>
      <c r="E105" s="3">
        <f>MONTH(SalesDataTable[[#This Row],[Order Date]])</f>
        <v>1</v>
      </c>
      <c r="F105" s="3" t="str">
        <f>TEXT(SalesDataTable[[#This Row],[Order Date]],"MMM")</f>
        <v>Jan</v>
      </c>
      <c r="G105" s="3" t="s">
        <v>0</v>
      </c>
      <c r="H105" s="3" t="s">
        <v>50</v>
      </c>
      <c r="I105" s="3" t="s">
        <v>2</v>
      </c>
      <c r="J105" s="3" t="s">
        <v>13</v>
      </c>
      <c r="K105" s="3" t="s">
        <v>23</v>
      </c>
      <c r="L105" s="3" t="s">
        <v>40</v>
      </c>
      <c r="M105" s="4">
        <v>3</v>
      </c>
      <c r="N105" s="5">
        <v>81.98</v>
      </c>
      <c r="O105" s="6">
        <v>0.1</v>
      </c>
      <c r="P105" s="5">
        <v>40.229999999999997</v>
      </c>
      <c r="Q105" s="5">
        <f t="shared" si="4"/>
        <v>221.346</v>
      </c>
      <c r="R105" s="5">
        <f t="shared" si="5"/>
        <v>120.69</v>
      </c>
      <c r="S105" s="5">
        <f t="shared" si="6"/>
        <v>100.65600000000001</v>
      </c>
      <c r="T105" s="7">
        <f t="shared" si="7"/>
        <v>0.45474505977067581</v>
      </c>
    </row>
    <row r="106" spans="1:20" ht="15.5" x14ac:dyDescent="0.35">
      <c r="A106" s="1">
        <v>2185</v>
      </c>
      <c r="B106" s="2">
        <v>46045</v>
      </c>
      <c r="C106" s="3">
        <f>YEAR(SalesDataTable[[#This Row],[Order Date]])</f>
        <v>2026</v>
      </c>
      <c r="D106" s="8" t="str">
        <f>"Q"&amp;ROUNDUP(MONTH(SalesDataTable[[#This Row],[Order Date]])/3,0)</f>
        <v>Q1</v>
      </c>
      <c r="E106" s="3">
        <f>MONTH(SalesDataTable[[#This Row],[Order Date]])</f>
        <v>1</v>
      </c>
      <c r="F106" s="3" t="str">
        <f>TEXT(SalesDataTable[[#This Row],[Order Date]],"MMM")</f>
        <v>Jan</v>
      </c>
      <c r="G106" s="3" t="s">
        <v>11</v>
      </c>
      <c r="H106" s="3" t="s">
        <v>12</v>
      </c>
      <c r="I106" s="3" t="s">
        <v>8</v>
      </c>
      <c r="J106" s="3" t="s">
        <v>16</v>
      </c>
      <c r="K106" s="3" t="s">
        <v>23</v>
      </c>
      <c r="L106" s="3" t="s">
        <v>24</v>
      </c>
      <c r="M106" s="4">
        <v>10</v>
      </c>
      <c r="N106" s="5">
        <v>337.69</v>
      </c>
      <c r="O106" s="6">
        <v>0.1</v>
      </c>
      <c r="P106" s="5">
        <v>200.27</v>
      </c>
      <c r="Q106" s="5">
        <f t="shared" si="4"/>
        <v>3039.21</v>
      </c>
      <c r="R106" s="5">
        <f t="shared" si="5"/>
        <v>2002.7</v>
      </c>
      <c r="S106" s="5">
        <f t="shared" si="6"/>
        <v>1036.51</v>
      </c>
      <c r="T106" s="7">
        <f t="shared" si="7"/>
        <v>0.34104586389226149</v>
      </c>
    </row>
    <row r="107" spans="1:20" ht="15.5" x14ac:dyDescent="0.35">
      <c r="A107" s="1">
        <v>2335</v>
      </c>
      <c r="B107" s="2">
        <v>46045</v>
      </c>
      <c r="C107" s="3">
        <f>YEAR(SalesDataTable[[#This Row],[Order Date]])</f>
        <v>2026</v>
      </c>
      <c r="D107" s="8" t="str">
        <f>"Q"&amp;ROUNDUP(MONTH(SalesDataTable[[#This Row],[Order Date]])/3,0)</f>
        <v>Q1</v>
      </c>
      <c r="E107" s="3">
        <f>MONTH(SalesDataTable[[#This Row],[Order Date]])</f>
        <v>1</v>
      </c>
      <c r="F107" s="3" t="str">
        <f>TEXT(SalesDataTable[[#This Row],[Order Date]],"MMM")</f>
        <v>Jan</v>
      </c>
      <c r="G107" s="3" t="s">
        <v>20</v>
      </c>
      <c r="H107" s="3" t="s">
        <v>33</v>
      </c>
      <c r="I107" s="3" t="s">
        <v>2</v>
      </c>
      <c r="J107" s="3" t="s">
        <v>13</v>
      </c>
      <c r="K107" s="3" t="s">
        <v>23</v>
      </c>
      <c r="L107" s="3" t="s">
        <v>24</v>
      </c>
      <c r="M107" s="4">
        <v>2</v>
      </c>
      <c r="N107" s="5">
        <v>333.29</v>
      </c>
      <c r="O107" s="6">
        <v>0</v>
      </c>
      <c r="P107" s="5">
        <v>197.18</v>
      </c>
      <c r="Q107" s="5">
        <f t="shared" si="4"/>
        <v>666.58</v>
      </c>
      <c r="R107" s="5">
        <f t="shared" si="5"/>
        <v>394.36</v>
      </c>
      <c r="S107" s="5">
        <f t="shared" si="6"/>
        <v>272.22000000000003</v>
      </c>
      <c r="T107" s="7">
        <f t="shared" si="7"/>
        <v>0.40838308980167426</v>
      </c>
    </row>
    <row r="108" spans="1:20" ht="15.5" x14ac:dyDescent="0.35">
      <c r="A108" s="1">
        <v>2784</v>
      </c>
      <c r="B108" s="2">
        <v>46045</v>
      </c>
      <c r="C108" s="3">
        <f>YEAR(SalesDataTable[[#This Row],[Order Date]])</f>
        <v>2026</v>
      </c>
      <c r="D108" s="8" t="str">
        <f>"Q"&amp;ROUNDUP(MONTH(SalesDataTable[[#This Row],[Order Date]])/3,0)</f>
        <v>Q1</v>
      </c>
      <c r="E108" s="3">
        <f>MONTH(SalesDataTable[[#This Row],[Order Date]])</f>
        <v>1</v>
      </c>
      <c r="F108" s="3" t="str">
        <f>TEXT(SalesDataTable[[#This Row],[Order Date]],"MMM")</f>
        <v>Jan</v>
      </c>
      <c r="G108" s="3" t="s">
        <v>0</v>
      </c>
      <c r="H108" s="3" t="s">
        <v>50</v>
      </c>
      <c r="I108" s="3" t="s">
        <v>19</v>
      </c>
      <c r="J108" s="3" t="s">
        <v>13</v>
      </c>
      <c r="K108" s="3" t="s">
        <v>4</v>
      </c>
      <c r="L108" s="3" t="s">
        <v>5</v>
      </c>
      <c r="M108" s="4">
        <v>1</v>
      </c>
      <c r="N108" s="5">
        <v>80.11</v>
      </c>
      <c r="O108" s="6">
        <v>0.05</v>
      </c>
      <c r="P108" s="5">
        <v>43.54</v>
      </c>
      <c r="Q108" s="5">
        <f t="shared" si="4"/>
        <v>76.104500000000002</v>
      </c>
      <c r="R108" s="5">
        <f t="shared" si="5"/>
        <v>43.54</v>
      </c>
      <c r="S108" s="5">
        <f t="shared" si="6"/>
        <v>32.564500000000002</v>
      </c>
      <c r="T108" s="7">
        <f t="shared" si="7"/>
        <v>0.42789191177919839</v>
      </c>
    </row>
    <row r="109" spans="1:20" ht="15.5" x14ac:dyDescent="0.35">
      <c r="A109" s="1">
        <v>3820</v>
      </c>
      <c r="B109" s="2">
        <v>46045</v>
      </c>
      <c r="C109" s="3">
        <f>YEAR(SalesDataTable[[#This Row],[Order Date]])</f>
        <v>2026</v>
      </c>
      <c r="D109" s="8" t="str">
        <f>"Q"&amp;ROUNDUP(MONTH(SalesDataTable[[#This Row],[Order Date]])/3,0)</f>
        <v>Q1</v>
      </c>
      <c r="E109" s="3">
        <f>MONTH(SalesDataTable[[#This Row],[Order Date]])</f>
        <v>1</v>
      </c>
      <c r="F109" s="3" t="str">
        <f>TEXT(SalesDataTable[[#This Row],[Order Date]],"MMM")</f>
        <v>Jan</v>
      </c>
      <c r="G109" s="3" t="s">
        <v>20</v>
      </c>
      <c r="H109" s="3" t="s">
        <v>47</v>
      </c>
      <c r="I109" s="3" t="s">
        <v>19</v>
      </c>
      <c r="J109" s="3" t="s">
        <v>13</v>
      </c>
      <c r="K109" s="3" t="s">
        <v>23</v>
      </c>
      <c r="L109" s="3" t="s">
        <v>40</v>
      </c>
      <c r="M109" s="4">
        <v>1</v>
      </c>
      <c r="N109" s="5">
        <v>82.6</v>
      </c>
      <c r="O109" s="6">
        <v>0.05</v>
      </c>
      <c r="P109" s="5">
        <v>38.299999999999997</v>
      </c>
      <c r="Q109" s="5">
        <f t="shared" si="4"/>
        <v>78.469999999999985</v>
      </c>
      <c r="R109" s="5">
        <f t="shared" si="5"/>
        <v>38.299999999999997</v>
      </c>
      <c r="S109" s="5">
        <f t="shared" si="6"/>
        <v>40.169999999999987</v>
      </c>
      <c r="T109" s="7">
        <f t="shared" si="7"/>
        <v>0.51191538167452522</v>
      </c>
    </row>
    <row r="110" spans="1:20" ht="15.5" x14ac:dyDescent="0.35">
      <c r="A110" s="1">
        <v>994</v>
      </c>
      <c r="B110" s="2">
        <v>46046</v>
      </c>
      <c r="C110" s="3">
        <f>YEAR(SalesDataTable[[#This Row],[Order Date]])</f>
        <v>2026</v>
      </c>
      <c r="D110" s="8" t="str">
        <f>"Q"&amp;ROUNDUP(MONTH(SalesDataTable[[#This Row],[Order Date]])/3,0)</f>
        <v>Q1</v>
      </c>
      <c r="E110" s="3">
        <f>MONTH(SalesDataTable[[#This Row],[Order Date]])</f>
        <v>1</v>
      </c>
      <c r="F110" s="3" t="str">
        <f>TEXT(SalesDataTable[[#This Row],[Order Date]],"MMM")</f>
        <v>Jan</v>
      </c>
      <c r="G110" s="3" t="s">
        <v>0</v>
      </c>
      <c r="H110" s="3" t="s">
        <v>50</v>
      </c>
      <c r="I110" s="3" t="s">
        <v>2</v>
      </c>
      <c r="J110" s="3" t="s">
        <v>3</v>
      </c>
      <c r="K110" s="3" t="s">
        <v>9</v>
      </c>
      <c r="L110" s="3" t="s">
        <v>10</v>
      </c>
      <c r="M110" s="4">
        <v>1</v>
      </c>
      <c r="N110" s="5">
        <v>94.07</v>
      </c>
      <c r="O110" s="6">
        <v>0</v>
      </c>
      <c r="P110" s="5">
        <v>46.28</v>
      </c>
      <c r="Q110" s="5">
        <f t="shared" si="4"/>
        <v>94.07</v>
      </c>
      <c r="R110" s="5">
        <f t="shared" si="5"/>
        <v>46.28</v>
      </c>
      <c r="S110" s="5">
        <f t="shared" si="6"/>
        <v>47.789999999999992</v>
      </c>
      <c r="T110" s="7">
        <f t="shared" si="7"/>
        <v>0.50802593813117891</v>
      </c>
    </row>
    <row r="111" spans="1:20" ht="15.5" x14ac:dyDescent="0.35">
      <c r="A111" s="1">
        <v>1643</v>
      </c>
      <c r="B111" s="2">
        <v>46046</v>
      </c>
      <c r="C111" s="3">
        <f>YEAR(SalesDataTable[[#This Row],[Order Date]])</f>
        <v>2026</v>
      </c>
      <c r="D111" s="8" t="str">
        <f>"Q"&amp;ROUNDUP(MONTH(SalesDataTable[[#This Row],[Order Date]])/3,0)</f>
        <v>Q1</v>
      </c>
      <c r="E111" s="3">
        <f>MONTH(SalesDataTable[[#This Row],[Order Date]])</f>
        <v>1</v>
      </c>
      <c r="F111" s="3" t="str">
        <f>TEXT(SalesDataTable[[#This Row],[Order Date]],"MMM")</f>
        <v>Jan</v>
      </c>
      <c r="G111" s="3" t="s">
        <v>0</v>
      </c>
      <c r="H111" s="3" t="s">
        <v>50</v>
      </c>
      <c r="I111" s="3" t="s">
        <v>2</v>
      </c>
      <c r="J111" s="3" t="s">
        <v>3</v>
      </c>
      <c r="K111" s="3" t="s">
        <v>14</v>
      </c>
      <c r="L111" s="3" t="s">
        <v>48</v>
      </c>
      <c r="M111" s="4">
        <v>1</v>
      </c>
      <c r="N111" s="5">
        <v>163.71</v>
      </c>
      <c r="O111" s="6">
        <v>0</v>
      </c>
      <c r="P111" s="5">
        <v>90.06</v>
      </c>
      <c r="Q111" s="5">
        <f t="shared" si="4"/>
        <v>163.71</v>
      </c>
      <c r="R111" s="5">
        <f t="shared" si="5"/>
        <v>90.06</v>
      </c>
      <c r="S111" s="5">
        <f t="shared" si="6"/>
        <v>73.650000000000006</v>
      </c>
      <c r="T111" s="7">
        <f t="shared" si="7"/>
        <v>0.44988088693421296</v>
      </c>
    </row>
    <row r="112" spans="1:20" ht="15.5" x14ac:dyDescent="0.35">
      <c r="A112" s="1">
        <v>1971</v>
      </c>
      <c r="B112" s="2">
        <v>46046</v>
      </c>
      <c r="C112" s="3">
        <f>YEAR(SalesDataTable[[#This Row],[Order Date]])</f>
        <v>2026</v>
      </c>
      <c r="D112" s="8" t="str">
        <f>"Q"&amp;ROUNDUP(MONTH(SalesDataTable[[#This Row],[Order Date]])/3,0)</f>
        <v>Q1</v>
      </c>
      <c r="E112" s="3">
        <f>MONTH(SalesDataTable[[#This Row],[Order Date]])</f>
        <v>1</v>
      </c>
      <c r="F112" s="3" t="str">
        <f>TEXT(SalesDataTable[[#This Row],[Order Date]],"MMM")</f>
        <v>Jan</v>
      </c>
      <c r="G112" s="3" t="s">
        <v>20</v>
      </c>
      <c r="H112" s="3" t="s">
        <v>33</v>
      </c>
      <c r="I112" s="3" t="s">
        <v>19</v>
      </c>
      <c r="J112" s="3" t="s">
        <v>3</v>
      </c>
      <c r="K112" s="3" t="s">
        <v>23</v>
      </c>
      <c r="L112" s="3" t="s">
        <v>29</v>
      </c>
      <c r="M112" s="4">
        <v>4</v>
      </c>
      <c r="N112" s="5">
        <v>191.43</v>
      </c>
      <c r="O112" s="6">
        <v>0</v>
      </c>
      <c r="P112" s="5">
        <v>106.82</v>
      </c>
      <c r="Q112" s="5">
        <f t="shared" si="4"/>
        <v>765.72</v>
      </c>
      <c r="R112" s="5">
        <f t="shared" si="5"/>
        <v>427.28</v>
      </c>
      <c r="S112" s="5">
        <f t="shared" si="6"/>
        <v>338.44000000000005</v>
      </c>
      <c r="T112" s="7">
        <f t="shared" si="7"/>
        <v>0.441989238886277</v>
      </c>
    </row>
    <row r="113" spans="1:20" ht="15.5" x14ac:dyDescent="0.35">
      <c r="A113" s="1">
        <v>2828</v>
      </c>
      <c r="B113" s="2">
        <v>46046</v>
      </c>
      <c r="C113" s="3">
        <f>YEAR(SalesDataTable[[#This Row],[Order Date]])</f>
        <v>2026</v>
      </c>
      <c r="D113" s="8" t="str">
        <f>"Q"&amp;ROUNDUP(MONTH(SalesDataTable[[#This Row],[Order Date]])/3,0)</f>
        <v>Q1</v>
      </c>
      <c r="E113" s="3">
        <f>MONTH(SalesDataTable[[#This Row],[Order Date]])</f>
        <v>1</v>
      </c>
      <c r="F113" s="3" t="str">
        <f>TEXT(SalesDataTable[[#This Row],[Order Date]],"MMM")</f>
        <v>Jan</v>
      </c>
      <c r="G113" s="3" t="s">
        <v>6</v>
      </c>
      <c r="H113" s="3" t="s">
        <v>41</v>
      </c>
      <c r="I113" s="3" t="s">
        <v>8</v>
      </c>
      <c r="J113" s="3" t="s">
        <v>16</v>
      </c>
      <c r="K113" s="3" t="s">
        <v>14</v>
      </c>
      <c r="L113" s="3" t="s">
        <v>32</v>
      </c>
      <c r="M113" s="4">
        <v>3</v>
      </c>
      <c r="N113" s="5">
        <v>46.94</v>
      </c>
      <c r="O113" s="6">
        <v>0.05</v>
      </c>
      <c r="P113" s="5">
        <v>18.18</v>
      </c>
      <c r="Q113" s="5">
        <f t="shared" si="4"/>
        <v>133.779</v>
      </c>
      <c r="R113" s="5">
        <f t="shared" si="5"/>
        <v>54.54</v>
      </c>
      <c r="S113" s="5">
        <f t="shared" si="6"/>
        <v>79.239000000000004</v>
      </c>
      <c r="T113" s="7">
        <f t="shared" si="7"/>
        <v>0.59231269481757232</v>
      </c>
    </row>
    <row r="114" spans="1:20" ht="15.5" x14ac:dyDescent="0.35">
      <c r="A114" s="1">
        <v>5175</v>
      </c>
      <c r="B114" s="2">
        <v>46046</v>
      </c>
      <c r="C114" s="3">
        <f>YEAR(SalesDataTable[[#This Row],[Order Date]])</f>
        <v>2026</v>
      </c>
      <c r="D114" s="8" t="str">
        <f>"Q"&amp;ROUNDUP(MONTH(SalesDataTable[[#This Row],[Order Date]])/3,0)</f>
        <v>Q1</v>
      </c>
      <c r="E114" s="3">
        <f>MONTH(SalesDataTable[[#This Row],[Order Date]])</f>
        <v>1</v>
      </c>
      <c r="F114" s="3" t="str">
        <f>TEXT(SalesDataTable[[#This Row],[Order Date]],"MMM")</f>
        <v>Jan</v>
      </c>
      <c r="G114" s="3" t="s">
        <v>20</v>
      </c>
      <c r="H114" s="3" t="s">
        <v>31</v>
      </c>
      <c r="I114" s="3" t="s">
        <v>2</v>
      </c>
      <c r="J114" s="3" t="s">
        <v>3</v>
      </c>
      <c r="K114" s="3" t="s">
        <v>9</v>
      </c>
      <c r="L114" s="3" t="s">
        <v>17</v>
      </c>
      <c r="M114" s="4">
        <v>1</v>
      </c>
      <c r="N114" s="5">
        <v>147.21</v>
      </c>
      <c r="O114" s="6">
        <v>0</v>
      </c>
      <c r="P114" s="5">
        <v>79.510000000000005</v>
      </c>
      <c r="Q114" s="5">
        <f t="shared" si="4"/>
        <v>147.21</v>
      </c>
      <c r="R114" s="5">
        <f t="shared" si="5"/>
        <v>79.510000000000005</v>
      </c>
      <c r="S114" s="5">
        <f t="shared" si="6"/>
        <v>67.7</v>
      </c>
      <c r="T114" s="7">
        <f t="shared" si="7"/>
        <v>0.45988723592147274</v>
      </c>
    </row>
    <row r="115" spans="1:20" ht="15.5" x14ac:dyDescent="0.35">
      <c r="A115" s="1">
        <v>1874</v>
      </c>
      <c r="B115" s="2">
        <v>46047</v>
      </c>
      <c r="C115" s="3">
        <f>YEAR(SalesDataTable[[#This Row],[Order Date]])</f>
        <v>2026</v>
      </c>
      <c r="D115" s="8" t="str">
        <f>"Q"&amp;ROUNDUP(MONTH(SalesDataTable[[#This Row],[Order Date]])/3,0)</f>
        <v>Q1</v>
      </c>
      <c r="E115" s="3">
        <f>MONTH(SalesDataTable[[#This Row],[Order Date]])</f>
        <v>1</v>
      </c>
      <c r="F115" s="3" t="str">
        <f>TEXT(SalesDataTable[[#This Row],[Order Date]],"MMM")</f>
        <v>Jan</v>
      </c>
      <c r="G115" s="3" t="s">
        <v>0</v>
      </c>
      <c r="H115" s="3" t="s">
        <v>1</v>
      </c>
      <c r="I115" s="3" t="s">
        <v>2</v>
      </c>
      <c r="J115" s="3" t="s">
        <v>16</v>
      </c>
      <c r="K115" s="3" t="s">
        <v>14</v>
      </c>
      <c r="L115" s="3" t="s">
        <v>15</v>
      </c>
      <c r="M115" s="4">
        <v>1</v>
      </c>
      <c r="N115" s="5">
        <v>35.729999999999997</v>
      </c>
      <c r="O115" s="6">
        <v>0</v>
      </c>
      <c r="P115" s="5">
        <v>13.57</v>
      </c>
      <c r="Q115" s="5">
        <f t="shared" si="4"/>
        <v>35.729999999999997</v>
      </c>
      <c r="R115" s="5">
        <f t="shared" si="5"/>
        <v>13.57</v>
      </c>
      <c r="S115" s="5">
        <f t="shared" si="6"/>
        <v>22.159999999999997</v>
      </c>
      <c r="T115" s="7">
        <f t="shared" si="7"/>
        <v>0.62020710887209629</v>
      </c>
    </row>
    <row r="116" spans="1:20" ht="15.5" x14ac:dyDescent="0.35">
      <c r="A116" s="1">
        <v>2490</v>
      </c>
      <c r="B116" s="2">
        <v>46047</v>
      </c>
      <c r="C116" s="3">
        <f>YEAR(SalesDataTable[[#This Row],[Order Date]])</f>
        <v>2026</v>
      </c>
      <c r="D116" s="8" t="str">
        <f>"Q"&amp;ROUNDUP(MONTH(SalesDataTable[[#This Row],[Order Date]])/3,0)</f>
        <v>Q1</v>
      </c>
      <c r="E116" s="3">
        <f>MONTH(SalesDataTable[[#This Row],[Order Date]])</f>
        <v>1</v>
      </c>
      <c r="F116" s="3" t="str">
        <f>TEXT(SalesDataTable[[#This Row],[Order Date]],"MMM")</f>
        <v>Jan</v>
      </c>
      <c r="G116" s="3" t="s">
        <v>6</v>
      </c>
      <c r="H116" s="3" t="s">
        <v>49</v>
      </c>
      <c r="I116" s="3" t="s">
        <v>2</v>
      </c>
      <c r="J116" s="3" t="s">
        <v>13</v>
      </c>
      <c r="K116" s="3" t="s">
        <v>4</v>
      </c>
      <c r="L116" s="3" t="s">
        <v>30</v>
      </c>
      <c r="M116" s="4">
        <v>2</v>
      </c>
      <c r="N116" s="5">
        <v>103.99</v>
      </c>
      <c r="O116" s="6">
        <v>0.15</v>
      </c>
      <c r="P116" s="5">
        <v>51.94</v>
      </c>
      <c r="Q116" s="5">
        <f t="shared" si="4"/>
        <v>176.78299999999999</v>
      </c>
      <c r="R116" s="5">
        <f t="shared" si="5"/>
        <v>103.88</v>
      </c>
      <c r="S116" s="5">
        <f t="shared" si="6"/>
        <v>72.902999999999992</v>
      </c>
      <c r="T116" s="7">
        <f t="shared" si="7"/>
        <v>0.41238693765803269</v>
      </c>
    </row>
    <row r="117" spans="1:20" ht="15.5" x14ac:dyDescent="0.35">
      <c r="A117" s="1">
        <v>5078</v>
      </c>
      <c r="B117" s="2">
        <v>46047</v>
      </c>
      <c r="C117" s="3">
        <f>YEAR(SalesDataTable[[#This Row],[Order Date]])</f>
        <v>2026</v>
      </c>
      <c r="D117" s="8" t="str">
        <f>"Q"&amp;ROUNDUP(MONTH(SalesDataTable[[#This Row],[Order Date]])/3,0)</f>
        <v>Q1</v>
      </c>
      <c r="E117" s="3">
        <f>MONTH(SalesDataTable[[#This Row],[Order Date]])</f>
        <v>1</v>
      </c>
      <c r="F117" s="3" t="str">
        <f>TEXT(SalesDataTable[[#This Row],[Order Date]],"MMM")</f>
        <v>Jan</v>
      </c>
      <c r="G117" s="3" t="s">
        <v>6</v>
      </c>
      <c r="H117" s="3" t="s">
        <v>43</v>
      </c>
      <c r="I117" s="3" t="s">
        <v>2</v>
      </c>
      <c r="J117" s="3" t="s">
        <v>3</v>
      </c>
      <c r="K117" s="3" t="s">
        <v>9</v>
      </c>
      <c r="L117" s="3" t="s">
        <v>46</v>
      </c>
      <c r="M117" s="4">
        <v>2</v>
      </c>
      <c r="N117" s="5">
        <v>72.739999999999995</v>
      </c>
      <c r="O117" s="6">
        <v>0</v>
      </c>
      <c r="P117" s="5">
        <v>31.96</v>
      </c>
      <c r="Q117" s="5">
        <f t="shared" si="4"/>
        <v>145.47999999999999</v>
      </c>
      <c r="R117" s="5">
        <f t="shared" si="5"/>
        <v>63.92</v>
      </c>
      <c r="S117" s="5">
        <f t="shared" si="6"/>
        <v>81.559999999999988</v>
      </c>
      <c r="T117" s="7">
        <f t="shared" si="7"/>
        <v>0.56062689029419843</v>
      </c>
    </row>
    <row r="118" spans="1:20" ht="15.5" x14ac:dyDescent="0.35">
      <c r="A118" s="1">
        <v>230</v>
      </c>
      <c r="B118" s="2">
        <v>46048</v>
      </c>
      <c r="C118" s="3">
        <f>YEAR(SalesDataTable[[#This Row],[Order Date]])</f>
        <v>2026</v>
      </c>
      <c r="D118" s="8" t="str">
        <f>"Q"&amp;ROUNDUP(MONTH(SalesDataTable[[#This Row],[Order Date]])/3,0)</f>
        <v>Q1</v>
      </c>
      <c r="E118" s="3">
        <f>MONTH(SalesDataTable[[#This Row],[Order Date]])</f>
        <v>1</v>
      </c>
      <c r="F118" s="3" t="str">
        <f>TEXT(SalesDataTable[[#This Row],[Order Date]],"MMM")</f>
        <v>Jan</v>
      </c>
      <c r="G118" s="3" t="s">
        <v>11</v>
      </c>
      <c r="H118" s="3" t="s">
        <v>39</v>
      </c>
      <c r="I118" s="3" t="s">
        <v>19</v>
      </c>
      <c r="J118" s="3" t="s">
        <v>3</v>
      </c>
      <c r="K118" s="3" t="s">
        <v>4</v>
      </c>
      <c r="L118" s="3" t="s">
        <v>30</v>
      </c>
      <c r="M118" s="4">
        <v>1</v>
      </c>
      <c r="N118" s="5">
        <v>100.01</v>
      </c>
      <c r="O118" s="6">
        <v>0.05</v>
      </c>
      <c r="P118" s="5">
        <v>49.41</v>
      </c>
      <c r="Q118" s="5">
        <f t="shared" si="4"/>
        <v>95.009500000000003</v>
      </c>
      <c r="R118" s="5">
        <f t="shared" si="5"/>
        <v>49.41</v>
      </c>
      <c r="S118" s="5">
        <f t="shared" si="6"/>
        <v>45.599500000000006</v>
      </c>
      <c r="T118" s="7">
        <f t="shared" si="7"/>
        <v>0.47994674216788852</v>
      </c>
    </row>
    <row r="119" spans="1:20" ht="15.5" x14ac:dyDescent="0.35">
      <c r="A119" s="1">
        <v>1757</v>
      </c>
      <c r="B119" s="2">
        <v>46048</v>
      </c>
      <c r="C119" s="3">
        <f>YEAR(SalesDataTable[[#This Row],[Order Date]])</f>
        <v>2026</v>
      </c>
      <c r="D119" s="8" t="str">
        <f>"Q"&amp;ROUNDUP(MONTH(SalesDataTable[[#This Row],[Order Date]])/3,0)</f>
        <v>Q1</v>
      </c>
      <c r="E119" s="3">
        <f>MONTH(SalesDataTable[[#This Row],[Order Date]])</f>
        <v>1</v>
      </c>
      <c r="F119" s="3" t="str">
        <f>TEXT(SalesDataTable[[#This Row],[Order Date]],"MMM")</f>
        <v>Jan</v>
      </c>
      <c r="G119" s="3" t="s">
        <v>20</v>
      </c>
      <c r="H119" s="3" t="s">
        <v>31</v>
      </c>
      <c r="I119" s="3" t="s">
        <v>2</v>
      </c>
      <c r="J119" s="3" t="s">
        <v>16</v>
      </c>
      <c r="K119" s="3" t="s">
        <v>14</v>
      </c>
      <c r="L119" s="3" t="s">
        <v>32</v>
      </c>
      <c r="M119" s="4">
        <v>2</v>
      </c>
      <c r="N119" s="5">
        <v>45.73</v>
      </c>
      <c r="O119" s="6">
        <v>0</v>
      </c>
      <c r="P119" s="5">
        <v>18.11</v>
      </c>
      <c r="Q119" s="5">
        <f t="shared" si="4"/>
        <v>91.46</v>
      </c>
      <c r="R119" s="5">
        <f t="shared" si="5"/>
        <v>36.22</v>
      </c>
      <c r="S119" s="5">
        <f t="shared" si="6"/>
        <v>55.239999999999995</v>
      </c>
      <c r="T119" s="7">
        <f t="shared" si="7"/>
        <v>0.60397988191559149</v>
      </c>
    </row>
    <row r="120" spans="1:20" ht="15.5" x14ac:dyDescent="0.35">
      <c r="A120" s="1">
        <v>1944</v>
      </c>
      <c r="B120" s="2">
        <v>46048</v>
      </c>
      <c r="C120" s="3">
        <f>YEAR(SalesDataTable[[#This Row],[Order Date]])</f>
        <v>2026</v>
      </c>
      <c r="D120" s="8" t="str">
        <f>"Q"&amp;ROUNDUP(MONTH(SalesDataTable[[#This Row],[Order Date]])/3,0)</f>
        <v>Q1</v>
      </c>
      <c r="E120" s="3">
        <f>MONTH(SalesDataTable[[#This Row],[Order Date]])</f>
        <v>1</v>
      </c>
      <c r="F120" s="3" t="str">
        <f>TEXT(SalesDataTable[[#This Row],[Order Date]],"MMM")</f>
        <v>Jan</v>
      </c>
      <c r="G120" s="3" t="s">
        <v>11</v>
      </c>
      <c r="H120" s="3" t="s">
        <v>52</v>
      </c>
      <c r="I120" s="3" t="s">
        <v>2</v>
      </c>
      <c r="J120" s="3" t="s">
        <v>3</v>
      </c>
      <c r="K120" s="3" t="s">
        <v>9</v>
      </c>
      <c r="L120" s="3" t="s">
        <v>17</v>
      </c>
      <c r="M120" s="4">
        <v>2</v>
      </c>
      <c r="N120" s="5">
        <v>143.66</v>
      </c>
      <c r="O120" s="6">
        <v>0.15</v>
      </c>
      <c r="P120" s="5">
        <v>78.14</v>
      </c>
      <c r="Q120" s="5">
        <f t="shared" si="4"/>
        <v>244.22199999999998</v>
      </c>
      <c r="R120" s="5">
        <f t="shared" si="5"/>
        <v>156.28</v>
      </c>
      <c r="S120" s="5">
        <f t="shared" si="6"/>
        <v>87.941999999999979</v>
      </c>
      <c r="T120" s="7">
        <f t="shared" si="7"/>
        <v>0.36009040954541355</v>
      </c>
    </row>
    <row r="121" spans="1:20" ht="15.5" x14ac:dyDescent="0.35">
      <c r="A121" s="1">
        <v>3485</v>
      </c>
      <c r="B121" s="2">
        <v>46048</v>
      </c>
      <c r="C121" s="3">
        <f>YEAR(SalesDataTable[[#This Row],[Order Date]])</f>
        <v>2026</v>
      </c>
      <c r="D121" s="8" t="str">
        <f>"Q"&amp;ROUNDUP(MONTH(SalesDataTable[[#This Row],[Order Date]])/3,0)</f>
        <v>Q1</v>
      </c>
      <c r="E121" s="3">
        <f>MONTH(SalesDataTable[[#This Row],[Order Date]])</f>
        <v>1</v>
      </c>
      <c r="F121" s="3" t="str">
        <f>TEXT(SalesDataTable[[#This Row],[Order Date]],"MMM")</f>
        <v>Jan</v>
      </c>
      <c r="G121" s="3" t="s">
        <v>11</v>
      </c>
      <c r="H121" s="3" t="s">
        <v>39</v>
      </c>
      <c r="I121" s="3" t="s">
        <v>2</v>
      </c>
      <c r="J121" s="3" t="s">
        <v>16</v>
      </c>
      <c r="K121" s="3" t="s">
        <v>23</v>
      </c>
      <c r="L121" s="3" t="s">
        <v>51</v>
      </c>
      <c r="M121" s="4">
        <v>2</v>
      </c>
      <c r="N121" s="5">
        <v>121.88</v>
      </c>
      <c r="O121" s="6">
        <v>0.05</v>
      </c>
      <c r="P121" s="5">
        <v>62.17</v>
      </c>
      <c r="Q121" s="5">
        <f t="shared" si="4"/>
        <v>231.57199999999997</v>
      </c>
      <c r="R121" s="5">
        <f t="shared" si="5"/>
        <v>124.34</v>
      </c>
      <c r="S121" s="5">
        <f t="shared" si="6"/>
        <v>107.23199999999997</v>
      </c>
      <c r="T121" s="7">
        <f t="shared" si="7"/>
        <v>0.46306116456220953</v>
      </c>
    </row>
    <row r="122" spans="1:20" ht="15.5" x14ac:dyDescent="0.35">
      <c r="A122" s="1">
        <v>4002</v>
      </c>
      <c r="B122" s="2">
        <v>46048</v>
      </c>
      <c r="C122" s="3">
        <f>YEAR(SalesDataTable[[#This Row],[Order Date]])</f>
        <v>2026</v>
      </c>
      <c r="D122" s="8" t="str">
        <f>"Q"&amp;ROUNDUP(MONTH(SalesDataTable[[#This Row],[Order Date]])/3,0)</f>
        <v>Q1</v>
      </c>
      <c r="E122" s="3">
        <f>MONTH(SalesDataTable[[#This Row],[Order Date]])</f>
        <v>1</v>
      </c>
      <c r="F122" s="3" t="str">
        <f>TEXT(SalesDataTable[[#This Row],[Order Date]],"MMM")</f>
        <v>Jan</v>
      </c>
      <c r="G122" s="3" t="s">
        <v>0</v>
      </c>
      <c r="H122" s="3" t="s">
        <v>50</v>
      </c>
      <c r="I122" s="3" t="s">
        <v>2</v>
      </c>
      <c r="J122" s="3" t="s">
        <v>3</v>
      </c>
      <c r="K122" s="3" t="s">
        <v>34</v>
      </c>
      <c r="L122" s="3" t="s">
        <v>45</v>
      </c>
      <c r="M122" s="4">
        <v>3</v>
      </c>
      <c r="N122" s="5">
        <v>50.92</v>
      </c>
      <c r="O122" s="6">
        <v>0.05</v>
      </c>
      <c r="P122" s="5">
        <v>21.87</v>
      </c>
      <c r="Q122" s="5">
        <f t="shared" si="4"/>
        <v>145.12199999999999</v>
      </c>
      <c r="R122" s="5">
        <f t="shared" si="5"/>
        <v>65.61</v>
      </c>
      <c r="S122" s="5">
        <f t="shared" si="6"/>
        <v>79.511999999999986</v>
      </c>
      <c r="T122" s="7">
        <f t="shared" si="7"/>
        <v>0.54789763095877941</v>
      </c>
    </row>
    <row r="123" spans="1:20" ht="15.5" x14ac:dyDescent="0.35">
      <c r="A123" s="1">
        <v>818</v>
      </c>
      <c r="B123" s="2">
        <v>46049</v>
      </c>
      <c r="C123" s="3">
        <f>YEAR(SalesDataTable[[#This Row],[Order Date]])</f>
        <v>2026</v>
      </c>
      <c r="D123" s="8" t="str">
        <f>"Q"&amp;ROUNDUP(MONTH(SalesDataTable[[#This Row],[Order Date]])/3,0)</f>
        <v>Q1</v>
      </c>
      <c r="E123" s="3">
        <f>MONTH(SalesDataTable[[#This Row],[Order Date]])</f>
        <v>1</v>
      </c>
      <c r="F123" s="3" t="str">
        <f>TEXT(SalesDataTable[[#This Row],[Order Date]],"MMM")</f>
        <v>Jan</v>
      </c>
      <c r="G123" s="3" t="s">
        <v>0</v>
      </c>
      <c r="H123" s="3" t="s">
        <v>1</v>
      </c>
      <c r="I123" s="3" t="s">
        <v>2</v>
      </c>
      <c r="J123" s="3" t="s">
        <v>3</v>
      </c>
      <c r="K123" s="3" t="s">
        <v>4</v>
      </c>
      <c r="L123" s="3" t="s">
        <v>30</v>
      </c>
      <c r="M123" s="4">
        <v>1</v>
      </c>
      <c r="N123" s="5">
        <v>103.78</v>
      </c>
      <c r="O123" s="6">
        <v>0</v>
      </c>
      <c r="P123" s="5">
        <v>49.36</v>
      </c>
      <c r="Q123" s="5">
        <f t="shared" si="4"/>
        <v>103.78</v>
      </c>
      <c r="R123" s="5">
        <f t="shared" si="5"/>
        <v>49.36</v>
      </c>
      <c r="S123" s="5">
        <f t="shared" si="6"/>
        <v>54.42</v>
      </c>
      <c r="T123" s="7">
        <f t="shared" si="7"/>
        <v>0.52437849296588934</v>
      </c>
    </row>
    <row r="124" spans="1:20" ht="15.5" x14ac:dyDescent="0.35">
      <c r="A124" s="1">
        <v>1439</v>
      </c>
      <c r="B124" s="2">
        <v>46049</v>
      </c>
      <c r="C124" s="3">
        <f>YEAR(SalesDataTable[[#This Row],[Order Date]])</f>
        <v>2026</v>
      </c>
      <c r="D124" s="8" t="str">
        <f>"Q"&amp;ROUNDUP(MONTH(SalesDataTable[[#This Row],[Order Date]])/3,0)</f>
        <v>Q1</v>
      </c>
      <c r="E124" s="3">
        <f>MONTH(SalesDataTable[[#This Row],[Order Date]])</f>
        <v>1</v>
      </c>
      <c r="F124" s="3" t="str">
        <f>TEXT(SalesDataTable[[#This Row],[Order Date]],"MMM")</f>
        <v>Jan</v>
      </c>
      <c r="G124" s="3" t="s">
        <v>6</v>
      </c>
      <c r="H124" s="3" t="s">
        <v>27</v>
      </c>
      <c r="I124" s="3" t="s">
        <v>28</v>
      </c>
      <c r="J124" s="3" t="s">
        <v>13</v>
      </c>
      <c r="K124" s="3" t="s">
        <v>9</v>
      </c>
      <c r="L124" s="3" t="s">
        <v>37</v>
      </c>
      <c r="M124" s="4">
        <v>2</v>
      </c>
      <c r="N124" s="5">
        <v>157.16999999999999</v>
      </c>
      <c r="O124" s="6">
        <v>0</v>
      </c>
      <c r="P124" s="5">
        <v>81.260000000000005</v>
      </c>
      <c r="Q124" s="5">
        <f t="shared" si="4"/>
        <v>314.33999999999997</v>
      </c>
      <c r="R124" s="5">
        <f t="shared" si="5"/>
        <v>162.52000000000001</v>
      </c>
      <c r="S124" s="5">
        <f t="shared" si="6"/>
        <v>151.81999999999996</v>
      </c>
      <c r="T124" s="7">
        <f t="shared" si="7"/>
        <v>0.4829802125087484</v>
      </c>
    </row>
    <row r="125" spans="1:20" ht="15.5" x14ac:dyDescent="0.35">
      <c r="A125" s="1">
        <v>1616</v>
      </c>
      <c r="B125" s="2">
        <v>46049</v>
      </c>
      <c r="C125" s="3">
        <f>YEAR(SalesDataTable[[#This Row],[Order Date]])</f>
        <v>2026</v>
      </c>
      <c r="D125" s="8" t="str">
        <f>"Q"&amp;ROUNDUP(MONTH(SalesDataTable[[#This Row],[Order Date]])/3,0)</f>
        <v>Q1</v>
      </c>
      <c r="E125" s="3">
        <f>MONTH(SalesDataTable[[#This Row],[Order Date]])</f>
        <v>1</v>
      </c>
      <c r="F125" s="3" t="str">
        <f>TEXT(SalesDataTable[[#This Row],[Order Date]],"MMM")</f>
        <v>Jan</v>
      </c>
      <c r="G125" s="3" t="s">
        <v>6</v>
      </c>
      <c r="H125" s="3" t="s">
        <v>43</v>
      </c>
      <c r="I125" s="3" t="s">
        <v>2</v>
      </c>
      <c r="J125" s="3" t="s">
        <v>16</v>
      </c>
      <c r="K125" s="3" t="s">
        <v>14</v>
      </c>
      <c r="L125" s="3" t="s">
        <v>44</v>
      </c>
      <c r="M125" s="4">
        <v>2</v>
      </c>
      <c r="N125" s="5">
        <v>132.91999999999999</v>
      </c>
      <c r="O125" s="6">
        <v>0</v>
      </c>
      <c r="P125" s="5">
        <v>69.02</v>
      </c>
      <c r="Q125" s="5">
        <f t="shared" si="4"/>
        <v>265.83999999999997</v>
      </c>
      <c r="R125" s="5">
        <f t="shared" si="5"/>
        <v>138.04</v>
      </c>
      <c r="S125" s="5">
        <f t="shared" si="6"/>
        <v>127.79999999999998</v>
      </c>
      <c r="T125" s="7">
        <f t="shared" si="7"/>
        <v>0.48074029491423409</v>
      </c>
    </row>
    <row r="126" spans="1:20" ht="15.5" x14ac:dyDescent="0.35">
      <c r="A126" s="1">
        <v>1798</v>
      </c>
      <c r="B126" s="2">
        <v>46049</v>
      </c>
      <c r="C126" s="3">
        <f>YEAR(SalesDataTable[[#This Row],[Order Date]])</f>
        <v>2026</v>
      </c>
      <c r="D126" s="8" t="str">
        <f>"Q"&amp;ROUNDUP(MONTH(SalesDataTable[[#This Row],[Order Date]])/3,0)</f>
        <v>Q1</v>
      </c>
      <c r="E126" s="3">
        <f>MONTH(SalesDataTable[[#This Row],[Order Date]])</f>
        <v>1</v>
      </c>
      <c r="F126" s="3" t="str">
        <f>TEXT(SalesDataTable[[#This Row],[Order Date]],"MMM")</f>
        <v>Jan</v>
      </c>
      <c r="G126" s="3" t="s">
        <v>20</v>
      </c>
      <c r="H126" s="3" t="s">
        <v>33</v>
      </c>
      <c r="I126" s="3" t="s">
        <v>19</v>
      </c>
      <c r="J126" s="3" t="s">
        <v>3</v>
      </c>
      <c r="K126" s="3" t="s">
        <v>9</v>
      </c>
      <c r="L126" s="3" t="s">
        <v>46</v>
      </c>
      <c r="M126" s="4">
        <v>1</v>
      </c>
      <c r="N126" s="5">
        <v>71.41</v>
      </c>
      <c r="O126" s="6">
        <v>0.05</v>
      </c>
      <c r="P126" s="5">
        <v>32.28</v>
      </c>
      <c r="Q126" s="5">
        <f t="shared" si="4"/>
        <v>67.839499999999987</v>
      </c>
      <c r="R126" s="5">
        <f t="shared" si="5"/>
        <v>32.28</v>
      </c>
      <c r="S126" s="5">
        <f t="shared" si="6"/>
        <v>35.559499999999986</v>
      </c>
      <c r="T126" s="7">
        <f t="shared" si="7"/>
        <v>0.52417102130764515</v>
      </c>
    </row>
    <row r="127" spans="1:20" ht="15.5" x14ac:dyDescent="0.35">
      <c r="A127" s="1">
        <v>4449</v>
      </c>
      <c r="B127" s="2">
        <v>46049</v>
      </c>
      <c r="C127" s="3">
        <f>YEAR(SalesDataTable[[#This Row],[Order Date]])</f>
        <v>2026</v>
      </c>
      <c r="D127" s="8" t="str">
        <f>"Q"&amp;ROUNDUP(MONTH(SalesDataTable[[#This Row],[Order Date]])/3,0)</f>
        <v>Q1</v>
      </c>
      <c r="E127" s="3">
        <f>MONTH(SalesDataTable[[#This Row],[Order Date]])</f>
        <v>1</v>
      </c>
      <c r="F127" s="3" t="str">
        <f>TEXT(SalesDataTable[[#This Row],[Order Date]],"MMM")</f>
        <v>Jan</v>
      </c>
      <c r="G127" s="3" t="s">
        <v>20</v>
      </c>
      <c r="H127" s="3" t="s">
        <v>33</v>
      </c>
      <c r="I127" s="3" t="s">
        <v>2</v>
      </c>
      <c r="J127" s="3" t="s">
        <v>13</v>
      </c>
      <c r="K127" s="3" t="s">
        <v>23</v>
      </c>
      <c r="L127" s="3" t="s">
        <v>29</v>
      </c>
      <c r="M127" s="4">
        <v>1</v>
      </c>
      <c r="N127" s="5">
        <v>199.67</v>
      </c>
      <c r="O127" s="6">
        <v>0</v>
      </c>
      <c r="P127" s="5">
        <v>103.81</v>
      </c>
      <c r="Q127" s="5">
        <f t="shared" si="4"/>
        <v>199.67</v>
      </c>
      <c r="R127" s="5">
        <f t="shared" si="5"/>
        <v>103.81</v>
      </c>
      <c r="S127" s="5">
        <f t="shared" si="6"/>
        <v>95.859999999999985</v>
      </c>
      <c r="T127" s="7">
        <f t="shared" si="7"/>
        <v>0.4800921520508839</v>
      </c>
    </row>
    <row r="128" spans="1:20" ht="15.5" x14ac:dyDescent="0.35">
      <c r="A128" s="1">
        <v>4473</v>
      </c>
      <c r="B128" s="2">
        <v>46049</v>
      </c>
      <c r="C128" s="3">
        <f>YEAR(SalesDataTable[[#This Row],[Order Date]])</f>
        <v>2026</v>
      </c>
      <c r="D128" s="8" t="str">
        <f>"Q"&amp;ROUNDUP(MONTH(SalesDataTable[[#This Row],[Order Date]])/3,0)</f>
        <v>Q1</v>
      </c>
      <c r="E128" s="3">
        <f>MONTH(SalesDataTable[[#This Row],[Order Date]])</f>
        <v>1</v>
      </c>
      <c r="F128" s="3" t="str">
        <f>TEXT(SalesDataTable[[#This Row],[Order Date]],"MMM")</f>
        <v>Jan</v>
      </c>
      <c r="G128" s="3" t="s">
        <v>0</v>
      </c>
      <c r="H128" s="3" t="s">
        <v>1</v>
      </c>
      <c r="I128" s="3" t="s">
        <v>19</v>
      </c>
      <c r="J128" s="3" t="s">
        <v>3</v>
      </c>
      <c r="K128" s="3" t="s">
        <v>23</v>
      </c>
      <c r="L128" s="3" t="s">
        <v>29</v>
      </c>
      <c r="M128" s="4">
        <v>1</v>
      </c>
      <c r="N128" s="5">
        <v>196.88</v>
      </c>
      <c r="O128" s="6">
        <v>0</v>
      </c>
      <c r="P128" s="5">
        <v>102.76</v>
      </c>
      <c r="Q128" s="5">
        <f t="shared" si="4"/>
        <v>196.88</v>
      </c>
      <c r="R128" s="5">
        <f t="shared" si="5"/>
        <v>102.76</v>
      </c>
      <c r="S128" s="5">
        <f t="shared" si="6"/>
        <v>94.11999999999999</v>
      </c>
      <c r="T128" s="7">
        <f t="shared" si="7"/>
        <v>0.47805770012190163</v>
      </c>
    </row>
    <row r="129" spans="1:20" ht="15.5" x14ac:dyDescent="0.35">
      <c r="A129" s="1">
        <v>203</v>
      </c>
      <c r="B129" s="2">
        <v>46050</v>
      </c>
      <c r="C129" s="3">
        <f>YEAR(SalesDataTable[[#This Row],[Order Date]])</f>
        <v>2026</v>
      </c>
      <c r="D129" s="8" t="str">
        <f>"Q"&amp;ROUNDUP(MONTH(SalesDataTable[[#This Row],[Order Date]])/3,0)</f>
        <v>Q1</v>
      </c>
      <c r="E129" s="3">
        <f>MONTH(SalesDataTable[[#This Row],[Order Date]])</f>
        <v>1</v>
      </c>
      <c r="F129" s="3" t="str">
        <f>TEXT(SalesDataTable[[#This Row],[Order Date]],"MMM")</f>
        <v>Jan</v>
      </c>
      <c r="G129" s="3" t="s">
        <v>20</v>
      </c>
      <c r="H129" s="3" t="s">
        <v>31</v>
      </c>
      <c r="I129" s="3" t="s">
        <v>2</v>
      </c>
      <c r="J129" s="3" t="s">
        <v>3</v>
      </c>
      <c r="K129" s="3" t="s">
        <v>4</v>
      </c>
      <c r="L129" s="3" t="s">
        <v>22</v>
      </c>
      <c r="M129" s="4">
        <v>3</v>
      </c>
      <c r="N129" s="5">
        <v>49.95</v>
      </c>
      <c r="O129" s="6">
        <v>0</v>
      </c>
      <c r="P129" s="5">
        <v>22.55</v>
      </c>
      <c r="Q129" s="5">
        <f t="shared" si="4"/>
        <v>149.85000000000002</v>
      </c>
      <c r="R129" s="5">
        <f t="shared" si="5"/>
        <v>67.650000000000006</v>
      </c>
      <c r="S129" s="5">
        <f t="shared" si="6"/>
        <v>82.200000000000017</v>
      </c>
      <c r="T129" s="7">
        <f t="shared" si="7"/>
        <v>0.54854854854854862</v>
      </c>
    </row>
    <row r="130" spans="1:20" ht="15.5" x14ac:dyDescent="0.35">
      <c r="A130" s="1">
        <v>1654</v>
      </c>
      <c r="B130" s="2">
        <v>46050</v>
      </c>
      <c r="C130" s="3">
        <f>YEAR(SalesDataTable[[#This Row],[Order Date]])</f>
        <v>2026</v>
      </c>
      <c r="D130" s="8" t="str">
        <f>"Q"&amp;ROUNDUP(MONTH(SalesDataTable[[#This Row],[Order Date]])/3,0)</f>
        <v>Q1</v>
      </c>
      <c r="E130" s="3">
        <f>MONTH(SalesDataTable[[#This Row],[Order Date]])</f>
        <v>1</v>
      </c>
      <c r="F130" s="3" t="str">
        <f>TEXT(SalesDataTable[[#This Row],[Order Date]],"MMM")</f>
        <v>Jan</v>
      </c>
      <c r="G130" s="3" t="s">
        <v>6</v>
      </c>
      <c r="H130" s="3" t="s">
        <v>27</v>
      </c>
      <c r="I130" s="3" t="s">
        <v>28</v>
      </c>
      <c r="J130" s="3" t="s">
        <v>16</v>
      </c>
      <c r="K130" s="3" t="s">
        <v>9</v>
      </c>
      <c r="L130" s="3" t="s">
        <v>46</v>
      </c>
      <c r="M130" s="4">
        <v>1</v>
      </c>
      <c r="N130" s="5">
        <v>70.41</v>
      </c>
      <c r="O130" s="6">
        <v>0</v>
      </c>
      <c r="P130" s="5">
        <v>32.74</v>
      </c>
      <c r="Q130" s="5">
        <f t="shared" ref="Q130:Q193" si="8">M130*N130*(1-O130)</f>
        <v>70.41</v>
      </c>
      <c r="R130" s="5">
        <f t="shared" ref="R130:R193" si="9">M130*P130</f>
        <v>32.74</v>
      </c>
      <c r="S130" s="5">
        <f t="shared" ref="S130:S193" si="10">Q130-R130</f>
        <v>37.669999999999995</v>
      </c>
      <c r="T130" s="7">
        <f t="shared" ref="T130:T193" si="11">IFERROR(S130/Q130,0)</f>
        <v>0.53500923164323244</v>
      </c>
    </row>
    <row r="131" spans="1:20" ht="15.5" x14ac:dyDescent="0.35">
      <c r="A131" s="1">
        <v>2203</v>
      </c>
      <c r="B131" s="2">
        <v>46050</v>
      </c>
      <c r="C131" s="3">
        <f>YEAR(SalesDataTable[[#This Row],[Order Date]])</f>
        <v>2026</v>
      </c>
      <c r="D131" s="8" t="str">
        <f>"Q"&amp;ROUNDUP(MONTH(SalesDataTable[[#This Row],[Order Date]])/3,0)</f>
        <v>Q1</v>
      </c>
      <c r="E131" s="3">
        <f>MONTH(SalesDataTable[[#This Row],[Order Date]])</f>
        <v>1</v>
      </c>
      <c r="F131" s="3" t="str">
        <f>TEXT(SalesDataTable[[#This Row],[Order Date]],"MMM")</f>
        <v>Jan</v>
      </c>
      <c r="G131" s="3" t="s">
        <v>11</v>
      </c>
      <c r="H131" s="3" t="s">
        <v>52</v>
      </c>
      <c r="I131" s="3" t="s">
        <v>28</v>
      </c>
      <c r="J131" s="3" t="s">
        <v>3</v>
      </c>
      <c r="K131" s="3" t="s">
        <v>9</v>
      </c>
      <c r="L131" s="3" t="s">
        <v>46</v>
      </c>
      <c r="M131" s="4">
        <v>2</v>
      </c>
      <c r="N131" s="5">
        <v>70.290000000000006</v>
      </c>
      <c r="O131" s="6">
        <v>0.15</v>
      </c>
      <c r="P131" s="5">
        <v>31.84</v>
      </c>
      <c r="Q131" s="5">
        <f t="shared" si="8"/>
        <v>119.49300000000001</v>
      </c>
      <c r="R131" s="5">
        <f t="shared" si="9"/>
        <v>63.68</v>
      </c>
      <c r="S131" s="5">
        <f t="shared" si="10"/>
        <v>55.813000000000009</v>
      </c>
      <c r="T131" s="7">
        <f t="shared" si="11"/>
        <v>0.46708175374289712</v>
      </c>
    </row>
    <row r="132" spans="1:20" ht="15.5" x14ac:dyDescent="0.35">
      <c r="A132" s="1">
        <v>3352</v>
      </c>
      <c r="B132" s="2">
        <v>46050</v>
      </c>
      <c r="C132" s="3">
        <f>YEAR(SalesDataTable[[#This Row],[Order Date]])</f>
        <v>2026</v>
      </c>
      <c r="D132" s="8" t="str">
        <f>"Q"&amp;ROUNDUP(MONTH(SalesDataTable[[#This Row],[Order Date]])/3,0)</f>
        <v>Q1</v>
      </c>
      <c r="E132" s="3">
        <f>MONTH(SalesDataTable[[#This Row],[Order Date]])</f>
        <v>1</v>
      </c>
      <c r="F132" s="3" t="str">
        <f>TEXT(SalesDataTable[[#This Row],[Order Date]],"MMM")</f>
        <v>Jan</v>
      </c>
      <c r="G132" s="3" t="s">
        <v>11</v>
      </c>
      <c r="H132" s="3" t="s">
        <v>52</v>
      </c>
      <c r="I132" s="3" t="s">
        <v>2</v>
      </c>
      <c r="J132" s="3" t="s">
        <v>16</v>
      </c>
      <c r="K132" s="3" t="s">
        <v>9</v>
      </c>
      <c r="L132" s="3" t="s">
        <v>10</v>
      </c>
      <c r="M132" s="4">
        <v>4</v>
      </c>
      <c r="N132" s="5">
        <v>91.46</v>
      </c>
      <c r="O132" s="6">
        <v>0</v>
      </c>
      <c r="P132" s="5">
        <v>44.04</v>
      </c>
      <c r="Q132" s="5">
        <f t="shared" si="8"/>
        <v>365.84</v>
      </c>
      <c r="R132" s="5">
        <f t="shared" si="9"/>
        <v>176.16</v>
      </c>
      <c r="S132" s="5">
        <f t="shared" si="10"/>
        <v>189.67999999999998</v>
      </c>
      <c r="T132" s="7">
        <f t="shared" si="11"/>
        <v>0.51847802317953207</v>
      </c>
    </row>
    <row r="133" spans="1:20" ht="15.5" x14ac:dyDescent="0.35">
      <c r="A133" s="1">
        <v>183</v>
      </c>
      <c r="B133" s="2">
        <v>46051</v>
      </c>
      <c r="C133" s="3">
        <f>YEAR(SalesDataTable[[#This Row],[Order Date]])</f>
        <v>2026</v>
      </c>
      <c r="D133" s="8" t="str">
        <f>"Q"&amp;ROUNDUP(MONTH(SalesDataTable[[#This Row],[Order Date]])/3,0)</f>
        <v>Q1</v>
      </c>
      <c r="E133" s="3">
        <f>MONTH(SalesDataTable[[#This Row],[Order Date]])</f>
        <v>1</v>
      </c>
      <c r="F133" s="3" t="str">
        <f>TEXT(SalesDataTable[[#This Row],[Order Date]],"MMM")</f>
        <v>Jan</v>
      </c>
      <c r="G133" s="3" t="s">
        <v>6</v>
      </c>
      <c r="H133" s="3" t="s">
        <v>43</v>
      </c>
      <c r="I133" s="3" t="s">
        <v>2</v>
      </c>
      <c r="J133" s="3" t="s">
        <v>13</v>
      </c>
      <c r="K133" s="3" t="s">
        <v>23</v>
      </c>
      <c r="L133" s="3" t="s">
        <v>51</v>
      </c>
      <c r="M133" s="4">
        <v>2</v>
      </c>
      <c r="N133" s="5">
        <v>123.27</v>
      </c>
      <c r="O133" s="6">
        <v>0</v>
      </c>
      <c r="P133" s="5">
        <v>60.26</v>
      </c>
      <c r="Q133" s="5">
        <f t="shared" si="8"/>
        <v>246.54</v>
      </c>
      <c r="R133" s="5">
        <f t="shared" si="9"/>
        <v>120.52</v>
      </c>
      <c r="S133" s="5">
        <f t="shared" si="10"/>
        <v>126.02</v>
      </c>
      <c r="T133" s="7">
        <f t="shared" si="11"/>
        <v>0.51115437657175311</v>
      </c>
    </row>
    <row r="134" spans="1:20" ht="15.5" x14ac:dyDescent="0.35">
      <c r="A134" s="1">
        <v>3525</v>
      </c>
      <c r="B134" s="2">
        <v>46051</v>
      </c>
      <c r="C134" s="3">
        <f>YEAR(SalesDataTable[[#This Row],[Order Date]])</f>
        <v>2026</v>
      </c>
      <c r="D134" s="8" t="str">
        <f>"Q"&amp;ROUNDUP(MONTH(SalesDataTable[[#This Row],[Order Date]])/3,0)</f>
        <v>Q1</v>
      </c>
      <c r="E134" s="3">
        <f>MONTH(SalesDataTable[[#This Row],[Order Date]])</f>
        <v>1</v>
      </c>
      <c r="F134" s="3" t="str">
        <f>TEXT(SalesDataTable[[#This Row],[Order Date]],"MMM")</f>
        <v>Jan</v>
      </c>
      <c r="G134" s="3" t="s">
        <v>11</v>
      </c>
      <c r="H134" s="3" t="s">
        <v>25</v>
      </c>
      <c r="I134" s="3" t="s">
        <v>8</v>
      </c>
      <c r="J134" s="3" t="s">
        <v>16</v>
      </c>
      <c r="K134" s="3" t="s">
        <v>34</v>
      </c>
      <c r="L134" s="3" t="s">
        <v>45</v>
      </c>
      <c r="M134" s="4">
        <v>3</v>
      </c>
      <c r="N134" s="5">
        <v>49.63</v>
      </c>
      <c r="O134" s="6">
        <v>0.1</v>
      </c>
      <c r="P134" s="5">
        <v>22.06</v>
      </c>
      <c r="Q134" s="5">
        <f t="shared" si="8"/>
        <v>134.001</v>
      </c>
      <c r="R134" s="5">
        <f t="shared" si="9"/>
        <v>66.179999999999993</v>
      </c>
      <c r="S134" s="5">
        <f t="shared" si="10"/>
        <v>67.821000000000012</v>
      </c>
      <c r="T134" s="7">
        <f t="shared" si="11"/>
        <v>0.50612308863366695</v>
      </c>
    </row>
    <row r="135" spans="1:20" ht="15.5" x14ac:dyDescent="0.35">
      <c r="A135" s="1">
        <v>4299</v>
      </c>
      <c r="B135" s="2">
        <v>46051</v>
      </c>
      <c r="C135" s="3">
        <f>YEAR(SalesDataTable[[#This Row],[Order Date]])</f>
        <v>2026</v>
      </c>
      <c r="D135" s="8" t="str">
        <f>"Q"&amp;ROUNDUP(MONTH(SalesDataTable[[#This Row],[Order Date]])/3,0)</f>
        <v>Q1</v>
      </c>
      <c r="E135" s="3">
        <f>MONTH(SalesDataTable[[#This Row],[Order Date]])</f>
        <v>1</v>
      </c>
      <c r="F135" s="3" t="str">
        <f>TEXT(SalesDataTable[[#This Row],[Order Date]],"MMM")</f>
        <v>Jan</v>
      </c>
      <c r="G135" s="3" t="s">
        <v>0</v>
      </c>
      <c r="H135" s="3" t="s">
        <v>36</v>
      </c>
      <c r="I135" s="3" t="s">
        <v>8</v>
      </c>
      <c r="J135" s="3" t="s">
        <v>16</v>
      </c>
      <c r="K135" s="3" t="s">
        <v>14</v>
      </c>
      <c r="L135" s="3" t="s">
        <v>44</v>
      </c>
      <c r="M135" s="4">
        <v>12</v>
      </c>
      <c r="N135" s="5">
        <v>132.21</v>
      </c>
      <c r="O135" s="6">
        <v>0.1</v>
      </c>
      <c r="P135" s="5">
        <v>68.95</v>
      </c>
      <c r="Q135" s="5">
        <f t="shared" si="8"/>
        <v>1427.8679999999999</v>
      </c>
      <c r="R135" s="5">
        <f t="shared" si="9"/>
        <v>827.40000000000009</v>
      </c>
      <c r="S135" s="5">
        <f t="shared" si="10"/>
        <v>600.46799999999985</v>
      </c>
      <c r="T135" s="7">
        <f t="shared" si="11"/>
        <v>0.42053467127213429</v>
      </c>
    </row>
    <row r="136" spans="1:20" ht="15.5" x14ac:dyDescent="0.35">
      <c r="A136" s="1">
        <v>748</v>
      </c>
      <c r="B136" s="2">
        <v>46052</v>
      </c>
      <c r="C136" s="3">
        <f>YEAR(SalesDataTable[[#This Row],[Order Date]])</f>
        <v>2026</v>
      </c>
      <c r="D136" s="8" t="str">
        <f>"Q"&amp;ROUNDUP(MONTH(SalesDataTable[[#This Row],[Order Date]])/3,0)</f>
        <v>Q1</v>
      </c>
      <c r="E136" s="3">
        <f>MONTH(SalesDataTable[[#This Row],[Order Date]])</f>
        <v>1</v>
      </c>
      <c r="F136" s="3" t="str">
        <f>TEXT(SalesDataTable[[#This Row],[Order Date]],"MMM")</f>
        <v>Jan</v>
      </c>
      <c r="G136" s="3" t="s">
        <v>6</v>
      </c>
      <c r="H136" s="3" t="s">
        <v>7</v>
      </c>
      <c r="I136" s="3" t="s">
        <v>19</v>
      </c>
      <c r="J136" s="3" t="s">
        <v>16</v>
      </c>
      <c r="K136" s="3" t="s">
        <v>4</v>
      </c>
      <c r="L136" s="3" t="s">
        <v>26</v>
      </c>
      <c r="M136" s="4">
        <v>1</v>
      </c>
      <c r="N136" s="5">
        <v>39.549999999999997</v>
      </c>
      <c r="O136" s="6">
        <v>0</v>
      </c>
      <c r="P136" s="5">
        <v>17.059999999999999</v>
      </c>
      <c r="Q136" s="5">
        <f t="shared" si="8"/>
        <v>39.549999999999997</v>
      </c>
      <c r="R136" s="5">
        <f t="shared" si="9"/>
        <v>17.059999999999999</v>
      </c>
      <c r="S136" s="5">
        <f t="shared" si="10"/>
        <v>22.49</v>
      </c>
      <c r="T136" s="7">
        <f t="shared" si="11"/>
        <v>0.56864728192161818</v>
      </c>
    </row>
    <row r="137" spans="1:20" ht="15.5" x14ac:dyDescent="0.35">
      <c r="A137" s="1">
        <v>3117</v>
      </c>
      <c r="B137" s="2">
        <v>46052</v>
      </c>
      <c r="C137" s="3">
        <f>YEAR(SalesDataTable[[#This Row],[Order Date]])</f>
        <v>2026</v>
      </c>
      <c r="D137" s="8" t="str">
        <f>"Q"&amp;ROUNDUP(MONTH(SalesDataTable[[#This Row],[Order Date]])/3,0)</f>
        <v>Q1</v>
      </c>
      <c r="E137" s="3">
        <f>MONTH(SalesDataTable[[#This Row],[Order Date]])</f>
        <v>1</v>
      </c>
      <c r="F137" s="3" t="str">
        <f>TEXT(SalesDataTable[[#This Row],[Order Date]],"MMM")</f>
        <v>Jan</v>
      </c>
      <c r="G137" s="3" t="s">
        <v>6</v>
      </c>
      <c r="H137" s="3" t="s">
        <v>43</v>
      </c>
      <c r="I137" s="3" t="s">
        <v>2</v>
      </c>
      <c r="J137" s="3" t="s">
        <v>13</v>
      </c>
      <c r="K137" s="3" t="s">
        <v>23</v>
      </c>
      <c r="L137" s="3" t="s">
        <v>40</v>
      </c>
      <c r="M137" s="4">
        <v>3</v>
      </c>
      <c r="N137" s="5">
        <v>80.08</v>
      </c>
      <c r="O137" s="6">
        <v>0</v>
      </c>
      <c r="P137" s="5">
        <v>39.450000000000003</v>
      </c>
      <c r="Q137" s="5">
        <f t="shared" si="8"/>
        <v>240.24</v>
      </c>
      <c r="R137" s="5">
        <f t="shared" si="9"/>
        <v>118.35000000000001</v>
      </c>
      <c r="S137" s="5">
        <f t="shared" si="10"/>
        <v>121.89</v>
      </c>
      <c r="T137" s="7">
        <f t="shared" si="11"/>
        <v>0.50736763236763238</v>
      </c>
    </row>
    <row r="138" spans="1:20" ht="15.5" x14ac:dyDescent="0.35">
      <c r="A138" s="1">
        <v>3328</v>
      </c>
      <c r="B138" s="2">
        <v>46052</v>
      </c>
      <c r="C138" s="3">
        <f>YEAR(SalesDataTable[[#This Row],[Order Date]])</f>
        <v>2026</v>
      </c>
      <c r="D138" s="8" t="str">
        <f>"Q"&amp;ROUNDUP(MONTH(SalesDataTable[[#This Row],[Order Date]])/3,0)</f>
        <v>Q1</v>
      </c>
      <c r="E138" s="3">
        <f>MONTH(SalesDataTable[[#This Row],[Order Date]])</f>
        <v>1</v>
      </c>
      <c r="F138" s="3" t="str">
        <f>TEXT(SalesDataTable[[#This Row],[Order Date]],"MMM")</f>
        <v>Jan</v>
      </c>
      <c r="G138" s="3" t="s">
        <v>11</v>
      </c>
      <c r="H138" s="3" t="s">
        <v>25</v>
      </c>
      <c r="I138" s="3" t="s">
        <v>19</v>
      </c>
      <c r="J138" s="3" t="s">
        <v>3</v>
      </c>
      <c r="K138" s="3" t="s">
        <v>34</v>
      </c>
      <c r="L138" s="3" t="s">
        <v>38</v>
      </c>
      <c r="M138" s="4">
        <v>1</v>
      </c>
      <c r="N138" s="5">
        <v>120.48</v>
      </c>
      <c r="O138" s="6">
        <v>0</v>
      </c>
      <c r="P138" s="5">
        <v>69.55</v>
      </c>
      <c r="Q138" s="5">
        <f t="shared" si="8"/>
        <v>120.48</v>
      </c>
      <c r="R138" s="5">
        <f t="shared" si="9"/>
        <v>69.55</v>
      </c>
      <c r="S138" s="5">
        <f t="shared" si="10"/>
        <v>50.930000000000007</v>
      </c>
      <c r="T138" s="7">
        <f t="shared" si="11"/>
        <v>0.42272576361221786</v>
      </c>
    </row>
    <row r="139" spans="1:20" ht="15.5" x14ac:dyDescent="0.35">
      <c r="A139" s="1">
        <v>3822</v>
      </c>
      <c r="B139" s="2">
        <v>46052</v>
      </c>
      <c r="C139" s="3">
        <f>YEAR(SalesDataTable[[#This Row],[Order Date]])</f>
        <v>2026</v>
      </c>
      <c r="D139" s="8" t="str">
        <f>"Q"&amp;ROUNDUP(MONTH(SalesDataTable[[#This Row],[Order Date]])/3,0)</f>
        <v>Q1</v>
      </c>
      <c r="E139" s="3">
        <f>MONTH(SalesDataTable[[#This Row],[Order Date]])</f>
        <v>1</v>
      </c>
      <c r="F139" s="3" t="str">
        <f>TEXT(SalesDataTable[[#This Row],[Order Date]],"MMM")</f>
        <v>Jan</v>
      </c>
      <c r="G139" s="3" t="s">
        <v>20</v>
      </c>
      <c r="H139" s="3" t="s">
        <v>31</v>
      </c>
      <c r="I139" s="3" t="s">
        <v>2</v>
      </c>
      <c r="J139" s="3" t="s">
        <v>3</v>
      </c>
      <c r="K139" s="3" t="s">
        <v>34</v>
      </c>
      <c r="L139" s="3" t="s">
        <v>35</v>
      </c>
      <c r="M139" s="4">
        <v>1</v>
      </c>
      <c r="N139" s="5">
        <v>39.369999999999997</v>
      </c>
      <c r="O139" s="6">
        <v>0.05</v>
      </c>
      <c r="P139" s="5">
        <v>14.66</v>
      </c>
      <c r="Q139" s="5">
        <f t="shared" si="8"/>
        <v>37.401499999999999</v>
      </c>
      <c r="R139" s="5">
        <f t="shared" si="9"/>
        <v>14.66</v>
      </c>
      <c r="S139" s="5">
        <f t="shared" si="10"/>
        <v>22.741499999999998</v>
      </c>
      <c r="T139" s="7">
        <f t="shared" si="11"/>
        <v>0.60803711081106371</v>
      </c>
    </row>
    <row r="140" spans="1:20" ht="15.5" x14ac:dyDescent="0.35">
      <c r="A140" s="1">
        <v>4125</v>
      </c>
      <c r="B140" s="2">
        <v>46052</v>
      </c>
      <c r="C140" s="3">
        <f>YEAR(SalesDataTable[[#This Row],[Order Date]])</f>
        <v>2026</v>
      </c>
      <c r="D140" s="8" t="str">
        <f>"Q"&amp;ROUNDUP(MONTH(SalesDataTable[[#This Row],[Order Date]])/3,0)</f>
        <v>Q1</v>
      </c>
      <c r="E140" s="3">
        <f>MONTH(SalesDataTable[[#This Row],[Order Date]])</f>
        <v>1</v>
      </c>
      <c r="F140" s="3" t="str">
        <f>TEXT(SalesDataTable[[#This Row],[Order Date]],"MMM")</f>
        <v>Jan</v>
      </c>
      <c r="G140" s="3" t="s">
        <v>6</v>
      </c>
      <c r="H140" s="3" t="s">
        <v>43</v>
      </c>
      <c r="I140" s="3" t="s">
        <v>8</v>
      </c>
      <c r="J140" s="3" t="s">
        <v>16</v>
      </c>
      <c r="K140" s="3" t="s">
        <v>23</v>
      </c>
      <c r="L140" s="3" t="s">
        <v>40</v>
      </c>
      <c r="M140" s="4">
        <v>8</v>
      </c>
      <c r="N140" s="5">
        <v>81.06</v>
      </c>
      <c r="O140" s="6">
        <v>0.15</v>
      </c>
      <c r="P140" s="5">
        <v>39.549999999999997</v>
      </c>
      <c r="Q140" s="5">
        <f t="shared" si="8"/>
        <v>551.20799999999997</v>
      </c>
      <c r="R140" s="5">
        <f t="shared" si="9"/>
        <v>316.39999999999998</v>
      </c>
      <c r="S140" s="5">
        <f t="shared" si="10"/>
        <v>234.80799999999999</v>
      </c>
      <c r="T140" s="7">
        <f t="shared" si="11"/>
        <v>0.42598801178502488</v>
      </c>
    </row>
    <row r="141" spans="1:20" ht="15.5" x14ac:dyDescent="0.35">
      <c r="A141" s="1">
        <v>4592</v>
      </c>
      <c r="B141" s="2">
        <v>46052</v>
      </c>
      <c r="C141" s="3">
        <f>YEAR(SalesDataTable[[#This Row],[Order Date]])</f>
        <v>2026</v>
      </c>
      <c r="D141" s="8" t="str">
        <f>"Q"&amp;ROUNDUP(MONTH(SalesDataTable[[#This Row],[Order Date]])/3,0)</f>
        <v>Q1</v>
      </c>
      <c r="E141" s="3">
        <f>MONTH(SalesDataTable[[#This Row],[Order Date]])</f>
        <v>1</v>
      </c>
      <c r="F141" s="3" t="str">
        <f>TEXT(SalesDataTable[[#This Row],[Order Date]],"MMM")</f>
        <v>Jan</v>
      </c>
      <c r="G141" s="3" t="s">
        <v>6</v>
      </c>
      <c r="H141" s="3" t="s">
        <v>43</v>
      </c>
      <c r="I141" s="3" t="s">
        <v>28</v>
      </c>
      <c r="J141" s="3" t="s">
        <v>3</v>
      </c>
      <c r="K141" s="3" t="s">
        <v>34</v>
      </c>
      <c r="L141" s="3" t="s">
        <v>38</v>
      </c>
      <c r="M141" s="4">
        <v>5</v>
      </c>
      <c r="N141" s="5">
        <v>120.4</v>
      </c>
      <c r="O141" s="6">
        <v>0</v>
      </c>
      <c r="P141" s="5">
        <v>69.510000000000005</v>
      </c>
      <c r="Q141" s="5">
        <f t="shared" si="8"/>
        <v>602</v>
      </c>
      <c r="R141" s="5">
        <f t="shared" si="9"/>
        <v>347.55</v>
      </c>
      <c r="S141" s="5">
        <f t="shared" si="10"/>
        <v>254.45</v>
      </c>
      <c r="T141" s="7">
        <f t="shared" si="11"/>
        <v>0.42267441860465116</v>
      </c>
    </row>
    <row r="142" spans="1:20" ht="15.5" x14ac:dyDescent="0.35">
      <c r="A142" s="1">
        <v>373</v>
      </c>
      <c r="B142" s="2">
        <v>46053</v>
      </c>
      <c r="C142" s="3">
        <f>YEAR(SalesDataTable[[#This Row],[Order Date]])</f>
        <v>2026</v>
      </c>
      <c r="D142" s="8" t="str">
        <f>"Q"&amp;ROUNDUP(MONTH(SalesDataTable[[#This Row],[Order Date]])/3,0)</f>
        <v>Q1</v>
      </c>
      <c r="E142" s="3">
        <f>MONTH(SalesDataTable[[#This Row],[Order Date]])</f>
        <v>1</v>
      </c>
      <c r="F142" s="3" t="str">
        <f>TEXT(SalesDataTable[[#This Row],[Order Date]],"MMM")</f>
        <v>Jan</v>
      </c>
      <c r="G142" s="3" t="s">
        <v>11</v>
      </c>
      <c r="H142" s="3" t="s">
        <v>39</v>
      </c>
      <c r="I142" s="3" t="s">
        <v>8</v>
      </c>
      <c r="J142" s="3" t="s">
        <v>16</v>
      </c>
      <c r="K142" s="3" t="s">
        <v>14</v>
      </c>
      <c r="L142" s="3" t="s">
        <v>32</v>
      </c>
      <c r="M142" s="4">
        <v>10</v>
      </c>
      <c r="N142" s="5">
        <v>47.71</v>
      </c>
      <c r="O142" s="6">
        <v>0.1</v>
      </c>
      <c r="P142" s="5">
        <v>18.649999999999999</v>
      </c>
      <c r="Q142" s="5">
        <f t="shared" si="8"/>
        <v>429.39000000000004</v>
      </c>
      <c r="R142" s="5">
        <f t="shared" si="9"/>
        <v>186.5</v>
      </c>
      <c r="S142" s="5">
        <f t="shared" si="10"/>
        <v>242.89000000000004</v>
      </c>
      <c r="T142" s="7">
        <f t="shared" si="11"/>
        <v>0.56566291716155481</v>
      </c>
    </row>
    <row r="143" spans="1:20" ht="15.5" x14ac:dyDescent="0.35">
      <c r="A143" s="1">
        <v>672</v>
      </c>
      <c r="B143" s="2">
        <v>46053</v>
      </c>
      <c r="C143" s="3">
        <f>YEAR(SalesDataTable[[#This Row],[Order Date]])</f>
        <v>2026</v>
      </c>
      <c r="D143" s="8" t="str">
        <f>"Q"&amp;ROUNDUP(MONTH(SalesDataTable[[#This Row],[Order Date]])/3,0)</f>
        <v>Q1</v>
      </c>
      <c r="E143" s="3">
        <f>MONTH(SalesDataTable[[#This Row],[Order Date]])</f>
        <v>1</v>
      </c>
      <c r="F143" s="3" t="str">
        <f>TEXT(SalesDataTable[[#This Row],[Order Date]],"MMM")</f>
        <v>Jan</v>
      </c>
      <c r="G143" s="3" t="s">
        <v>0</v>
      </c>
      <c r="H143" s="3" t="s">
        <v>36</v>
      </c>
      <c r="I143" s="3" t="s">
        <v>2</v>
      </c>
      <c r="J143" s="3" t="s">
        <v>16</v>
      </c>
      <c r="K143" s="3" t="s">
        <v>4</v>
      </c>
      <c r="L143" s="3" t="s">
        <v>30</v>
      </c>
      <c r="M143" s="4">
        <v>1</v>
      </c>
      <c r="N143" s="5">
        <v>102.92</v>
      </c>
      <c r="O143" s="6">
        <v>0.05</v>
      </c>
      <c r="P143" s="5">
        <v>50.92</v>
      </c>
      <c r="Q143" s="5">
        <f t="shared" si="8"/>
        <v>97.774000000000001</v>
      </c>
      <c r="R143" s="5">
        <f t="shared" si="9"/>
        <v>50.92</v>
      </c>
      <c r="S143" s="5">
        <f t="shared" si="10"/>
        <v>46.853999999999999</v>
      </c>
      <c r="T143" s="7">
        <f t="shared" si="11"/>
        <v>0.4792071511853867</v>
      </c>
    </row>
    <row r="144" spans="1:20" ht="15.5" x14ac:dyDescent="0.35">
      <c r="A144" s="1">
        <v>1125</v>
      </c>
      <c r="B144" s="2">
        <v>46053</v>
      </c>
      <c r="C144" s="3">
        <f>YEAR(SalesDataTable[[#This Row],[Order Date]])</f>
        <v>2026</v>
      </c>
      <c r="D144" s="8" t="str">
        <f>"Q"&amp;ROUNDUP(MONTH(SalesDataTable[[#This Row],[Order Date]])/3,0)</f>
        <v>Q1</v>
      </c>
      <c r="E144" s="3">
        <f>MONTH(SalesDataTable[[#This Row],[Order Date]])</f>
        <v>1</v>
      </c>
      <c r="F144" s="3" t="str">
        <f>TEXT(SalesDataTable[[#This Row],[Order Date]],"MMM")</f>
        <v>Jan</v>
      </c>
      <c r="G144" s="3" t="s">
        <v>6</v>
      </c>
      <c r="H144" s="3" t="s">
        <v>7</v>
      </c>
      <c r="I144" s="3" t="s">
        <v>2</v>
      </c>
      <c r="J144" s="3" t="s">
        <v>3</v>
      </c>
      <c r="K144" s="3" t="s">
        <v>9</v>
      </c>
      <c r="L144" s="3" t="s">
        <v>46</v>
      </c>
      <c r="M144" s="4">
        <v>1</v>
      </c>
      <c r="N144" s="5">
        <v>72.69</v>
      </c>
      <c r="O144" s="6">
        <v>0.1</v>
      </c>
      <c r="P144" s="5">
        <v>32.67</v>
      </c>
      <c r="Q144" s="5">
        <f t="shared" si="8"/>
        <v>65.421000000000006</v>
      </c>
      <c r="R144" s="5">
        <f t="shared" si="9"/>
        <v>32.67</v>
      </c>
      <c r="S144" s="5">
        <f t="shared" si="10"/>
        <v>32.751000000000005</v>
      </c>
      <c r="T144" s="7">
        <f t="shared" si="11"/>
        <v>0.50061906727197691</v>
      </c>
    </row>
    <row r="145" spans="1:20" ht="15.5" x14ac:dyDescent="0.35">
      <c r="A145" s="1">
        <v>1164</v>
      </c>
      <c r="B145" s="2">
        <v>46053</v>
      </c>
      <c r="C145" s="3">
        <f>YEAR(SalesDataTable[[#This Row],[Order Date]])</f>
        <v>2026</v>
      </c>
      <c r="D145" s="8" t="str">
        <f>"Q"&amp;ROUNDUP(MONTH(SalesDataTable[[#This Row],[Order Date]])/3,0)</f>
        <v>Q1</v>
      </c>
      <c r="E145" s="3">
        <f>MONTH(SalesDataTable[[#This Row],[Order Date]])</f>
        <v>1</v>
      </c>
      <c r="F145" s="3" t="str">
        <f>TEXT(SalesDataTable[[#This Row],[Order Date]],"MMM")</f>
        <v>Jan</v>
      </c>
      <c r="G145" s="3" t="s">
        <v>0</v>
      </c>
      <c r="H145" s="3" t="s">
        <v>1</v>
      </c>
      <c r="I145" s="3" t="s">
        <v>2</v>
      </c>
      <c r="J145" s="3" t="s">
        <v>13</v>
      </c>
      <c r="K145" s="3" t="s">
        <v>4</v>
      </c>
      <c r="L145" s="3" t="s">
        <v>5</v>
      </c>
      <c r="M145" s="4">
        <v>1</v>
      </c>
      <c r="N145" s="5">
        <v>79.989999999999995</v>
      </c>
      <c r="O145" s="6">
        <v>0.05</v>
      </c>
      <c r="P145" s="5">
        <v>43.02</v>
      </c>
      <c r="Q145" s="5">
        <f t="shared" si="8"/>
        <v>75.990499999999997</v>
      </c>
      <c r="R145" s="5">
        <f t="shared" si="9"/>
        <v>43.02</v>
      </c>
      <c r="S145" s="5">
        <f t="shared" si="10"/>
        <v>32.970499999999994</v>
      </c>
      <c r="T145" s="7">
        <f t="shared" si="11"/>
        <v>0.43387660299642711</v>
      </c>
    </row>
    <row r="146" spans="1:20" ht="15.5" x14ac:dyDescent="0.35">
      <c r="A146" s="1">
        <v>1613</v>
      </c>
      <c r="B146" s="2">
        <v>46053</v>
      </c>
      <c r="C146" s="3">
        <f>YEAR(SalesDataTable[[#This Row],[Order Date]])</f>
        <v>2026</v>
      </c>
      <c r="D146" s="8" t="str">
        <f>"Q"&amp;ROUNDUP(MONTH(SalesDataTable[[#This Row],[Order Date]])/3,0)</f>
        <v>Q1</v>
      </c>
      <c r="E146" s="3">
        <f>MONTH(SalesDataTable[[#This Row],[Order Date]])</f>
        <v>1</v>
      </c>
      <c r="F146" s="3" t="str">
        <f>TEXT(SalesDataTable[[#This Row],[Order Date]],"MMM")</f>
        <v>Jan</v>
      </c>
      <c r="G146" s="3" t="s">
        <v>6</v>
      </c>
      <c r="H146" s="3" t="s">
        <v>27</v>
      </c>
      <c r="I146" s="3" t="s">
        <v>8</v>
      </c>
      <c r="J146" s="3" t="s">
        <v>16</v>
      </c>
      <c r="K146" s="3" t="s">
        <v>34</v>
      </c>
      <c r="L146" s="3" t="s">
        <v>45</v>
      </c>
      <c r="M146" s="4">
        <v>4</v>
      </c>
      <c r="N146" s="5">
        <v>51.11</v>
      </c>
      <c r="O146" s="6">
        <v>0.15</v>
      </c>
      <c r="P146" s="5">
        <v>22.25</v>
      </c>
      <c r="Q146" s="5">
        <f t="shared" si="8"/>
        <v>173.774</v>
      </c>
      <c r="R146" s="5">
        <f t="shared" si="9"/>
        <v>89</v>
      </c>
      <c r="S146" s="5">
        <f t="shared" si="10"/>
        <v>84.774000000000001</v>
      </c>
      <c r="T146" s="7">
        <f t="shared" si="11"/>
        <v>0.48784052850253778</v>
      </c>
    </row>
    <row r="147" spans="1:20" ht="15.5" x14ac:dyDescent="0.35">
      <c r="A147" s="1">
        <v>2149</v>
      </c>
      <c r="B147" s="2">
        <v>46053</v>
      </c>
      <c r="C147" s="3">
        <f>YEAR(SalesDataTable[[#This Row],[Order Date]])</f>
        <v>2026</v>
      </c>
      <c r="D147" s="8" t="str">
        <f>"Q"&amp;ROUNDUP(MONTH(SalesDataTable[[#This Row],[Order Date]])/3,0)</f>
        <v>Q1</v>
      </c>
      <c r="E147" s="3">
        <f>MONTH(SalesDataTable[[#This Row],[Order Date]])</f>
        <v>1</v>
      </c>
      <c r="F147" s="3" t="str">
        <f>TEXT(SalesDataTable[[#This Row],[Order Date]],"MMM")</f>
        <v>Jan</v>
      </c>
      <c r="G147" s="3" t="s">
        <v>0</v>
      </c>
      <c r="H147" s="3" t="s">
        <v>50</v>
      </c>
      <c r="I147" s="3" t="s">
        <v>2</v>
      </c>
      <c r="J147" s="3" t="s">
        <v>3</v>
      </c>
      <c r="K147" s="3" t="s">
        <v>34</v>
      </c>
      <c r="L147" s="3" t="s">
        <v>38</v>
      </c>
      <c r="M147" s="4">
        <v>2</v>
      </c>
      <c r="N147" s="5">
        <v>124.83</v>
      </c>
      <c r="O147" s="6">
        <v>0</v>
      </c>
      <c r="P147" s="5">
        <v>70.91</v>
      </c>
      <c r="Q147" s="5">
        <f t="shared" si="8"/>
        <v>249.66</v>
      </c>
      <c r="R147" s="5">
        <f t="shared" si="9"/>
        <v>141.82</v>
      </c>
      <c r="S147" s="5">
        <f t="shared" si="10"/>
        <v>107.84</v>
      </c>
      <c r="T147" s="7">
        <f t="shared" si="11"/>
        <v>0.43194744853000083</v>
      </c>
    </row>
    <row r="148" spans="1:20" ht="15.5" x14ac:dyDescent="0.35">
      <c r="A148" s="1">
        <v>2593</v>
      </c>
      <c r="B148" s="2">
        <v>46053</v>
      </c>
      <c r="C148" s="3">
        <f>YEAR(SalesDataTable[[#This Row],[Order Date]])</f>
        <v>2026</v>
      </c>
      <c r="D148" s="8" t="str">
        <f>"Q"&amp;ROUNDUP(MONTH(SalesDataTable[[#This Row],[Order Date]])/3,0)</f>
        <v>Q1</v>
      </c>
      <c r="E148" s="3">
        <f>MONTH(SalesDataTable[[#This Row],[Order Date]])</f>
        <v>1</v>
      </c>
      <c r="F148" s="3" t="str">
        <f>TEXT(SalesDataTable[[#This Row],[Order Date]],"MMM")</f>
        <v>Jan</v>
      </c>
      <c r="G148" s="3" t="s">
        <v>6</v>
      </c>
      <c r="H148" s="3" t="s">
        <v>41</v>
      </c>
      <c r="I148" s="3" t="s">
        <v>19</v>
      </c>
      <c r="J148" s="3" t="s">
        <v>13</v>
      </c>
      <c r="K148" s="3" t="s">
        <v>4</v>
      </c>
      <c r="L148" s="3" t="s">
        <v>26</v>
      </c>
      <c r="M148" s="4">
        <v>6</v>
      </c>
      <c r="N148" s="5">
        <v>41.07</v>
      </c>
      <c r="O148" s="6">
        <v>0.1</v>
      </c>
      <c r="P148" s="5">
        <v>16.29</v>
      </c>
      <c r="Q148" s="5">
        <f t="shared" si="8"/>
        <v>221.77800000000002</v>
      </c>
      <c r="R148" s="5">
        <f t="shared" si="9"/>
        <v>97.74</v>
      </c>
      <c r="S148" s="5">
        <f t="shared" si="10"/>
        <v>124.03800000000003</v>
      </c>
      <c r="T148" s="7">
        <f t="shared" si="11"/>
        <v>0.55928901874847825</v>
      </c>
    </row>
    <row r="149" spans="1:20" ht="15.5" x14ac:dyDescent="0.35">
      <c r="A149" s="1">
        <v>2659</v>
      </c>
      <c r="B149" s="2">
        <v>46053</v>
      </c>
      <c r="C149" s="3">
        <f>YEAR(SalesDataTable[[#This Row],[Order Date]])</f>
        <v>2026</v>
      </c>
      <c r="D149" s="8" t="str">
        <f>"Q"&amp;ROUNDUP(MONTH(SalesDataTable[[#This Row],[Order Date]])/3,0)</f>
        <v>Q1</v>
      </c>
      <c r="E149" s="3">
        <f>MONTH(SalesDataTable[[#This Row],[Order Date]])</f>
        <v>1</v>
      </c>
      <c r="F149" s="3" t="str">
        <f>TEXT(SalesDataTable[[#This Row],[Order Date]],"MMM")</f>
        <v>Jan</v>
      </c>
      <c r="G149" s="3" t="s">
        <v>0</v>
      </c>
      <c r="H149" s="3" t="s">
        <v>50</v>
      </c>
      <c r="I149" s="3" t="s">
        <v>2</v>
      </c>
      <c r="J149" s="3" t="s">
        <v>13</v>
      </c>
      <c r="K149" s="3" t="s">
        <v>14</v>
      </c>
      <c r="L149" s="3" t="s">
        <v>15</v>
      </c>
      <c r="M149" s="4">
        <v>1</v>
      </c>
      <c r="N149" s="5">
        <v>36.020000000000003</v>
      </c>
      <c r="O149" s="6">
        <v>0</v>
      </c>
      <c r="P149" s="5">
        <v>13.34</v>
      </c>
      <c r="Q149" s="5">
        <f t="shared" si="8"/>
        <v>36.020000000000003</v>
      </c>
      <c r="R149" s="5">
        <f t="shared" si="9"/>
        <v>13.34</v>
      </c>
      <c r="S149" s="5">
        <f t="shared" si="10"/>
        <v>22.680000000000003</v>
      </c>
      <c r="T149" s="7">
        <f t="shared" si="11"/>
        <v>0.62965019433647973</v>
      </c>
    </row>
    <row r="150" spans="1:20" ht="15.5" x14ac:dyDescent="0.35">
      <c r="A150" s="1">
        <v>3496</v>
      </c>
      <c r="B150" s="2">
        <v>46053</v>
      </c>
      <c r="C150" s="3">
        <f>YEAR(SalesDataTable[[#This Row],[Order Date]])</f>
        <v>2026</v>
      </c>
      <c r="D150" s="8" t="str">
        <f>"Q"&amp;ROUNDUP(MONTH(SalesDataTable[[#This Row],[Order Date]])/3,0)</f>
        <v>Q1</v>
      </c>
      <c r="E150" s="3">
        <f>MONTH(SalesDataTable[[#This Row],[Order Date]])</f>
        <v>1</v>
      </c>
      <c r="F150" s="3" t="str">
        <f>TEXT(SalesDataTable[[#This Row],[Order Date]],"MMM")</f>
        <v>Jan</v>
      </c>
      <c r="G150" s="3" t="s">
        <v>0</v>
      </c>
      <c r="H150" s="3" t="s">
        <v>1</v>
      </c>
      <c r="I150" s="3" t="s">
        <v>19</v>
      </c>
      <c r="J150" s="3" t="s">
        <v>3</v>
      </c>
      <c r="K150" s="3" t="s">
        <v>34</v>
      </c>
      <c r="L150" s="3" t="s">
        <v>42</v>
      </c>
      <c r="M150" s="4">
        <v>1</v>
      </c>
      <c r="N150" s="5">
        <v>35.82</v>
      </c>
      <c r="O150" s="6">
        <v>0.05</v>
      </c>
      <c r="P150" s="5">
        <v>14.32</v>
      </c>
      <c r="Q150" s="5">
        <f t="shared" si="8"/>
        <v>34.028999999999996</v>
      </c>
      <c r="R150" s="5">
        <f t="shared" si="9"/>
        <v>14.32</v>
      </c>
      <c r="S150" s="5">
        <f t="shared" si="10"/>
        <v>19.708999999999996</v>
      </c>
      <c r="T150" s="7">
        <f t="shared" si="11"/>
        <v>0.57918246201769075</v>
      </c>
    </row>
    <row r="151" spans="1:20" ht="15.5" x14ac:dyDescent="0.35">
      <c r="A151" s="1">
        <v>3889</v>
      </c>
      <c r="B151" s="2">
        <v>46053</v>
      </c>
      <c r="C151" s="3">
        <f>YEAR(SalesDataTable[[#This Row],[Order Date]])</f>
        <v>2026</v>
      </c>
      <c r="D151" s="8" t="str">
        <f>"Q"&amp;ROUNDUP(MONTH(SalesDataTable[[#This Row],[Order Date]])/3,0)</f>
        <v>Q1</v>
      </c>
      <c r="E151" s="3">
        <f>MONTH(SalesDataTable[[#This Row],[Order Date]])</f>
        <v>1</v>
      </c>
      <c r="F151" s="3" t="str">
        <f>TEXT(SalesDataTable[[#This Row],[Order Date]],"MMM")</f>
        <v>Jan</v>
      </c>
      <c r="G151" s="3" t="s">
        <v>11</v>
      </c>
      <c r="H151" s="3" t="s">
        <v>18</v>
      </c>
      <c r="I151" s="3" t="s">
        <v>19</v>
      </c>
      <c r="J151" s="3" t="s">
        <v>3</v>
      </c>
      <c r="K151" s="3" t="s">
        <v>4</v>
      </c>
      <c r="L151" s="3" t="s">
        <v>30</v>
      </c>
      <c r="M151" s="4">
        <v>3</v>
      </c>
      <c r="N151" s="5">
        <v>103.94</v>
      </c>
      <c r="O151" s="6">
        <v>0.1</v>
      </c>
      <c r="P151" s="5">
        <v>50.67</v>
      </c>
      <c r="Q151" s="5">
        <f t="shared" si="8"/>
        <v>280.63799999999998</v>
      </c>
      <c r="R151" s="5">
        <f t="shared" si="9"/>
        <v>152.01</v>
      </c>
      <c r="S151" s="5">
        <f t="shared" si="10"/>
        <v>128.62799999999999</v>
      </c>
      <c r="T151" s="7">
        <f t="shared" si="11"/>
        <v>0.45834135077929572</v>
      </c>
    </row>
    <row r="152" spans="1:20" ht="15.5" x14ac:dyDescent="0.35">
      <c r="A152" s="1">
        <v>1432</v>
      </c>
      <c r="B152" s="2">
        <v>46054</v>
      </c>
      <c r="C152" s="3">
        <f>YEAR(SalesDataTable[[#This Row],[Order Date]])</f>
        <v>2026</v>
      </c>
      <c r="D152" s="8" t="str">
        <f>"Q"&amp;ROUNDUP(MONTH(SalesDataTable[[#This Row],[Order Date]])/3,0)</f>
        <v>Q1</v>
      </c>
      <c r="E152" s="3">
        <f>MONTH(SalesDataTable[[#This Row],[Order Date]])</f>
        <v>2</v>
      </c>
      <c r="F152" s="3" t="str">
        <f>TEXT(SalesDataTable[[#This Row],[Order Date]],"MMM")</f>
        <v>Feb</v>
      </c>
      <c r="G152" s="3" t="s">
        <v>0</v>
      </c>
      <c r="H152" s="3" t="s">
        <v>1</v>
      </c>
      <c r="I152" s="3" t="s">
        <v>2</v>
      </c>
      <c r="J152" s="3" t="s">
        <v>3</v>
      </c>
      <c r="K152" s="3" t="s">
        <v>9</v>
      </c>
      <c r="L152" s="3" t="s">
        <v>17</v>
      </c>
      <c r="M152" s="4">
        <v>1</v>
      </c>
      <c r="N152" s="5">
        <v>140.53</v>
      </c>
      <c r="O152" s="6">
        <v>0</v>
      </c>
      <c r="P152" s="5">
        <v>77.36</v>
      </c>
      <c r="Q152" s="5">
        <f t="shared" si="8"/>
        <v>140.53</v>
      </c>
      <c r="R152" s="5">
        <f t="shared" si="9"/>
        <v>77.36</v>
      </c>
      <c r="S152" s="5">
        <f t="shared" si="10"/>
        <v>63.17</v>
      </c>
      <c r="T152" s="7">
        <f t="shared" si="11"/>
        <v>0.44951255959581587</v>
      </c>
    </row>
    <row r="153" spans="1:20" ht="15.5" x14ac:dyDescent="0.35">
      <c r="A153" s="1">
        <v>1778</v>
      </c>
      <c r="B153" s="2">
        <v>46054</v>
      </c>
      <c r="C153" s="3">
        <f>YEAR(SalesDataTable[[#This Row],[Order Date]])</f>
        <v>2026</v>
      </c>
      <c r="D153" s="8" t="str">
        <f>"Q"&amp;ROUNDUP(MONTH(SalesDataTable[[#This Row],[Order Date]])/3,0)</f>
        <v>Q1</v>
      </c>
      <c r="E153" s="3">
        <f>MONTH(SalesDataTable[[#This Row],[Order Date]])</f>
        <v>2</v>
      </c>
      <c r="F153" s="3" t="str">
        <f>TEXT(SalesDataTable[[#This Row],[Order Date]],"MMM")</f>
        <v>Feb</v>
      </c>
      <c r="G153" s="3" t="s">
        <v>20</v>
      </c>
      <c r="H153" s="3" t="s">
        <v>31</v>
      </c>
      <c r="I153" s="3" t="s">
        <v>19</v>
      </c>
      <c r="J153" s="3" t="s">
        <v>3</v>
      </c>
      <c r="K153" s="3" t="s">
        <v>9</v>
      </c>
      <c r="L153" s="3" t="s">
        <v>17</v>
      </c>
      <c r="M153" s="4">
        <v>1</v>
      </c>
      <c r="N153" s="5">
        <v>142.03</v>
      </c>
      <c r="O153" s="6">
        <v>0.05</v>
      </c>
      <c r="P153" s="5">
        <v>77.069999999999993</v>
      </c>
      <c r="Q153" s="5">
        <f t="shared" si="8"/>
        <v>134.92849999999999</v>
      </c>
      <c r="R153" s="5">
        <f t="shared" si="9"/>
        <v>77.069999999999993</v>
      </c>
      <c r="S153" s="5">
        <f t="shared" si="10"/>
        <v>57.858499999999992</v>
      </c>
      <c r="T153" s="7">
        <f t="shared" si="11"/>
        <v>0.42880859121682963</v>
      </c>
    </row>
    <row r="154" spans="1:20" ht="15.5" x14ac:dyDescent="0.35">
      <c r="A154" s="1">
        <v>2047</v>
      </c>
      <c r="B154" s="2">
        <v>46054</v>
      </c>
      <c r="C154" s="3">
        <f>YEAR(SalesDataTable[[#This Row],[Order Date]])</f>
        <v>2026</v>
      </c>
      <c r="D154" s="8" t="str">
        <f>"Q"&amp;ROUNDUP(MONTH(SalesDataTable[[#This Row],[Order Date]])/3,0)</f>
        <v>Q1</v>
      </c>
      <c r="E154" s="3">
        <f>MONTH(SalesDataTable[[#This Row],[Order Date]])</f>
        <v>2</v>
      </c>
      <c r="F154" s="3" t="str">
        <f>TEXT(SalesDataTable[[#This Row],[Order Date]],"MMM")</f>
        <v>Feb</v>
      </c>
      <c r="G154" s="3" t="s">
        <v>11</v>
      </c>
      <c r="H154" s="3" t="s">
        <v>25</v>
      </c>
      <c r="I154" s="3" t="s">
        <v>8</v>
      </c>
      <c r="J154" s="3" t="s">
        <v>16</v>
      </c>
      <c r="K154" s="3" t="s">
        <v>23</v>
      </c>
      <c r="L154" s="3" t="s">
        <v>51</v>
      </c>
      <c r="M154" s="4">
        <v>12</v>
      </c>
      <c r="N154" s="5">
        <v>124.84</v>
      </c>
      <c r="O154" s="6">
        <v>0.1</v>
      </c>
      <c r="P154" s="5">
        <v>59.47</v>
      </c>
      <c r="Q154" s="5">
        <f t="shared" si="8"/>
        <v>1348.2719999999999</v>
      </c>
      <c r="R154" s="5">
        <f t="shared" si="9"/>
        <v>713.64</v>
      </c>
      <c r="S154" s="5">
        <f t="shared" si="10"/>
        <v>634.63199999999995</v>
      </c>
      <c r="T154" s="7">
        <f t="shared" si="11"/>
        <v>0.47070027412866244</v>
      </c>
    </row>
    <row r="155" spans="1:20" ht="15.5" x14ac:dyDescent="0.35">
      <c r="A155" s="1">
        <v>2668</v>
      </c>
      <c r="B155" s="2">
        <v>46054</v>
      </c>
      <c r="C155" s="3">
        <f>YEAR(SalesDataTable[[#This Row],[Order Date]])</f>
        <v>2026</v>
      </c>
      <c r="D155" s="8" t="str">
        <f>"Q"&amp;ROUNDUP(MONTH(SalesDataTable[[#This Row],[Order Date]])/3,0)</f>
        <v>Q1</v>
      </c>
      <c r="E155" s="3">
        <f>MONTH(SalesDataTable[[#This Row],[Order Date]])</f>
        <v>2</v>
      </c>
      <c r="F155" s="3" t="str">
        <f>TEXT(SalesDataTable[[#This Row],[Order Date]],"MMM")</f>
        <v>Feb</v>
      </c>
      <c r="G155" s="3" t="s">
        <v>6</v>
      </c>
      <c r="H155" s="3" t="s">
        <v>43</v>
      </c>
      <c r="I155" s="3" t="s">
        <v>2</v>
      </c>
      <c r="J155" s="3" t="s">
        <v>3</v>
      </c>
      <c r="K155" s="3" t="s">
        <v>34</v>
      </c>
      <c r="L155" s="3" t="s">
        <v>42</v>
      </c>
      <c r="M155" s="4">
        <v>3</v>
      </c>
      <c r="N155" s="5">
        <v>35.36</v>
      </c>
      <c r="O155" s="6">
        <v>0</v>
      </c>
      <c r="P155" s="5">
        <v>13.7</v>
      </c>
      <c r="Q155" s="5">
        <f t="shared" si="8"/>
        <v>106.08</v>
      </c>
      <c r="R155" s="5">
        <f t="shared" si="9"/>
        <v>41.099999999999994</v>
      </c>
      <c r="S155" s="5">
        <f t="shared" si="10"/>
        <v>64.98</v>
      </c>
      <c r="T155" s="7">
        <f t="shared" si="11"/>
        <v>0.61255656108597289</v>
      </c>
    </row>
    <row r="156" spans="1:20" ht="15.5" x14ac:dyDescent="0.35">
      <c r="A156" s="1">
        <v>2706</v>
      </c>
      <c r="B156" s="2">
        <v>46054</v>
      </c>
      <c r="C156" s="3">
        <f>YEAR(SalesDataTable[[#This Row],[Order Date]])</f>
        <v>2026</v>
      </c>
      <c r="D156" s="8" t="str">
        <f>"Q"&amp;ROUNDUP(MONTH(SalesDataTable[[#This Row],[Order Date]])/3,0)</f>
        <v>Q1</v>
      </c>
      <c r="E156" s="3">
        <f>MONTH(SalesDataTable[[#This Row],[Order Date]])</f>
        <v>2</v>
      </c>
      <c r="F156" s="3" t="str">
        <f>TEXT(SalesDataTable[[#This Row],[Order Date]],"MMM")</f>
        <v>Feb</v>
      </c>
      <c r="G156" s="3" t="s">
        <v>20</v>
      </c>
      <c r="H156" s="3" t="s">
        <v>47</v>
      </c>
      <c r="I156" s="3" t="s">
        <v>28</v>
      </c>
      <c r="J156" s="3" t="s">
        <v>3</v>
      </c>
      <c r="K156" s="3" t="s">
        <v>34</v>
      </c>
      <c r="L156" s="3" t="s">
        <v>38</v>
      </c>
      <c r="M156" s="4">
        <v>2</v>
      </c>
      <c r="N156" s="5">
        <v>122.43</v>
      </c>
      <c r="O156" s="6">
        <v>0</v>
      </c>
      <c r="P156" s="5">
        <v>69.08</v>
      </c>
      <c r="Q156" s="5">
        <f t="shared" si="8"/>
        <v>244.86</v>
      </c>
      <c r="R156" s="5">
        <f t="shared" si="9"/>
        <v>138.16</v>
      </c>
      <c r="S156" s="5">
        <f t="shared" si="10"/>
        <v>106.70000000000002</v>
      </c>
      <c r="T156" s="7">
        <f t="shared" si="11"/>
        <v>0.43575920934411505</v>
      </c>
    </row>
    <row r="157" spans="1:20" ht="15.5" x14ac:dyDescent="0.35">
      <c r="A157" s="1">
        <v>2940</v>
      </c>
      <c r="B157" s="2">
        <v>46054</v>
      </c>
      <c r="C157" s="3">
        <f>YEAR(SalesDataTable[[#This Row],[Order Date]])</f>
        <v>2026</v>
      </c>
      <c r="D157" s="8" t="str">
        <f>"Q"&amp;ROUNDUP(MONTH(SalesDataTable[[#This Row],[Order Date]])/3,0)</f>
        <v>Q1</v>
      </c>
      <c r="E157" s="3">
        <f>MONTH(SalesDataTable[[#This Row],[Order Date]])</f>
        <v>2</v>
      </c>
      <c r="F157" s="3" t="str">
        <f>TEXT(SalesDataTable[[#This Row],[Order Date]],"MMM")</f>
        <v>Feb</v>
      </c>
      <c r="G157" s="3" t="s">
        <v>0</v>
      </c>
      <c r="H157" s="3" t="s">
        <v>50</v>
      </c>
      <c r="I157" s="3" t="s">
        <v>28</v>
      </c>
      <c r="J157" s="3" t="s">
        <v>13</v>
      </c>
      <c r="K157" s="3" t="s">
        <v>9</v>
      </c>
      <c r="L157" s="3" t="s">
        <v>17</v>
      </c>
      <c r="M157" s="4">
        <v>2</v>
      </c>
      <c r="N157" s="5">
        <v>140.47</v>
      </c>
      <c r="O157" s="6">
        <v>0.05</v>
      </c>
      <c r="P157" s="5">
        <v>78.39</v>
      </c>
      <c r="Q157" s="5">
        <f t="shared" si="8"/>
        <v>266.89299999999997</v>
      </c>
      <c r="R157" s="5">
        <f t="shared" si="9"/>
        <v>156.78</v>
      </c>
      <c r="S157" s="5">
        <f t="shared" si="10"/>
        <v>110.11299999999997</v>
      </c>
      <c r="T157" s="7">
        <f t="shared" si="11"/>
        <v>0.41257357817552348</v>
      </c>
    </row>
    <row r="158" spans="1:20" ht="15.5" x14ac:dyDescent="0.35">
      <c r="A158" s="1">
        <v>1263</v>
      </c>
      <c r="B158" s="2">
        <v>46055</v>
      </c>
      <c r="C158" s="3">
        <f>YEAR(SalesDataTable[[#This Row],[Order Date]])</f>
        <v>2026</v>
      </c>
      <c r="D158" s="8" t="str">
        <f>"Q"&amp;ROUNDUP(MONTH(SalesDataTable[[#This Row],[Order Date]])/3,0)</f>
        <v>Q1</v>
      </c>
      <c r="E158" s="3">
        <f>MONTH(SalesDataTable[[#This Row],[Order Date]])</f>
        <v>2</v>
      </c>
      <c r="F158" s="3" t="str">
        <f>TEXT(SalesDataTable[[#This Row],[Order Date]],"MMM")</f>
        <v>Feb</v>
      </c>
      <c r="G158" s="3" t="s">
        <v>6</v>
      </c>
      <c r="H158" s="3" t="s">
        <v>49</v>
      </c>
      <c r="I158" s="3" t="s">
        <v>2</v>
      </c>
      <c r="J158" s="3" t="s">
        <v>3</v>
      </c>
      <c r="K158" s="3" t="s">
        <v>14</v>
      </c>
      <c r="L158" s="3" t="s">
        <v>32</v>
      </c>
      <c r="M158" s="4">
        <v>1</v>
      </c>
      <c r="N158" s="5">
        <v>45.43</v>
      </c>
      <c r="O158" s="6">
        <v>0.05</v>
      </c>
      <c r="P158" s="5">
        <v>18.670000000000002</v>
      </c>
      <c r="Q158" s="5">
        <f t="shared" si="8"/>
        <v>43.158499999999997</v>
      </c>
      <c r="R158" s="5">
        <f t="shared" si="9"/>
        <v>18.670000000000002</v>
      </c>
      <c r="S158" s="5">
        <f t="shared" si="10"/>
        <v>24.488499999999995</v>
      </c>
      <c r="T158" s="7">
        <f t="shared" si="11"/>
        <v>0.56740850585632019</v>
      </c>
    </row>
    <row r="159" spans="1:20" ht="15.5" x14ac:dyDescent="0.35">
      <c r="A159" s="1">
        <v>1641</v>
      </c>
      <c r="B159" s="2">
        <v>46055</v>
      </c>
      <c r="C159" s="3">
        <f>YEAR(SalesDataTable[[#This Row],[Order Date]])</f>
        <v>2026</v>
      </c>
      <c r="D159" s="8" t="str">
        <f>"Q"&amp;ROUNDUP(MONTH(SalesDataTable[[#This Row],[Order Date]])/3,0)</f>
        <v>Q1</v>
      </c>
      <c r="E159" s="3">
        <f>MONTH(SalesDataTable[[#This Row],[Order Date]])</f>
        <v>2</v>
      </c>
      <c r="F159" s="3" t="str">
        <f>TEXT(SalesDataTable[[#This Row],[Order Date]],"MMM")</f>
        <v>Feb</v>
      </c>
      <c r="G159" s="3" t="s">
        <v>20</v>
      </c>
      <c r="H159" s="3" t="s">
        <v>47</v>
      </c>
      <c r="I159" s="3" t="s">
        <v>8</v>
      </c>
      <c r="J159" s="3" t="s">
        <v>16</v>
      </c>
      <c r="K159" s="3" t="s">
        <v>4</v>
      </c>
      <c r="L159" s="3" t="s">
        <v>30</v>
      </c>
      <c r="M159" s="4">
        <v>8</v>
      </c>
      <c r="N159" s="5">
        <v>102.78</v>
      </c>
      <c r="O159" s="6">
        <v>0.15</v>
      </c>
      <c r="P159" s="5">
        <v>50.39</v>
      </c>
      <c r="Q159" s="5">
        <f t="shared" si="8"/>
        <v>698.904</v>
      </c>
      <c r="R159" s="5">
        <f t="shared" si="9"/>
        <v>403.12</v>
      </c>
      <c r="S159" s="5">
        <f t="shared" si="10"/>
        <v>295.78399999999999</v>
      </c>
      <c r="T159" s="7">
        <f t="shared" si="11"/>
        <v>0.42321119924911005</v>
      </c>
    </row>
    <row r="160" spans="1:20" ht="15.5" x14ac:dyDescent="0.35">
      <c r="A160" s="1">
        <v>2014</v>
      </c>
      <c r="B160" s="2">
        <v>46055</v>
      </c>
      <c r="C160" s="3">
        <f>YEAR(SalesDataTable[[#This Row],[Order Date]])</f>
        <v>2026</v>
      </c>
      <c r="D160" s="8" t="str">
        <f>"Q"&amp;ROUNDUP(MONTH(SalesDataTable[[#This Row],[Order Date]])/3,0)</f>
        <v>Q1</v>
      </c>
      <c r="E160" s="3">
        <f>MONTH(SalesDataTable[[#This Row],[Order Date]])</f>
        <v>2</v>
      </c>
      <c r="F160" s="3" t="str">
        <f>TEXT(SalesDataTable[[#This Row],[Order Date]],"MMM")</f>
        <v>Feb</v>
      </c>
      <c r="G160" s="3" t="s">
        <v>6</v>
      </c>
      <c r="H160" s="3" t="s">
        <v>41</v>
      </c>
      <c r="I160" s="3" t="s">
        <v>28</v>
      </c>
      <c r="J160" s="3" t="s">
        <v>13</v>
      </c>
      <c r="K160" s="3" t="s">
        <v>23</v>
      </c>
      <c r="L160" s="3" t="s">
        <v>51</v>
      </c>
      <c r="M160" s="4">
        <v>1</v>
      </c>
      <c r="N160" s="5">
        <v>123.95</v>
      </c>
      <c r="O160" s="6">
        <v>0</v>
      </c>
      <c r="P160" s="5">
        <v>61.32</v>
      </c>
      <c r="Q160" s="5">
        <f t="shared" si="8"/>
        <v>123.95</v>
      </c>
      <c r="R160" s="5">
        <f t="shared" si="9"/>
        <v>61.32</v>
      </c>
      <c r="S160" s="5">
        <f t="shared" si="10"/>
        <v>62.63</v>
      </c>
      <c r="T160" s="7">
        <f t="shared" si="11"/>
        <v>0.50528438886647842</v>
      </c>
    </row>
    <row r="161" spans="1:20" ht="15.5" x14ac:dyDescent="0.35">
      <c r="A161" s="1">
        <v>2642</v>
      </c>
      <c r="B161" s="2">
        <v>46055</v>
      </c>
      <c r="C161" s="3">
        <f>YEAR(SalesDataTable[[#This Row],[Order Date]])</f>
        <v>2026</v>
      </c>
      <c r="D161" s="8" t="str">
        <f>"Q"&amp;ROUNDUP(MONTH(SalesDataTable[[#This Row],[Order Date]])/3,0)</f>
        <v>Q1</v>
      </c>
      <c r="E161" s="3">
        <f>MONTH(SalesDataTable[[#This Row],[Order Date]])</f>
        <v>2</v>
      </c>
      <c r="F161" s="3" t="str">
        <f>TEXT(SalesDataTable[[#This Row],[Order Date]],"MMM")</f>
        <v>Feb</v>
      </c>
      <c r="G161" s="3" t="s">
        <v>6</v>
      </c>
      <c r="H161" s="3" t="s">
        <v>41</v>
      </c>
      <c r="I161" s="3" t="s">
        <v>28</v>
      </c>
      <c r="J161" s="3" t="s">
        <v>3</v>
      </c>
      <c r="K161" s="3" t="s">
        <v>23</v>
      </c>
      <c r="L161" s="3" t="s">
        <v>29</v>
      </c>
      <c r="M161" s="4">
        <v>3</v>
      </c>
      <c r="N161" s="5">
        <v>199.9</v>
      </c>
      <c r="O161" s="6">
        <v>0</v>
      </c>
      <c r="P161" s="5">
        <v>104.18</v>
      </c>
      <c r="Q161" s="5">
        <f t="shared" si="8"/>
        <v>599.70000000000005</v>
      </c>
      <c r="R161" s="5">
        <f t="shared" si="9"/>
        <v>312.54000000000002</v>
      </c>
      <c r="S161" s="5">
        <f t="shared" si="10"/>
        <v>287.16000000000003</v>
      </c>
      <c r="T161" s="7">
        <f t="shared" si="11"/>
        <v>0.47883941970985494</v>
      </c>
    </row>
    <row r="162" spans="1:20" ht="15.5" x14ac:dyDescent="0.35">
      <c r="A162" s="1">
        <v>2929</v>
      </c>
      <c r="B162" s="2">
        <v>46055</v>
      </c>
      <c r="C162" s="3">
        <f>YEAR(SalesDataTable[[#This Row],[Order Date]])</f>
        <v>2026</v>
      </c>
      <c r="D162" s="8" t="str">
        <f>"Q"&amp;ROUNDUP(MONTH(SalesDataTable[[#This Row],[Order Date]])/3,0)</f>
        <v>Q1</v>
      </c>
      <c r="E162" s="3">
        <f>MONTH(SalesDataTable[[#This Row],[Order Date]])</f>
        <v>2</v>
      </c>
      <c r="F162" s="3" t="str">
        <f>TEXT(SalesDataTable[[#This Row],[Order Date]],"MMM")</f>
        <v>Feb</v>
      </c>
      <c r="G162" s="3" t="s">
        <v>6</v>
      </c>
      <c r="H162" s="3" t="s">
        <v>43</v>
      </c>
      <c r="I162" s="3" t="s">
        <v>28</v>
      </c>
      <c r="J162" s="3" t="s">
        <v>3</v>
      </c>
      <c r="K162" s="3" t="s">
        <v>9</v>
      </c>
      <c r="L162" s="3" t="s">
        <v>10</v>
      </c>
      <c r="M162" s="4">
        <v>1</v>
      </c>
      <c r="N162" s="5">
        <v>93.78</v>
      </c>
      <c r="O162" s="6">
        <v>0</v>
      </c>
      <c r="P162" s="5">
        <v>44.21</v>
      </c>
      <c r="Q162" s="5">
        <f t="shared" si="8"/>
        <v>93.78</v>
      </c>
      <c r="R162" s="5">
        <f t="shared" si="9"/>
        <v>44.21</v>
      </c>
      <c r="S162" s="5">
        <f t="shared" si="10"/>
        <v>49.57</v>
      </c>
      <c r="T162" s="7">
        <f t="shared" si="11"/>
        <v>0.52857752185967155</v>
      </c>
    </row>
    <row r="163" spans="1:20" ht="15.5" x14ac:dyDescent="0.35">
      <c r="A163" s="1">
        <v>3855</v>
      </c>
      <c r="B163" s="2">
        <v>46055</v>
      </c>
      <c r="C163" s="3">
        <f>YEAR(SalesDataTable[[#This Row],[Order Date]])</f>
        <v>2026</v>
      </c>
      <c r="D163" s="8" t="str">
        <f>"Q"&amp;ROUNDUP(MONTH(SalesDataTable[[#This Row],[Order Date]])/3,0)</f>
        <v>Q1</v>
      </c>
      <c r="E163" s="3">
        <f>MONTH(SalesDataTable[[#This Row],[Order Date]])</f>
        <v>2</v>
      </c>
      <c r="F163" s="3" t="str">
        <f>TEXT(SalesDataTable[[#This Row],[Order Date]],"MMM")</f>
        <v>Feb</v>
      </c>
      <c r="G163" s="3" t="s">
        <v>0</v>
      </c>
      <c r="H163" s="3" t="s">
        <v>1</v>
      </c>
      <c r="I163" s="3" t="s">
        <v>2</v>
      </c>
      <c r="J163" s="3" t="s">
        <v>16</v>
      </c>
      <c r="K163" s="3" t="s">
        <v>34</v>
      </c>
      <c r="L163" s="3" t="s">
        <v>35</v>
      </c>
      <c r="M163" s="4">
        <v>1</v>
      </c>
      <c r="N163" s="5">
        <v>39.39</v>
      </c>
      <c r="O163" s="6">
        <v>0.1</v>
      </c>
      <c r="P163" s="5">
        <v>15.09</v>
      </c>
      <c r="Q163" s="5">
        <f t="shared" si="8"/>
        <v>35.451000000000001</v>
      </c>
      <c r="R163" s="5">
        <f t="shared" si="9"/>
        <v>15.09</v>
      </c>
      <c r="S163" s="5">
        <f t="shared" si="10"/>
        <v>20.361000000000001</v>
      </c>
      <c r="T163" s="7">
        <f t="shared" si="11"/>
        <v>0.57434204958957435</v>
      </c>
    </row>
    <row r="164" spans="1:20" ht="15.5" x14ac:dyDescent="0.35">
      <c r="A164" s="1">
        <v>4031</v>
      </c>
      <c r="B164" s="2">
        <v>46055</v>
      </c>
      <c r="C164" s="3">
        <f>YEAR(SalesDataTable[[#This Row],[Order Date]])</f>
        <v>2026</v>
      </c>
      <c r="D164" s="8" t="str">
        <f>"Q"&amp;ROUNDUP(MONTH(SalesDataTable[[#This Row],[Order Date]])/3,0)</f>
        <v>Q1</v>
      </c>
      <c r="E164" s="3">
        <f>MONTH(SalesDataTable[[#This Row],[Order Date]])</f>
        <v>2</v>
      </c>
      <c r="F164" s="3" t="str">
        <f>TEXT(SalesDataTable[[#This Row],[Order Date]],"MMM")</f>
        <v>Feb</v>
      </c>
      <c r="G164" s="3" t="s">
        <v>0</v>
      </c>
      <c r="H164" s="3" t="s">
        <v>1</v>
      </c>
      <c r="I164" s="3" t="s">
        <v>2</v>
      </c>
      <c r="J164" s="3" t="s">
        <v>13</v>
      </c>
      <c r="K164" s="3" t="s">
        <v>4</v>
      </c>
      <c r="L164" s="3" t="s">
        <v>30</v>
      </c>
      <c r="M164" s="4">
        <v>6</v>
      </c>
      <c r="N164" s="5">
        <v>101.64</v>
      </c>
      <c r="O164" s="6">
        <v>0</v>
      </c>
      <c r="P164" s="5">
        <v>51.06</v>
      </c>
      <c r="Q164" s="5">
        <f t="shared" si="8"/>
        <v>609.84</v>
      </c>
      <c r="R164" s="5">
        <f t="shared" si="9"/>
        <v>306.36</v>
      </c>
      <c r="S164" s="5">
        <f t="shared" si="10"/>
        <v>303.48</v>
      </c>
      <c r="T164" s="7">
        <f t="shared" si="11"/>
        <v>0.49763872491145217</v>
      </c>
    </row>
    <row r="165" spans="1:20" ht="15.5" x14ac:dyDescent="0.35">
      <c r="A165" s="1">
        <v>2</v>
      </c>
      <c r="B165" s="2">
        <v>46056</v>
      </c>
      <c r="C165" s="3">
        <f>YEAR(SalesDataTable[[#This Row],[Order Date]])</f>
        <v>2026</v>
      </c>
      <c r="D165" s="8" t="str">
        <f>"Q"&amp;ROUNDUP(MONTH(SalesDataTable[[#This Row],[Order Date]])/3,0)</f>
        <v>Q1</v>
      </c>
      <c r="E165" s="3">
        <f>MONTH(SalesDataTable[[#This Row],[Order Date]])</f>
        <v>2</v>
      </c>
      <c r="F165" s="3" t="str">
        <f>TEXT(SalesDataTable[[#This Row],[Order Date]],"MMM")</f>
        <v>Feb</v>
      </c>
      <c r="G165" s="3" t="s">
        <v>0</v>
      </c>
      <c r="H165" s="3" t="s">
        <v>1</v>
      </c>
      <c r="I165" s="3" t="s">
        <v>8</v>
      </c>
      <c r="J165" s="3" t="s">
        <v>16</v>
      </c>
      <c r="K165" s="3" t="s">
        <v>34</v>
      </c>
      <c r="L165" s="3" t="s">
        <v>42</v>
      </c>
      <c r="M165" s="4">
        <v>12</v>
      </c>
      <c r="N165" s="5">
        <v>36.74</v>
      </c>
      <c r="O165" s="6">
        <v>0.2</v>
      </c>
      <c r="P165" s="5">
        <v>13.53</v>
      </c>
      <c r="Q165" s="5">
        <f t="shared" si="8"/>
        <v>352.70400000000001</v>
      </c>
      <c r="R165" s="5">
        <f t="shared" si="9"/>
        <v>162.35999999999999</v>
      </c>
      <c r="S165" s="5">
        <f t="shared" si="10"/>
        <v>190.34400000000002</v>
      </c>
      <c r="T165" s="7">
        <f t="shared" si="11"/>
        <v>0.53967065868263475</v>
      </c>
    </row>
    <row r="166" spans="1:20" ht="15.5" x14ac:dyDescent="0.35">
      <c r="A166" s="1">
        <v>4228</v>
      </c>
      <c r="B166" s="2">
        <v>46056</v>
      </c>
      <c r="C166" s="3">
        <f>YEAR(SalesDataTable[[#This Row],[Order Date]])</f>
        <v>2026</v>
      </c>
      <c r="D166" s="8" t="str">
        <f>"Q"&amp;ROUNDUP(MONTH(SalesDataTable[[#This Row],[Order Date]])/3,0)</f>
        <v>Q1</v>
      </c>
      <c r="E166" s="3">
        <f>MONTH(SalesDataTable[[#This Row],[Order Date]])</f>
        <v>2</v>
      </c>
      <c r="F166" s="3" t="str">
        <f>TEXT(SalesDataTable[[#This Row],[Order Date]],"MMM")</f>
        <v>Feb</v>
      </c>
      <c r="G166" s="3" t="s">
        <v>20</v>
      </c>
      <c r="H166" s="3" t="s">
        <v>33</v>
      </c>
      <c r="I166" s="3" t="s">
        <v>19</v>
      </c>
      <c r="J166" s="3" t="s">
        <v>13</v>
      </c>
      <c r="K166" s="3" t="s">
        <v>9</v>
      </c>
      <c r="L166" s="3" t="s">
        <v>37</v>
      </c>
      <c r="M166" s="4">
        <v>2</v>
      </c>
      <c r="N166" s="5">
        <v>154.62</v>
      </c>
      <c r="O166" s="6">
        <v>0</v>
      </c>
      <c r="P166" s="5">
        <v>78.209999999999994</v>
      </c>
      <c r="Q166" s="5">
        <f t="shared" si="8"/>
        <v>309.24</v>
      </c>
      <c r="R166" s="5">
        <f t="shared" si="9"/>
        <v>156.41999999999999</v>
      </c>
      <c r="S166" s="5">
        <f t="shared" si="10"/>
        <v>152.82000000000002</v>
      </c>
      <c r="T166" s="7">
        <f t="shared" si="11"/>
        <v>0.49417927823050062</v>
      </c>
    </row>
    <row r="167" spans="1:20" ht="15.5" x14ac:dyDescent="0.35">
      <c r="A167" s="1">
        <v>928</v>
      </c>
      <c r="B167" s="2">
        <v>46057</v>
      </c>
      <c r="C167" s="3">
        <f>YEAR(SalesDataTable[[#This Row],[Order Date]])</f>
        <v>2026</v>
      </c>
      <c r="D167" s="8" t="str">
        <f>"Q"&amp;ROUNDUP(MONTH(SalesDataTable[[#This Row],[Order Date]])/3,0)</f>
        <v>Q1</v>
      </c>
      <c r="E167" s="3">
        <f>MONTH(SalesDataTable[[#This Row],[Order Date]])</f>
        <v>2</v>
      </c>
      <c r="F167" s="3" t="str">
        <f>TEXT(SalesDataTable[[#This Row],[Order Date]],"MMM")</f>
        <v>Feb</v>
      </c>
      <c r="G167" s="3" t="s">
        <v>0</v>
      </c>
      <c r="H167" s="3" t="s">
        <v>1</v>
      </c>
      <c r="I167" s="3" t="s">
        <v>28</v>
      </c>
      <c r="J167" s="3" t="s">
        <v>13</v>
      </c>
      <c r="K167" s="3" t="s">
        <v>23</v>
      </c>
      <c r="L167" s="3" t="s">
        <v>51</v>
      </c>
      <c r="M167" s="4">
        <v>1</v>
      </c>
      <c r="N167" s="5">
        <v>125.63</v>
      </c>
      <c r="O167" s="6">
        <v>0.1</v>
      </c>
      <c r="P167" s="5">
        <v>60.38</v>
      </c>
      <c r="Q167" s="5">
        <f t="shared" si="8"/>
        <v>113.06699999999999</v>
      </c>
      <c r="R167" s="5">
        <f t="shared" si="9"/>
        <v>60.38</v>
      </c>
      <c r="S167" s="5">
        <f t="shared" si="10"/>
        <v>52.686999999999991</v>
      </c>
      <c r="T167" s="7">
        <f t="shared" si="11"/>
        <v>0.46598034793529497</v>
      </c>
    </row>
    <row r="168" spans="1:20" ht="15.5" x14ac:dyDescent="0.35">
      <c r="A168" s="1">
        <v>933</v>
      </c>
      <c r="B168" s="2">
        <v>46057</v>
      </c>
      <c r="C168" s="3">
        <f>YEAR(SalesDataTable[[#This Row],[Order Date]])</f>
        <v>2026</v>
      </c>
      <c r="D168" s="8" t="str">
        <f>"Q"&amp;ROUNDUP(MONTH(SalesDataTable[[#This Row],[Order Date]])/3,0)</f>
        <v>Q1</v>
      </c>
      <c r="E168" s="3">
        <f>MONTH(SalesDataTable[[#This Row],[Order Date]])</f>
        <v>2</v>
      </c>
      <c r="F168" s="3" t="str">
        <f>TEXT(SalesDataTable[[#This Row],[Order Date]],"MMM")</f>
        <v>Feb</v>
      </c>
      <c r="G168" s="3" t="s">
        <v>6</v>
      </c>
      <c r="H168" s="3" t="s">
        <v>41</v>
      </c>
      <c r="I168" s="3" t="s">
        <v>2</v>
      </c>
      <c r="J168" s="3" t="s">
        <v>13</v>
      </c>
      <c r="K168" s="3" t="s">
        <v>23</v>
      </c>
      <c r="L168" s="3" t="s">
        <v>40</v>
      </c>
      <c r="M168" s="4">
        <v>2</v>
      </c>
      <c r="N168" s="5">
        <v>81.59</v>
      </c>
      <c r="O168" s="6">
        <v>0.1</v>
      </c>
      <c r="P168" s="5">
        <v>38.64</v>
      </c>
      <c r="Q168" s="5">
        <f t="shared" si="8"/>
        <v>146.86200000000002</v>
      </c>
      <c r="R168" s="5">
        <f t="shared" si="9"/>
        <v>77.28</v>
      </c>
      <c r="S168" s="5">
        <f t="shared" si="10"/>
        <v>69.582000000000022</v>
      </c>
      <c r="T168" s="7">
        <f t="shared" si="11"/>
        <v>0.47379172284185161</v>
      </c>
    </row>
    <row r="169" spans="1:20" ht="15.5" x14ac:dyDescent="0.35">
      <c r="A169" s="1">
        <v>1646</v>
      </c>
      <c r="B169" s="2">
        <v>46057</v>
      </c>
      <c r="C169" s="3">
        <f>YEAR(SalesDataTable[[#This Row],[Order Date]])</f>
        <v>2026</v>
      </c>
      <c r="D169" s="8" t="str">
        <f>"Q"&amp;ROUNDUP(MONTH(SalesDataTable[[#This Row],[Order Date]])/3,0)</f>
        <v>Q1</v>
      </c>
      <c r="E169" s="3">
        <f>MONTH(SalesDataTable[[#This Row],[Order Date]])</f>
        <v>2</v>
      </c>
      <c r="F169" s="3" t="str">
        <f>TEXT(SalesDataTable[[#This Row],[Order Date]],"MMM")</f>
        <v>Feb</v>
      </c>
      <c r="G169" s="3" t="s">
        <v>11</v>
      </c>
      <c r="H169" s="3" t="s">
        <v>25</v>
      </c>
      <c r="I169" s="3" t="s">
        <v>2</v>
      </c>
      <c r="J169" s="3" t="s">
        <v>13</v>
      </c>
      <c r="K169" s="3" t="s">
        <v>14</v>
      </c>
      <c r="L169" s="3" t="s">
        <v>32</v>
      </c>
      <c r="M169" s="4">
        <v>2</v>
      </c>
      <c r="N169" s="5">
        <v>45.81</v>
      </c>
      <c r="O169" s="6">
        <v>0.1</v>
      </c>
      <c r="P169" s="5">
        <v>18.420000000000002</v>
      </c>
      <c r="Q169" s="5">
        <f t="shared" si="8"/>
        <v>82.458000000000013</v>
      </c>
      <c r="R169" s="5">
        <f t="shared" si="9"/>
        <v>36.840000000000003</v>
      </c>
      <c r="S169" s="5">
        <f t="shared" si="10"/>
        <v>45.618000000000009</v>
      </c>
      <c r="T169" s="7">
        <f t="shared" si="11"/>
        <v>0.55322709743141962</v>
      </c>
    </row>
    <row r="170" spans="1:20" ht="15.5" x14ac:dyDescent="0.35">
      <c r="A170" s="1">
        <v>380</v>
      </c>
      <c r="B170" s="2">
        <v>46058</v>
      </c>
      <c r="C170" s="3">
        <f>YEAR(SalesDataTable[[#This Row],[Order Date]])</f>
        <v>2026</v>
      </c>
      <c r="D170" s="8" t="str">
        <f>"Q"&amp;ROUNDUP(MONTH(SalesDataTable[[#This Row],[Order Date]])/3,0)</f>
        <v>Q1</v>
      </c>
      <c r="E170" s="3">
        <f>MONTH(SalesDataTable[[#This Row],[Order Date]])</f>
        <v>2</v>
      </c>
      <c r="F170" s="3" t="str">
        <f>TEXT(SalesDataTable[[#This Row],[Order Date]],"MMM")</f>
        <v>Feb</v>
      </c>
      <c r="G170" s="3" t="s">
        <v>6</v>
      </c>
      <c r="H170" s="3" t="s">
        <v>43</v>
      </c>
      <c r="I170" s="3" t="s">
        <v>2</v>
      </c>
      <c r="J170" s="3" t="s">
        <v>3</v>
      </c>
      <c r="K170" s="3" t="s">
        <v>34</v>
      </c>
      <c r="L170" s="3" t="s">
        <v>38</v>
      </c>
      <c r="M170" s="4">
        <v>3</v>
      </c>
      <c r="N170" s="5">
        <v>125.63</v>
      </c>
      <c r="O170" s="6">
        <v>0</v>
      </c>
      <c r="P170" s="5">
        <v>71.05</v>
      </c>
      <c r="Q170" s="5">
        <f t="shared" si="8"/>
        <v>376.89</v>
      </c>
      <c r="R170" s="5">
        <f t="shared" si="9"/>
        <v>213.14999999999998</v>
      </c>
      <c r="S170" s="5">
        <f t="shared" si="10"/>
        <v>163.74</v>
      </c>
      <c r="T170" s="7">
        <f t="shared" si="11"/>
        <v>0.43445037013452203</v>
      </c>
    </row>
    <row r="171" spans="1:20" ht="15.5" x14ac:dyDescent="0.35">
      <c r="A171" s="1">
        <v>1723</v>
      </c>
      <c r="B171" s="2">
        <v>46058</v>
      </c>
      <c r="C171" s="3">
        <f>YEAR(SalesDataTable[[#This Row],[Order Date]])</f>
        <v>2026</v>
      </c>
      <c r="D171" s="8" t="str">
        <f>"Q"&amp;ROUNDUP(MONTH(SalesDataTable[[#This Row],[Order Date]])/3,0)</f>
        <v>Q1</v>
      </c>
      <c r="E171" s="3">
        <f>MONTH(SalesDataTable[[#This Row],[Order Date]])</f>
        <v>2</v>
      </c>
      <c r="F171" s="3" t="str">
        <f>TEXT(SalesDataTable[[#This Row],[Order Date]],"MMM")</f>
        <v>Feb</v>
      </c>
      <c r="G171" s="3" t="s">
        <v>20</v>
      </c>
      <c r="H171" s="3" t="s">
        <v>33</v>
      </c>
      <c r="I171" s="3" t="s">
        <v>2</v>
      </c>
      <c r="J171" s="3" t="s">
        <v>3</v>
      </c>
      <c r="K171" s="3" t="s">
        <v>4</v>
      </c>
      <c r="L171" s="3" t="s">
        <v>30</v>
      </c>
      <c r="M171" s="4">
        <v>2</v>
      </c>
      <c r="N171" s="5">
        <v>101.01</v>
      </c>
      <c r="O171" s="6">
        <v>0</v>
      </c>
      <c r="P171" s="5">
        <v>50.26</v>
      </c>
      <c r="Q171" s="5">
        <f t="shared" si="8"/>
        <v>202.02</v>
      </c>
      <c r="R171" s="5">
        <f t="shared" si="9"/>
        <v>100.52</v>
      </c>
      <c r="S171" s="5">
        <f t="shared" si="10"/>
        <v>101.50000000000001</v>
      </c>
      <c r="T171" s="7">
        <f t="shared" si="11"/>
        <v>0.50242550242550243</v>
      </c>
    </row>
    <row r="172" spans="1:20" ht="15.5" x14ac:dyDescent="0.35">
      <c r="A172" s="1">
        <v>2529</v>
      </c>
      <c r="B172" s="2">
        <v>46058</v>
      </c>
      <c r="C172" s="3">
        <f>YEAR(SalesDataTable[[#This Row],[Order Date]])</f>
        <v>2026</v>
      </c>
      <c r="D172" s="8" t="str">
        <f>"Q"&amp;ROUNDUP(MONTH(SalesDataTable[[#This Row],[Order Date]])/3,0)</f>
        <v>Q1</v>
      </c>
      <c r="E172" s="3">
        <f>MONTH(SalesDataTable[[#This Row],[Order Date]])</f>
        <v>2</v>
      </c>
      <c r="F172" s="3" t="str">
        <f>TEXT(SalesDataTable[[#This Row],[Order Date]],"MMM")</f>
        <v>Feb</v>
      </c>
      <c r="G172" s="3" t="s">
        <v>20</v>
      </c>
      <c r="H172" s="3" t="s">
        <v>47</v>
      </c>
      <c r="I172" s="3" t="s">
        <v>2</v>
      </c>
      <c r="J172" s="3" t="s">
        <v>3</v>
      </c>
      <c r="K172" s="3" t="s">
        <v>9</v>
      </c>
      <c r="L172" s="3" t="s">
        <v>37</v>
      </c>
      <c r="M172" s="4">
        <v>6</v>
      </c>
      <c r="N172" s="5">
        <v>154.22</v>
      </c>
      <c r="O172" s="6">
        <v>0</v>
      </c>
      <c r="P172" s="5">
        <v>79.599999999999994</v>
      </c>
      <c r="Q172" s="5">
        <f t="shared" si="8"/>
        <v>925.31999999999994</v>
      </c>
      <c r="R172" s="5">
        <f t="shared" si="9"/>
        <v>477.59999999999997</v>
      </c>
      <c r="S172" s="5">
        <f t="shared" si="10"/>
        <v>447.71999999999997</v>
      </c>
      <c r="T172" s="7">
        <f t="shared" si="11"/>
        <v>0.4838542342108676</v>
      </c>
    </row>
    <row r="173" spans="1:20" ht="15.5" x14ac:dyDescent="0.35">
      <c r="A173" s="1">
        <v>2685</v>
      </c>
      <c r="B173" s="2">
        <v>46058</v>
      </c>
      <c r="C173" s="3">
        <f>YEAR(SalesDataTable[[#This Row],[Order Date]])</f>
        <v>2026</v>
      </c>
      <c r="D173" s="8" t="str">
        <f>"Q"&amp;ROUNDUP(MONTH(SalesDataTable[[#This Row],[Order Date]])/3,0)</f>
        <v>Q1</v>
      </c>
      <c r="E173" s="3">
        <f>MONTH(SalesDataTable[[#This Row],[Order Date]])</f>
        <v>2</v>
      </c>
      <c r="F173" s="3" t="str">
        <f>TEXT(SalesDataTable[[#This Row],[Order Date]],"MMM")</f>
        <v>Feb</v>
      </c>
      <c r="G173" s="3" t="s">
        <v>6</v>
      </c>
      <c r="H173" s="3" t="s">
        <v>49</v>
      </c>
      <c r="I173" s="3" t="s">
        <v>2</v>
      </c>
      <c r="J173" s="3" t="s">
        <v>13</v>
      </c>
      <c r="K173" s="3" t="s">
        <v>9</v>
      </c>
      <c r="L173" s="3" t="s">
        <v>46</v>
      </c>
      <c r="M173" s="4">
        <v>1</v>
      </c>
      <c r="N173" s="5">
        <v>72.78</v>
      </c>
      <c r="O173" s="6">
        <v>0.05</v>
      </c>
      <c r="P173" s="5">
        <v>33.26</v>
      </c>
      <c r="Q173" s="5">
        <f t="shared" si="8"/>
        <v>69.140999999999991</v>
      </c>
      <c r="R173" s="5">
        <f t="shared" si="9"/>
        <v>33.26</v>
      </c>
      <c r="S173" s="5">
        <f t="shared" si="10"/>
        <v>35.880999999999993</v>
      </c>
      <c r="T173" s="7">
        <f t="shared" si="11"/>
        <v>0.51895402149231273</v>
      </c>
    </row>
    <row r="174" spans="1:20" ht="15.5" x14ac:dyDescent="0.35">
      <c r="A174" s="1">
        <v>2793</v>
      </c>
      <c r="B174" s="2">
        <v>46058</v>
      </c>
      <c r="C174" s="3">
        <f>YEAR(SalesDataTable[[#This Row],[Order Date]])</f>
        <v>2026</v>
      </c>
      <c r="D174" s="8" t="str">
        <f>"Q"&amp;ROUNDUP(MONTH(SalesDataTable[[#This Row],[Order Date]])/3,0)</f>
        <v>Q1</v>
      </c>
      <c r="E174" s="3">
        <f>MONTH(SalesDataTable[[#This Row],[Order Date]])</f>
        <v>2</v>
      </c>
      <c r="F174" s="3" t="str">
        <f>TEXT(SalesDataTable[[#This Row],[Order Date]],"MMM")</f>
        <v>Feb</v>
      </c>
      <c r="G174" s="3" t="s">
        <v>6</v>
      </c>
      <c r="H174" s="3" t="s">
        <v>49</v>
      </c>
      <c r="I174" s="3" t="s">
        <v>8</v>
      </c>
      <c r="J174" s="3" t="s">
        <v>16</v>
      </c>
      <c r="K174" s="3" t="s">
        <v>23</v>
      </c>
      <c r="L174" s="3" t="s">
        <v>51</v>
      </c>
      <c r="M174" s="4">
        <v>3</v>
      </c>
      <c r="N174" s="5">
        <v>122.69</v>
      </c>
      <c r="O174" s="6">
        <v>0.05</v>
      </c>
      <c r="P174" s="5">
        <v>62.08</v>
      </c>
      <c r="Q174" s="5">
        <f t="shared" si="8"/>
        <v>349.66649999999998</v>
      </c>
      <c r="R174" s="5">
        <f t="shared" si="9"/>
        <v>186.24</v>
      </c>
      <c r="S174" s="5">
        <f t="shared" si="10"/>
        <v>163.42649999999998</v>
      </c>
      <c r="T174" s="7">
        <f t="shared" si="11"/>
        <v>0.46737820180085876</v>
      </c>
    </row>
    <row r="175" spans="1:20" ht="15.5" x14ac:dyDescent="0.35">
      <c r="A175" s="1">
        <v>346</v>
      </c>
      <c r="B175" s="2">
        <v>46059</v>
      </c>
      <c r="C175" s="3">
        <f>YEAR(SalesDataTable[[#This Row],[Order Date]])</f>
        <v>2026</v>
      </c>
      <c r="D175" s="8" t="str">
        <f>"Q"&amp;ROUNDUP(MONTH(SalesDataTable[[#This Row],[Order Date]])/3,0)</f>
        <v>Q1</v>
      </c>
      <c r="E175" s="3">
        <f>MONTH(SalesDataTable[[#This Row],[Order Date]])</f>
        <v>2</v>
      </c>
      <c r="F175" s="3" t="str">
        <f>TEXT(SalesDataTable[[#This Row],[Order Date]],"MMM")</f>
        <v>Feb</v>
      </c>
      <c r="G175" s="3" t="s">
        <v>6</v>
      </c>
      <c r="H175" s="3" t="s">
        <v>7</v>
      </c>
      <c r="I175" s="3" t="s">
        <v>2</v>
      </c>
      <c r="J175" s="3" t="s">
        <v>16</v>
      </c>
      <c r="K175" s="3" t="s">
        <v>4</v>
      </c>
      <c r="L175" s="3" t="s">
        <v>30</v>
      </c>
      <c r="M175" s="4">
        <v>3</v>
      </c>
      <c r="N175" s="5">
        <v>103.22</v>
      </c>
      <c r="O175" s="6">
        <v>0</v>
      </c>
      <c r="P175" s="5">
        <v>50.74</v>
      </c>
      <c r="Q175" s="5">
        <f t="shared" si="8"/>
        <v>309.65999999999997</v>
      </c>
      <c r="R175" s="5">
        <f t="shared" si="9"/>
        <v>152.22</v>
      </c>
      <c r="S175" s="5">
        <f t="shared" si="10"/>
        <v>157.43999999999997</v>
      </c>
      <c r="T175" s="7">
        <f t="shared" si="11"/>
        <v>0.50842859910869986</v>
      </c>
    </row>
    <row r="176" spans="1:20" ht="15.5" x14ac:dyDescent="0.35">
      <c r="A176" s="1">
        <v>539</v>
      </c>
      <c r="B176" s="2">
        <v>46059</v>
      </c>
      <c r="C176" s="3">
        <f>YEAR(SalesDataTable[[#This Row],[Order Date]])</f>
        <v>2026</v>
      </c>
      <c r="D176" s="8" t="str">
        <f>"Q"&amp;ROUNDUP(MONTH(SalesDataTable[[#This Row],[Order Date]])/3,0)</f>
        <v>Q1</v>
      </c>
      <c r="E176" s="3">
        <f>MONTH(SalesDataTable[[#This Row],[Order Date]])</f>
        <v>2</v>
      </c>
      <c r="F176" s="3" t="str">
        <f>TEXT(SalesDataTable[[#This Row],[Order Date]],"MMM")</f>
        <v>Feb</v>
      </c>
      <c r="G176" s="3" t="s">
        <v>0</v>
      </c>
      <c r="H176" s="3" t="s">
        <v>50</v>
      </c>
      <c r="I176" s="3" t="s">
        <v>28</v>
      </c>
      <c r="J176" s="3" t="s">
        <v>13</v>
      </c>
      <c r="K176" s="3" t="s">
        <v>9</v>
      </c>
      <c r="L176" s="3" t="s">
        <v>10</v>
      </c>
      <c r="M176" s="4">
        <v>3</v>
      </c>
      <c r="N176" s="5">
        <v>92.96</v>
      </c>
      <c r="O176" s="6">
        <v>0.15</v>
      </c>
      <c r="P176" s="5">
        <v>44.56</v>
      </c>
      <c r="Q176" s="5">
        <f t="shared" si="8"/>
        <v>237.048</v>
      </c>
      <c r="R176" s="5">
        <f t="shared" si="9"/>
        <v>133.68</v>
      </c>
      <c r="S176" s="5">
        <f t="shared" si="10"/>
        <v>103.36799999999999</v>
      </c>
      <c r="T176" s="7">
        <f t="shared" si="11"/>
        <v>0.43606358205932971</v>
      </c>
    </row>
    <row r="177" spans="1:20" ht="15.5" x14ac:dyDescent="0.35">
      <c r="A177" s="1">
        <v>1368</v>
      </c>
      <c r="B177" s="2">
        <v>46059</v>
      </c>
      <c r="C177" s="3">
        <f>YEAR(SalesDataTable[[#This Row],[Order Date]])</f>
        <v>2026</v>
      </c>
      <c r="D177" s="8" t="str">
        <f>"Q"&amp;ROUNDUP(MONTH(SalesDataTable[[#This Row],[Order Date]])/3,0)</f>
        <v>Q1</v>
      </c>
      <c r="E177" s="3">
        <f>MONTH(SalesDataTable[[#This Row],[Order Date]])</f>
        <v>2</v>
      </c>
      <c r="F177" s="3" t="str">
        <f>TEXT(SalesDataTable[[#This Row],[Order Date]],"MMM")</f>
        <v>Feb</v>
      </c>
      <c r="G177" s="3" t="s">
        <v>6</v>
      </c>
      <c r="H177" s="3" t="s">
        <v>43</v>
      </c>
      <c r="I177" s="3" t="s">
        <v>19</v>
      </c>
      <c r="J177" s="3" t="s">
        <v>13</v>
      </c>
      <c r="K177" s="3" t="s">
        <v>14</v>
      </c>
      <c r="L177" s="3" t="s">
        <v>15</v>
      </c>
      <c r="M177" s="4">
        <v>1</v>
      </c>
      <c r="N177" s="5">
        <v>36.520000000000003</v>
      </c>
      <c r="O177" s="6">
        <v>0</v>
      </c>
      <c r="P177" s="5">
        <v>13.94</v>
      </c>
      <c r="Q177" s="5">
        <f t="shared" si="8"/>
        <v>36.520000000000003</v>
      </c>
      <c r="R177" s="5">
        <f t="shared" si="9"/>
        <v>13.94</v>
      </c>
      <c r="S177" s="5">
        <f t="shared" si="10"/>
        <v>22.580000000000005</v>
      </c>
      <c r="T177" s="7">
        <f t="shared" si="11"/>
        <v>0.61829134720700996</v>
      </c>
    </row>
    <row r="178" spans="1:20" ht="15.5" x14ac:dyDescent="0.35">
      <c r="A178" s="1">
        <v>3506</v>
      </c>
      <c r="B178" s="2">
        <v>46059</v>
      </c>
      <c r="C178" s="3">
        <f>YEAR(SalesDataTable[[#This Row],[Order Date]])</f>
        <v>2026</v>
      </c>
      <c r="D178" s="8" t="str">
        <f>"Q"&amp;ROUNDUP(MONTH(SalesDataTable[[#This Row],[Order Date]])/3,0)</f>
        <v>Q1</v>
      </c>
      <c r="E178" s="3">
        <f>MONTH(SalesDataTable[[#This Row],[Order Date]])</f>
        <v>2</v>
      </c>
      <c r="F178" s="3" t="str">
        <f>TEXT(SalesDataTable[[#This Row],[Order Date]],"MMM")</f>
        <v>Feb</v>
      </c>
      <c r="G178" s="3" t="s">
        <v>0</v>
      </c>
      <c r="H178" s="3" t="s">
        <v>1</v>
      </c>
      <c r="I178" s="3" t="s">
        <v>19</v>
      </c>
      <c r="J178" s="3" t="s">
        <v>3</v>
      </c>
      <c r="K178" s="3" t="s">
        <v>34</v>
      </c>
      <c r="L178" s="3" t="s">
        <v>45</v>
      </c>
      <c r="M178" s="4">
        <v>3</v>
      </c>
      <c r="N178" s="5">
        <v>50.65</v>
      </c>
      <c r="O178" s="6">
        <v>0</v>
      </c>
      <c r="P178" s="5">
        <v>21.49</v>
      </c>
      <c r="Q178" s="5">
        <f t="shared" si="8"/>
        <v>151.94999999999999</v>
      </c>
      <c r="R178" s="5">
        <f t="shared" si="9"/>
        <v>64.47</v>
      </c>
      <c r="S178" s="5">
        <f t="shared" si="10"/>
        <v>87.47999999999999</v>
      </c>
      <c r="T178" s="7">
        <f t="shared" si="11"/>
        <v>0.57571569595261596</v>
      </c>
    </row>
    <row r="179" spans="1:20" ht="15.5" x14ac:dyDescent="0.35">
      <c r="A179" s="1">
        <v>1314</v>
      </c>
      <c r="B179" s="2">
        <v>46060</v>
      </c>
      <c r="C179" s="3">
        <f>YEAR(SalesDataTable[[#This Row],[Order Date]])</f>
        <v>2026</v>
      </c>
      <c r="D179" s="8" t="str">
        <f>"Q"&amp;ROUNDUP(MONTH(SalesDataTable[[#This Row],[Order Date]])/3,0)</f>
        <v>Q1</v>
      </c>
      <c r="E179" s="3">
        <f>MONTH(SalesDataTable[[#This Row],[Order Date]])</f>
        <v>2</v>
      </c>
      <c r="F179" s="3" t="str">
        <f>TEXT(SalesDataTable[[#This Row],[Order Date]],"MMM")</f>
        <v>Feb</v>
      </c>
      <c r="G179" s="3" t="s">
        <v>20</v>
      </c>
      <c r="H179" s="3" t="s">
        <v>21</v>
      </c>
      <c r="I179" s="3" t="s">
        <v>2</v>
      </c>
      <c r="J179" s="3" t="s">
        <v>3</v>
      </c>
      <c r="K179" s="3" t="s">
        <v>14</v>
      </c>
      <c r="L179" s="3" t="s">
        <v>15</v>
      </c>
      <c r="M179" s="4">
        <v>2</v>
      </c>
      <c r="N179" s="5">
        <v>37.03</v>
      </c>
      <c r="O179" s="6">
        <v>0.15</v>
      </c>
      <c r="P179" s="5">
        <v>13.87</v>
      </c>
      <c r="Q179" s="5">
        <f t="shared" si="8"/>
        <v>62.951000000000001</v>
      </c>
      <c r="R179" s="5">
        <f t="shared" si="9"/>
        <v>27.74</v>
      </c>
      <c r="S179" s="5">
        <f t="shared" si="10"/>
        <v>35.210999999999999</v>
      </c>
      <c r="T179" s="7">
        <f t="shared" si="11"/>
        <v>0.55933980397451988</v>
      </c>
    </row>
    <row r="180" spans="1:20" ht="15.5" x14ac:dyDescent="0.35">
      <c r="A180" s="1">
        <v>2092</v>
      </c>
      <c r="B180" s="2">
        <v>46060</v>
      </c>
      <c r="C180" s="3">
        <f>YEAR(SalesDataTable[[#This Row],[Order Date]])</f>
        <v>2026</v>
      </c>
      <c r="D180" s="8" t="str">
        <f>"Q"&amp;ROUNDUP(MONTH(SalesDataTable[[#This Row],[Order Date]])/3,0)</f>
        <v>Q1</v>
      </c>
      <c r="E180" s="3">
        <f>MONTH(SalesDataTable[[#This Row],[Order Date]])</f>
        <v>2</v>
      </c>
      <c r="F180" s="3" t="str">
        <f>TEXT(SalesDataTable[[#This Row],[Order Date]],"MMM")</f>
        <v>Feb</v>
      </c>
      <c r="G180" s="3" t="s">
        <v>11</v>
      </c>
      <c r="H180" s="3" t="s">
        <v>12</v>
      </c>
      <c r="I180" s="3" t="s">
        <v>2</v>
      </c>
      <c r="J180" s="3" t="s">
        <v>13</v>
      </c>
      <c r="K180" s="3" t="s">
        <v>34</v>
      </c>
      <c r="L180" s="3" t="s">
        <v>42</v>
      </c>
      <c r="M180" s="4">
        <v>1</v>
      </c>
      <c r="N180" s="5">
        <v>36.619999999999997</v>
      </c>
      <c r="O180" s="6">
        <v>0</v>
      </c>
      <c r="P180" s="5">
        <v>13.55</v>
      </c>
      <c r="Q180" s="5">
        <f t="shared" si="8"/>
        <v>36.619999999999997</v>
      </c>
      <c r="R180" s="5">
        <f t="shared" si="9"/>
        <v>13.55</v>
      </c>
      <c r="S180" s="5">
        <f t="shared" si="10"/>
        <v>23.069999999999997</v>
      </c>
      <c r="T180" s="7">
        <f t="shared" si="11"/>
        <v>0.62998361551064985</v>
      </c>
    </row>
    <row r="181" spans="1:20" ht="15.5" x14ac:dyDescent="0.35">
      <c r="A181" s="1">
        <v>5083</v>
      </c>
      <c r="B181" s="2">
        <v>46060</v>
      </c>
      <c r="C181" s="3">
        <f>YEAR(SalesDataTable[[#This Row],[Order Date]])</f>
        <v>2026</v>
      </c>
      <c r="D181" s="8" t="str">
        <f>"Q"&amp;ROUNDUP(MONTH(SalesDataTable[[#This Row],[Order Date]])/3,0)</f>
        <v>Q1</v>
      </c>
      <c r="E181" s="3">
        <f>MONTH(SalesDataTable[[#This Row],[Order Date]])</f>
        <v>2</v>
      </c>
      <c r="F181" s="3" t="str">
        <f>TEXT(SalesDataTable[[#This Row],[Order Date]],"MMM")</f>
        <v>Feb</v>
      </c>
      <c r="G181" s="3" t="s">
        <v>11</v>
      </c>
      <c r="H181" s="3" t="s">
        <v>52</v>
      </c>
      <c r="I181" s="3" t="s">
        <v>19</v>
      </c>
      <c r="J181" s="3" t="s">
        <v>3</v>
      </c>
      <c r="K181" s="3" t="s">
        <v>23</v>
      </c>
      <c r="L181" s="3" t="s">
        <v>40</v>
      </c>
      <c r="M181" s="4">
        <v>1</v>
      </c>
      <c r="N181" s="5">
        <v>81.47</v>
      </c>
      <c r="O181" s="6">
        <v>0</v>
      </c>
      <c r="P181" s="5">
        <v>39.18</v>
      </c>
      <c r="Q181" s="5">
        <f t="shared" si="8"/>
        <v>81.47</v>
      </c>
      <c r="R181" s="5">
        <f t="shared" si="9"/>
        <v>39.18</v>
      </c>
      <c r="S181" s="5">
        <f t="shared" si="10"/>
        <v>42.29</v>
      </c>
      <c r="T181" s="7">
        <f t="shared" si="11"/>
        <v>0.51908678040996681</v>
      </c>
    </row>
    <row r="182" spans="1:20" ht="15.5" x14ac:dyDescent="0.35">
      <c r="A182" s="1">
        <v>582</v>
      </c>
      <c r="B182" s="2">
        <v>46061</v>
      </c>
      <c r="C182" s="3">
        <f>YEAR(SalesDataTable[[#This Row],[Order Date]])</f>
        <v>2026</v>
      </c>
      <c r="D182" s="8" t="str">
        <f>"Q"&amp;ROUNDUP(MONTH(SalesDataTable[[#This Row],[Order Date]])/3,0)</f>
        <v>Q1</v>
      </c>
      <c r="E182" s="3">
        <f>MONTH(SalesDataTable[[#This Row],[Order Date]])</f>
        <v>2</v>
      </c>
      <c r="F182" s="3" t="str">
        <f>TEXT(SalesDataTable[[#This Row],[Order Date]],"MMM")</f>
        <v>Feb</v>
      </c>
      <c r="G182" s="3" t="s">
        <v>6</v>
      </c>
      <c r="H182" s="3" t="s">
        <v>7</v>
      </c>
      <c r="I182" s="3" t="s">
        <v>8</v>
      </c>
      <c r="J182" s="3" t="s">
        <v>3</v>
      </c>
      <c r="K182" s="3" t="s">
        <v>23</v>
      </c>
      <c r="L182" s="3" t="s">
        <v>51</v>
      </c>
      <c r="M182" s="4">
        <v>12</v>
      </c>
      <c r="N182" s="5">
        <v>122.75</v>
      </c>
      <c r="O182" s="6">
        <v>0.15</v>
      </c>
      <c r="P182" s="5">
        <v>62.51</v>
      </c>
      <c r="Q182" s="5">
        <f t="shared" si="8"/>
        <v>1252.05</v>
      </c>
      <c r="R182" s="5">
        <f t="shared" si="9"/>
        <v>750.12</v>
      </c>
      <c r="S182" s="5">
        <f t="shared" si="10"/>
        <v>501.92999999999995</v>
      </c>
      <c r="T182" s="7">
        <f t="shared" si="11"/>
        <v>0.40088654606445429</v>
      </c>
    </row>
    <row r="183" spans="1:20" ht="15.5" x14ac:dyDescent="0.35">
      <c r="A183" s="1">
        <v>902</v>
      </c>
      <c r="B183" s="2">
        <v>46061</v>
      </c>
      <c r="C183" s="3">
        <f>YEAR(SalesDataTable[[#This Row],[Order Date]])</f>
        <v>2026</v>
      </c>
      <c r="D183" s="8" t="str">
        <f>"Q"&amp;ROUNDUP(MONTH(SalesDataTable[[#This Row],[Order Date]])/3,0)</f>
        <v>Q1</v>
      </c>
      <c r="E183" s="3">
        <f>MONTH(SalesDataTable[[#This Row],[Order Date]])</f>
        <v>2</v>
      </c>
      <c r="F183" s="3" t="str">
        <f>TEXT(SalesDataTable[[#This Row],[Order Date]],"MMM")</f>
        <v>Feb</v>
      </c>
      <c r="G183" s="3" t="s">
        <v>0</v>
      </c>
      <c r="H183" s="3" t="s">
        <v>36</v>
      </c>
      <c r="I183" s="3" t="s">
        <v>2</v>
      </c>
      <c r="J183" s="3" t="s">
        <v>16</v>
      </c>
      <c r="K183" s="3" t="s">
        <v>34</v>
      </c>
      <c r="L183" s="3" t="s">
        <v>45</v>
      </c>
      <c r="M183" s="4">
        <v>1</v>
      </c>
      <c r="N183" s="5">
        <v>50.38</v>
      </c>
      <c r="O183" s="6">
        <v>0.05</v>
      </c>
      <c r="P183" s="5">
        <v>21.95</v>
      </c>
      <c r="Q183" s="5">
        <f t="shared" si="8"/>
        <v>47.860999999999997</v>
      </c>
      <c r="R183" s="5">
        <f t="shared" si="9"/>
        <v>21.95</v>
      </c>
      <c r="S183" s="5">
        <f t="shared" si="10"/>
        <v>25.910999999999998</v>
      </c>
      <c r="T183" s="7">
        <f t="shared" si="11"/>
        <v>0.54138024696516995</v>
      </c>
    </row>
    <row r="184" spans="1:20" ht="15.5" x14ac:dyDescent="0.35">
      <c r="A184" s="1">
        <v>2396</v>
      </c>
      <c r="B184" s="2">
        <v>46061</v>
      </c>
      <c r="C184" s="3">
        <f>YEAR(SalesDataTable[[#This Row],[Order Date]])</f>
        <v>2026</v>
      </c>
      <c r="D184" s="8" t="str">
        <f>"Q"&amp;ROUNDUP(MONTH(SalesDataTable[[#This Row],[Order Date]])/3,0)</f>
        <v>Q1</v>
      </c>
      <c r="E184" s="3">
        <f>MONTH(SalesDataTable[[#This Row],[Order Date]])</f>
        <v>2</v>
      </c>
      <c r="F184" s="3" t="str">
        <f>TEXT(SalesDataTable[[#This Row],[Order Date]],"MMM")</f>
        <v>Feb</v>
      </c>
      <c r="G184" s="3" t="s">
        <v>20</v>
      </c>
      <c r="H184" s="3" t="s">
        <v>31</v>
      </c>
      <c r="I184" s="3" t="s">
        <v>2</v>
      </c>
      <c r="J184" s="3" t="s">
        <v>16</v>
      </c>
      <c r="K184" s="3" t="s">
        <v>34</v>
      </c>
      <c r="L184" s="3" t="s">
        <v>45</v>
      </c>
      <c r="M184" s="4">
        <v>2</v>
      </c>
      <c r="N184" s="5">
        <v>50.4</v>
      </c>
      <c r="O184" s="6">
        <v>0</v>
      </c>
      <c r="P184" s="5">
        <v>21.43</v>
      </c>
      <c r="Q184" s="5">
        <f t="shared" si="8"/>
        <v>100.8</v>
      </c>
      <c r="R184" s="5">
        <f t="shared" si="9"/>
        <v>42.86</v>
      </c>
      <c r="S184" s="5">
        <f t="shared" si="10"/>
        <v>57.94</v>
      </c>
      <c r="T184" s="7">
        <f t="shared" si="11"/>
        <v>0.57480158730158726</v>
      </c>
    </row>
    <row r="185" spans="1:20" ht="15.5" x14ac:dyDescent="0.35">
      <c r="A185" s="1">
        <v>2494</v>
      </c>
      <c r="B185" s="2">
        <v>46061</v>
      </c>
      <c r="C185" s="3">
        <f>YEAR(SalesDataTable[[#This Row],[Order Date]])</f>
        <v>2026</v>
      </c>
      <c r="D185" s="8" t="str">
        <f>"Q"&amp;ROUNDUP(MONTH(SalesDataTable[[#This Row],[Order Date]])/3,0)</f>
        <v>Q1</v>
      </c>
      <c r="E185" s="3">
        <f>MONTH(SalesDataTable[[#This Row],[Order Date]])</f>
        <v>2</v>
      </c>
      <c r="F185" s="3" t="str">
        <f>TEXT(SalesDataTable[[#This Row],[Order Date]],"MMM")</f>
        <v>Feb</v>
      </c>
      <c r="G185" s="3" t="s">
        <v>11</v>
      </c>
      <c r="H185" s="3" t="s">
        <v>25</v>
      </c>
      <c r="I185" s="3" t="s">
        <v>2</v>
      </c>
      <c r="J185" s="3" t="s">
        <v>13</v>
      </c>
      <c r="K185" s="3" t="s">
        <v>9</v>
      </c>
      <c r="L185" s="3" t="s">
        <v>46</v>
      </c>
      <c r="M185" s="4">
        <v>1</v>
      </c>
      <c r="N185" s="5">
        <v>69.98</v>
      </c>
      <c r="O185" s="6">
        <v>0</v>
      </c>
      <c r="P185" s="5">
        <v>33.21</v>
      </c>
      <c r="Q185" s="5">
        <f t="shared" si="8"/>
        <v>69.98</v>
      </c>
      <c r="R185" s="5">
        <f t="shared" si="9"/>
        <v>33.21</v>
      </c>
      <c r="S185" s="5">
        <f t="shared" si="10"/>
        <v>36.770000000000003</v>
      </c>
      <c r="T185" s="7">
        <f t="shared" si="11"/>
        <v>0.52543583881108891</v>
      </c>
    </row>
    <row r="186" spans="1:20" ht="15.5" x14ac:dyDescent="0.35">
      <c r="A186" s="1">
        <v>2925</v>
      </c>
      <c r="B186" s="2">
        <v>46061</v>
      </c>
      <c r="C186" s="3">
        <f>YEAR(SalesDataTable[[#This Row],[Order Date]])</f>
        <v>2026</v>
      </c>
      <c r="D186" s="8" t="str">
        <f>"Q"&amp;ROUNDUP(MONTH(SalesDataTable[[#This Row],[Order Date]])/3,0)</f>
        <v>Q1</v>
      </c>
      <c r="E186" s="3">
        <f>MONTH(SalesDataTable[[#This Row],[Order Date]])</f>
        <v>2</v>
      </c>
      <c r="F186" s="3" t="str">
        <f>TEXT(SalesDataTable[[#This Row],[Order Date]],"MMM")</f>
        <v>Feb</v>
      </c>
      <c r="G186" s="3" t="s">
        <v>0</v>
      </c>
      <c r="H186" s="3" t="s">
        <v>1</v>
      </c>
      <c r="I186" s="3" t="s">
        <v>19</v>
      </c>
      <c r="J186" s="3" t="s">
        <v>13</v>
      </c>
      <c r="K186" s="3" t="s">
        <v>9</v>
      </c>
      <c r="L186" s="3" t="s">
        <v>10</v>
      </c>
      <c r="M186" s="4">
        <v>3</v>
      </c>
      <c r="N186" s="5">
        <v>90.04</v>
      </c>
      <c r="O186" s="6">
        <v>0.05</v>
      </c>
      <c r="P186" s="5">
        <v>45.25</v>
      </c>
      <c r="Q186" s="5">
        <f t="shared" si="8"/>
        <v>256.61399999999998</v>
      </c>
      <c r="R186" s="5">
        <f t="shared" si="9"/>
        <v>135.75</v>
      </c>
      <c r="S186" s="5">
        <f t="shared" si="10"/>
        <v>120.86399999999998</v>
      </c>
      <c r="T186" s="7">
        <f t="shared" si="11"/>
        <v>0.47099534709719654</v>
      </c>
    </row>
    <row r="187" spans="1:20" ht="15.5" x14ac:dyDescent="0.35">
      <c r="A187" s="1">
        <v>3614</v>
      </c>
      <c r="B187" s="2">
        <v>46061</v>
      </c>
      <c r="C187" s="3">
        <f>YEAR(SalesDataTable[[#This Row],[Order Date]])</f>
        <v>2026</v>
      </c>
      <c r="D187" s="8" t="str">
        <f>"Q"&amp;ROUNDUP(MONTH(SalesDataTable[[#This Row],[Order Date]])/3,0)</f>
        <v>Q1</v>
      </c>
      <c r="E187" s="3">
        <f>MONTH(SalesDataTable[[#This Row],[Order Date]])</f>
        <v>2</v>
      </c>
      <c r="F187" s="3" t="str">
        <f>TEXT(SalesDataTable[[#This Row],[Order Date]],"MMM")</f>
        <v>Feb</v>
      </c>
      <c r="G187" s="3" t="s">
        <v>6</v>
      </c>
      <c r="H187" s="3" t="s">
        <v>49</v>
      </c>
      <c r="I187" s="3" t="s">
        <v>2</v>
      </c>
      <c r="J187" s="3" t="s">
        <v>13</v>
      </c>
      <c r="K187" s="3" t="s">
        <v>34</v>
      </c>
      <c r="L187" s="3" t="s">
        <v>45</v>
      </c>
      <c r="M187" s="4">
        <v>3</v>
      </c>
      <c r="N187" s="5">
        <v>51.18</v>
      </c>
      <c r="O187" s="6">
        <v>0</v>
      </c>
      <c r="P187" s="5">
        <v>21.95</v>
      </c>
      <c r="Q187" s="5">
        <f t="shared" si="8"/>
        <v>153.54</v>
      </c>
      <c r="R187" s="5">
        <f t="shared" si="9"/>
        <v>65.849999999999994</v>
      </c>
      <c r="S187" s="5">
        <f t="shared" si="10"/>
        <v>87.69</v>
      </c>
      <c r="T187" s="7">
        <f t="shared" si="11"/>
        <v>0.57112153184837833</v>
      </c>
    </row>
    <row r="188" spans="1:20" ht="15.5" x14ac:dyDescent="0.35">
      <c r="A188" s="1">
        <v>4360</v>
      </c>
      <c r="B188" s="2">
        <v>46061</v>
      </c>
      <c r="C188" s="3">
        <f>YEAR(SalesDataTable[[#This Row],[Order Date]])</f>
        <v>2026</v>
      </c>
      <c r="D188" s="8" t="str">
        <f>"Q"&amp;ROUNDUP(MONTH(SalesDataTable[[#This Row],[Order Date]])/3,0)</f>
        <v>Q1</v>
      </c>
      <c r="E188" s="3">
        <f>MONTH(SalesDataTable[[#This Row],[Order Date]])</f>
        <v>2</v>
      </c>
      <c r="F188" s="3" t="str">
        <f>TEXT(SalesDataTable[[#This Row],[Order Date]],"MMM")</f>
        <v>Feb</v>
      </c>
      <c r="G188" s="3" t="s">
        <v>0</v>
      </c>
      <c r="H188" s="3" t="s">
        <v>50</v>
      </c>
      <c r="I188" s="3" t="s">
        <v>2</v>
      </c>
      <c r="J188" s="3" t="s">
        <v>13</v>
      </c>
      <c r="K188" s="3" t="s">
        <v>14</v>
      </c>
      <c r="L188" s="3" t="s">
        <v>15</v>
      </c>
      <c r="M188" s="4">
        <v>1</v>
      </c>
      <c r="N188" s="5">
        <v>35.69</v>
      </c>
      <c r="O188" s="6">
        <v>0</v>
      </c>
      <c r="P188" s="5">
        <v>13.38</v>
      </c>
      <c r="Q188" s="5">
        <f t="shared" si="8"/>
        <v>35.69</v>
      </c>
      <c r="R188" s="5">
        <f t="shared" si="9"/>
        <v>13.38</v>
      </c>
      <c r="S188" s="5">
        <f t="shared" si="10"/>
        <v>22.309999999999995</v>
      </c>
      <c r="T188" s="7">
        <f t="shared" si="11"/>
        <v>0.62510507144858496</v>
      </c>
    </row>
    <row r="189" spans="1:20" ht="15.5" x14ac:dyDescent="0.35">
      <c r="A189" s="1">
        <v>4582</v>
      </c>
      <c r="B189" s="2">
        <v>46061</v>
      </c>
      <c r="C189" s="3">
        <f>YEAR(SalesDataTable[[#This Row],[Order Date]])</f>
        <v>2026</v>
      </c>
      <c r="D189" s="8" t="str">
        <f>"Q"&amp;ROUNDUP(MONTH(SalesDataTable[[#This Row],[Order Date]])/3,0)</f>
        <v>Q1</v>
      </c>
      <c r="E189" s="3">
        <f>MONTH(SalesDataTable[[#This Row],[Order Date]])</f>
        <v>2</v>
      </c>
      <c r="F189" s="3" t="str">
        <f>TEXT(SalesDataTable[[#This Row],[Order Date]],"MMM")</f>
        <v>Feb</v>
      </c>
      <c r="G189" s="3" t="s">
        <v>20</v>
      </c>
      <c r="H189" s="3" t="s">
        <v>31</v>
      </c>
      <c r="I189" s="3" t="s">
        <v>2</v>
      </c>
      <c r="J189" s="3" t="s">
        <v>13</v>
      </c>
      <c r="K189" s="3" t="s">
        <v>4</v>
      </c>
      <c r="L189" s="3" t="s">
        <v>22</v>
      </c>
      <c r="M189" s="4">
        <v>3</v>
      </c>
      <c r="N189" s="5">
        <v>50.29</v>
      </c>
      <c r="O189" s="6">
        <v>0.05</v>
      </c>
      <c r="P189" s="5">
        <v>22.87</v>
      </c>
      <c r="Q189" s="5">
        <f t="shared" si="8"/>
        <v>143.32650000000001</v>
      </c>
      <c r="R189" s="5">
        <f t="shared" si="9"/>
        <v>68.61</v>
      </c>
      <c r="S189" s="5">
        <f t="shared" si="10"/>
        <v>74.716500000000011</v>
      </c>
      <c r="T189" s="7">
        <f t="shared" si="11"/>
        <v>0.52130275978273388</v>
      </c>
    </row>
    <row r="190" spans="1:20" ht="15.5" x14ac:dyDescent="0.35">
      <c r="A190" s="1">
        <v>4381</v>
      </c>
      <c r="B190" s="2">
        <v>46062</v>
      </c>
      <c r="C190" s="3">
        <f>YEAR(SalesDataTable[[#This Row],[Order Date]])</f>
        <v>2026</v>
      </c>
      <c r="D190" s="8" t="str">
        <f>"Q"&amp;ROUNDUP(MONTH(SalesDataTable[[#This Row],[Order Date]])/3,0)</f>
        <v>Q1</v>
      </c>
      <c r="E190" s="3">
        <f>MONTH(SalesDataTable[[#This Row],[Order Date]])</f>
        <v>2</v>
      </c>
      <c r="F190" s="3" t="str">
        <f>TEXT(SalesDataTable[[#This Row],[Order Date]],"MMM")</f>
        <v>Feb</v>
      </c>
      <c r="G190" s="3" t="s">
        <v>6</v>
      </c>
      <c r="H190" s="3" t="s">
        <v>43</v>
      </c>
      <c r="I190" s="3" t="s">
        <v>28</v>
      </c>
      <c r="J190" s="3" t="s">
        <v>3</v>
      </c>
      <c r="K190" s="3" t="s">
        <v>23</v>
      </c>
      <c r="L190" s="3" t="s">
        <v>29</v>
      </c>
      <c r="M190" s="4">
        <v>1</v>
      </c>
      <c r="N190" s="5">
        <v>194.32</v>
      </c>
      <c r="O190" s="6">
        <v>0.05</v>
      </c>
      <c r="P190" s="5">
        <v>102.52</v>
      </c>
      <c r="Q190" s="5">
        <f t="shared" si="8"/>
        <v>184.60399999999998</v>
      </c>
      <c r="R190" s="5">
        <f t="shared" si="9"/>
        <v>102.52</v>
      </c>
      <c r="S190" s="5">
        <f t="shared" si="10"/>
        <v>82.083999999999989</v>
      </c>
      <c r="T190" s="7">
        <f t="shared" si="11"/>
        <v>0.44464908669367942</v>
      </c>
    </row>
    <row r="191" spans="1:20" ht="15.5" x14ac:dyDescent="0.35">
      <c r="A191" s="1">
        <v>4964</v>
      </c>
      <c r="B191" s="2">
        <v>46062</v>
      </c>
      <c r="C191" s="3">
        <f>YEAR(SalesDataTable[[#This Row],[Order Date]])</f>
        <v>2026</v>
      </c>
      <c r="D191" s="8" t="str">
        <f>"Q"&amp;ROUNDUP(MONTH(SalesDataTable[[#This Row],[Order Date]])/3,0)</f>
        <v>Q1</v>
      </c>
      <c r="E191" s="3">
        <f>MONTH(SalesDataTable[[#This Row],[Order Date]])</f>
        <v>2</v>
      </c>
      <c r="F191" s="3" t="str">
        <f>TEXT(SalesDataTable[[#This Row],[Order Date]],"MMM")</f>
        <v>Feb</v>
      </c>
      <c r="G191" s="3" t="s">
        <v>20</v>
      </c>
      <c r="H191" s="3" t="s">
        <v>47</v>
      </c>
      <c r="I191" s="3" t="s">
        <v>19</v>
      </c>
      <c r="J191" s="3" t="s">
        <v>13</v>
      </c>
      <c r="K191" s="3" t="s">
        <v>34</v>
      </c>
      <c r="L191" s="3" t="s">
        <v>35</v>
      </c>
      <c r="M191" s="4">
        <v>4</v>
      </c>
      <c r="N191" s="5">
        <v>40.44</v>
      </c>
      <c r="O191" s="6">
        <v>0</v>
      </c>
      <c r="P191" s="5">
        <v>14.75</v>
      </c>
      <c r="Q191" s="5">
        <f t="shared" si="8"/>
        <v>161.76</v>
      </c>
      <c r="R191" s="5">
        <f t="shared" si="9"/>
        <v>59</v>
      </c>
      <c r="S191" s="5">
        <f t="shared" si="10"/>
        <v>102.75999999999999</v>
      </c>
      <c r="T191" s="7">
        <f t="shared" si="11"/>
        <v>0.63526211671612265</v>
      </c>
    </row>
    <row r="192" spans="1:20" ht="15.5" x14ac:dyDescent="0.35">
      <c r="A192" s="1">
        <v>255</v>
      </c>
      <c r="B192" s="2">
        <v>46063</v>
      </c>
      <c r="C192" s="3">
        <f>YEAR(SalesDataTable[[#This Row],[Order Date]])</f>
        <v>2026</v>
      </c>
      <c r="D192" s="8" t="str">
        <f>"Q"&amp;ROUNDUP(MONTH(SalesDataTable[[#This Row],[Order Date]])/3,0)</f>
        <v>Q1</v>
      </c>
      <c r="E192" s="3">
        <f>MONTH(SalesDataTable[[#This Row],[Order Date]])</f>
        <v>2</v>
      </c>
      <c r="F192" s="3" t="str">
        <f>TEXT(SalesDataTable[[#This Row],[Order Date]],"MMM")</f>
        <v>Feb</v>
      </c>
      <c r="G192" s="3" t="s">
        <v>20</v>
      </c>
      <c r="H192" s="3" t="s">
        <v>31</v>
      </c>
      <c r="I192" s="3" t="s">
        <v>2</v>
      </c>
      <c r="J192" s="3" t="s">
        <v>13</v>
      </c>
      <c r="K192" s="3" t="s">
        <v>14</v>
      </c>
      <c r="L192" s="3" t="s">
        <v>44</v>
      </c>
      <c r="M192" s="4">
        <v>3</v>
      </c>
      <c r="N192" s="5">
        <v>134.53</v>
      </c>
      <c r="O192" s="6">
        <v>0.1</v>
      </c>
      <c r="P192" s="5">
        <v>69.12</v>
      </c>
      <c r="Q192" s="5">
        <f t="shared" si="8"/>
        <v>363.23100000000005</v>
      </c>
      <c r="R192" s="5">
        <f t="shared" si="9"/>
        <v>207.36</v>
      </c>
      <c r="S192" s="5">
        <f t="shared" si="10"/>
        <v>155.87100000000004</v>
      </c>
      <c r="T192" s="7">
        <f t="shared" si="11"/>
        <v>0.42912361555043488</v>
      </c>
    </row>
    <row r="193" spans="1:20" ht="15.5" x14ac:dyDescent="0.35">
      <c r="A193" s="1">
        <v>2178</v>
      </c>
      <c r="B193" s="2">
        <v>46063</v>
      </c>
      <c r="C193" s="3">
        <f>YEAR(SalesDataTable[[#This Row],[Order Date]])</f>
        <v>2026</v>
      </c>
      <c r="D193" s="8" t="str">
        <f>"Q"&amp;ROUNDUP(MONTH(SalesDataTable[[#This Row],[Order Date]])/3,0)</f>
        <v>Q1</v>
      </c>
      <c r="E193" s="3">
        <f>MONTH(SalesDataTable[[#This Row],[Order Date]])</f>
        <v>2</v>
      </c>
      <c r="F193" s="3" t="str">
        <f>TEXT(SalesDataTable[[#This Row],[Order Date]],"MMM")</f>
        <v>Feb</v>
      </c>
      <c r="G193" s="3" t="s">
        <v>11</v>
      </c>
      <c r="H193" s="3" t="s">
        <v>12</v>
      </c>
      <c r="I193" s="3" t="s">
        <v>28</v>
      </c>
      <c r="J193" s="3" t="s">
        <v>13</v>
      </c>
      <c r="K193" s="3" t="s">
        <v>9</v>
      </c>
      <c r="L193" s="3" t="s">
        <v>37</v>
      </c>
      <c r="M193" s="4">
        <v>6</v>
      </c>
      <c r="N193" s="5">
        <v>154.05000000000001</v>
      </c>
      <c r="O193" s="6">
        <v>0</v>
      </c>
      <c r="P193" s="5">
        <v>79.25</v>
      </c>
      <c r="Q193" s="5">
        <f t="shared" si="8"/>
        <v>924.30000000000007</v>
      </c>
      <c r="R193" s="5">
        <f t="shared" si="9"/>
        <v>475.5</v>
      </c>
      <c r="S193" s="5">
        <f t="shared" si="10"/>
        <v>448.80000000000007</v>
      </c>
      <c r="T193" s="7">
        <f t="shared" si="11"/>
        <v>0.4855566374553717</v>
      </c>
    </row>
    <row r="194" spans="1:20" ht="15.5" x14ac:dyDescent="0.35">
      <c r="A194" s="1">
        <v>3416</v>
      </c>
      <c r="B194" s="2">
        <v>46063</v>
      </c>
      <c r="C194" s="3">
        <f>YEAR(SalesDataTable[[#This Row],[Order Date]])</f>
        <v>2026</v>
      </c>
      <c r="D194" s="8" t="str">
        <f>"Q"&amp;ROUNDUP(MONTH(SalesDataTable[[#This Row],[Order Date]])/3,0)</f>
        <v>Q1</v>
      </c>
      <c r="E194" s="3">
        <f>MONTH(SalesDataTable[[#This Row],[Order Date]])</f>
        <v>2</v>
      </c>
      <c r="F194" s="3" t="str">
        <f>TEXT(SalesDataTable[[#This Row],[Order Date]],"MMM")</f>
        <v>Feb</v>
      </c>
      <c r="G194" s="3" t="s">
        <v>11</v>
      </c>
      <c r="H194" s="3" t="s">
        <v>12</v>
      </c>
      <c r="I194" s="3" t="s">
        <v>2</v>
      </c>
      <c r="J194" s="3" t="s">
        <v>13</v>
      </c>
      <c r="K194" s="3" t="s">
        <v>14</v>
      </c>
      <c r="L194" s="3" t="s">
        <v>44</v>
      </c>
      <c r="M194" s="4">
        <v>1</v>
      </c>
      <c r="N194" s="5">
        <v>135.4</v>
      </c>
      <c r="O194" s="6">
        <v>0</v>
      </c>
      <c r="P194" s="5">
        <v>67.56</v>
      </c>
      <c r="Q194" s="5">
        <f t="shared" ref="Q194:Q257" si="12">M194*N194*(1-O194)</f>
        <v>135.4</v>
      </c>
      <c r="R194" s="5">
        <f t="shared" ref="R194:R257" si="13">M194*P194</f>
        <v>67.56</v>
      </c>
      <c r="S194" s="5">
        <f t="shared" ref="S194:S257" si="14">Q194-R194</f>
        <v>67.84</v>
      </c>
      <c r="T194" s="7">
        <f t="shared" ref="T194:T257" si="15">IFERROR(S194/Q194,0)</f>
        <v>0.50103397341211231</v>
      </c>
    </row>
    <row r="195" spans="1:20" ht="15.5" x14ac:dyDescent="0.35">
      <c r="A195" s="1">
        <v>3854</v>
      </c>
      <c r="B195" s="2">
        <v>46063</v>
      </c>
      <c r="C195" s="3">
        <f>YEAR(SalesDataTable[[#This Row],[Order Date]])</f>
        <v>2026</v>
      </c>
      <c r="D195" s="8" t="str">
        <f>"Q"&amp;ROUNDUP(MONTH(SalesDataTable[[#This Row],[Order Date]])/3,0)</f>
        <v>Q1</v>
      </c>
      <c r="E195" s="3">
        <f>MONTH(SalesDataTable[[#This Row],[Order Date]])</f>
        <v>2</v>
      </c>
      <c r="F195" s="3" t="str">
        <f>TEXT(SalesDataTable[[#This Row],[Order Date]],"MMM")</f>
        <v>Feb</v>
      </c>
      <c r="G195" s="3" t="s">
        <v>0</v>
      </c>
      <c r="H195" s="3" t="s">
        <v>1</v>
      </c>
      <c r="I195" s="3" t="s">
        <v>2</v>
      </c>
      <c r="J195" s="3" t="s">
        <v>13</v>
      </c>
      <c r="K195" s="3" t="s">
        <v>4</v>
      </c>
      <c r="L195" s="3" t="s">
        <v>26</v>
      </c>
      <c r="M195" s="4">
        <v>2</v>
      </c>
      <c r="N195" s="5">
        <v>41.03</v>
      </c>
      <c r="O195" s="6">
        <v>0</v>
      </c>
      <c r="P195" s="5">
        <v>16.260000000000002</v>
      </c>
      <c r="Q195" s="5">
        <f t="shared" si="12"/>
        <v>82.06</v>
      </c>
      <c r="R195" s="5">
        <f t="shared" si="13"/>
        <v>32.520000000000003</v>
      </c>
      <c r="S195" s="5">
        <f t="shared" si="14"/>
        <v>49.54</v>
      </c>
      <c r="T195" s="7">
        <f t="shared" si="15"/>
        <v>0.60370460638557155</v>
      </c>
    </row>
    <row r="196" spans="1:20" ht="15.5" x14ac:dyDescent="0.35">
      <c r="A196" s="1">
        <v>3952</v>
      </c>
      <c r="B196" s="2">
        <v>46063</v>
      </c>
      <c r="C196" s="3">
        <f>YEAR(SalesDataTable[[#This Row],[Order Date]])</f>
        <v>2026</v>
      </c>
      <c r="D196" s="8" t="str">
        <f>"Q"&amp;ROUNDUP(MONTH(SalesDataTable[[#This Row],[Order Date]])/3,0)</f>
        <v>Q1</v>
      </c>
      <c r="E196" s="3">
        <f>MONTH(SalesDataTable[[#This Row],[Order Date]])</f>
        <v>2</v>
      </c>
      <c r="F196" s="3" t="str">
        <f>TEXT(SalesDataTable[[#This Row],[Order Date]],"MMM")</f>
        <v>Feb</v>
      </c>
      <c r="G196" s="3" t="s">
        <v>20</v>
      </c>
      <c r="H196" s="3" t="s">
        <v>33</v>
      </c>
      <c r="I196" s="3" t="s">
        <v>28</v>
      </c>
      <c r="J196" s="3" t="s">
        <v>13</v>
      </c>
      <c r="K196" s="3" t="s">
        <v>4</v>
      </c>
      <c r="L196" s="3" t="s">
        <v>5</v>
      </c>
      <c r="M196" s="4">
        <v>1</v>
      </c>
      <c r="N196" s="5">
        <v>81.44</v>
      </c>
      <c r="O196" s="6">
        <v>0.05</v>
      </c>
      <c r="P196" s="5">
        <v>43.9</v>
      </c>
      <c r="Q196" s="5">
        <f t="shared" si="12"/>
        <v>77.367999999999995</v>
      </c>
      <c r="R196" s="5">
        <f t="shared" si="13"/>
        <v>43.9</v>
      </c>
      <c r="S196" s="5">
        <f t="shared" si="14"/>
        <v>33.467999999999996</v>
      </c>
      <c r="T196" s="7">
        <f t="shared" si="15"/>
        <v>0.43258194602419603</v>
      </c>
    </row>
    <row r="197" spans="1:20" ht="15.5" x14ac:dyDescent="0.35">
      <c r="A197" s="1">
        <v>4076</v>
      </c>
      <c r="B197" s="2">
        <v>46063</v>
      </c>
      <c r="C197" s="3">
        <f>YEAR(SalesDataTable[[#This Row],[Order Date]])</f>
        <v>2026</v>
      </c>
      <c r="D197" s="8" t="str">
        <f>"Q"&amp;ROUNDUP(MONTH(SalesDataTable[[#This Row],[Order Date]])/3,0)</f>
        <v>Q1</v>
      </c>
      <c r="E197" s="3">
        <f>MONTH(SalesDataTable[[#This Row],[Order Date]])</f>
        <v>2</v>
      </c>
      <c r="F197" s="3" t="str">
        <f>TEXT(SalesDataTable[[#This Row],[Order Date]],"MMM")</f>
        <v>Feb</v>
      </c>
      <c r="G197" s="3" t="s">
        <v>0</v>
      </c>
      <c r="H197" s="3" t="s">
        <v>1</v>
      </c>
      <c r="I197" s="3" t="s">
        <v>8</v>
      </c>
      <c r="J197" s="3" t="s">
        <v>16</v>
      </c>
      <c r="K197" s="3" t="s">
        <v>23</v>
      </c>
      <c r="L197" s="3" t="s">
        <v>51</v>
      </c>
      <c r="M197" s="4">
        <v>8</v>
      </c>
      <c r="N197" s="5">
        <v>122.19</v>
      </c>
      <c r="O197" s="6">
        <v>0.1</v>
      </c>
      <c r="P197" s="5">
        <v>60</v>
      </c>
      <c r="Q197" s="5">
        <f t="shared" si="12"/>
        <v>879.76800000000003</v>
      </c>
      <c r="R197" s="5">
        <f t="shared" si="13"/>
        <v>480</v>
      </c>
      <c r="S197" s="5">
        <f t="shared" si="14"/>
        <v>399.76800000000003</v>
      </c>
      <c r="T197" s="7">
        <f t="shared" si="15"/>
        <v>0.45440161497121973</v>
      </c>
    </row>
    <row r="198" spans="1:20" ht="15.5" x14ac:dyDescent="0.35">
      <c r="A198" s="1">
        <v>4156</v>
      </c>
      <c r="B198" s="2">
        <v>46063</v>
      </c>
      <c r="C198" s="3">
        <f>YEAR(SalesDataTable[[#This Row],[Order Date]])</f>
        <v>2026</v>
      </c>
      <c r="D198" s="8" t="str">
        <f>"Q"&amp;ROUNDUP(MONTH(SalesDataTable[[#This Row],[Order Date]])/3,0)</f>
        <v>Q1</v>
      </c>
      <c r="E198" s="3">
        <f>MONTH(SalesDataTable[[#This Row],[Order Date]])</f>
        <v>2</v>
      </c>
      <c r="F198" s="3" t="str">
        <f>TEXT(SalesDataTable[[#This Row],[Order Date]],"MMM")</f>
        <v>Feb</v>
      </c>
      <c r="G198" s="3" t="s">
        <v>11</v>
      </c>
      <c r="H198" s="3" t="s">
        <v>52</v>
      </c>
      <c r="I198" s="3" t="s">
        <v>19</v>
      </c>
      <c r="J198" s="3" t="s">
        <v>3</v>
      </c>
      <c r="K198" s="3" t="s">
        <v>9</v>
      </c>
      <c r="L198" s="3" t="s">
        <v>17</v>
      </c>
      <c r="M198" s="4">
        <v>2</v>
      </c>
      <c r="N198" s="5">
        <v>146.33000000000001</v>
      </c>
      <c r="O198" s="6">
        <v>0.1</v>
      </c>
      <c r="P198" s="5">
        <v>81.34</v>
      </c>
      <c r="Q198" s="5">
        <f t="shared" si="12"/>
        <v>263.39400000000001</v>
      </c>
      <c r="R198" s="5">
        <f t="shared" si="13"/>
        <v>162.68</v>
      </c>
      <c r="S198" s="5">
        <f t="shared" si="14"/>
        <v>100.714</v>
      </c>
      <c r="T198" s="7">
        <f t="shared" si="15"/>
        <v>0.38237013751262366</v>
      </c>
    </row>
    <row r="199" spans="1:20" ht="15.5" x14ac:dyDescent="0.35">
      <c r="A199" s="1">
        <v>4260</v>
      </c>
      <c r="B199" s="2">
        <v>46063</v>
      </c>
      <c r="C199" s="3">
        <f>YEAR(SalesDataTable[[#This Row],[Order Date]])</f>
        <v>2026</v>
      </c>
      <c r="D199" s="8" t="str">
        <f>"Q"&amp;ROUNDUP(MONTH(SalesDataTable[[#This Row],[Order Date]])/3,0)</f>
        <v>Q1</v>
      </c>
      <c r="E199" s="3">
        <f>MONTH(SalesDataTable[[#This Row],[Order Date]])</f>
        <v>2</v>
      </c>
      <c r="F199" s="3" t="str">
        <f>TEXT(SalesDataTable[[#This Row],[Order Date]],"MMM")</f>
        <v>Feb</v>
      </c>
      <c r="G199" s="3" t="s">
        <v>11</v>
      </c>
      <c r="H199" s="3" t="s">
        <v>52</v>
      </c>
      <c r="I199" s="3" t="s">
        <v>28</v>
      </c>
      <c r="J199" s="3" t="s">
        <v>3</v>
      </c>
      <c r="K199" s="3" t="s">
        <v>14</v>
      </c>
      <c r="L199" s="3" t="s">
        <v>44</v>
      </c>
      <c r="M199" s="4">
        <v>1</v>
      </c>
      <c r="N199" s="5">
        <v>131.24</v>
      </c>
      <c r="O199" s="6">
        <v>0.05</v>
      </c>
      <c r="P199" s="5">
        <v>66.14</v>
      </c>
      <c r="Q199" s="5">
        <f t="shared" si="12"/>
        <v>124.678</v>
      </c>
      <c r="R199" s="5">
        <f t="shared" si="13"/>
        <v>66.14</v>
      </c>
      <c r="S199" s="5">
        <f t="shared" si="14"/>
        <v>58.537999999999997</v>
      </c>
      <c r="T199" s="7">
        <f t="shared" si="15"/>
        <v>0.46951346669019395</v>
      </c>
    </row>
    <row r="200" spans="1:20" ht="15.5" x14ac:dyDescent="0.35">
      <c r="A200" s="1">
        <v>4294</v>
      </c>
      <c r="B200" s="2">
        <v>46063</v>
      </c>
      <c r="C200" s="3">
        <f>YEAR(SalesDataTable[[#This Row],[Order Date]])</f>
        <v>2026</v>
      </c>
      <c r="D200" s="8" t="str">
        <f>"Q"&amp;ROUNDUP(MONTH(SalesDataTable[[#This Row],[Order Date]])/3,0)</f>
        <v>Q1</v>
      </c>
      <c r="E200" s="3">
        <f>MONTH(SalesDataTable[[#This Row],[Order Date]])</f>
        <v>2</v>
      </c>
      <c r="F200" s="3" t="str">
        <f>TEXT(SalesDataTable[[#This Row],[Order Date]],"MMM")</f>
        <v>Feb</v>
      </c>
      <c r="G200" s="3" t="s">
        <v>6</v>
      </c>
      <c r="H200" s="3" t="s">
        <v>7</v>
      </c>
      <c r="I200" s="3" t="s">
        <v>8</v>
      </c>
      <c r="J200" s="3" t="s">
        <v>13</v>
      </c>
      <c r="K200" s="3" t="s">
        <v>34</v>
      </c>
      <c r="L200" s="3" t="s">
        <v>45</v>
      </c>
      <c r="M200" s="4">
        <v>5</v>
      </c>
      <c r="N200" s="5">
        <v>51.37</v>
      </c>
      <c r="O200" s="6">
        <v>0.05</v>
      </c>
      <c r="P200" s="5">
        <v>21.81</v>
      </c>
      <c r="Q200" s="5">
        <f t="shared" si="12"/>
        <v>244.00749999999996</v>
      </c>
      <c r="R200" s="5">
        <f t="shared" si="13"/>
        <v>109.05</v>
      </c>
      <c r="S200" s="5">
        <f t="shared" si="14"/>
        <v>134.95749999999998</v>
      </c>
      <c r="T200" s="7">
        <f t="shared" si="15"/>
        <v>0.55308750755612024</v>
      </c>
    </row>
    <row r="201" spans="1:20" ht="15.5" x14ac:dyDescent="0.35">
      <c r="A201" s="1">
        <v>1019</v>
      </c>
      <c r="B201" s="2">
        <v>46064</v>
      </c>
      <c r="C201" s="3">
        <f>YEAR(SalesDataTable[[#This Row],[Order Date]])</f>
        <v>2026</v>
      </c>
      <c r="D201" s="8" t="str">
        <f>"Q"&amp;ROUNDUP(MONTH(SalesDataTable[[#This Row],[Order Date]])/3,0)</f>
        <v>Q1</v>
      </c>
      <c r="E201" s="3">
        <f>MONTH(SalesDataTable[[#This Row],[Order Date]])</f>
        <v>2</v>
      </c>
      <c r="F201" s="3" t="str">
        <f>TEXT(SalesDataTable[[#This Row],[Order Date]],"MMM")</f>
        <v>Feb</v>
      </c>
      <c r="G201" s="3" t="s">
        <v>6</v>
      </c>
      <c r="H201" s="3" t="s">
        <v>43</v>
      </c>
      <c r="I201" s="3" t="s">
        <v>19</v>
      </c>
      <c r="J201" s="3" t="s">
        <v>13</v>
      </c>
      <c r="K201" s="3" t="s">
        <v>23</v>
      </c>
      <c r="L201" s="3" t="s">
        <v>51</v>
      </c>
      <c r="M201" s="4">
        <v>5</v>
      </c>
      <c r="N201" s="5">
        <v>121.94</v>
      </c>
      <c r="O201" s="6">
        <v>0</v>
      </c>
      <c r="P201" s="5">
        <v>62.3</v>
      </c>
      <c r="Q201" s="5">
        <f t="shared" si="12"/>
        <v>609.70000000000005</v>
      </c>
      <c r="R201" s="5">
        <f t="shared" si="13"/>
        <v>311.5</v>
      </c>
      <c r="S201" s="5">
        <f t="shared" si="14"/>
        <v>298.20000000000005</v>
      </c>
      <c r="T201" s="7">
        <f t="shared" si="15"/>
        <v>0.48909299655568317</v>
      </c>
    </row>
    <row r="202" spans="1:20" ht="15.5" x14ac:dyDescent="0.35">
      <c r="A202" s="1">
        <v>1471</v>
      </c>
      <c r="B202" s="2">
        <v>46064</v>
      </c>
      <c r="C202" s="3">
        <f>YEAR(SalesDataTable[[#This Row],[Order Date]])</f>
        <v>2026</v>
      </c>
      <c r="D202" s="8" t="str">
        <f>"Q"&amp;ROUNDUP(MONTH(SalesDataTable[[#This Row],[Order Date]])/3,0)</f>
        <v>Q1</v>
      </c>
      <c r="E202" s="3">
        <f>MONTH(SalesDataTable[[#This Row],[Order Date]])</f>
        <v>2</v>
      </c>
      <c r="F202" s="3" t="str">
        <f>TEXT(SalesDataTable[[#This Row],[Order Date]],"MMM")</f>
        <v>Feb</v>
      </c>
      <c r="G202" s="3" t="s">
        <v>0</v>
      </c>
      <c r="H202" s="3" t="s">
        <v>1</v>
      </c>
      <c r="I202" s="3" t="s">
        <v>2</v>
      </c>
      <c r="J202" s="3" t="s">
        <v>3</v>
      </c>
      <c r="K202" s="3" t="s">
        <v>23</v>
      </c>
      <c r="L202" s="3" t="s">
        <v>51</v>
      </c>
      <c r="M202" s="4">
        <v>4</v>
      </c>
      <c r="N202" s="5">
        <v>124.55</v>
      </c>
      <c r="O202" s="6">
        <v>0</v>
      </c>
      <c r="P202" s="5">
        <v>60.41</v>
      </c>
      <c r="Q202" s="5">
        <f t="shared" si="12"/>
        <v>498.2</v>
      </c>
      <c r="R202" s="5">
        <f t="shared" si="13"/>
        <v>241.64</v>
      </c>
      <c r="S202" s="5">
        <f t="shared" si="14"/>
        <v>256.56</v>
      </c>
      <c r="T202" s="7">
        <f t="shared" si="15"/>
        <v>0.51497390606182258</v>
      </c>
    </row>
    <row r="203" spans="1:20" ht="15.5" x14ac:dyDescent="0.35">
      <c r="A203" s="1">
        <v>2520</v>
      </c>
      <c r="B203" s="2">
        <v>46064</v>
      </c>
      <c r="C203" s="3">
        <f>YEAR(SalesDataTable[[#This Row],[Order Date]])</f>
        <v>2026</v>
      </c>
      <c r="D203" s="8" t="str">
        <f>"Q"&amp;ROUNDUP(MONTH(SalesDataTable[[#This Row],[Order Date]])/3,0)</f>
        <v>Q1</v>
      </c>
      <c r="E203" s="3">
        <f>MONTH(SalesDataTable[[#This Row],[Order Date]])</f>
        <v>2</v>
      </c>
      <c r="F203" s="3" t="str">
        <f>TEXT(SalesDataTable[[#This Row],[Order Date]],"MMM")</f>
        <v>Feb</v>
      </c>
      <c r="G203" s="3" t="s">
        <v>6</v>
      </c>
      <c r="H203" s="3" t="s">
        <v>49</v>
      </c>
      <c r="I203" s="3" t="s">
        <v>8</v>
      </c>
      <c r="J203" s="3" t="s">
        <v>16</v>
      </c>
      <c r="K203" s="3" t="s">
        <v>23</v>
      </c>
      <c r="L203" s="3" t="s">
        <v>24</v>
      </c>
      <c r="M203" s="4">
        <v>10</v>
      </c>
      <c r="N203" s="5">
        <v>343.77</v>
      </c>
      <c r="O203" s="6">
        <v>0.15</v>
      </c>
      <c r="P203" s="5">
        <v>195.29</v>
      </c>
      <c r="Q203" s="5">
        <f t="shared" si="12"/>
        <v>2922.0449999999996</v>
      </c>
      <c r="R203" s="5">
        <f t="shared" si="13"/>
        <v>1952.8999999999999</v>
      </c>
      <c r="S203" s="5">
        <f t="shared" si="14"/>
        <v>969.14499999999975</v>
      </c>
      <c r="T203" s="7">
        <f t="shared" si="15"/>
        <v>0.33166669233362245</v>
      </c>
    </row>
    <row r="204" spans="1:20" ht="15.5" x14ac:dyDescent="0.35">
      <c r="A204" s="1">
        <v>4649</v>
      </c>
      <c r="B204" s="2">
        <v>46064</v>
      </c>
      <c r="C204" s="3">
        <f>YEAR(SalesDataTable[[#This Row],[Order Date]])</f>
        <v>2026</v>
      </c>
      <c r="D204" s="8" t="str">
        <f>"Q"&amp;ROUNDUP(MONTH(SalesDataTable[[#This Row],[Order Date]])/3,0)</f>
        <v>Q1</v>
      </c>
      <c r="E204" s="3">
        <f>MONTH(SalesDataTable[[#This Row],[Order Date]])</f>
        <v>2</v>
      </c>
      <c r="F204" s="3" t="str">
        <f>TEXT(SalesDataTable[[#This Row],[Order Date]],"MMM")</f>
        <v>Feb</v>
      </c>
      <c r="G204" s="3" t="s">
        <v>6</v>
      </c>
      <c r="H204" s="3" t="s">
        <v>7</v>
      </c>
      <c r="I204" s="3" t="s">
        <v>28</v>
      </c>
      <c r="J204" s="3" t="s">
        <v>3</v>
      </c>
      <c r="K204" s="3" t="s">
        <v>4</v>
      </c>
      <c r="L204" s="3" t="s">
        <v>5</v>
      </c>
      <c r="M204" s="4">
        <v>1</v>
      </c>
      <c r="N204" s="5">
        <v>81.819999999999993</v>
      </c>
      <c r="O204" s="6">
        <v>0.05</v>
      </c>
      <c r="P204" s="5">
        <v>43.83</v>
      </c>
      <c r="Q204" s="5">
        <f t="shared" si="12"/>
        <v>77.728999999999985</v>
      </c>
      <c r="R204" s="5">
        <f t="shared" si="13"/>
        <v>43.83</v>
      </c>
      <c r="S204" s="5">
        <f t="shared" si="14"/>
        <v>33.898999999999987</v>
      </c>
      <c r="T204" s="7">
        <f t="shared" si="15"/>
        <v>0.43611779387358635</v>
      </c>
    </row>
    <row r="205" spans="1:20" ht="15.5" x14ac:dyDescent="0.35">
      <c r="A205" s="1">
        <v>4545</v>
      </c>
      <c r="B205" s="2">
        <v>46065</v>
      </c>
      <c r="C205" s="3">
        <f>YEAR(SalesDataTable[[#This Row],[Order Date]])</f>
        <v>2026</v>
      </c>
      <c r="D205" s="8" t="str">
        <f>"Q"&amp;ROUNDUP(MONTH(SalesDataTable[[#This Row],[Order Date]])/3,0)</f>
        <v>Q1</v>
      </c>
      <c r="E205" s="3">
        <f>MONTH(SalesDataTable[[#This Row],[Order Date]])</f>
        <v>2</v>
      </c>
      <c r="F205" s="3" t="str">
        <f>TEXT(SalesDataTable[[#This Row],[Order Date]],"MMM")</f>
        <v>Feb</v>
      </c>
      <c r="G205" s="3" t="s">
        <v>0</v>
      </c>
      <c r="H205" s="3" t="s">
        <v>36</v>
      </c>
      <c r="I205" s="3" t="s">
        <v>19</v>
      </c>
      <c r="J205" s="3" t="s">
        <v>13</v>
      </c>
      <c r="K205" s="3" t="s">
        <v>14</v>
      </c>
      <c r="L205" s="3" t="s">
        <v>15</v>
      </c>
      <c r="M205" s="4">
        <v>1</v>
      </c>
      <c r="N205" s="5">
        <v>36.58</v>
      </c>
      <c r="O205" s="6">
        <v>0.1</v>
      </c>
      <c r="P205" s="5">
        <v>13.76</v>
      </c>
      <c r="Q205" s="5">
        <f t="shared" si="12"/>
        <v>32.921999999999997</v>
      </c>
      <c r="R205" s="5">
        <f t="shared" si="13"/>
        <v>13.76</v>
      </c>
      <c r="S205" s="5">
        <f t="shared" si="14"/>
        <v>19.161999999999999</v>
      </c>
      <c r="T205" s="7">
        <f t="shared" si="15"/>
        <v>0.58204240325618128</v>
      </c>
    </row>
    <row r="206" spans="1:20" ht="15.5" x14ac:dyDescent="0.35">
      <c r="A206" s="1">
        <v>285</v>
      </c>
      <c r="B206" s="2">
        <v>46066</v>
      </c>
      <c r="C206" s="3">
        <f>YEAR(SalesDataTable[[#This Row],[Order Date]])</f>
        <v>2026</v>
      </c>
      <c r="D206" s="8" t="str">
        <f>"Q"&amp;ROUNDUP(MONTH(SalesDataTable[[#This Row],[Order Date]])/3,0)</f>
        <v>Q1</v>
      </c>
      <c r="E206" s="3">
        <f>MONTH(SalesDataTable[[#This Row],[Order Date]])</f>
        <v>2</v>
      </c>
      <c r="F206" s="3" t="str">
        <f>TEXT(SalesDataTable[[#This Row],[Order Date]],"MMM")</f>
        <v>Feb</v>
      </c>
      <c r="G206" s="3" t="s">
        <v>20</v>
      </c>
      <c r="H206" s="3" t="s">
        <v>33</v>
      </c>
      <c r="I206" s="3" t="s">
        <v>19</v>
      </c>
      <c r="J206" s="3" t="s">
        <v>13</v>
      </c>
      <c r="K206" s="3" t="s">
        <v>9</v>
      </c>
      <c r="L206" s="3" t="s">
        <v>10</v>
      </c>
      <c r="M206" s="4">
        <v>4</v>
      </c>
      <c r="N206" s="5">
        <v>92.87</v>
      </c>
      <c r="O206" s="6">
        <v>0</v>
      </c>
      <c r="P206" s="5">
        <v>44.95</v>
      </c>
      <c r="Q206" s="5">
        <f t="shared" si="12"/>
        <v>371.48</v>
      </c>
      <c r="R206" s="5">
        <f t="shared" si="13"/>
        <v>179.8</v>
      </c>
      <c r="S206" s="5">
        <f t="shared" si="14"/>
        <v>191.68</v>
      </c>
      <c r="T206" s="7">
        <f t="shared" si="15"/>
        <v>0.51599009367933668</v>
      </c>
    </row>
    <row r="207" spans="1:20" ht="15.5" x14ac:dyDescent="0.35">
      <c r="A207" s="1">
        <v>1499</v>
      </c>
      <c r="B207" s="2">
        <v>46066</v>
      </c>
      <c r="C207" s="3">
        <f>YEAR(SalesDataTable[[#This Row],[Order Date]])</f>
        <v>2026</v>
      </c>
      <c r="D207" s="8" t="str">
        <f>"Q"&amp;ROUNDUP(MONTH(SalesDataTable[[#This Row],[Order Date]])/3,0)</f>
        <v>Q1</v>
      </c>
      <c r="E207" s="3">
        <f>MONTH(SalesDataTable[[#This Row],[Order Date]])</f>
        <v>2</v>
      </c>
      <c r="F207" s="3" t="str">
        <f>TEXT(SalesDataTable[[#This Row],[Order Date]],"MMM")</f>
        <v>Feb</v>
      </c>
      <c r="G207" s="3" t="s">
        <v>20</v>
      </c>
      <c r="H207" s="3" t="s">
        <v>33</v>
      </c>
      <c r="I207" s="3" t="s">
        <v>2</v>
      </c>
      <c r="J207" s="3" t="s">
        <v>13</v>
      </c>
      <c r="K207" s="3" t="s">
        <v>4</v>
      </c>
      <c r="L207" s="3" t="s">
        <v>26</v>
      </c>
      <c r="M207" s="4">
        <v>2</v>
      </c>
      <c r="N207" s="5">
        <v>41.21</v>
      </c>
      <c r="O207" s="6">
        <v>0</v>
      </c>
      <c r="P207" s="5">
        <v>16.64</v>
      </c>
      <c r="Q207" s="5">
        <f t="shared" si="12"/>
        <v>82.42</v>
      </c>
      <c r="R207" s="5">
        <f t="shared" si="13"/>
        <v>33.28</v>
      </c>
      <c r="S207" s="5">
        <f t="shared" si="14"/>
        <v>49.14</v>
      </c>
      <c r="T207" s="7">
        <f t="shared" si="15"/>
        <v>0.59621451104100942</v>
      </c>
    </row>
    <row r="208" spans="1:20" ht="15.5" x14ac:dyDescent="0.35">
      <c r="A208" s="1">
        <v>2615</v>
      </c>
      <c r="B208" s="2">
        <v>46066</v>
      </c>
      <c r="C208" s="3">
        <f>YEAR(SalesDataTable[[#This Row],[Order Date]])</f>
        <v>2026</v>
      </c>
      <c r="D208" s="8" t="str">
        <f>"Q"&amp;ROUNDUP(MONTH(SalesDataTable[[#This Row],[Order Date]])/3,0)</f>
        <v>Q1</v>
      </c>
      <c r="E208" s="3">
        <f>MONTH(SalesDataTable[[#This Row],[Order Date]])</f>
        <v>2</v>
      </c>
      <c r="F208" s="3" t="str">
        <f>TEXT(SalesDataTable[[#This Row],[Order Date]],"MMM")</f>
        <v>Feb</v>
      </c>
      <c r="G208" s="3" t="s">
        <v>0</v>
      </c>
      <c r="H208" s="3" t="s">
        <v>50</v>
      </c>
      <c r="I208" s="3" t="s">
        <v>2</v>
      </c>
      <c r="J208" s="3" t="s">
        <v>3</v>
      </c>
      <c r="K208" s="3" t="s">
        <v>9</v>
      </c>
      <c r="L208" s="3" t="s">
        <v>37</v>
      </c>
      <c r="M208" s="4">
        <v>6</v>
      </c>
      <c r="N208" s="5">
        <v>155.79</v>
      </c>
      <c r="O208" s="6">
        <v>0</v>
      </c>
      <c r="P208" s="5">
        <v>77.48</v>
      </c>
      <c r="Q208" s="5">
        <f t="shared" si="12"/>
        <v>934.74</v>
      </c>
      <c r="R208" s="5">
        <f t="shared" si="13"/>
        <v>464.88</v>
      </c>
      <c r="S208" s="5">
        <f t="shared" si="14"/>
        <v>469.86</v>
      </c>
      <c r="T208" s="7">
        <f t="shared" si="15"/>
        <v>0.50266384235188399</v>
      </c>
    </row>
    <row r="209" spans="1:20" ht="15.5" x14ac:dyDescent="0.35">
      <c r="A209" s="1">
        <v>479</v>
      </c>
      <c r="B209" s="2">
        <v>46067</v>
      </c>
      <c r="C209" s="3">
        <f>YEAR(SalesDataTable[[#This Row],[Order Date]])</f>
        <v>2026</v>
      </c>
      <c r="D209" s="8" t="str">
        <f>"Q"&amp;ROUNDUP(MONTH(SalesDataTable[[#This Row],[Order Date]])/3,0)</f>
        <v>Q1</v>
      </c>
      <c r="E209" s="3">
        <f>MONTH(SalesDataTable[[#This Row],[Order Date]])</f>
        <v>2</v>
      </c>
      <c r="F209" s="3" t="str">
        <f>TEXT(SalesDataTable[[#This Row],[Order Date]],"MMM")</f>
        <v>Feb</v>
      </c>
      <c r="G209" s="3" t="s">
        <v>0</v>
      </c>
      <c r="H209" s="3" t="s">
        <v>1</v>
      </c>
      <c r="I209" s="3" t="s">
        <v>2</v>
      </c>
      <c r="J209" s="3" t="s">
        <v>3</v>
      </c>
      <c r="K209" s="3" t="s">
        <v>34</v>
      </c>
      <c r="L209" s="3" t="s">
        <v>45</v>
      </c>
      <c r="M209" s="4">
        <v>2</v>
      </c>
      <c r="N209" s="5">
        <v>50.16</v>
      </c>
      <c r="O209" s="6">
        <v>0.1</v>
      </c>
      <c r="P209" s="5">
        <v>21.48</v>
      </c>
      <c r="Q209" s="5">
        <f t="shared" si="12"/>
        <v>90.287999999999997</v>
      </c>
      <c r="R209" s="5">
        <f t="shared" si="13"/>
        <v>42.96</v>
      </c>
      <c r="S209" s="5">
        <f t="shared" si="14"/>
        <v>47.327999999999996</v>
      </c>
      <c r="T209" s="7">
        <f t="shared" si="15"/>
        <v>0.52418926103136632</v>
      </c>
    </row>
    <row r="210" spans="1:20" ht="15.5" x14ac:dyDescent="0.35">
      <c r="A210" s="1">
        <v>4069</v>
      </c>
      <c r="B210" s="2">
        <v>46067</v>
      </c>
      <c r="C210" s="3">
        <f>YEAR(SalesDataTable[[#This Row],[Order Date]])</f>
        <v>2026</v>
      </c>
      <c r="D210" s="8" t="str">
        <f>"Q"&amp;ROUNDUP(MONTH(SalesDataTable[[#This Row],[Order Date]])/3,0)</f>
        <v>Q1</v>
      </c>
      <c r="E210" s="3">
        <f>MONTH(SalesDataTable[[#This Row],[Order Date]])</f>
        <v>2</v>
      </c>
      <c r="F210" s="3" t="str">
        <f>TEXT(SalesDataTable[[#This Row],[Order Date]],"MMM")</f>
        <v>Feb</v>
      </c>
      <c r="G210" s="3" t="s">
        <v>20</v>
      </c>
      <c r="H210" s="3" t="s">
        <v>33</v>
      </c>
      <c r="I210" s="3" t="s">
        <v>2</v>
      </c>
      <c r="J210" s="3" t="s">
        <v>13</v>
      </c>
      <c r="K210" s="3" t="s">
        <v>9</v>
      </c>
      <c r="L210" s="3" t="s">
        <v>17</v>
      </c>
      <c r="M210" s="4">
        <v>4</v>
      </c>
      <c r="N210" s="5">
        <v>140.63999999999999</v>
      </c>
      <c r="O210" s="6">
        <v>0</v>
      </c>
      <c r="P210" s="5">
        <v>77.510000000000005</v>
      </c>
      <c r="Q210" s="5">
        <f t="shared" si="12"/>
        <v>562.55999999999995</v>
      </c>
      <c r="R210" s="5">
        <f t="shared" si="13"/>
        <v>310.04000000000002</v>
      </c>
      <c r="S210" s="5">
        <f t="shared" si="14"/>
        <v>252.51999999999992</v>
      </c>
      <c r="T210" s="7">
        <f t="shared" si="15"/>
        <v>0.4488765642775881</v>
      </c>
    </row>
    <row r="211" spans="1:20" ht="15.5" x14ac:dyDescent="0.35">
      <c r="A211" s="1">
        <v>4588</v>
      </c>
      <c r="B211" s="2">
        <v>46067</v>
      </c>
      <c r="C211" s="3">
        <f>YEAR(SalesDataTable[[#This Row],[Order Date]])</f>
        <v>2026</v>
      </c>
      <c r="D211" s="8" t="str">
        <f>"Q"&amp;ROUNDUP(MONTH(SalesDataTable[[#This Row],[Order Date]])/3,0)</f>
        <v>Q1</v>
      </c>
      <c r="E211" s="3">
        <f>MONTH(SalesDataTable[[#This Row],[Order Date]])</f>
        <v>2</v>
      </c>
      <c r="F211" s="3" t="str">
        <f>TEXT(SalesDataTable[[#This Row],[Order Date]],"MMM")</f>
        <v>Feb</v>
      </c>
      <c r="G211" s="3" t="s">
        <v>0</v>
      </c>
      <c r="H211" s="3" t="s">
        <v>1</v>
      </c>
      <c r="I211" s="3" t="s">
        <v>28</v>
      </c>
      <c r="J211" s="3" t="s">
        <v>13</v>
      </c>
      <c r="K211" s="3" t="s">
        <v>23</v>
      </c>
      <c r="L211" s="3" t="s">
        <v>40</v>
      </c>
      <c r="M211" s="4">
        <v>1</v>
      </c>
      <c r="N211" s="5">
        <v>80.680000000000007</v>
      </c>
      <c r="O211" s="6">
        <v>0</v>
      </c>
      <c r="P211" s="5">
        <v>39.630000000000003</v>
      </c>
      <c r="Q211" s="5">
        <f t="shared" si="12"/>
        <v>80.680000000000007</v>
      </c>
      <c r="R211" s="5">
        <f t="shared" si="13"/>
        <v>39.630000000000003</v>
      </c>
      <c r="S211" s="5">
        <f t="shared" si="14"/>
        <v>41.050000000000004</v>
      </c>
      <c r="T211" s="7">
        <f t="shared" si="15"/>
        <v>0.50880019831432821</v>
      </c>
    </row>
    <row r="212" spans="1:20" ht="15.5" x14ac:dyDescent="0.35">
      <c r="A212" s="1">
        <v>14</v>
      </c>
      <c r="B212" s="2">
        <v>46068</v>
      </c>
      <c r="C212" s="3">
        <f>YEAR(SalesDataTable[[#This Row],[Order Date]])</f>
        <v>2026</v>
      </c>
      <c r="D212" s="8" t="str">
        <f>"Q"&amp;ROUNDUP(MONTH(SalesDataTable[[#This Row],[Order Date]])/3,0)</f>
        <v>Q1</v>
      </c>
      <c r="E212" s="3">
        <f>MONTH(SalesDataTable[[#This Row],[Order Date]])</f>
        <v>2</v>
      </c>
      <c r="F212" s="3" t="str">
        <f>TEXT(SalesDataTable[[#This Row],[Order Date]],"MMM")</f>
        <v>Feb</v>
      </c>
      <c r="G212" s="3" t="s">
        <v>0</v>
      </c>
      <c r="H212" s="3" t="s">
        <v>1</v>
      </c>
      <c r="I212" s="3" t="s">
        <v>8</v>
      </c>
      <c r="J212" s="3" t="s">
        <v>16</v>
      </c>
      <c r="K212" s="3" t="s">
        <v>14</v>
      </c>
      <c r="L212" s="3" t="s">
        <v>48</v>
      </c>
      <c r="M212" s="4">
        <v>3</v>
      </c>
      <c r="N212" s="5">
        <v>162.44999999999999</v>
      </c>
      <c r="O212" s="6">
        <v>0.05</v>
      </c>
      <c r="P212" s="5">
        <v>86.43</v>
      </c>
      <c r="Q212" s="5">
        <f t="shared" si="12"/>
        <v>462.98249999999996</v>
      </c>
      <c r="R212" s="5">
        <f t="shared" si="13"/>
        <v>259.29000000000002</v>
      </c>
      <c r="S212" s="5">
        <f t="shared" si="14"/>
        <v>203.69249999999994</v>
      </c>
      <c r="T212" s="7">
        <f t="shared" si="15"/>
        <v>0.43995723380473334</v>
      </c>
    </row>
    <row r="213" spans="1:20" ht="15.5" x14ac:dyDescent="0.35">
      <c r="A213" s="1">
        <v>303</v>
      </c>
      <c r="B213" s="2">
        <v>46068</v>
      </c>
      <c r="C213" s="3">
        <f>YEAR(SalesDataTable[[#This Row],[Order Date]])</f>
        <v>2026</v>
      </c>
      <c r="D213" s="8" t="str">
        <f>"Q"&amp;ROUNDUP(MONTH(SalesDataTable[[#This Row],[Order Date]])/3,0)</f>
        <v>Q1</v>
      </c>
      <c r="E213" s="3">
        <f>MONTH(SalesDataTable[[#This Row],[Order Date]])</f>
        <v>2</v>
      </c>
      <c r="F213" s="3" t="str">
        <f>TEXT(SalesDataTable[[#This Row],[Order Date]],"MMM")</f>
        <v>Feb</v>
      </c>
      <c r="G213" s="3" t="s">
        <v>6</v>
      </c>
      <c r="H213" s="3" t="s">
        <v>27</v>
      </c>
      <c r="I213" s="3" t="s">
        <v>28</v>
      </c>
      <c r="J213" s="3" t="s">
        <v>3</v>
      </c>
      <c r="K213" s="3" t="s">
        <v>4</v>
      </c>
      <c r="L213" s="3" t="s">
        <v>30</v>
      </c>
      <c r="M213" s="4">
        <v>2</v>
      </c>
      <c r="N213" s="5">
        <v>102.12</v>
      </c>
      <c r="O213" s="6">
        <v>0.15</v>
      </c>
      <c r="P213" s="5">
        <v>51.03</v>
      </c>
      <c r="Q213" s="5">
        <f t="shared" si="12"/>
        <v>173.60400000000001</v>
      </c>
      <c r="R213" s="5">
        <f t="shared" si="13"/>
        <v>102.06</v>
      </c>
      <c r="S213" s="5">
        <f t="shared" si="14"/>
        <v>71.544000000000011</v>
      </c>
      <c r="T213" s="7">
        <f t="shared" si="15"/>
        <v>0.41211032003870884</v>
      </c>
    </row>
    <row r="214" spans="1:20" ht="15.5" x14ac:dyDescent="0.35">
      <c r="A214" s="1">
        <v>1197</v>
      </c>
      <c r="B214" s="2">
        <v>46069</v>
      </c>
      <c r="C214" s="3">
        <f>YEAR(SalesDataTable[[#This Row],[Order Date]])</f>
        <v>2026</v>
      </c>
      <c r="D214" s="8" t="str">
        <f>"Q"&amp;ROUNDUP(MONTH(SalesDataTable[[#This Row],[Order Date]])/3,0)</f>
        <v>Q1</v>
      </c>
      <c r="E214" s="3">
        <f>MONTH(SalesDataTable[[#This Row],[Order Date]])</f>
        <v>2</v>
      </c>
      <c r="F214" s="3" t="str">
        <f>TEXT(SalesDataTable[[#This Row],[Order Date]],"MMM")</f>
        <v>Feb</v>
      </c>
      <c r="G214" s="3" t="s">
        <v>11</v>
      </c>
      <c r="H214" s="3" t="s">
        <v>18</v>
      </c>
      <c r="I214" s="3" t="s">
        <v>2</v>
      </c>
      <c r="J214" s="3" t="s">
        <v>13</v>
      </c>
      <c r="K214" s="3" t="s">
        <v>4</v>
      </c>
      <c r="L214" s="3" t="s">
        <v>30</v>
      </c>
      <c r="M214" s="4">
        <v>2</v>
      </c>
      <c r="N214" s="5">
        <v>101.77</v>
      </c>
      <c r="O214" s="6">
        <v>0</v>
      </c>
      <c r="P214" s="5">
        <v>51.34</v>
      </c>
      <c r="Q214" s="5">
        <f t="shared" si="12"/>
        <v>203.54</v>
      </c>
      <c r="R214" s="5">
        <f t="shared" si="13"/>
        <v>102.68</v>
      </c>
      <c r="S214" s="5">
        <f t="shared" si="14"/>
        <v>100.85999999999999</v>
      </c>
      <c r="T214" s="7">
        <f t="shared" si="15"/>
        <v>0.49552913432249185</v>
      </c>
    </row>
    <row r="215" spans="1:20" ht="15.5" x14ac:dyDescent="0.35">
      <c r="A215" s="1">
        <v>2714</v>
      </c>
      <c r="B215" s="2">
        <v>46069</v>
      </c>
      <c r="C215" s="3">
        <f>YEAR(SalesDataTable[[#This Row],[Order Date]])</f>
        <v>2026</v>
      </c>
      <c r="D215" s="8" t="str">
        <f>"Q"&amp;ROUNDUP(MONTH(SalesDataTable[[#This Row],[Order Date]])/3,0)</f>
        <v>Q1</v>
      </c>
      <c r="E215" s="3">
        <f>MONTH(SalesDataTable[[#This Row],[Order Date]])</f>
        <v>2</v>
      </c>
      <c r="F215" s="3" t="str">
        <f>TEXT(SalesDataTable[[#This Row],[Order Date]],"MMM")</f>
        <v>Feb</v>
      </c>
      <c r="G215" s="3" t="s">
        <v>0</v>
      </c>
      <c r="H215" s="3" t="s">
        <v>50</v>
      </c>
      <c r="I215" s="3" t="s">
        <v>2</v>
      </c>
      <c r="J215" s="3" t="s">
        <v>16</v>
      </c>
      <c r="K215" s="3" t="s">
        <v>9</v>
      </c>
      <c r="L215" s="3" t="s">
        <v>37</v>
      </c>
      <c r="M215" s="4">
        <v>3</v>
      </c>
      <c r="N215" s="5">
        <v>153.24</v>
      </c>
      <c r="O215" s="6">
        <v>0.15</v>
      </c>
      <c r="P215" s="5">
        <v>77.61</v>
      </c>
      <c r="Q215" s="5">
        <f t="shared" si="12"/>
        <v>390.762</v>
      </c>
      <c r="R215" s="5">
        <f t="shared" si="13"/>
        <v>232.82999999999998</v>
      </c>
      <c r="S215" s="5">
        <f t="shared" si="14"/>
        <v>157.93200000000002</v>
      </c>
      <c r="T215" s="7">
        <f t="shared" si="15"/>
        <v>0.40416417154175693</v>
      </c>
    </row>
    <row r="216" spans="1:20" ht="15.5" x14ac:dyDescent="0.35">
      <c r="A216" s="1">
        <v>2753</v>
      </c>
      <c r="B216" s="2">
        <v>46069</v>
      </c>
      <c r="C216" s="3">
        <f>YEAR(SalesDataTable[[#This Row],[Order Date]])</f>
        <v>2026</v>
      </c>
      <c r="D216" s="8" t="str">
        <f>"Q"&amp;ROUNDUP(MONTH(SalesDataTable[[#This Row],[Order Date]])/3,0)</f>
        <v>Q1</v>
      </c>
      <c r="E216" s="3">
        <f>MONTH(SalesDataTable[[#This Row],[Order Date]])</f>
        <v>2</v>
      </c>
      <c r="F216" s="3" t="str">
        <f>TEXT(SalesDataTable[[#This Row],[Order Date]],"MMM")</f>
        <v>Feb</v>
      </c>
      <c r="G216" s="3" t="s">
        <v>20</v>
      </c>
      <c r="H216" s="3" t="s">
        <v>21</v>
      </c>
      <c r="I216" s="3" t="s">
        <v>28</v>
      </c>
      <c r="J216" s="3" t="s">
        <v>3</v>
      </c>
      <c r="K216" s="3" t="s">
        <v>9</v>
      </c>
      <c r="L216" s="3" t="s">
        <v>17</v>
      </c>
      <c r="M216" s="4">
        <v>1</v>
      </c>
      <c r="N216" s="5">
        <v>140.47</v>
      </c>
      <c r="O216" s="6">
        <v>0</v>
      </c>
      <c r="P216" s="5">
        <v>79.66</v>
      </c>
      <c r="Q216" s="5">
        <f t="shared" si="12"/>
        <v>140.47</v>
      </c>
      <c r="R216" s="5">
        <f t="shared" si="13"/>
        <v>79.66</v>
      </c>
      <c r="S216" s="5">
        <f t="shared" si="14"/>
        <v>60.81</v>
      </c>
      <c r="T216" s="7">
        <f t="shared" si="15"/>
        <v>0.43290382288033036</v>
      </c>
    </row>
    <row r="217" spans="1:20" ht="15.5" x14ac:dyDescent="0.35">
      <c r="A217" s="1">
        <v>3901</v>
      </c>
      <c r="B217" s="2">
        <v>46069</v>
      </c>
      <c r="C217" s="3">
        <f>YEAR(SalesDataTable[[#This Row],[Order Date]])</f>
        <v>2026</v>
      </c>
      <c r="D217" s="8" t="str">
        <f>"Q"&amp;ROUNDUP(MONTH(SalesDataTable[[#This Row],[Order Date]])/3,0)</f>
        <v>Q1</v>
      </c>
      <c r="E217" s="3">
        <f>MONTH(SalesDataTable[[#This Row],[Order Date]])</f>
        <v>2</v>
      </c>
      <c r="F217" s="3" t="str">
        <f>TEXT(SalesDataTable[[#This Row],[Order Date]],"MMM")</f>
        <v>Feb</v>
      </c>
      <c r="G217" s="3" t="s">
        <v>20</v>
      </c>
      <c r="H217" s="3" t="s">
        <v>31</v>
      </c>
      <c r="I217" s="3" t="s">
        <v>19</v>
      </c>
      <c r="J217" s="3" t="s">
        <v>13</v>
      </c>
      <c r="K217" s="3" t="s">
        <v>9</v>
      </c>
      <c r="L217" s="3" t="s">
        <v>46</v>
      </c>
      <c r="M217" s="4">
        <v>4</v>
      </c>
      <c r="N217" s="5">
        <v>70.67</v>
      </c>
      <c r="O217" s="6">
        <v>0.05</v>
      </c>
      <c r="P217" s="5">
        <v>32.96</v>
      </c>
      <c r="Q217" s="5">
        <f t="shared" si="12"/>
        <v>268.54599999999999</v>
      </c>
      <c r="R217" s="5">
        <f t="shared" si="13"/>
        <v>131.84</v>
      </c>
      <c r="S217" s="5">
        <f t="shared" si="14"/>
        <v>136.70599999999999</v>
      </c>
      <c r="T217" s="7">
        <f t="shared" si="15"/>
        <v>0.50905990035226734</v>
      </c>
    </row>
    <row r="218" spans="1:20" ht="15.5" x14ac:dyDescent="0.35">
      <c r="A218" s="1">
        <v>594</v>
      </c>
      <c r="B218" s="2">
        <v>46070</v>
      </c>
      <c r="C218" s="3">
        <f>YEAR(SalesDataTable[[#This Row],[Order Date]])</f>
        <v>2026</v>
      </c>
      <c r="D218" s="8" t="str">
        <f>"Q"&amp;ROUNDUP(MONTH(SalesDataTable[[#This Row],[Order Date]])/3,0)</f>
        <v>Q1</v>
      </c>
      <c r="E218" s="3">
        <f>MONTH(SalesDataTable[[#This Row],[Order Date]])</f>
        <v>2</v>
      </c>
      <c r="F218" s="3" t="str">
        <f>TEXT(SalesDataTable[[#This Row],[Order Date]],"MMM")</f>
        <v>Feb</v>
      </c>
      <c r="G218" s="3" t="s">
        <v>0</v>
      </c>
      <c r="H218" s="3" t="s">
        <v>50</v>
      </c>
      <c r="I218" s="3" t="s">
        <v>19</v>
      </c>
      <c r="J218" s="3" t="s">
        <v>16</v>
      </c>
      <c r="K218" s="3" t="s">
        <v>14</v>
      </c>
      <c r="L218" s="3" t="s">
        <v>44</v>
      </c>
      <c r="M218" s="4">
        <v>3</v>
      </c>
      <c r="N218" s="5">
        <v>134.91</v>
      </c>
      <c r="O218" s="6">
        <v>0</v>
      </c>
      <c r="P218" s="5">
        <v>67.69</v>
      </c>
      <c r="Q218" s="5">
        <f t="shared" si="12"/>
        <v>404.73</v>
      </c>
      <c r="R218" s="5">
        <f t="shared" si="13"/>
        <v>203.07</v>
      </c>
      <c r="S218" s="5">
        <f t="shared" si="14"/>
        <v>201.66000000000003</v>
      </c>
      <c r="T218" s="7">
        <f t="shared" si="15"/>
        <v>0.49825809799125348</v>
      </c>
    </row>
    <row r="219" spans="1:20" ht="15.5" x14ac:dyDescent="0.35">
      <c r="A219" s="1">
        <v>624</v>
      </c>
      <c r="B219" s="2">
        <v>46070</v>
      </c>
      <c r="C219" s="3">
        <f>YEAR(SalesDataTable[[#This Row],[Order Date]])</f>
        <v>2026</v>
      </c>
      <c r="D219" s="8" t="str">
        <f>"Q"&amp;ROUNDUP(MONTH(SalesDataTable[[#This Row],[Order Date]])/3,0)</f>
        <v>Q1</v>
      </c>
      <c r="E219" s="3">
        <f>MONTH(SalesDataTable[[#This Row],[Order Date]])</f>
        <v>2</v>
      </c>
      <c r="F219" s="3" t="str">
        <f>TEXT(SalesDataTable[[#This Row],[Order Date]],"MMM")</f>
        <v>Feb</v>
      </c>
      <c r="G219" s="3" t="s">
        <v>11</v>
      </c>
      <c r="H219" s="3" t="s">
        <v>12</v>
      </c>
      <c r="I219" s="3" t="s">
        <v>2</v>
      </c>
      <c r="J219" s="3" t="s">
        <v>16</v>
      </c>
      <c r="K219" s="3" t="s">
        <v>9</v>
      </c>
      <c r="L219" s="3" t="s">
        <v>46</v>
      </c>
      <c r="M219" s="4">
        <v>1</v>
      </c>
      <c r="N219" s="5">
        <v>70.86</v>
      </c>
      <c r="O219" s="6">
        <v>0.1</v>
      </c>
      <c r="P219" s="5">
        <v>33.299999999999997</v>
      </c>
      <c r="Q219" s="5">
        <f t="shared" si="12"/>
        <v>63.774000000000001</v>
      </c>
      <c r="R219" s="5">
        <f t="shared" si="13"/>
        <v>33.299999999999997</v>
      </c>
      <c r="S219" s="5">
        <f t="shared" si="14"/>
        <v>30.474000000000004</v>
      </c>
      <c r="T219" s="7">
        <f t="shared" si="15"/>
        <v>0.47784363533728486</v>
      </c>
    </row>
    <row r="220" spans="1:20" ht="15.5" x14ac:dyDescent="0.35">
      <c r="A220" s="1">
        <v>1013</v>
      </c>
      <c r="B220" s="2">
        <v>46070</v>
      </c>
      <c r="C220" s="3">
        <f>YEAR(SalesDataTable[[#This Row],[Order Date]])</f>
        <v>2026</v>
      </c>
      <c r="D220" s="8" t="str">
        <f>"Q"&amp;ROUNDUP(MONTH(SalesDataTable[[#This Row],[Order Date]])/3,0)</f>
        <v>Q1</v>
      </c>
      <c r="E220" s="3">
        <f>MONTH(SalesDataTable[[#This Row],[Order Date]])</f>
        <v>2</v>
      </c>
      <c r="F220" s="3" t="str">
        <f>TEXT(SalesDataTable[[#This Row],[Order Date]],"MMM")</f>
        <v>Feb</v>
      </c>
      <c r="G220" s="3" t="s">
        <v>6</v>
      </c>
      <c r="H220" s="3" t="s">
        <v>43</v>
      </c>
      <c r="I220" s="3" t="s">
        <v>19</v>
      </c>
      <c r="J220" s="3" t="s">
        <v>13</v>
      </c>
      <c r="K220" s="3" t="s">
        <v>4</v>
      </c>
      <c r="L220" s="3" t="s">
        <v>30</v>
      </c>
      <c r="M220" s="4">
        <v>1</v>
      </c>
      <c r="N220" s="5">
        <v>104.35</v>
      </c>
      <c r="O220" s="6">
        <v>0</v>
      </c>
      <c r="P220" s="5">
        <v>51.49</v>
      </c>
      <c r="Q220" s="5">
        <f t="shared" si="12"/>
        <v>104.35</v>
      </c>
      <c r="R220" s="5">
        <f t="shared" si="13"/>
        <v>51.49</v>
      </c>
      <c r="S220" s="5">
        <f t="shared" si="14"/>
        <v>52.859999999999992</v>
      </c>
      <c r="T220" s="7">
        <f t="shared" si="15"/>
        <v>0.50656444657402966</v>
      </c>
    </row>
    <row r="221" spans="1:20" ht="15.5" x14ac:dyDescent="0.35">
      <c r="A221" s="1">
        <v>1100</v>
      </c>
      <c r="B221" s="2">
        <v>46070</v>
      </c>
      <c r="C221" s="3">
        <f>YEAR(SalesDataTable[[#This Row],[Order Date]])</f>
        <v>2026</v>
      </c>
      <c r="D221" s="8" t="str">
        <f>"Q"&amp;ROUNDUP(MONTH(SalesDataTable[[#This Row],[Order Date]])/3,0)</f>
        <v>Q1</v>
      </c>
      <c r="E221" s="3">
        <f>MONTH(SalesDataTable[[#This Row],[Order Date]])</f>
        <v>2</v>
      </c>
      <c r="F221" s="3" t="str">
        <f>TEXT(SalesDataTable[[#This Row],[Order Date]],"MMM")</f>
        <v>Feb</v>
      </c>
      <c r="G221" s="3" t="s">
        <v>20</v>
      </c>
      <c r="H221" s="3" t="s">
        <v>33</v>
      </c>
      <c r="I221" s="3" t="s">
        <v>2</v>
      </c>
      <c r="J221" s="3" t="s">
        <v>3</v>
      </c>
      <c r="K221" s="3" t="s">
        <v>34</v>
      </c>
      <c r="L221" s="3" t="s">
        <v>38</v>
      </c>
      <c r="M221" s="4">
        <v>2</v>
      </c>
      <c r="N221" s="5">
        <v>120.48</v>
      </c>
      <c r="O221" s="6">
        <v>0</v>
      </c>
      <c r="P221" s="5">
        <v>70.680000000000007</v>
      </c>
      <c r="Q221" s="5">
        <f t="shared" si="12"/>
        <v>240.96</v>
      </c>
      <c r="R221" s="5">
        <f t="shared" si="13"/>
        <v>141.36000000000001</v>
      </c>
      <c r="S221" s="5">
        <f t="shared" si="14"/>
        <v>99.6</v>
      </c>
      <c r="T221" s="7">
        <f t="shared" si="15"/>
        <v>0.4133466135458167</v>
      </c>
    </row>
    <row r="222" spans="1:20" ht="15.5" x14ac:dyDescent="0.35">
      <c r="A222" s="1">
        <v>2353</v>
      </c>
      <c r="B222" s="2">
        <v>46070</v>
      </c>
      <c r="C222" s="3">
        <f>YEAR(SalesDataTable[[#This Row],[Order Date]])</f>
        <v>2026</v>
      </c>
      <c r="D222" s="8" t="str">
        <f>"Q"&amp;ROUNDUP(MONTH(SalesDataTable[[#This Row],[Order Date]])/3,0)</f>
        <v>Q1</v>
      </c>
      <c r="E222" s="3">
        <f>MONTH(SalesDataTable[[#This Row],[Order Date]])</f>
        <v>2</v>
      </c>
      <c r="F222" s="3" t="str">
        <f>TEXT(SalesDataTable[[#This Row],[Order Date]],"MMM")</f>
        <v>Feb</v>
      </c>
      <c r="G222" s="3" t="s">
        <v>6</v>
      </c>
      <c r="H222" s="3" t="s">
        <v>43</v>
      </c>
      <c r="I222" s="3" t="s">
        <v>2</v>
      </c>
      <c r="J222" s="3" t="s">
        <v>3</v>
      </c>
      <c r="K222" s="3" t="s">
        <v>23</v>
      </c>
      <c r="L222" s="3" t="s">
        <v>24</v>
      </c>
      <c r="M222" s="4">
        <v>1</v>
      </c>
      <c r="N222" s="5">
        <v>339.52</v>
      </c>
      <c r="O222" s="6">
        <v>0.1</v>
      </c>
      <c r="P222" s="5">
        <v>191.19</v>
      </c>
      <c r="Q222" s="5">
        <f t="shared" si="12"/>
        <v>305.56799999999998</v>
      </c>
      <c r="R222" s="5">
        <f t="shared" si="13"/>
        <v>191.19</v>
      </c>
      <c r="S222" s="5">
        <f t="shared" si="14"/>
        <v>114.37799999999999</v>
      </c>
      <c r="T222" s="7">
        <f t="shared" si="15"/>
        <v>0.3743127552623311</v>
      </c>
    </row>
    <row r="223" spans="1:20" ht="15.5" x14ac:dyDescent="0.35">
      <c r="A223" s="1">
        <v>3020</v>
      </c>
      <c r="B223" s="2">
        <v>46070</v>
      </c>
      <c r="C223" s="3">
        <f>YEAR(SalesDataTable[[#This Row],[Order Date]])</f>
        <v>2026</v>
      </c>
      <c r="D223" s="8" t="str">
        <f>"Q"&amp;ROUNDUP(MONTH(SalesDataTable[[#This Row],[Order Date]])/3,0)</f>
        <v>Q1</v>
      </c>
      <c r="E223" s="3">
        <f>MONTH(SalesDataTable[[#This Row],[Order Date]])</f>
        <v>2</v>
      </c>
      <c r="F223" s="3" t="str">
        <f>TEXT(SalesDataTable[[#This Row],[Order Date]],"MMM")</f>
        <v>Feb</v>
      </c>
      <c r="G223" s="3" t="s">
        <v>6</v>
      </c>
      <c r="H223" s="3" t="s">
        <v>49</v>
      </c>
      <c r="I223" s="3" t="s">
        <v>8</v>
      </c>
      <c r="J223" s="3" t="s">
        <v>16</v>
      </c>
      <c r="K223" s="3" t="s">
        <v>9</v>
      </c>
      <c r="L223" s="3" t="s">
        <v>37</v>
      </c>
      <c r="M223" s="4">
        <v>5</v>
      </c>
      <c r="N223" s="5">
        <v>154.72999999999999</v>
      </c>
      <c r="O223" s="6">
        <v>0.1</v>
      </c>
      <c r="P223" s="5">
        <v>77.42</v>
      </c>
      <c r="Q223" s="5">
        <f t="shared" si="12"/>
        <v>696.28499999999997</v>
      </c>
      <c r="R223" s="5">
        <f t="shared" si="13"/>
        <v>387.1</v>
      </c>
      <c r="S223" s="5">
        <f t="shared" si="14"/>
        <v>309.18499999999995</v>
      </c>
      <c r="T223" s="7">
        <f t="shared" si="15"/>
        <v>0.44404949122844806</v>
      </c>
    </row>
    <row r="224" spans="1:20" ht="15.5" x14ac:dyDescent="0.35">
      <c r="A224" s="1">
        <v>3227</v>
      </c>
      <c r="B224" s="2">
        <v>46070</v>
      </c>
      <c r="C224" s="3">
        <f>YEAR(SalesDataTable[[#This Row],[Order Date]])</f>
        <v>2026</v>
      </c>
      <c r="D224" s="8" t="str">
        <f>"Q"&amp;ROUNDUP(MONTH(SalesDataTable[[#This Row],[Order Date]])/3,0)</f>
        <v>Q1</v>
      </c>
      <c r="E224" s="3">
        <f>MONTH(SalesDataTable[[#This Row],[Order Date]])</f>
        <v>2</v>
      </c>
      <c r="F224" s="3" t="str">
        <f>TEXT(SalesDataTable[[#This Row],[Order Date]],"MMM")</f>
        <v>Feb</v>
      </c>
      <c r="G224" s="3" t="s">
        <v>11</v>
      </c>
      <c r="H224" s="3" t="s">
        <v>25</v>
      </c>
      <c r="I224" s="3" t="s">
        <v>19</v>
      </c>
      <c r="J224" s="3" t="s">
        <v>16</v>
      </c>
      <c r="K224" s="3" t="s">
        <v>9</v>
      </c>
      <c r="L224" s="3" t="s">
        <v>10</v>
      </c>
      <c r="M224" s="4">
        <v>4</v>
      </c>
      <c r="N224" s="5">
        <v>93.98</v>
      </c>
      <c r="O224" s="6">
        <v>0.05</v>
      </c>
      <c r="P224" s="5">
        <v>44.6</v>
      </c>
      <c r="Q224" s="5">
        <f t="shared" si="12"/>
        <v>357.12400000000002</v>
      </c>
      <c r="R224" s="5">
        <f t="shared" si="13"/>
        <v>178.4</v>
      </c>
      <c r="S224" s="5">
        <f t="shared" si="14"/>
        <v>178.72400000000002</v>
      </c>
      <c r="T224" s="7">
        <f t="shared" si="15"/>
        <v>0.50045362395134463</v>
      </c>
    </row>
    <row r="225" spans="1:20" ht="15.5" x14ac:dyDescent="0.35">
      <c r="A225" s="1">
        <v>3530</v>
      </c>
      <c r="B225" s="2">
        <v>46070</v>
      </c>
      <c r="C225" s="3">
        <f>YEAR(SalesDataTable[[#This Row],[Order Date]])</f>
        <v>2026</v>
      </c>
      <c r="D225" s="8" t="str">
        <f>"Q"&amp;ROUNDUP(MONTH(SalesDataTable[[#This Row],[Order Date]])/3,0)</f>
        <v>Q1</v>
      </c>
      <c r="E225" s="3">
        <f>MONTH(SalesDataTable[[#This Row],[Order Date]])</f>
        <v>2</v>
      </c>
      <c r="F225" s="3" t="str">
        <f>TEXT(SalesDataTable[[#This Row],[Order Date]],"MMM")</f>
        <v>Feb</v>
      </c>
      <c r="G225" s="3" t="s">
        <v>0</v>
      </c>
      <c r="H225" s="3" t="s">
        <v>1</v>
      </c>
      <c r="I225" s="3" t="s">
        <v>2</v>
      </c>
      <c r="J225" s="3" t="s">
        <v>13</v>
      </c>
      <c r="K225" s="3" t="s">
        <v>23</v>
      </c>
      <c r="L225" s="3" t="s">
        <v>24</v>
      </c>
      <c r="M225" s="4">
        <v>2</v>
      </c>
      <c r="N225" s="5">
        <v>336.83</v>
      </c>
      <c r="O225" s="6">
        <v>0</v>
      </c>
      <c r="P225" s="5">
        <v>194.42</v>
      </c>
      <c r="Q225" s="5">
        <f t="shared" si="12"/>
        <v>673.66</v>
      </c>
      <c r="R225" s="5">
        <f t="shared" si="13"/>
        <v>388.84</v>
      </c>
      <c r="S225" s="5">
        <f t="shared" si="14"/>
        <v>284.82</v>
      </c>
      <c r="T225" s="7">
        <f t="shared" si="15"/>
        <v>0.42279488169106078</v>
      </c>
    </row>
    <row r="226" spans="1:20" ht="15.5" x14ac:dyDescent="0.35">
      <c r="A226" s="1">
        <v>6</v>
      </c>
      <c r="B226" s="2">
        <v>46071</v>
      </c>
      <c r="C226" s="3">
        <f>YEAR(SalesDataTable[[#This Row],[Order Date]])</f>
        <v>2026</v>
      </c>
      <c r="D226" s="8" t="str">
        <f>"Q"&amp;ROUNDUP(MONTH(SalesDataTable[[#This Row],[Order Date]])/3,0)</f>
        <v>Q1</v>
      </c>
      <c r="E226" s="3">
        <f>MONTH(SalesDataTable[[#This Row],[Order Date]])</f>
        <v>2</v>
      </c>
      <c r="F226" s="3" t="str">
        <f>TEXT(SalesDataTable[[#This Row],[Order Date]],"MMM")</f>
        <v>Feb</v>
      </c>
      <c r="G226" s="3" t="s">
        <v>20</v>
      </c>
      <c r="H226" s="3" t="s">
        <v>33</v>
      </c>
      <c r="I226" s="3" t="s">
        <v>19</v>
      </c>
      <c r="J226" s="3" t="s">
        <v>3</v>
      </c>
      <c r="K226" s="3" t="s">
        <v>23</v>
      </c>
      <c r="L226" s="3" t="s">
        <v>24</v>
      </c>
      <c r="M226" s="4">
        <v>1</v>
      </c>
      <c r="N226" s="5">
        <v>338.93</v>
      </c>
      <c r="O226" s="6">
        <v>0</v>
      </c>
      <c r="P226" s="5">
        <v>197.92</v>
      </c>
      <c r="Q226" s="5">
        <f t="shared" si="12"/>
        <v>338.93</v>
      </c>
      <c r="R226" s="5">
        <f t="shared" si="13"/>
        <v>197.92</v>
      </c>
      <c r="S226" s="5">
        <f t="shared" si="14"/>
        <v>141.01000000000002</v>
      </c>
      <c r="T226" s="7">
        <f t="shared" si="15"/>
        <v>0.41604461098161866</v>
      </c>
    </row>
    <row r="227" spans="1:20" ht="15.5" x14ac:dyDescent="0.35">
      <c r="A227" s="1">
        <v>2038</v>
      </c>
      <c r="B227" s="2">
        <v>46071</v>
      </c>
      <c r="C227" s="3">
        <f>YEAR(SalesDataTable[[#This Row],[Order Date]])</f>
        <v>2026</v>
      </c>
      <c r="D227" s="8" t="str">
        <f>"Q"&amp;ROUNDUP(MONTH(SalesDataTable[[#This Row],[Order Date]])/3,0)</f>
        <v>Q1</v>
      </c>
      <c r="E227" s="3">
        <f>MONTH(SalesDataTable[[#This Row],[Order Date]])</f>
        <v>2</v>
      </c>
      <c r="F227" s="3" t="str">
        <f>TEXT(SalesDataTable[[#This Row],[Order Date]],"MMM")</f>
        <v>Feb</v>
      </c>
      <c r="G227" s="3" t="s">
        <v>0</v>
      </c>
      <c r="H227" s="3" t="s">
        <v>36</v>
      </c>
      <c r="I227" s="3" t="s">
        <v>2</v>
      </c>
      <c r="J227" s="3" t="s">
        <v>13</v>
      </c>
      <c r="K227" s="3" t="s">
        <v>23</v>
      </c>
      <c r="L227" s="3" t="s">
        <v>51</v>
      </c>
      <c r="M227" s="4">
        <v>5</v>
      </c>
      <c r="N227" s="5">
        <v>122.72</v>
      </c>
      <c r="O227" s="6">
        <v>0</v>
      </c>
      <c r="P227" s="5">
        <v>62.41</v>
      </c>
      <c r="Q227" s="5">
        <f t="shared" si="12"/>
        <v>613.6</v>
      </c>
      <c r="R227" s="5">
        <f t="shared" si="13"/>
        <v>312.04999999999995</v>
      </c>
      <c r="S227" s="5">
        <f t="shared" si="14"/>
        <v>301.55000000000007</v>
      </c>
      <c r="T227" s="7">
        <f t="shared" si="15"/>
        <v>0.49144393741851378</v>
      </c>
    </row>
    <row r="228" spans="1:20" ht="15.5" x14ac:dyDescent="0.35">
      <c r="A228" s="1">
        <v>4104</v>
      </c>
      <c r="B228" s="2">
        <v>46071</v>
      </c>
      <c r="C228" s="3">
        <f>YEAR(SalesDataTable[[#This Row],[Order Date]])</f>
        <v>2026</v>
      </c>
      <c r="D228" s="8" t="str">
        <f>"Q"&amp;ROUNDUP(MONTH(SalesDataTable[[#This Row],[Order Date]])/3,0)</f>
        <v>Q1</v>
      </c>
      <c r="E228" s="3">
        <f>MONTH(SalesDataTable[[#This Row],[Order Date]])</f>
        <v>2</v>
      </c>
      <c r="F228" s="3" t="str">
        <f>TEXT(SalesDataTable[[#This Row],[Order Date]],"MMM")</f>
        <v>Feb</v>
      </c>
      <c r="G228" s="3" t="s">
        <v>20</v>
      </c>
      <c r="H228" s="3" t="s">
        <v>21</v>
      </c>
      <c r="I228" s="3" t="s">
        <v>2</v>
      </c>
      <c r="J228" s="3" t="s">
        <v>13</v>
      </c>
      <c r="K228" s="3" t="s">
        <v>14</v>
      </c>
      <c r="L228" s="3" t="s">
        <v>44</v>
      </c>
      <c r="M228" s="4">
        <v>4</v>
      </c>
      <c r="N228" s="5">
        <v>135.63</v>
      </c>
      <c r="O228" s="6">
        <v>0.05</v>
      </c>
      <c r="P228" s="5">
        <v>65.900000000000006</v>
      </c>
      <c r="Q228" s="5">
        <f t="shared" si="12"/>
        <v>515.39400000000001</v>
      </c>
      <c r="R228" s="5">
        <f t="shared" si="13"/>
        <v>263.60000000000002</v>
      </c>
      <c r="S228" s="5">
        <f t="shared" si="14"/>
        <v>251.79399999999998</v>
      </c>
      <c r="T228" s="7">
        <f t="shared" si="15"/>
        <v>0.4885466264644136</v>
      </c>
    </row>
    <row r="229" spans="1:20" ht="15.5" x14ac:dyDescent="0.35">
      <c r="A229" s="1">
        <v>1072</v>
      </c>
      <c r="B229" s="2">
        <v>46072</v>
      </c>
      <c r="C229" s="3">
        <f>YEAR(SalesDataTable[[#This Row],[Order Date]])</f>
        <v>2026</v>
      </c>
      <c r="D229" s="8" t="str">
        <f>"Q"&amp;ROUNDUP(MONTH(SalesDataTable[[#This Row],[Order Date]])/3,0)</f>
        <v>Q1</v>
      </c>
      <c r="E229" s="3">
        <f>MONTH(SalesDataTable[[#This Row],[Order Date]])</f>
        <v>2</v>
      </c>
      <c r="F229" s="3" t="str">
        <f>TEXT(SalesDataTable[[#This Row],[Order Date]],"MMM")</f>
        <v>Feb</v>
      </c>
      <c r="G229" s="3" t="s">
        <v>11</v>
      </c>
      <c r="H229" s="3" t="s">
        <v>52</v>
      </c>
      <c r="I229" s="3" t="s">
        <v>2</v>
      </c>
      <c r="J229" s="3" t="s">
        <v>3</v>
      </c>
      <c r="K229" s="3" t="s">
        <v>23</v>
      </c>
      <c r="L229" s="3" t="s">
        <v>40</v>
      </c>
      <c r="M229" s="4">
        <v>2</v>
      </c>
      <c r="N229" s="5">
        <v>81.34</v>
      </c>
      <c r="O229" s="6">
        <v>0.05</v>
      </c>
      <c r="P229" s="5">
        <v>40.64</v>
      </c>
      <c r="Q229" s="5">
        <f t="shared" si="12"/>
        <v>154.54599999999999</v>
      </c>
      <c r="R229" s="5">
        <f t="shared" si="13"/>
        <v>81.28</v>
      </c>
      <c r="S229" s="5">
        <f t="shared" si="14"/>
        <v>73.265999999999991</v>
      </c>
      <c r="T229" s="7">
        <f t="shared" si="15"/>
        <v>0.47407244445019603</v>
      </c>
    </row>
    <row r="230" spans="1:20" ht="15.5" x14ac:dyDescent="0.35">
      <c r="A230" s="1">
        <v>2435</v>
      </c>
      <c r="B230" s="2">
        <v>46072</v>
      </c>
      <c r="C230" s="3">
        <f>YEAR(SalesDataTable[[#This Row],[Order Date]])</f>
        <v>2026</v>
      </c>
      <c r="D230" s="8" t="str">
        <f>"Q"&amp;ROUNDUP(MONTH(SalesDataTable[[#This Row],[Order Date]])/3,0)</f>
        <v>Q1</v>
      </c>
      <c r="E230" s="3">
        <f>MONTH(SalesDataTable[[#This Row],[Order Date]])</f>
        <v>2</v>
      </c>
      <c r="F230" s="3" t="str">
        <f>TEXT(SalesDataTable[[#This Row],[Order Date]],"MMM")</f>
        <v>Feb</v>
      </c>
      <c r="G230" s="3" t="s">
        <v>11</v>
      </c>
      <c r="H230" s="3" t="s">
        <v>18</v>
      </c>
      <c r="I230" s="3" t="s">
        <v>2</v>
      </c>
      <c r="J230" s="3" t="s">
        <v>13</v>
      </c>
      <c r="K230" s="3" t="s">
        <v>4</v>
      </c>
      <c r="L230" s="3" t="s">
        <v>26</v>
      </c>
      <c r="M230" s="4">
        <v>1</v>
      </c>
      <c r="N230" s="5">
        <v>41.01</v>
      </c>
      <c r="O230" s="6">
        <v>0.05</v>
      </c>
      <c r="P230" s="5">
        <v>16.489999999999998</v>
      </c>
      <c r="Q230" s="5">
        <f t="shared" si="12"/>
        <v>38.959499999999998</v>
      </c>
      <c r="R230" s="5">
        <f t="shared" si="13"/>
        <v>16.489999999999998</v>
      </c>
      <c r="S230" s="5">
        <f t="shared" si="14"/>
        <v>22.4695</v>
      </c>
      <c r="T230" s="7">
        <f t="shared" si="15"/>
        <v>0.57673994789460847</v>
      </c>
    </row>
    <row r="231" spans="1:20" ht="15.5" x14ac:dyDescent="0.35">
      <c r="A231" s="1">
        <v>4476</v>
      </c>
      <c r="B231" s="2">
        <v>46072</v>
      </c>
      <c r="C231" s="3">
        <f>YEAR(SalesDataTable[[#This Row],[Order Date]])</f>
        <v>2026</v>
      </c>
      <c r="D231" s="8" t="str">
        <f>"Q"&amp;ROUNDUP(MONTH(SalesDataTable[[#This Row],[Order Date]])/3,0)</f>
        <v>Q1</v>
      </c>
      <c r="E231" s="3">
        <f>MONTH(SalesDataTable[[#This Row],[Order Date]])</f>
        <v>2</v>
      </c>
      <c r="F231" s="3" t="str">
        <f>TEXT(SalesDataTable[[#This Row],[Order Date]],"MMM")</f>
        <v>Feb</v>
      </c>
      <c r="G231" s="3" t="s">
        <v>6</v>
      </c>
      <c r="H231" s="3" t="s">
        <v>41</v>
      </c>
      <c r="I231" s="3" t="s">
        <v>28</v>
      </c>
      <c r="J231" s="3" t="s">
        <v>16</v>
      </c>
      <c r="K231" s="3" t="s">
        <v>9</v>
      </c>
      <c r="L231" s="3" t="s">
        <v>37</v>
      </c>
      <c r="M231" s="4">
        <v>2</v>
      </c>
      <c r="N231" s="5">
        <v>153.03</v>
      </c>
      <c r="O231" s="6">
        <v>0</v>
      </c>
      <c r="P231" s="5">
        <v>81.02</v>
      </c>
      <c r="Q231" s="5">
        <f t="shared" si="12"/>
        <v>306.06</v>
      </c>
      <c r="R231" s="5">
        <f t="shared" si="13"/>
        <v>162.04</v>
      </c>
      <c r="S231" s="5">
        <f t="shared" si="14"/>
        <v>144.02000000000001</v>
      </c>
      <c r="T231" s="7">
        <f t="shared" si="15"/>
        <v>0.47056132784421356</v>
      </c>
    </row>
    <row r="232" spans="1:20" ht="15.5" x14ac:dyDescent="0.35">
      <c r="A232" s="1">
        <v>174</v>
      </c>
      <c r="B232" s="2">
        <v>46073</v>
      </c>
      <c r="C232" s="3">
        <f>YEAR(SalesDataTable[[#This Row],[Order Date]])</f>
        <v>2026</v>
      </c>
      <c r="D232" s="8" t="str">
        <f>"Q"&amp;ROUNDUP(MONTH(SalesDataTable[[#This Row],[Order Date]])/3,0)</f>
        <v>Q1</v>
      </c>
      <c r="E232" s="3">
        <f>MONTH(SalesDataTable[[#This Row],[Order Date]])</f>
        <v>2</v>
      </c>
      <c r="F232" s="3" t="str">
        <f>TEXT(SalesDataTable[[#This Row],[Order Date]],"MMM")</f>
        <v>Feb</v>
      </c>
      <c r="G232" s="3" t="s">
        <v>6</v>
      </c>
      <c r="H232" s="3" t="s">
        <v>41</v>
      </c>
      <c r="I232" s="3" t="s">
        <v>2</v>
      </c>
      <c r="J232" s="3" t="s">
        <v>13</v>
      </c>
      <c r="K232" s="3" t="s">
        <v>34</v>
      </c>
      <c r="L232" s="3" t="s">
        <v>38</v>
      </c>
      <c r="M232" s="4">
        <v>2</v>
      </c>
      <c r="N232" s="5">
        <v>124.92</v>
      </c>
      <c r="O232" s="6">
        <v>0</v>
      </c>
      <c r="P232" s="5">
        <v>69.98</v>
      </c>
      <c r="Q232" s="5">
        <f t="shared" si="12"/>
        <v>249.84</v>
      </c>
      <c r="R232" s="5">
        <f t="shared" si="13"/>
        <v>139.96</v>
      </c>
      <c r="S232" s="5">
        <f t="shared" si="14"/>
        <v>109.88</v>
      </c>
      <c r="T232" s="7">
        <f t="shared" si="15"/>
        <v>0.43980147294268329</v>
      </c>
    </row>
    <row r="233" spans="1:20" ht="15.5" x14ac:dyDescent="0.35">
      <c r="A233" s="1">
        <v>304</v>
      </c>
      <c r="B233" s="2">
        <v>46073</v>
      </c>
      <c r="C233" s="3">
        <f>YEAR(SalesDataTable[[#This Row],[Order Date]])</f>
        <v>2026</v>
      </c>
      <c r="D233" s="8" t="str">
        <f>"Q"&amp;ROUNDUP(MONTH(SalesDataTable[[#This Row],[Order Date]])/3,0)</f>
        <v>Q1</v>
      </c>
      <c r="E233" s="3">
        <f>MONTH(SalesDataTable[[#This Row],[Order Date]])</f>
        <v>2</v>
      </c>
      <c r="F233" s="3" t="str">
        <f>TEXT(SalesDataTable[[#This Row],[Order Date]],"MMM")</f>
        <v>Feb</v>
      </c>
      <c r="G233" s="3" t="s">
        <v>6</v>
      </c>
      <c r="H233" s="3" t="s">
        <v>43</v>
      </c>
      <c r="I233" s="3" t="s">
        <v>2</v>
      </c>
      <c r="J233" s="3" t="s">
        <v>16</v>
      </c>
      <c r="K233" s="3" t="s">
        <v>14</v>
      </c>
      <c r="L233" s="3" t="s">
        <v>44</v>
      </c>
      <c r="M233" s="4">
        <v>2</v>
      </c>
      <c r="N233" s="5">
        <v>136.55000000000001</v>
      </c>
      <c r="O233" s="6">
        <v>0</v>
      </c>
      <c r="P233" s="5">
        <v>68.84</v>
      </c>
      <c r="Q233" s="5">
        <f t="shared" si="12"/>
        <v>273.10000000000002</v>
      </c>
      <c r="R233" s="5">
        <f t="shared" si="13"/>
        <v>137.68</v>
      </c>
      <c r="S233" s="5">
        <f t="shared" si="14"/>
        <v>135.42000000000002</v>
      </c>
      <c r="T233" s="7">
        <f t="shared" si="15"/>
        <v>0.49586232149395826</v>
      </c>
    </row>
    <row r="234" spans="1:20" ht="15.5" x14ac:dyDescent="0.35">
      <c r="A234" s="1">
        <v>404</v>
      </c>
      <c r="B234" s="2">
        <v>46073</v>
      </c>
      <c r="C234" s="3">
        <f>YEAR(SalesDataTable[[#This Row],[Order Date]])</f>
        <v>2026</v>
      </c>
      <c r="D234" s="8" t="str">
        <f>"Q"&amp;ROUNDUP(MONTH(SalesDataTable[[#This Row],[Order Date]])/3,0)</f>
        <v>Q1</v>
      </c>
      <c r="E234" s="3">
        <f>MONTH(SalesDataTable[[#This Row],[Order Date]])</f>
        <v>2</v>
      </c>
      <c r="F234" s="3" t="str">
        <f>TEXT(SalesDataTable[[#This Row],[Order Date]],"MMM")</f>
        <v>Feb</v>
      </c>
      <c r="G234" s="3" t="s">
        <v>11</v>
      </c>
      <c r="H234" s="3" t="s">
        <v>25</v>
      </c>
      <c r="I234" s="3" t="s">
        <v>8</v>
      </c>
      <c r="J234" s="3" t="s">
        <v>16</v>
      </c>
      <c r="K234" s="3" t="s">
        <v>23</v>
      </c>
      <c r="L234" s="3" t="s">
        <v>51</v>
      </c>
      <c r="M234" s="4">
        <v>15</v>
      </c>
      <c r="N234" s="5">
        <v>121.98</v>
      </c>
      <c r="O234" s="6">
        <v>0.1</v>
      </c>
      <c r="P234" s="5">
        <v>59.86</v>
      </c>
      <c r="Q234" s="5">
        <f t="shared" si="12"/>
        <v>1646.73</v>
      </c>
      <c r="R234" s="5">
        <f t="shared" si="13"/>
        <v>897.9</v>
      </c>
      <c r="S234" s="5">
        <f t="shared" si="14"/>
        <v>748.83</v>
      </c>
      <c r="T234" s="7">
        <f t="shared" si="15"/>
        <v>0.45473757082217486</v>
      </c>
    </row>
    <row r="235" spans="1:20" ht="15.5" x14ac:dyDescent="0.35">
      <c r="A235" s="1">
        <v>675</v>
      </c>
      <c r="B235" s="2">
        <v>46073</v>
      </c>
      <c r="C235" s="3">
        <f>YEAR(SalesDataTable[[#This Row],[Order Date]])</f>
        <v>2026</v>
      </c>
      <c r="D235" s="8" t="str">
        <f>"Q"&amp;ROUNDUP(MONTH(SalesDataTable[[#This Row],[Order Date]])/3,0)</f>
        <v>Q1</v>
      </c>
      <c r="E235" s="3">
        <f>MONTH(SalesDataTable[[#This Row],[Order Date]])</f>
        <v>2</v>
      </c>
      <c r="F235" s="3" t="str">
        <f>TEXT(SalesDataTable[[#This Row],[Order Date]],"MMM")</f>
        <v>Feb</v>
      </c>
      <c r="G235" s="3" t="s">
        <v>6</v>
      </c>
      <c r="H235" s="3" t="s">
        <v>43</v>
      </c>
      <c r="I235" s="3" t="s">
        <v>2</v>
      </c>
      <c r="J235" s="3" t="s">
        <v>13</v>
      </c>
      <c r="K235" s="3" t="s">
        <v>14</v>
      </c>
      <c r="L235" s="3" t="s">
        <v>32</v>
      </c>
      <c r="M235" s="4">
        <v>1</v>
      </c>
      <c r="N235" s="5">
        <v>45.54</v>
      </c>
      <c r="O235" s="6">
        <v>0</v>
      </c>
      <c r="P235" s="5">
        <v>18.29</v>
      </c>
      <c r="Q235" s="5">
        <f t="shared" si="12"/>
        <v>45.54</v>
      </c>
      <c r="R235" s="5">
        <f t="shared" si="13"/>
        <v>18.29</v>
      </c>
      <c r="S235" s="5">
        <f t="shared" si="14"/>
        <v>27.25</v>
      </c>
      <c r="T235" s="7">
        <f t="shared" si="15"/>
        <v>0.59837505489679399</v>
      </c>
    </row>
    <row r="236" spans="1:20" ht="15.5" x14ac:dyDescent="0.35">
      <c r="A236" s="1">
        <v>940</v>
      </c>
      <c r="B236" s="2">
        <v>46073</v>
      </c>
      <c r="C236" s="3">
        <f>YEAR(SalesDataTable[[#This Row],[Order Date]])</f>
        <v>2026</v>
      </c>
      <c r="D236" s="8" t="str">
        <f>"Q"&amp;ROUNDUP(MONTH(SalesDataTable[[#This Row],[Order Date]])/3,0)</f>
        <v>Q1</v>
      </c>
      <c r="E236" s="3">
        <f>MONTH(SalesDataTable[[#This Row],[Order Date]])</f>
        <v>2</v>
      </c>
      <c r="F236" s="3" t="str">
        <f>TEXT(SalesDataTable[[#This Row],[Order Date]],"MMM")</f>
        <v>Feb</v>
      </c>
      <c r="G236" s="3" t="s">
        <v>11</v>
      </c>
      <c r="H236" s="3" t="s">
        <v>18</v>
      </c>
      <c r="I236" s="3" t="s">
        <v>28</v>
      </c>
      <c r="J236" s="3" t="s">
        <v>3</v>
      </c>
      <c r="K236" s="3" t="s">
        <v>34</v>
      </c>
      <c r="L236" s="3" t="s">
        <v>45</v>
      </c>
      <c r="M236" s="4">
        <v>1</v>
      </c>
      <c r="N236" s="5">
        <v>51.73</v>
      </c>
      <c r="O236" s="6">
        <v>0</v>
      </c>
      <c r="P236" s="5">
        <v>21.83</v>
      </c>
      <c r="Q236" s="5">
        <f t="shared" si="12"/>
        <v>51.73</v>
      </c>
      <c r="R236" s="5">
        <f t="shared" si="13"/>
        <v>21.83</v>
      </c>
      <c r="S236" s="5">
        <f t="shared" si="14"/>
        <v>29.9</v>
      </c>
      <c r="T236" s="7">
        <f t="shared" si="15"/>
        <v>0.57800115986854828</v>
      </c>
    </row>
    <row r="237" spans="1:20" ht="15.5" x14ac:dyDescent="0.35">
      <c r="A237" s="1">
        <v>2375</v>
      </c>
      <c r="B237" s="2">
        <v>46073</v>
      </c>
      <c r="C237" s="3">
        <f>YEAR(SalesDataTable[[#This Row],[Order Date]])</f>
        <v>2026</v>
      </c>
      <c r="D237" s="8" t="str">
        <f>"Q"&amp;ROUNDUP(MONTH(SalesDataTable[[#This Row],[Order Date]])/3,0)</f>
        <v>Q1</v>
      </c>
      <c r="E237" s="3">
        <f>MONTH(SalesDataTable[[#This Row],[Order Date]])</f>
        <v>2</v>
      </c>
      <c r="F237" s="3" t="str">
        <f>TEXT(SalesDataTable[[#This Row],[Order Date]],"MMM")</f>
        <v>Feb</v>
      </c>
      <c r="G237" s="3" t="s">
        <v>6</v>
      </c>
      <c r="H237" s="3" t="s">
        <v>43</v>
      </c>
      <c r="I237" s="3" t="s">
        <v>28</v>
      </c>
      <c r="J237" s="3" t="s">
        <v>3</v>
      </c>
      <c r="K237" s="3" t="s">
        <v>23</v>
      </c>
      <c r="L237" s="3" t="s">
        <v>40</v>
      </c>
      <c r="M237" s="4">
        <v>2</v>
      </c>
      <c r="N237" s="5">
        <v>80.510000000000005</v>
      </c>
      <c r="O237" s="6">
        <v>0.05</v>
      </c>
      <c r="P237" s="5">
        <v>38.630000000000003</v>
      </c>
      <c r="Q237" s="5">
        <f t="shared" si="12"/>
        <v>152.96899999999999</v>
      </c>
      <c r="R237" s="5">
        <f t="shared" si="13"/>
        <v>77.260000000000005</v>
      </c>
      <c r="S237" s="5">
        <f t="shared" si="14"/>
        <v>75.708999999999989</v>
      </c>
      <c r="T237" s="7">
        <f t="shared" si="15"/>
        <v>0.4949303453640933</v>
      </c>
    </row>
    <row r="238" spans="1:20" ht="15.5" x14ac:dyDescent="0.35">
      <c r="A238" s="1">
        <v>4184</v>
      </c>
      <c r="B238" s="2">
        <v>46073</v>
      </c>
      <c r="C238" s="3">
        <f>YEAR(SalesDataTable[[#This Row],[Order Date]])</f>
        <v>2026</v>
      </c>
      <c r="D238" s="8" t="str">
        <f>"Q"&amp;ROUNDUP(MONTH(SalesDataTable[[#This Row],[Order Date]])/3,0)</f>
        <v>Q1</v>
      </c>
      <c r="E238" s="3">
        <f>MONTH(SalesDataTable[[#This Row],[Order Date]])</f>
        <v>2</v>
      </c>
      <c r="F238" s="3" t="str">
        <f>TEXT(SalesDataTable[[#This Row],[Order Date]],"MMM")</f>
        <v>Feb</v>
      </c>
      <c r="G238" s="3" t="s">
        <v>20</v>
      </c>
      <c r="H238" s="3" t="s">
        <v>31</v>
      </c>
      <c r="I238" s="3" t="s">
        <v>2</v>
      </c>
      <c r="J238" s="3" t="s">
        <v>13</v>
      </c>
      <c r="K238" s="3" t="s">
        <v>34</v>
      </c>
      <c r="L238" s="3" t="s">
        <v>42</v>
      </c>
      <c r="M238" s="4">
        <v>1</v>
      </c>
      <c r="N238" s="5">
        <v>36.31</v>
      </c>
      <c r="O238" s="6">
        <v>0</v>
      </c>
      <c r="P238" s="5">
        <v>14</v>
      </c>
      <c r="Q238" s="5">
        <f t="shared" si="12"/>
        <v>36.31</v>
      </c>
      <c r="R238" s="5">
        <f t="shared" si="13"/>
        <v>14</v>
      </c>
      <c r="S238" s="5">
        <f t="shared" si="14"/>
        <v>22.310000000000002</v>
      </c>
      <c r="T238" s="7">
        <f t="shared" si="15"/>
        <v>0.61443128614706699</v>
      </c>
    </row>
    <row r="239" spans="1:20" ht="15.5" x14ac:dyDescent="0.35">
      <c r="A239" s="1">
        <v>4390</v>
      </c>
      <c r="B239" s="2">
        <v>46073</v>
      </c>
      <c r="C239" s="3">
        <f>YEAR(SalesDataTable[[#This Row],[Order Date]])</f>
        <v>2026</v>
      </c>
      <c r="D239" s="8" t="str">
        <f>"Q"&amp;ROUNDUP(MONTH(SalesDataTable[[#This Row],[Order Date]])/3,0)</f>
        <v>Q1</v>
      </c>
      <c r="E239" s="3">
        <f>MONTH(SalesDataTable[[#This Row],[Order Date]])</f>
        <v>2</v>
      </c>
      <c r="F239" s="3" t="str">
        <f>TEXT(SalesDataTable[[#This Row],[Order Date]],"MMM")</f>
        <v>Feb</v>
      </c>
      <c r="G239" s="3" t="s">
        <v>11</v>
      </c>
      <c r="H239" s="3" t="s">
        <v>52</v>
      </c>
      <c r="I239" s="3" t="s">
        <v>2</v>
      </c>
      <c r="J239" s="3" t="s">
        <v>3</v>
      </c>
      <c r="K239" s="3" t="s">
        <v>4</v>
      </c>
      <c r="L239" s="3" t="s">
        <v>5</v>
      </c>
      <c r="M239" s="4">
        <v>1</v>
      </c>
      <c r="N239" s="5">
        <v>82.86</v>
      </c>
      <c r="O239" s="6">
        <v>0.05</v>
      </c>
      <c r="P239" s="5">
        <v>42.3</v>
      </c>
      <c r="Q239" s="5">
        <f t="shared" si="12"/>
        <v>78.716999999999999</v>
      </c>
      <c r="R239" s="5">
        <f t="shared" si="13"/>
        <v>42.3</v>
      </c>
      <c r="S239" s="5">
        <f t="shared" si="14"/>
        <v>36.417000000000002</v>
      </c>
      <c r="T239" s="7">
        <f t="shared" si="15"/>
        <v>0.46263196005945351</v>
      </c>
    </row>
    <row r="240" spans="1:20" ht="15.5" x14ac:dyDescent="0.35">
      <c r="A240" s="1">
        <v>1475</v>
      </c>
      <c r="B240" s="2">
        <v>46074</v>
      </c>
      <c r="C240" s="3">
        <f>YEAR(SalesDataTable[[#This Row],[Order Date]])</f>
        <v>2026</v>
      </c>
      <c r="D240" s="8" t="str">
        <f>"Q"&amp;ROUNDUP(MONTH(SalesDataTable[[#This Row],[Order Date]])/3,0)</f>
        <v>Q1</v>
      </c>
      <c r="E240" s="3">
        <f>MONTH(SalesDataTable[[#This Row],[Order Date]])</f>
        <v>2</v>
      </c>
      <c r="F240" s="3" t="str">
        <f>TEXT(SalesDataTable[[#This Row],[Order Date]],"MMM")</f>
        <v>Feb</v>
      </c>
      <c r="G240" s="3" t="s">
        <v>0</v>
      </c>
      <c r="H240" s="3" t="s">
        <v>1</v>
      </c>
      <c r="I240" s="3" t="s">
        <v>19</v>
      </c>
      <c r="J240" s="3" t="s">
        <v>13</v>
      </c>
      <c r="K240" s="3" t="s">
        <v>4</v>
      </c>
      <c r="L240" s="3" t="s">
        <v>30</v>
      </c>
      <c r="M240" s="4">
        <v>2</v>
      </c>
      <c r="N240" s="5">
        <v>103.03</v>
      </c>
      <c r="O240" s="6">
        <v>0.05</v>
      </c>
      <c r="P240" s="5">
        <v>50.73</v>
      </c>
      <c r="Q240" s="5">
        <f t="shared" si="12"/>
        <v>195.75700000000001</v>
      </c>
      <c r="R240" s="5">
        <f t="shared" si="13"/>
        <v>101.46</v>
      </c>
      <c r="S240" s="5">
        <f t="shared" si="14"/>
        <v>94.297000000000011</v>
      </c>
      <c r="T240" s="7">
        <f t="shared" si="15"/>
        <v>0.48170435795399402</v>
      </c>
    </row>
    <row r="241" spans="1:20" ht="15.5" x14ac:dyDescent="0.35">
      <c r="A241" s="1">
        <v>3504</v>
      </c>
      <c r="B241" s="2">
        <v>46074</v>
      </c>
      <c r="C241" s="3">
        <f>YEAR(SalesDataTable[[#This Row],[Order Date]])</f>
        <v>2026</v>
      </c>
      <c r="D241" s="8" t="str">
        <f>"Q"&amp;ROUNDUP(MONTH(SalesDataTable[[#This Row],[Order Date]])/3,0)</f>
        <v>Q1</v>
      </c>
      <c r="E241" s="3">
        <f>MONTH(SalesDataTable[[#This Row],[Order Date]])</f>
        <v>2</v>
      </c>
      <c r="F241" s="3" t="str">
        <f>TEXT(SalesDataTable[[#This Row],[Order Date]],"MMM")</f>
        <v>Feb</v>
      </c>
      <c r="G241" s="3" t="s">
        <v>6</v>
      </c>
      <c r="H241" s="3" t="s">
        <v>49</v>
      </c>
      <c r="I241" s="3" t="s">
        <v>2</v>
      </c>
      <c r="J241" s="3" t="s">
        <v>16</v>
      </c>
      <c r="K241" s="3" t="s">
        <v>14</v>
      </c>
      <c r="L241" s="3" t="s">
        <v>15</v>
      </c>
      <c r="M241" s="4">
        <v>1</v>
      </c>
      <c r="N241" s="5">
        <v>36.39</v>
      </c>
      <c r="O241" s="6">
        <v>0</v>
      </c>
      <c r="P241" s="5">
        <v>13.49</v>
      </c>
      <c r="Q241" s="5">
        <f t="shared" si="12"/>
        <v>36.39</v>
      </c>
      <c r="R241" s="5">
        <f t="shared" si="13"/>
        <v>13.49</v>
      </c>
      <c r="S241" s="5">
        <f t="shared" si="14"/>
        <v>22.9</v>
      </c>
      <c r="T241" s="7">
        <f t="shared" si="15"/>
        <v>0.62929376202253362</v>
      </c>
    </row>
    <row r="242" spans="1:20" ht="15.5" x14ac:dyDescent="0.35">
      <c r="A242" s="1">
        <v>1649</v>
      </c>
      <c r="B242" s="2">
        <v>46075</v>
      </c>
      <c r="C242" s="3">
        <f>YEAR(SalesDataTable[[#This Row],[Order Date]])</f>
        <v>2026</v>
      </c>
      <c r="D242" s="8" t="str">
        <f>"Q"&amp;ROUNDUP(MONTH(SalesDataTable[[#This Row],[Order Date]])/3,0)</f>
        <v>Q1</v>
      </c>
      <c r="E242" s="3">
        <f>MONTH(SalesDataTable[[#This Row],[Order Date]])</f>
        <v>2</v>
      </c>
      <c r="F242" s="3" t="str">
        <f>TEXT(SalesDataTable[[#This Row],[Order Date]],"MMM")</f>
        <v>Feb</v>
      </c>
      <c r="G242" s="3" t="s">
        <v>11</v>
      </c>
      <c r="H242" s="3" t="s">
        <v>25</v>
      </c>
      <c r="I242" s="3" t="s">
        <v>2</v>
      </c>
      <c r="J242" s="3" t="s">
        <v>3</v>
      </c>
      <c r="K242" s="3" t="s">
        <v>23</v>
      </c>
      <c r="L242" s="3" t="s">
        <v>51</v>
      </c>
      <c r="M242" s="4">
        <v>1</v>
      </c>
      <c r="N242" s="5">
        <v>124.93</v>
      </c>
      <c r="O242" s="6">
        <v>0.1</v>
      </c>
      <c r="P242" s="5">
        <v>59.74</v>
      </c>
      <c r="Q242" s="5">
        <f t="shared" si="12"/>
        <v>112.43700000000001</v>
      </c>
      <c r="R242" s="5">
        <f t="shared" si="13"/>
        <v>59.74</v>
      </c>
      <c r="S242" s="5">
        <f t="shared" si="14"/>
        <v>52.69700000000001</v>
      </c>
      <c r="T242" s="7">
        <f t="shared" si="15"/>
        <v>0.46868023871145625</v>
      </c>
    </row>
    <row r="243" spans="1:20" ht="15.5" x14ac:dyDescent="0.35">
      <c r="A243" s="1">
        <v>2170</v>
      </c>
      <c r="B243" s="2">
        <v>46075</v>
      </c>
      <c r="C243" s="3">
        <f>YEAR(SalesDataTable[[#This Row],[Order Date]])</f>
        <v>2026</v>
      </c>
      <c r="D243" s="8" t="str">
        <f>"Q"&amp;ROUNDUP(MONTH(SalesDataTable[[#This Row],[Order Date]])/3,0)</f>
        <v>Q1</v>
      </c>
      <c r="E243" s="3">
        <f>MONTH(SalesDataTable[[#This Row],[Order Date]])</f>
        <v>2</v>
      </c>
      <c r="F243" s="3" t="str">
        <f>TEXT(SalesDataTable[[#This Row],[Order Date]],"MMM")</f>
        <v>Feb</v>
      </c>
      <c r="G243" s="3" t="s">
        <v>6</v>
      </c>
      <c r="H243" s="3" t="s">
        <v>41</v>
      </c>
      <c r="I243" s="3" t="s">
        <v>28</v>
      </c>
      <c r="J243" s="3" t="s">
        <v>3</v>
      </c>
      <c r="K243" s="3" t="s">
        <v>4</v>
      </c>
      <c r="L243" s="3" t="s">
        <v>30</v>
      </c>
      <c r="M243" s="4">
        <v>1</v>
      </c>
      <c r="N243" s="5">
        <v>101.19</v>
      </c>
      <c r="O243" s="6">
        <v>0.05</v>
      </c>
      <c r="P243" s="5">
        <v>49.14</v>
      </c>
      <c r="Q243" s="5">
        <f t="shared" si="12"/>
        <v>96.130499999999998</v>
      </c>
      <c r="R243" s="5">
        <f t="shared" si="13"/>
        <v>49.14</v>
      </c>
      <c r="S243" s="5">
        <f t="shared" si="14"/>
        <v>46.990499999999997</v>
      </c>
      <c r="T243" s="7">
        <f t="shared" si="15"/>
        <v>0.48881988546819166</v>
      </c>
    </row>
    <row r="244" spans="1:20" ht="15.5" x14ac:dyDescent="0.35">
      <c r="A244" s="1">
        <v>3402</v>
      </c>
      <c r="B244" s="2">
        <v>46075</v>
      </c>
      <c r="C244" s="3">
        <f>YEAR(SalesDataTable[[#This Row],[Order Date]])</f>
        <v>2026</v>
      </c>
      <c r="D244" s="8" t="str">
        <f>"Q"&amp;ROUNDUP(MONTH(SalesDataTable[[#This Row],[Order Date]])/3,0)</f>
        <v>Q1</v>
      </c>
      <c r="E244" s="3">
        <f>MONTH(SalesDataTable[[#This Row],[Order Date]])</f>
        <v>2</v>
      </c>
      <c r="F244" s="3" t="str">
        <f>TEXT(SalesDataTable[[#This Row],[Order Date]],"MMM")</f>
        <v>Feb</v>
      </c>
      <c r="G244" s="3" t="s">
        <v>20</v>
      </c>
      <c r="H244" s="3" t="s">
        <v>33</v>
      </c>
      <c r="I244" s="3" t="s">
        <v>2</v>
      </c>
      <c r="J244" s="3" t="s">
        <v>3</v>
      </c>
      <c r="K244" s="3" t="s">
        <v>34</v>
      </c>
      <c r="L244" s="3" t="s">
        <v>45</v>
      </c>
      <c r="M244" s="4">
        <v>2</v>
      </c>
      <c r="N244" s="5">
        <v>51.2</v>
      </c>
      <c r="O244" s="6">
        <v>0</v>
      </c>
      <c r="P244" s="5">
        <v>21.38</v>
      </c>
      <c r="Q244" s="5">
        <f t="shared" si="12"/>
        <v>102.4</v>
      </c>
      <c r="R244" s="5">
        <f t="shared" si="13"/>
        <v>42.76</v>
      </c>
      <c r="S244" s="5">
        <f t="shared" si="14"/>
        <v>59.640000000000008</v>
      </c>
      <c r="T244" s="7">
        <f t="shared" si="15"/>
        <v>0.58242187500000009</v>
      </c>
    </row>
    <row r="245" spans="1:20" ht="15.5" x14ac:dyDescent="0.35">
      <c r="A245" s="1">
        <v>3773</v>
      </c>
      <c r="B245" s="2">
        <v>46075</v>
      </c>
      <c r="C245" s="3">
        <f>YEAR(SalesDataTable[[#This Row],[Order Date]])</f>
        <v>2026</v>
      </c>
      <c r="D245" s="8" t="str">
        <f>"Q"&amp;ROUNDUP(MONTH(SalesDataTable[[#This Row],[Order Date]])/3,0)</f>
        <v>Q1</v>
      </c>
      <c r="E245" s="3">
        <f>MONTH(SalesDataTable[[#This Row],[Order Date]])</f>
        <v>2</v>
      </c>
      <c r="F245" s="3" t="str">
        <f>TEXT(SalesDataTable[[#This Row],[Order Date]],"MMM")</f>
        <v>Feb</v>
      </c>
      <c r="G245" s="3" t="s">
        <v>20</v>
      </c>
      <c r="H245" s="3" t="s">
        <v>21</v>
      </c>
      <c r="I245" s="3" t="s">
        <v>2</v>
      </c>
      <c r="J245" s="3" t="s">
        <v>3</v>
      </c>
      <c r="K245" s="3" t="s">
        <v>23</v>
      </c>
      <c r="L245" s="3" t="s">
        <v>40</v>
      </c>
      <c r="M245" s="4">
        <v>1</v>
      </c>
      <c r="N245" s="5">
        <v>81.81</v>
      </c>
      <c r="O245" s="6">
        <v>0</v>
      </c>
      <c r="P245" s="5">
        <v>40.32</v>
      </c>
      <c r="Q245" s="5">
        <f t="shared" si="12"/>
        <v>81.81</v>
      </c>
      <c r="R245" s="5">
        <f t="shared" si="13"/>
        <v>40.32</v>
      </c>
      <c r="S245" s="5">
        <f t="shared" si="14"/>
        <v>41.49</v>
      </c>
      <c r="T245" s="7">
        <f t="shared" si="15"/>
        <v>0.50715071507150711</v>
      </c>
    </row>
    <row r="246" spans="1:20" ht="15.5" x14ac:dyDescent="0.35">
      <c r="A246" s="1">
        <v>4670</v>
      </c>
      <c r="B246" s="2">
        <v>46075</v>
      </c>
      <c r="C246" s="3">
        <f>YEAR(SalesDataTable[[#This Row],[Order Date]])</f>
        <v>2026</v>
      </c>
      <c r="D246" s="8" t="str">
        <f>"Q"&amp;ROUNDUP(MONTH(SalesDataTable[[#This Row],[Order Date]])/3,0)</f>
        <v>Q1</v>
      </c>
      <c r="E246" s="3">
        <f>MONTH(SalesDataTable[[#This Row],[Order Date]])</f>
        <v>2</v>
      </c>
      <c r="F246" s="3" t="str">
        <f>TEXT(SalesDataTable[[#This Row],[Order Date]],"MMM")</f>
        <v>Feb</v>
      </c>
      <c r="G246" s="3" t="s">
        <v>0</v>
      </c>
      <c r="H246" s="3" t="s">
        <v>50</v>
      </c>
      <c r="I246" s="3" t="s">
        <v>19</v>
      </c>
      <c r="J246" s="3" t="s">
        <v>16</v>
      </c>
      <c r="K246" s="3" t="s">
        <v>9</v>
      </c>
      <c r="L246" s="3" t="s">
        <v>37</v>
      </c>
      <c r="M246" s="4">
        <v>1</v>
      </c>
      <c r="N246" s="5">
        <v>152.96</v>
      </c>
      <c r="O246" s="6">
        <v>0</v>
      </c>
      <c r="P246" s="5">
        <v>79.510000000000005</v>
      </c>
      <c r="Q246" s="5">
        <f t="shared" si="12"/>
        <v>152.96</v>
      </c>
      <c r="R246" s="5">
        <f t="shared" si="13"/>
        <v>79.510000000000005</v>
      </c>
      <c r="S246" s="5">
        <f t="shared" si="14"/>
        <v>73.45</v>
      </c>
      <c r="T246" s="7">
        <f t="shared" si="15"/>
        <v>0.48019089958158995</v>
      </c>
    </row>
    <row r="247" spans="1:20" ht="15.5" x14ac:dyDescent="0.35">
      <c r="A247" s="1">
        <v>587</v>
      </c>
      <c r="B247" s="2">
        <v>46076</v>
      </c>
      <c r="C247" s="3">
        <f>YEAR(SalesDataTable[[#This Row],[Order Date]])</f>
        <v>2026</v>
      </c>
      <c r="D247" s="8" t="str">
        <f>"Q"&amp;ROUNDUP(MONTH(SalesDataTable[[#This Row],[Order Date]])/3,0)</f>
        <v>Q1</v>
      </c>
      <c r="E247" s="3">
        <f>MONTH(SalesDataTable[[#This Row],[Order Date]])</f>
        <v>2</v>
      </c>
      <c r="F247" s="3" t="str">
        <f>TEXT(SalesDataTable[[#This Row],[Order Date]],"MMM")</f>
        <v>Feb</v>
      </c>
      <c r="G247" s="3" t="s">
        <v>20</v>
      </c>
      <c r="H247" s="3" t="s">
        <v>31</v>
      </c>
      <c r="I247" s="3" t="s">
        <v>28</v>
      </c>
      <c r="J247" s="3" t="s">
        <v>16</v>
      </c>
      <c r="K247" s="3" t="s">
        <v>14</v>
      </c>
      <c r="L247" s="3" t="s">
        <v>48</v>
      </c>
      <c r="M247" s="4">
        <v>1</v>
      </c>
      <c r="N247" s="5">
        <v>166.13</v>
      </c>
      <c r="O247" s="6">
        <v>0.05</v>
      </c>
      <c r="P247" s="5">
        <v>85.7</v>
      </c>
      <c r="Q247" s="5">
        <f t="shared" si="12"/>
        <v>157.8235</v>
      </c>
      <c r="R247" s="5">
        <f t="shared" si="13"/>
        <v>85.7</v>
      </c>
      <c r="S247" s="5">
        <f t="shared" si="14"/>
        <v>72.123499999999993</v>
      </c>
      <c r="T247" s="7">
        <f t="shared" si="15"/>
        <v>0.45698834457479398</v>
      </c>
    </row>
    <row r="248" spans="1:20" ht="15.5" x14ac:dyDescent="0.35">
      <c r="A248" s="1">
        <v>1085</v>
      </c>
      <c r="B248" s="2">
        <v>46076</v>
      </c>
      <c r="C248" s="3">
        <f>YEAR(SalesDataTable[[#This Row],[Order Date]])</f>
        <v>2026</v>
      </c>
      <c r="D248" s="8" t="str">
        <f>"Q"&amp;ROUNDUP(MONTH(SalesDataTable[[#This Row],[Order Date]])/3,0)</f>
        <v>Q1</v>
      </c>
      <c r="E248" s="3">
        <f>MONTH(SalesDataTable[[#This Row],[Order Date]])</f>
        <v>2</v>
      </c>
      <c r="F248" s="3" t="str">
        <f>TEXT(SalesDataTable[[#This Row],[Order Date]],"MMM")</f>
        <v>Feb</v>
      </c>
      <c r="G248" s="3" t="s">
        <v>0</v>
      </c>
      <c r="H248" s="3" t="s">
        <v>50</v>
      </c>
      <c r="I248" s="3" t="s">
        <v>2</v>
      </c>
      <c r="J248" s="3" t="s">
        <v>13</v>
      </c>
      <c r="K248" s="3" t="s">
        <v>23</v>
      </c>
      <c r="L248" s="3" t="s">
        <v>29</v>
      </c>
      <c r="M248" s="4">
        <v>3</v>
      </c>
      <c r="N248" s="5">
        <v>193.18</v>
      </c>
      <c r="O248" s="6">
        <v>0.05</v>
      </c>
      <c r="P248" s="5">
        <v>106.19</v>
      </c>
      <c r="Q248" s="5">
        <f t="shared" si="12"/>
        <v>550.56299999999999</v>
      </c>
      <c r="R248" s="5">
        <f t="shared" si="13"/>
        <v>318.57</v>
      </c>
      <c r="S248" s="5">
        <f t="shared" si="14"/>
        <v>231.99299999999999</v>
      </c>
      <c r="T248" s="7">
        <f t="shared" si="15"/>
        <v>0.42137412067283853</v>
      </c>
    </row>
    <row r="249" spans="1:20" ht="15.5" x14ac:dyDescent="0.35">
      <c r="A249" s="1">
        <v>1635</v>
      </c>
      <c r="B249" s="2">
        <v>46076</v>
      </c>
      <c r="C249" s="3">
        <f>YEAR(SalesDataTable[[#This Row],[Order Date]])</f>
        <v>2026</v>
      </c>
      <c r="D249" s="8" t="str">
        <f>"Q"&amp;ROUNDUP(MONTH(SalesDataTable[[#This Row],[Order Date]])/3,0)</f>
        <v>Q1</v>
      </c>
      <c r="E249" s="3">
        <f>MONTH(SalesDataTable[[#This Row],[Order Date]])</f>
        <v>2</v>
      </c>
      <c r="F249" s="3" t="str">
        <f>TEXT(SalesDataTable[[#This Row],[Order Date]],"MMM")</f>
        <v>Feb</v>
      </c>
      <c r="G249" s="3" t="s">
        <v>11</v>
      </c>
      <c r="H249" s="3" t="s">
        <v>39</v>
      </c>
      <c r="I249" s="3" t="s">
        <v>2</v>
      </c>
      <c r="J249" s="3" t="s">
        <v>3</v>
      </c>
      <c r="K249" s="3" t="s">
        <v>4</v>
      </c>
      <c r="L249" s="3" t="s">
        <v>5</v>
      </c>
      <c r="M249" s="4">
        <v>1</v>
      </c>
      <c r="N249" s="5">
        <v>80.42</v>
      </c>
      <c r="O249" s="6">
        <v>0</v>
      </c>
      <c r="P249" s="5">
        <v>41.72</v>
      </c>
      <c r="Q249" s="5">
        <f t="shared" si="12"/>
        <v>80.42</v>
      </c>
      <c r="R249" s="5">
        <f t="shared" si="13"/>
        <v>41.72</v>
      </c>
      <c r="S249" s="5">
        <f t="shared" si="14"/>
        <v>38.700000000000003</v>
      </c>
      <c r="T249" s="7">
        <f t="shared" si="15"/>
        <v>0.4812235762248197</v>
      </c>
    </row>
    <row r="250" spans="1:20" ht="15.5" x14ac:dyDescent="0.35">
      <c r="A250" s="1">
        <v>4067</v>
      </c>
      <c r="B250" s="2">
        <v>46076</v>
      </c>
      <c r="C250" s="3">
        <f>YEAR(SalesDataTable[[#This Row],[Order Date]])</f>
        <v>2026</v>
      </c>
      <c r="D250" s="8" t="str">
        <f>"Q"&amp;ROUNDUP(MONTH(SalesDataTable[[#This Row],[Order Date]])/3,0)</f>
        <v>Q1</v>
      </c>
      <c r="E250" s="3">
        <f>MONTH(SalesDataTable[[#This Row],[Order Date]])</f>
        <v>2</v>
      </c>
      <c r="F250" s="3" t="str">
        <f>TEXT(SalesDataTable[[#This Row],[Order Date]],"MMM")</f>
        <v>Feb</v>
      </c>
      <c r="G250" s="3" t="s">
        <v>20</v>
      </c>
      <c r="H250" s="3" t="s">
        <v>47</v>
      </c>
      <c r="I250" s="3" t="s">
        <v>2</v>
      </c>
      <c r="J250" s="3" t="s">
        <v>3</v>
      </c>
      <c r="K250" s="3" t="s">
        <v>23</v>
      </c>
      <c r="L250" s="3" t="s">
        <v>51</v>
      </c>
      <c r="M250" s="4">
        <v>2</v>
      </c>
      <c r="N250" s="5">
        <v>122.17</v>
      </c>
      <c r="O250" s="6">
        <v>0</v>
      </c>
      <c r="P250" s="5">
        <v>60.62</v>
      </c>
      <c r="Q250" s="5">
        <f t="shared" si="12"/>
        <v>244.34</v>
      </c>
      <c r="R250" s="5">
        <f t="shared" si="13"/>
        <v>121.24</v>
      </c>
      <c r="S250" s="5">
        <f t="shared" si="14"/>
        <v>123.10000000000001</v>
      </c>
      <c r="T250" s="7">
        <f t="shared" si="15"/>
        <v>0.50380617172792019</v>
      </c>
    </row>
    <row r="251" spans="1:20" ht="15.5" x14ac:dyDescent="0.35">
      <c r="A251" s="1">
        <v>287</v>
      </c>
      <c r="B251" s="2">
        <v>46077</v>
      </c>
      <c r="C251" s="3">
        <f>YEAR(SalesDataTable[[#This Row],[Order Date]])</f>
        <v>2026</v>
      </c>
      <c r="D251" s="8" t="str">
        <f>"Q"&amp;ROUNDUP(MONTH(SalesDataTable[[#This Row],[Order Date]])/3,0)</f>
        <v>Q1</v>
      </c>
      <c r="E251" s="3">
        <f>MONTH(SalesDataTable[[#This Row],[Order Date]])</f>
        <v>2</v>
      </c>
      <c r="F251" s="3" t="str">
        <f>TEXT(SalesDataTable[[#This Row],[Order Date]],"MMM")</f>
        <v>Feb</v>
      </c>
      <c r="G251" s="3" t="s">
        <v>6</v>
      </c>
      <c r="H251" s="3" t="s">
        <v>27</v>
      </c>
      <c r="I251" s="3" t="s">
        <v>28</v>
      </c>
      <c r="J251" s="3" t="s">
        <v>13</v>
      </c>
      <c r="K251" s="3" t="s">
        <v>14</v>
      </c>
      <c r="L251" s="3" t="s">
        <v>48</v>
      </c>
      <c r="M251" s="4">
        <v>1</v>
      </c>
      <c r="N251" s="5">
        <v>164.6</v>
      </c>
      <c r="O251" s="6">
        <v>0</v>
      </c>
      <c r="P251" s="5">
        <v>85.07</v>
      </c>
      <c r="Q251" s="5">
        <f t="shared" si="12"/>
        <v>164.6</v>
      </c>
      <c r="R251" s="5">
        <f t="shared" si="13"/>
        <v>85.07</v>
      </c>
      <c r="S251" s="5">
        <f t="shared" si="14"/>
        <v>79.53</v>
      </c>
      <c r="T251" s="7">
        <f t="shared" si="15"/>
        <v>0.48317132442284327</v>
      </c>
    </row>
    <row r="252" spans="1:20" ht="15.5" x14ac:dyDescent="0.35">
      <c r="A252" s="1">
        <v>794</v>
      </c>
      <c r="B252" s="2">
        <v>46077</v>
      </c>
      <c r="C252" s="3">
        <f>YEAR(SalesDataTable[[#This Row],[Order Date]])</f>
        <v>2026</v>
      </c>
      <c r="D252" s="8" t="str">
        <f>"Q"&amp;ROUNDUP(MONTH(SalesDataTable[[#This Row],[Order Date]])/3,0)</f>
        <v>Q1</v>
      </c>
      <c r="E252" s="3">
        <f>MONTH(SalesDataTable[[#This Row],[Order Date]])</f>
        <v>2</v>
      </c>
      <c r="F252" s="3" t="str">
        <f>TEXT(SalesDataTable[[#This Row],[Order Date]],"MMM")</f>
        <v>Feb</v>
      </c>
      <c r="G252" s="3" t="s">
        <v>6</v>
      </c>
      <c r="H252" s="3" t="s">
        <v>49</v>
      </c>
      <c r="I252" s="3" t="s">
        <v>2</v>
      </c>
      <c r="J252" s="3" t="s">
        <v>13</v>
      </c>
      <c r="K252" s="3" t="s">
        <v>14</v>
      </c>
      <c r="L252" s="3" t="s">
        <v>44</v>
      </c>
      <c r="M252" s="4">
        <v>1</v>
      </c>
      <c r="N252" s="5">
        <v>132.19999999999999</v>
      </c>
      <c r="O252" s="6">
        <v>0</v>
      </c>
      <c r="P252" s="5">
        <v>67.180000000000007</v>
      </c>
      <c r="Q252" s="5">
        <f t="shared" si="12"/>
        <v>132.19999999999999</v>
      </c>
      <c r="R252" s="5">
        <f t="shared" si="13"/>
        <v>67.180000000000007</v>
      </c>
      <c r="S252" s="5">
        <f t="shared" si="14"/>
        <v>65.019999999999982</v>
      </c>
      <c r="T252" s="7">
        <f t="shared" si="15"/>
        <v>0.49183055975794243</v>
      </c>
    </row>
    <row r="253" spans="1:20" ht="15.5" x14ac:dyDescent="0.35">
      <c r="A253" s="1">
        <v>1609</v>
      </c>
      <c r="B253" s="2">
        <v>46077</v>
      </c>
      <c r="C253" s="3">
        <f>YEAR(SalesDataTable[[#This Row],[Order Date]])</f>
        <v>2026</v>
      </c>
      <c r="D253" s="8" t="str">
        <f>"Q"&amp;ROUNDUP(MONTH(SalesDataTable[[#This Row],[Order Date]])/3,0)</f>
        <v>Q1</v>
      </c>
      <c r="E253" s="3">
        <f>MONTH(SalesDataTable[[#This Row],[Order Date]])</f>
        <v>2</v>
      </c>
      <c r="F253" s="3" t="str">
        <f>TEXT(SalesDataTable[[#This Row],[Order Date]],"MMM")</f>
        <v>Feb</v>
      </c>
      <c r="G253" s="3" t="s">
        <v>20</v>
      </c>
      <c r="H253" s="3" t="s">
        <v>21</v>
      </c>
      <c r="I253" s="3" t="s">
        <v>2</v>
      </c>
      <c r="J253" s="3" t="s">
        <v>3</v>
      </c>
      <c r="K253" s="3" t="s">
        <v>4</v>
      </c>
      <c r="L253" s="3" t="s">
        <v>26</v>
      </c>
      <c r="M253" s="4">
        <v>2</v>
      </c>
      <c r="N253" s="5">
        <v>40.700000000000003</v>
      </c>
      <c r="O253" s="6">
        <v>0</v>
      </c>
      <c r="P253" s="5">
        <v>16.63</v>
      </c>
      <c r="Q253" s="5">
        <f t="shared" si="12"/>
        <v>81.400000000000006</v>
      </c>
      <c r="R253" s="5">
        <f t="shared" si="13"/>
        <v>33.26</v>
      </c>
      <c r="S253" s="5">
        <f t="shared" si="14"/>
        <v>48.140000000000008</v>
      </c>
      <c r="T253" s="7">
        <f t="shared" si="15"/>
        <v>0.59140049140049145</v>
      </c>
    </row>
    <row r="254" spans="1:20" ht="15.5" x14ac:dyDescent="0.35">
      <c r="A254" s="1">
        <v>4921</v>
      </c>
      <c r="B254" s="2">
        <v>46077</v>
      </c>
      <c r="C254" s="3">
        <f>YEAR(SalesDataTable[[#This Row],[Order Date]])</f>
        <v>2026</v>
      </c>
      <c r="D254" s="8" t="str">
        <f>"Q"&amp;ROUNDUP(MONTH(SalesDataTable[[#This Row],[Order Date]])/3,0)</f>
        <v>Q1</v>
      </c>
      <c r="E254" s="3">
        <f>MONTH(SalesDataTable[[#This Row],[Order Date]])</f>
        <v>2</v>
      </c>
      <c r="F254" s="3" t="str">
        <f>TEXT(SalesDataTable[[#This Row],[Order Date]],"MMM")</f>
        <v>Feb</v>
      </c>
      <c r="G254" s="3" t="s">
        <v>6</v>
      </c>
      <c r="H254" s="3" t="s">
        <v>43</v>
      </c>
      <c r="I254" s="3" t="s">
        <v>2</v>
      </c>
      <c r="J254" s="3" t="s">
        <v>3</v>
      </c>
      <c r="K254" s="3" t="s">
        <v>14</v>
      </c>
      <c r="L254" s="3" t="s">
        <v>15</v>
      </c>
      <c r="M254" s="4">
        <v>1</v>
      </c>
      <c r="N254" s="5">
        <v>35.39</v>
      </c>
      <c r="O254" s="6">
        <v>0</v>
      </c>
      <c r="P254" s="5">
        <v>13.93</v>
      </c>
      <c r="Q254" s="5">
        <f t="shared" si="12"/>
        <v>35.39</v>
      </c>
      <c r="R254" s="5">
        <f t="shared" si="13"/>
        <v>13.93</v>
      </c>
      <c r="S254" s="5">
        <f t="shared" si="14"/>
        <v>21.46</v>
      </c>
      <c r="T254" s="7">
        <f t="shared" si="15"/>
        <v>0.60638598474145244</v>
      </c>
    </row>
    <row r="255" spans="1:20" ht="15.5" x14ac:dyDescent="0.35">
      <c r="A255" s="1">
        <v>2209</v>
      </c>
      <c r="B255" s="2">
        <v>46078</v>
      </c>
      <c r="C255" s="3">
        <f>YEAR(SalesDataTable[[#This Row],[Order Date]])</f>
        <v>2026</v>
      </c>
      <c r="D255" s="8" t="str">
        <f>"Q"&amp;ROUNDUP(MONTH(SalesDataTable[[#This Row],[Order Date]])/3,0)</f>
        <v>Q1</v>
      </c>
      <c r="E255" s="3">
        <f>MONTH(SalesDataTable[[#This Row],[Order Date]])</f>
        <v>2</v>
      </c>
      <c r="F255" s="3" t="str">
        <f>TEXT(SalesDataTable[[#This Row],[Order Date]],"MMM")</f>
        <v>Feb</v>
      </c>
      <c r="G255" s="3" t="s">
        <v>0</v>
      </c>
      <c r="H255" s="3" t="s">
        <v>1</v>
      </c>
      <c r="I255" s="3" t="s">
        <v>2</v>
      </c>
      <c r="J255" s="3" t="s">
        <v>16</v>
      </c>
      <c r="K255" s="3" t="s">
        <v>4</v>
      </c>
      <c r="L255" s="3" t="s">
        <v>22</v>
      </c>
      <c r="M255" s="4">
        <v>5</v>
      </c>
      <c r="N255" s="5">
        <v>50.58</v>
      </c>
      <c r="O255" s="6">
        <v>0.1</v>
      </c>
      <c r="P255" s="5">
        <v>22.42</v>
      </c>
      <c r="Q255" s="5">
        <f t="shared" si="12"/>
        <v>227.60999999999999</v>
      </c>
      <c r="R255" s="5">
        <f t="shared" si="13"/>
        <v>112.10000000000001</v>
      </c>
      <c r="S255" s="5">
        <f t="shared" si="14"/>
        <v>115.50999999999998</v>
      </c>
      <c r="T255" s="7">
        <f t="shared" si="15"/>
        <v>0.50749088352884308</v>
      </c>
    </row>
    <row r="256" spans="1:20" ht="15.5" x14ac:dyDescent="0.35">
      <c r="A256" s="1">
        <v>4757</v>
      </c>
      <c r="B256" s="2">
        <v>46078</v>
      </c>
      <c r="C256" s="3">
        <f>YEAR(SalesDataTable[[#This Row],[Order Date]])</f>
        <v>2026</v>
      </c>
      <c r="D256" s="8" t="str">
        <f>"Q"&amp;ROUNDUP(MONTH(SalesDataTable[[#This Row],[Order Date]])/3,0)</f>
        <v>Q1</v>
      </c>
      <c r="E256" s="3">
        <f>MONTH(SalesDataTable[[#This Row],[Order Date]])</f>
        <v>2</v>
      </c>
      <c r="F256" s="3" t="str">
        <f>TEXT(SalesDataTable[[#This Row],[Order Date]],"MMM")</f>
        <v>Feb</v>
      </c>
      <c r="G256" s="3" t="s">
        <v>6</v>
      </c>
      <c r="H256" s="3" t="s">
        <v>41</v>
      </c>
      <c r="I256" s="3" t="s">
        <v>28</v>
      </c>
      <c r="J256" s="3" t="s">
        <v>16</v>
      </c>
      <c r="K256" s="3" t="s">
        <v>34</v>
      </c>
      <c r="L256" s="3" t="s">
        <v>45</v>
      </c>
      <c r="M256" s="4">
        <v>2</v>
      </c>
      <c r="N256" s="5">
        <v>49.48</v>
      </c>
      <c r="O256" s="6">
        <v>0</v>
      </c>
      <c r="P256" s="5">
        <v>21.37</v>
      </c>
      <c r="Q256" s="5">
        <f t="shared" si="12"/>
        <v>98.96</v>
      </c>
      <c r="R256" s="5">
        <f t="shared" si="13"/>
        <v>42.74</v>
      </c>
      <c r="S256" s="5">
        <f t="shared" si="14"/>
        <v>56.219999999999992</v>
      </c>
      <c r="T256" s="7">
        <f t="shared" si="15"/>
        <v>0.5681083265966046</v>
      </c>
    </row>
    <row r="257" spans="1:20" ht="15.5" x14ac:dyDescent="0.35">
      <c r="A257" s="1">
        <v>5155</v>
      </c>
      <c r="B257" s="2">
        <v>46078</v>
      </c>
      <c r="C257" s="3">
        <f>YEAR(SalesDataTable[[#This Row],[Order Date]])</f>
        <v>2026</v>
      </c>
      <c r="D257" s="8" t="str">
        <f>"Q"&amp;ROUNDUP(MONTH(SalesDataTable[[#This Row],[Order Date]])/3,0)</f>
        <v>Q1</v>
      </c>
      <c r="E257" s="3">
        <f>MONTH(SalesDataTable[[#This Row],[Order Date]])</f>
        <v>2</v>
      </c>
      <c r="F257" s="3" t="str">
        <f>TEXT(SalesDataTable[[#This Row],[Order Date]],"MMM")</f>
        <v>Feb</v>
      </c>
      <c r="G257" s="3" t="s">
        <v>20</v>
      </c>
      <c r="H257" s="3" t="s">
        <v>47</v>
      </c>
      <c r="I257" s="3" t="s">
        <v>19</v>
      </c>
      <c r="J257" s="3" t="s">
        <v>13</v>
      </c>
      <c r="K257" s="3" t="s">
        <v>34</v>
      </c>
      <c r="L257" s="3" t="s">
        <v>45</v>
      </c>
      <c r="M257" s="4">
        <v>1</v>
      </c>
      <c r="N257" s="5">
        <v>50.51</v>
      </c>
      <c r="O257" s="6">
        <v>0</v>
      </c>
      <c r="P257" s="5">
        <v>21.4</v>
      </c>
      <c r="Q257" s="5">
        <f t="shared" si="12"/>
        <v>50.51</v>
      </c>
      <c r="R257" s="5">
        <f t="shared" si="13"/>
        <v>21.4</v>
      </c>
      <c r="S257" s="5">
        <f t="shared" si="14"/>
        <v>29.11</v>
      </c>
      <c r="T257" s="7">
        <f t="shared" si="15"/>
        <v>0.57632152049099195</v>
      </c>
    </row>
    <row r="258" spans="1:20" ht="15.5" x14ac:dyDescent="0.35">
      <c r="A258" s="1">
        <v>1737</v>
      </c>
      <c r="B258" s="2">
        <v>46079</v>
      </c>
      <c r="C258" s="3">
        <f>YEAR(SalesDataTable[[#This Row],[Order Date]])</f>
        <v>2026</v>
      </c>
      <c r="D258" s="8" t="str">
        <f>"Q"&amp;ROUNDUP(MONTH(SalesDataTable[[#This Row],[Order Date]])/3,0)</f>
        <v>Q1</v>
      </c>
      <c r="E258" s="3">
        <f>MONTH(SalesDataTable[[#This Row],[Order Date]])</f>
        <v>2</v>
      </c>
      <c r="F258" s="3" t="str">
        <f>TEXT(SalesDataTable[[#This Row],[Order Date]],"MMM")</f>
        <v>Feb</v>
      </c>
      <c r="G258" s="3" t="s">
        <v>0</v>
      </c>
      <c r="H258" s="3" t="s">
        <v>50</v>
      </c>
      <c r="I258" s="3" t="s">
        <v>2</v>
      </c>
      <c r="J258" s="3" t="s">
        <v>13</v>
      </c>
      <c r="K258" s="3" t="s">
        <v>23</v>
      </c>
      <c r="L258" s="3" t="s">
        <v>51</v>
      </c>
      <c r="M258" s="4">
        <v>2</v>
      </c>
      <c r="N258" s="5">
        <v>122.16</v>
      </c>
      <c r="O258" s="6">
        <v>0</v>
      </c>
      <c r="P258" s="5">
        <v>61.31</v>
      </c>
      <c r="Q258" s="5">
        <f t="shared" ref="Q258:Q321" si="16">M258*N258*(1-O258)</f>
        <v>244.32</v>
      </c>
      <c r="R258" s="5">
        <f t="shared" ref="R258:R321" si="17">M258*P258</f>
        <v>122.62</v>
      </c>
      <c r="S258" s="5">
        <f t="shared" ref="S258:S321" si="18">Q258-R258</f>
        <v>121.69999999999999</v>
      </c>
      <c r="T258" s="7">
        <f t="shared" ref="T258:T321" si="19">IFERROR(S258/Q258,0)</f>
        <v>0.49811722331368691</v>
      </c>
    </row>
    <row r="259" spans="1:20" ht="15.5" x14ac:dyDescent="0.35">
      <c r="A259" s="1">
        <v>1905</v>
      </c>
      <c r="B259" s="2">
        <v>46079</v>
      </c>
      <c r="C259" s="3">
        <f>YEAR(SalesDataTable[[#This Row],[Order Date]])</f>
        <v>2026</v>
      </c>
      <c r="D259" s="8" t="str">
        <f>"Q"&amp;ROUNDUP(MONTH(SalesDataTable[[#This Row],[Order Date]])/3,0)</f>
        <v>Q1</v>
      </c>
      <c r="E259" s="3">
        <f>MONTH(SalesDataTable[[#This Row],[Order Date]])</f>
        <v>2</v>
      </c>
      <c r="F259" s="3" t="str">
        <f>TEXT(SalesDataTable[[#This Row],[Order Date]],"MMM")</f>
        <v>Feb</v>
      </c>
      <c r="G259" s="3" t="s">
        <v>20</v>
      </c>
      <c r="H259" s="3" t="s">
        <v>31</v>
      </c>
      <c r="I259" s="3" t="s">
        <v>19</v>
      </c>
      <c r="J259" s="3" t="s">
        <v>3</v>
      </c>
      <c r="K259" s="3" t="s">
        <v>4</v>
      </c>
      <c r="L259" s="3" t="s">
        <v>22</v>
      </c>
      <c r="M259" s="4">
        <v>3</v>
      </c>
      <c r="N259" s="5">
        <v>51.32</v>
      </c>
      <c r="O259" s="6">
        <v>0.1</v>
      </c>
      <c r="P259" s="5">
        <v>22.62</v>
      </c>
      <c r="Q259" s="5">
        <f t="shared" si="16"/>
        <v>138.56400000000002</v>
      </c>
      <c r="R259" s="5">
        <f t="shared" si="17"/>
        <v>67.86</v>
      </c>
      <c r="S259" s="5">
        <f t="shared" si="18"/>
        <v>70.704000000000022</v>
      </c>
      <c r="T259" s="7">
        <f t="shared" si="19"/>
        <v>0.51026240581969351</v>
      </c>
    </row>
    <row r="260" spans="1:20" ht="15.5" x14ac:dyDescent="0.35">
      <c r="A260" s="1">
        <v>2359</v>
      </c>
      <c r="B260" s="2">
        <v>46079</v>
      </c>
      <c r="C260" s="3">
        <f>YEAR(SalesDataTable[[#This Row],[Order Date]])</f>
        <v>2026</v>
      </c>
      <c r="D260" s="8" t="str">
        <f>"Q"&amp;ROUNDUP(MONTH(SalesDataTable[[#This Row],[Order Date]])/3,0)</f>
        <v>Q1</v>
      </c>
      <c r="E260" s="3">
        <f>MONTH(SalesDataTable[[#This Row],[Order Date]])</f>
        <v>2</v>
      </c>
      <c r="F260" s="3" t="str">
        <f>TEXT(SalesDataTable[[#This Row],[Order Date]],"MMM")</f>
        <v>Feb</v>
      </c>
      <c r="G260" s="3" t="s">
        <v>11</v>
      </c>
      <c r="H260" s="3" t="s">
        <v>39</v>
      </c>
      <c r="I260" s="3" t="s">
        <v>2</v>
      </c>
      <c r="J260" s="3" t="s">
        <v>3</v>
      </c>
      <c r="K260" s="3" t="s">
        <v>23</v>
      </c>
      <c r="L260" s="3" t="s">
        <v>29</v>
      </c>
      <c r="M260" s="4">
        <v>2</v>
      </c>
      <c r="N260" s="5">
        <v>195.92</v>
      </c>
      <c r="O260" s="6">
        <v>0.05</v>
      </c>
      <c r="P260" s="5">
        <v>104.13</v>
      </c>
      <c r="Q260" s="5">
        <f t="shared" si="16"/>
        <v>372.24799999999993</v>
      </c>
      <c r="R260" s="5">
        <f t="shared" si="17"/>
        <v>208.26</v>
      </c>
      <c r="S260" s="5">
        <f t="shared" si="18"/>
        <v>163.98799999999994</v>
      </c>
      <c r="T260" s="7">
        <f t="shared" si="19"/>
        <v>0.4405342674775955</v>
      </c>
    </row>
    <row r="261" spans="1:20" ht="15.5" x14ac:dyDescent="0.35">
      <c r="A261" s="1">
        <v>3666</v>
      </c>
      <c r="B261" s="2">
        <v>46079</v>
      </c>
      <c r="C261" s="3">
        <f>YEAR(SalesDataTable[[#This Row],[Order Date]])</f>
        <v>2026</v>
      </c>
      <c r="D261" s="8" t="str">
        <f>"Q"&amp;ROUNDUP(MONTH(SalesDataTable[[#This Row],[Order Date]])/3,0)</f>
        <v>Q1</v>
      </c>
      <c r="E261" s="3">
        <f>MONTH(SalesDataTable[[#This Row],[Order Date]])</f>
        <v>2</v>
      </c>
      <c r="F261" s="3" t="str">
        <f>TEXT(SalesDataTable[[#This Row],[Order Date]],"MMM")</f>
        <v>Feb</v>
      </c>
      <c r="G261" s="3" t="s">
        <v>0</v>
      </c>
      <c r="H261" s="3" t="s">
        <v>50</v>
      </c>
      <c r="I261" s="3" t="s">
        <v>2</v>
      </c>
      <c r="J261" s="3" t="s">
        <v>3</v>
      </c>
      <c r="K261" s="3" t="s">
        <v>14</v>
      </c>
      <c r="L261" s="3" t="s">
        <v>15</v>
      </c>
      <c r="M261" s="4">
        <v>1</v>
      </c>
      <c r="N261" s="5">
        <v>36.19</v>
      </c>
      <c r="O261" s="6">
        <v>0.1</v>
      </c>
      <c r="P261" s="5">
        <v>13.62</v>
      </c>
      <c r="Q261" s="5">
        <f t="shared" si="16"/>
        <v>32.570999999999998</v>
      </c>
      <c r="R261" s="5">
        <f t="shared" si="17"/>
        <v>13.62</v>
      </c>
      <c r="S261" s="5">
        <f t="shared" si="18"/>
        <v>18.951000000000001</v>
      </c>
      <c r="T261" s="7">
        <f t="shared" si="19"/>
        <v>0.58183660311319896</v>
      </c>
    </row>
    <row r="262" spans="1:20" ht="15.5" x14ac:dyDescent="0.35">
      <c r="A262" s="1">
        <v>518</v>
      </c>
      <c r="B262" s="2">
        <v>46080</v>
      </c>
      <c r="C262" s="3">
        <f>YEAR(SalesDataTable[[#This Row],[Order Date]])</f>
        <v>2026</v>
      </c>
      <c r="D262" s="8" t="str">
        <f>"Q"&amp;ROUNDUP(MONTH(SalesDataTable[[#This Row],[Order Date]])/3,0)</f>
        <v>Q1</v>
      </c>
      <c r="E262" s="3">
        <f>MONTH(SalesDataTable[[#This Row],[Order Date]])</f>
        <v>2</v>
      </c>
      <c r="F262" s="3" t="str">
        <f>TEXT(SalesDataTable[[#This Row],[Order Date]],"MMM")</f>
        <v>Feb</v>
      </c>
      <c r="G262" s="3" t="s">
        <v>11</v>
      </c>
      <c r="H262" s="3" t="s">
        <v>12</v>
      </c>
      <c r="I262" s="3" t="s">
        <v>2</v>
      </c>
      <c r="J262" s="3" t="s">
        <v>13</v>
      </c>
      <c r="K262" s="3" t="s">
        <v>9</v>
      </c>
      <c r="L262" s="3" t="s">
        <v>46</v>
      </c>
      <c r="M262" s="4">
        <v>1</v>
      </c>
      <c r="N262" s="5">
        <v>72.97</v>
      </c>
      <c r="O262" s="6">
        <v>0</v>
      </c>
      <c r="P262" s="5">
        <v>32.43</v>
      </c>
      <c r="Q262" s="5">
        <f t="shared" si="16"/>
        <v>72.97</v>
      </c>
      <c r="R262" s="5">
        <f t="shared" si="17"/>
        <v>32.43</v>
      </c>
      <c r="S262" s="5">
        <f t="shared" si="18"/>
        <v>40.54</v>
      </c>
      <c r="T262" s="7">
        <f t="shared" si="19"/>
        <v>0.55557078251336167</v>
      </c>
    </row>
    <row r="263" spans="1:20" ht="15.5" x14ac:dyDescent="0.35">
      <c r="A263" s="1">
        <v>892</v>
      </c>
      <c r="B263" s="2">
        <v>46080</v>
      </c>
      <c r="C263" s="3">
        <f>YEAR(SalesDataTable[[#This Row],[Order Date]])</f>
        <v>2026</v>
      </c>
      <c r="D263" s="8" t="str">
        <f>"Q"&amp;ROUNDUP(MONTH(SalesDataTable[[#This Row],[Order Date]])/3,0)</f>
        <v>Q1</v>
      </c>
      <c r="E263" s="3">
        <f>MONTH(SalesDataTable[[#This Row],[Order Date]])</f>
        <v>2</v>
      </c>
      <c r="F263" s="3" t="str">
        <f>TEXT(SalesDataTable[[#This Row],[Order Date]],"MMM")</f>
        <v>Feb</v>
      </c>
      <c r="G263" s="3" t="s">
        <v>20</v>
      </c>
      <c r="H263" s="3" t="s">
        <v>31</v>
      </c>
      <c r="I263" s="3" t="s">
        <v>8</v>
      </c>
      <c r="J263" s="3" t="s">
        <v>16</v>
      </c>
      <c r="K263" s="3" t="s">
        <v>14</v>
      </c>
      <c r="L263" s="3" t="s">
        <v>32</v>
      </c>
      <c r="M263" s="4">
        <v>12</v>
      </c>
      <c r="N263" s="5">
        <v>47.15</v>
      </c>
      <c r="O263" s="6">
        <v>0.1</v>
      </c>
      <c r="P263" s="5">
        <v>17.829999999999998</v>
      </c>
      <c r="Q263" s="5">
        <f t="shared" si="16"/>
        <v>509.21999999999997</v>
      </c>
      <c r="R263" s="5">
        <f t="shared" si="17"/>
        <v>213.95999999999998</v>
      </c>
      <c r="S263" s="5">
        <f t="shared" si="18"/>
        <v>295.26</v>
      </c>
      <c r="T263" s="7">
        <f t="shared" si="19"/>
        <v>0.57982797219276538</v>
      </c>
    </row>
    <row r="264" spans="1:20" ht="15.5" x14ac:dyDescent="0.35">
      <c r="A264" s="1">
        <v>1115</v>
      </c>
      <c r="B264" s="2">
        <v>46080</v>
      </c>
      <c r="C264" s="3">
        <f>YEAR(SalesDataTable[[#This Row],[Order Date]])</f>
        <v>2026</v>
      </c>
      <c r="D264" s="8" t="str">
        <f>"Q"&amp;ROUNDUP(MONTH(SalesDataTable[[#This Row],[Order Date]])/3,0)</f>
        <v>Q1</v>
      </c>
      <c r="E264" s="3">
        <f>MONTH(SalesDataTable[[#This Row],[Order Date]])</f>
        <v>2</v>
      </c>
      <c r="F264" s="3" t="str">
        <f>TEXT(SalesDataTable[[#This Row],[Order Date]],"MMM")</f>
        <v>Feb</v>
      </c>
      <c r="G264" s="3" t="s">
        <v>0</v>
      </c>
      <c r="H264" s="3" t="s">
        <v>1</v>
      </c>
      <c r="I264" s="3" t="s">
        <v>19</v>
      </c>
      <c r="J264" s="3" t="s">
        <v>16</v>
      </c>
      <c r="K264" s="3" t="s">
        <v>14</v>
      </c>
      <c r="L264" s="3" t="s">
        <v>48</v>
      </c>
      <c r="M264" s="4">
        <v>3</v>
      </c>
      <c r="N264" s="5">
        <v>161.19999999999999</v>
      </c>
      <c r="O264" s="6">
        <v>0.1</v>
      </c>
      <c r="P264" s="5">
        <v>87.37</v>
      </c>
      <c r="Q264" s="5">
        <f t="shared" si="16"/>
        <v>435.23999999999995</v>
      </c>
      <c r="R264" s="5">
        <f t="shared" si="17"/>
        <v>262.11</v>
      </c>
      <c r="S264" s="5">
        <f t="shared" si="18"/>
        <v>173.12999999999994</v>
      </c>
      <c r="T264" s="7">
        <f t="shared" si="19"/>
        <v>0.39778053487730897</v>
      </c>
    </row>
    <row r="265" spans="1:20" ht="15.5" x14ac:dyDescent="0.35">
      <c r="A265" s="1">
        <v>1186</v>
      </c>
      <c r="B265" s="2">
        <v>46080</v>
      </c>
      <c r="C265" s="3">
        <f>YEAR(SalesDataTable[[#This Row],[Order Date]])</f>
        <v>2026</v>
      </c>
      <c r="D265" s="8" t="str">
        <f>"Q"&amp;ROUNDUP(MONTH(SalesDataTable[[#This Row],[Order Date]])/3,0)</f>
        <v>Q1</v>
      </c>
      <c r="E265" s="3">
        <f>MONTH(SalesDataTable[[#This Row],[Order Date]])</f>
        <v>2</v>
      </c>
      <c r="F265" s="3" t="str">
        <f>TEXT(SalesDataTable[[#This Row],[Order Date]],"MMM")</f>
        <v>Feb</v>
      </c>
      <c r="G265" s="3" t="s">
        <v>0</v>
      </c>
      <c r="H265" s="3" t="s">
        <v>36</v>
      </c>
      <c r="I265" s="3" t="s">
        <v>19</v>
      </c>
      <c r="J265" s="3" t="s">
        <v>16</v>
      </c>
      <c r="K265" s="3" t="s">
        <v>4</v>
      </c>
      <c r="L265" s="3" t="s">
        <v>22</v>
      </c>
      <c r="M265" s="4">
        <v>1</v>
      </c>
      <c r="N265" s="5">
        <v>49.73</v>
      </c>
      <c r="O265" s="6">
        <v>0</v>
      </c>
      <c r="P265" s="5">
        <v>22</v>
      </c>
      <c r="Q265" s="5">
        <f t="shared" si="16"/>
        <v>49.73</v>
      </c>
      <c r="R265" s="5">
        <f t="shared" si="17"/>
        <v>22</v>
      </c>
      <c r="S265" s="5">
        <f t="shared" si="18"/>
        <v>27.729999999999997</v>
      </c>
      <c r="T265" s="7">
        <f t="shared" si="19"/>
        <v>0.55761109993967417</v>
      </c>
    </row>
    <row r="266" spans="1:20" ht="15.5" x14ac:dyDescent="0.35">
      <c r="A266" s="1">
        <v>2093</v>
      </c>
      <c r="B266" s="2">
        <v>46080</v>
      </c>
      <c r="C266" s="3">
        <f>YEAR(SalesDataTable[[#This Row],[Order Date]])</f>
        <v>2026</v>
      </c>
      <c r="D266" s="8" t="str">
        <f>"Q"&amp;ROUNDUP(MONTH(SalesDataTable[[#This Row],[Order Date]])/3,0)</f>
        <v>Q1</v>
      </c>
      <c r="E266" s="3">
        <f>MONTH(SalesDataTable[[#This Row],[Order Date]])</f>
        <v>2</v>
      </c>
      <c r="F266" s="3" t="str">
        <f>TEXT(SalesDataTable[[#This Row],[Order Date]],"MMM")</f>
        <v>Feb</v>
      </c>
      <c r="G266" s="3" t="s">
        <v>11</v>
      </c>
      <c r="H266" s="3" t="s">
        <v>52</v>
      </c>
      <c r="I266" s="3" t="s">
        <v>2</v>
      </c>
      <c r="J266" s="3" t="s">
        <v>3</v>
      </c>
      <c r="K266" s="3" t="s">
        <v>23</v>
      </c>
      <c r="L266" s="3" t="s">
        <v>51</v>
      </c>
      <c r="M266" s="4">
        <v>2</v>
      </c>
      <c r="N266" s="5">
        <v>126.19</v>
      </c>
      <c r="O266" s="6">
        <v>0</v>
      </c>
      <c r="P266" s="5">
        <v>58.99</v>
      </c>
      <c r="Q266" s="5">
        <f t="shared" si="16"/>
        <v>252.38</v>
      </c>
      <c r="R266" s="5">
        <f t="shared" si="17"/>
        <v>117.98</v>
      </c>
      <c r="S266" s="5">
        <f t="shared" si="18"/>
        <v>134.39999999999998</v>
      </c>
      <c r="T266" s="7">
        <f t="shared" si="19"/>
        <v>0.5325303114351374</v>
      </c>
    </row>
    <row r="267" spans="1:20" ht="15.5" x14ac:dyDescent="0.35">
      <c r="A267" s="1">
        <v>2136</v>
      </c>
      <c r="B267" s="2">
        <v>46080</v>
      </c>
      <c r="C267" s="3">
        <f>YEAR(SalesDataTable[[#This Row],[Order Date]])</f>
        <v>2026</v>
      </c>
      <c r="D267" s="8" t="str">
        <f>"Q"&amp;ROUNDUP(MONTH(SalesDataTable[[#This Row],[Order Date]])/3,0)</f>
        <v>Q1</v>
      </c>
      <c r="E267" s="3">
        <f>MONTH(SalesDataTable[[#This Row],[Order Date]])</f>
        <v>2</v>
      </c>
      <c r="F267" s="3" t="str">
        <f>TEXT(SalesDataTable[[#This Row],[Order Date]],"MMM")</f>
        <v>Feb</v>
      </c>
      <c r="G267" s="3" t="s">
        <v>6</v>
      </c>
      <c r="H267" s="3" t="s">
        <v>43</v>
      </c>
      <c r="I267" s="3" t="s">
        <v>2</v>
      </c>
      <c r="J267" s="3" t="s">
        <v>3</v>
      </c>
      <c r="K267" s="3" t="s">
        <v>14</v>
      </c>
      <c r="L267" s="3" t="s">
        <v>44</v>
      </c>
      <c r="M267" s="4">
        <v>2</v>
      </c>
      <c r="N267" s="5">
        <v>135.38999999999999</v>
      </c>
      <c r="O267" s="6">
        <v>0.05</v>
      </c>
      <c r="P267" s="5">
        <v>65.69</v>
      </c>
      <c r="Q267" s="5">
        <f t="shared" si="16"/>
        <v>257.24099999999999</v>
      </c>
      <c r="R267" s="5">
        <f t="shared" si="17"/>
        <v>131.38</v>
      </c>
      <c r="S267" s="5">
        <f t="shared" si="18"/>
        <v>125.86099999999999</v>
      </c>
      <c r="T267" s="7">
        <f t="shared" si="19"/>
        <v>0.48927270536189799</v>
      </c>
    </row>
    <row r="268" spans="1:20" ht="15.5" x14ac:dyDescent="0.35">
      <c r="A268" s="1">
        <v>3538</v>
      </c>
      <c r="B268" s="2">
        <v>46080</v>
      </c>
      <c r="C268" s="3">
        <f>YEAR(SalesDataTable[[#This Row],[Order Date]])</f>
        <v>2026</v>
      </c>
      <c r="D268" s="8" t="str">
        <f>"Q"&amp;ROUNDUP(MONTH(SalesDataTable[[#This Row],[Order Date]])/3,0)</f>
        <v>Q1</v>
      </c>
      <c r="E268" s="3">
        <f>MONTH(SalesDataTable[[#This Row],[Order Date]])</f>
        <v>2</v>
      </c>
      <c r="F268" s="3" t="str">
        <f>TEXT(SalesDataTable[[#This Row],[Order Date]],"MMM")</f>
        <v>Feb</v>
      </c>
      <c r="G268" s="3" t="s">
        <v>6</v>
      </c>
      <c r="H268" s="3" t="s">
        <v>49</v>
      </c>
      <c r="I268" s="3" t="s">
        <v>8</v>
      </c>
      <c r="J268" s="3" t="s">
        <v>16</v>
      </c>
      <c r="K268" s="3" t="s">
        <v>34</v>
      </c>
      <c r="L268" s="3" t="s">
        <v>35</v>
      </c>
      <c r="M268" s="4">
        <v>12</v>
      </c>
      <c r="N268" s="5">
        <v>41.27</v>
      </c>
      <c r="O268" s="6">
        <v>0.1</v>
      </c>
      <c r="P268" s="5">
        <v>14.71</v>
      </c>
      <c r="Q268" s="5">
        <f t="shared" si="16"/>
        <v>445.71600000000001</v>
      </c>
      <c r="R268" s="5">
        <f t="shared" si="17"/>
        <v>176.52</v>
      </c>
      <c r="S268" s="5">
        <f t="shared" si="18"/>
        <v>269.19600000000003</v>
      </c>
      <c r="T268" s="7">
        <f t="shared" si="19"/>
        <v>0.60396306168053204</v>
      </c>
    </row>
    <row r="269" spans="1:20" ht="15.5" x14ac:dyDescent="0.35">
      <c r="A269" s="1">
        <v>3891</v>
      </c>
      <c r="B269" s="2">
        <v>46080</v>
      </c>
      <c r="C269" s="3">
        <f>YEAR(SalesDataTable[[#This Row],[Order Date]])</f>
        <v>2026</v>
      </c>
      <c r="D269" s="8" t="str">
        <f>"Q"&amp;ROUNDUP(MONTH(SalesDataTable[[#This Row],[Order Date]])/3,0)</f>
        <v>Q1</v>
      </c>
      <c r="E269" s="3">
        <f>MONTH(SalesDataTable[[#This Row],[Order Date]])</f>
        <v>2</v>
      </c>
      <c r="F269" s="3" t="str">
        <f>TEXT(SalesDataTable[[#This Row],[Order Date]],"MMM")</f>
        <v>Feb</v>
      </c>
      <c r="G269" s="3" t="s">
        <v>0</v>
      </c>
      <c r="H269" s="3" t="s">
        <v>1</v>
      </c>
      <c r="I269" s="3" t="s">
        <v>19</v>
      </c>
      <c r="J269" s="3" t="s">
        <v>3</v>
      </c>
      <c r="K269" s="3" t="s">
        <v>4</v>
      </c>
      <c r="L269" s="3" t="s">
        <v>5</v>
      </c>
      <c r="M269" s="4">
        <v>1</v>
      </c>
      <c r="N269" s="5">
        <v>82.04</v>
      </c>
      <c r="O269" s="6">
        <v>0.1</v>
      </c>
      <c r="P269" s="5">
        <v>41.46</v>
      </c>
      <c r="Q269" s="5">
        <f t="shared" si="16"/>
        <v>73.836000000000013</v>
      </c>
      <c r="R269" s="5">
        <f t="shared" si="17"/>
        <v>41.46</v>
      </c>
      <c r="S269" s="5">
        <f t="shared" si="18"/>
        <v>32.376000000000012</v>
      </c>
      <c r="T269" s="7">
        <f t="shared" si="19"/>
        <v>0.43848529172761264</v>
      </c>
    </row>
    <row r="270" spans="1:20" ht="15.5" x14ac:dyDescent="0.35">
      <c r="A270" s="1">
        <v>3917</v>
      </c>
      <c r="B270" s="2">
        <v>46080</v>
      </c>
      <c r="C270" s="3">
        <f>YEAR(SalesDataTable[[#This Row],[Order Date]])</f>
        <v>2026</v>
      </c>
      <c r="D270" s="8" t="str">
        <f>"Q"&amp;ROUNDUP(MONTH(SalesDataTable[[#This Row],[Order Date]])/3,0)</f>
        <v>Q1</v>
      </c>
      <c r="E270" s="3">
        <f>MONTH(SalesDataTable[[#This Row],[Order Date]])</f>
        <v>2</v>
      </c>
      <c r="F270" s="3" t="str">
        <f>TEXT(SalesDataTable[[#This Row],[Order Date]],"MMM")</f>
        <v>Feb</v>
      </c>
      <c r="G270" s="3" t="s">
        <v>20</v>
      </c>
      <c r="H270" s="3" t="s">
        <v>21</v>
      </c>
      <c r="I270" s="3" t="s">
        <v>2</v>
      </c>
      <c r="J270" s="3" t="s">
        <v>3</v>
      </c>
      <c r="K270" s="3" t="s">
        <v>14</v>
      </c>
      <c r="L270" s="3" t="s">
        <v>15</v>
      </c>
      <c r="M270" s="4">
        <v>3</v>
      </c>
      <c r="N270" s="5">
        <v>36.630000000000003</v>
      </c>
      <c r="O270" s="6">
        <v>0</v>
      </c>
      <c r="P270" s="5">
        <v>13.26</v>
      </c>
      <c r="Q270" s="5">
        <f t="shared" si="16"/>
        <v>109.89000000000001</v>
      </c>
      <c r="R270" s="5">
        <f t="shared" si="17"/>
        <v>39.78</v>
      </c>
      <c r="S270" s="5">
        <f t="shared" si="18"/>
        <v>70.110000000000014</v>
      </c>
      <c r="T270" s="7">
        <f t="shared" si="19"/>
        <v>0.63800163800163801</v>
      </c>
    </row>
    <row r="271" spans="1:20" ht="15.5" x14ac:dyDescent="0.35">
      <c r="A271" s="1">
        <v>4594</v>
      </c>
      <c r="B271" s="2">
        <v>46080</v>
      </c>
      <c r="C271" s="3">
        <f>YEAR(SalesDataTable[[#This Row],[Order Date]])</f>
        <v>2026</v>
      </c>
      <c r="D271" s="8" t="str">
        <f>"Q"&amp;ROUNDUP(MONTH(SalesDataTable[[#This Row],[Order Date]])/3,0)</f>
        <v>Q1</v>
      </c>
      <c r="E271" s="3">
        <f>MONTH(SalesDataTable[[#This Row],[Order Date]])</f>
        <v>2</v>
      </c>
      <c r="F271" s="3" t="str">
        <f>TEXT(SalesDataTable[[#This Row],[Order Date]],"MMM")</f>
        <v>Feb</v>
      </c>
      <c r="G271" s="3" t="s">
        <v>20</v>
      </c>
      <c r="H271" s="3" t="s">
        <v>31</v>
      </c>
      <c r="I271" s="3" t="s">
        <v>19</v>
      </c>
      <c r="J271" s="3" t="s">
        <v>3</v>
      </c>
      <c r="K271" s="3" t="s">
        <v>9</v>
      </c>
      <c r="L271" s="3" t="s">
        <v>10</v>
      </c>
      <c r="M271" s="4">
        <v>5</v>
      </c>
      <c r="N271" s="5">
        <v>92.94</v>
      </c>
      <c r="O271" s="6">
        <v>0.05</v>
      </c>
      <c r="P271" s="5">
        <v>46.47</v>
      </c>
      <c r="Q271" s="5">
        <f t="shared" si="16"/>
        <v>441.46499999999997</v>
      </c>
      <c r="R271" s="5">
        <f t="shared" si="17"/>
        <v>232.35</v>
      </c>
      <c r="S271" s="5">
        <f t="shared" si="18"/>
        <v>209.11499999999998</v>
      </c>
      <c r="T271" s="7">
        <f t="shared" si="19"/>
        <v>0.47368421052631576</v>
      </c>
    </row>
    <row r="272" spans="1:20" ht="15.5" x14ac:dyDescent="0.35">
      <c r="A272" s="1">
        <v>4750</v>
      </c>
      <c r="B272" s="2">
        <v>46080</v>
      </c>
      <c r="C272" s="3">
        <f>YEAR(SalesDataTable[[#This Row],[Order Date]])</f>
        <v>2026</v>
      </c>
      <c r="D272" s="8" t="str">
        <f>"Q"&amp;ROUNDUP(MONTH(SalesDataTable[[#This Row],[Order Date]])/3,0)</f>
        <v>Q1</v>
      </c>
      <c r="E272" s="3">
        <f>MONTH(SalesDataTable[[#This Row],[Order Date]])</f>
        <v>2</v>
      </c>
      <c r="F272" s="3" t="str">
        <f>TEXT(SalesDataTable[[#This Row],[Order Date]],"MMM")</f>
        <v>Feb</v>
      </c>
      <c r="G272" s="3" t="s">
        <v>6</v>
      </c>
      <c r="H272" s="3" t="s">
        <v>43</v>
      </c>
      <c r="I272" s="3" t="s">
        <v>19</v>
      </c>
      <c r="J272" s="3" t="s">
        <v>3</v>
      </c>
      <c r="K272" s="3" t="s">
        <v>34</v>
      </c>
      <c r="L272" s="3" t="s">
        <v>38</v>
      </c>
      <c r="M272" s="4">
        <v>2</v>
      </c>
      <c r="N272" s="5">
        <v>120.44</v>
      </c>
      <c r="O272" s="6">
        <v>0.05</v>
      </c>
      <c r="P272" s="5">
        <v>68.98</v>
      </c>
      <c r="Q272" s="5">
        <f t="shared" si="16"/>
        <v>228.83599999999998</v>
      </c>
      <c r="R272" s="5">
        <f t="shared" si="17"/>
        <v>137.96</v>
      </c>
      <c r="S272" s="5">
        <f t="shared" si="18"/>
        <v>90.875999999999976</v>
      </c>
      <c r="T272" s="7">
        <f t="shared" si="19"/>
        <v>0.3971228303239</v>
      </c>
    </row>
    <row r="273" spans="1:20" ht="15.5" x14ac:dyDescent="0.35">
      <c r="A273" s="1">
        <v>4960</v>
      </c>
      <c r="B273" s="2">
        <v>46080</v>
      </c>
      <c r="C273" s="3">
        <f>YEAR(SalesDataTable[[#This Row],[Order Date]])</f>
        <v>2026</v>
      </c>
      <c r="D273" s="8" t="str">
        <f>"Q"&amp;ROUNDUP(MONTH(SalesDataTable[[#This Row],[Order Date]])/3,0)</f>
        <v>Q1</v>
      </c>
      <c r="E273" s="3">
        <f>MONTH(SalesDataTable[[#This Row],[Order Date]])</f>
        <v>2</v>
      </c>
      <c r="F273" s="3" t="str">
        <f>TEXT(SalesDataTable[[#This Row],[Order Date]],"MMM")</f>
        <v>Feb</v>
      </c>
      <c r="G273" s="3" t="s">
        <v>6</v>
      </c>
      <c r="H273" s="3" t="s">
        <v>27</v>
      </c>
      <c r="I273" s="3" t="s">
        <v>28</v>
      </c>
      <c r="J273" s="3" t="s">
        <v>13</v>
      </c>
      <c r="K273" s="3" t="s">
        <v>14</v>
      </c>
      <c r="L273" s="3" t="s">
        <v>15</v>
      </c>
      <c r="M273" s="4">
        <v>2</v>
      </c>
      <c r="N273" s="5">
        <v>36.130000000000003</v>
      </c>
      <c r="O273" s="6">
        <v>0</v>
      </c>
      <c r="P273" s="5">
        <v>13.72</v>
      </c>
      <c r="Q273" s="5">
        <f t="shared" si="16"/>
        <v>72.260000000000005</v>
      </c>
      <c r="R273" s="5">
        <f t="shared" si="17"/>
        <v>27.44</v>
      </c>
      <c r="S273" s="5">
        <f t="shared" si="18"/>
        <v>44.820000000000007</v>
      </c>
      <c r="T273" s="7">
        <f t="shared" si="19"/>
        <v>0.62026017160254643</v>
      </c>
    </row>
    <row r="274" spans="1:20" ht="15.5" x14ac:dyDescent="0.35">
      <c r="A274" s="1">
        <v>4245</v>
      </c>
      <c r="B274" s="2">
        <v>46081</v>
      </c>
      <c r="C274" s="3">
        <f>YEAR(SalesDataTable[[#This Row],[Order Date]])</f>
        <v>2026</v>
      </c>
      <c r="D274" s="8" t="str">
        <f>"Q"&amp;ROUNDUP(MONTH(SalesDataTable[[#This Row],[Order Date]])/3,0)</f>
        <v>Q1</v>
      </c>
      <c r="E274" s="3">
        <f>MONTH(SalesDataTable[[#This Row],[Order Date]])</f>
        <v>2</v>
      </c>
      <c r="F274" s="3" t="str">
        <f>TEXT(SalesDataTable[[#This Row],[Order Date]],"MMM")</f>
        <v>Feb</v>
      </c>
      <c r="G274" s="3" t="s">
        <v>6</v>
      </c>
      <c r="H274" s="3" t="s">
        <v>7</v>
      </c>
      <c r="I274" s="3" t="s">
        <v>19</v>
      </c>
      <c r="J274" s="3" t="s">
        <v>3</v>
      </c>
      <c r="K274" s="3" t="s">
        <v>34</v>
      </c>
      <c r="L274" s="3" t="s">
        <v>38</v>
      </c>
      <c r="M274" s="4">
        <v>1</v>
      </c>
      <c r="N274" s="5">
        <v>124.97</v>
      </c>
      <c r="O274" s="6">
        <v>0.1</v>
      </c>
      <c r="P274" s="5">
        <v>69.790000000000006</v>
      </c>
      <c r="Q274" s="5">
        <f t="shared" si="16"/>
        <v>112.473</v>
      </c>
      <c r="R274" s="5">
        <f t="shared" si="17"/>
        <v>69.790000000000006</v>
      </c>
      <c r="S274" s="5">
        <f t="shared" si="18"/>
        <v>42.682999999999993</v>
      </c>
      <c r="T274" s="7">
        <f t="shared" si="19"/>
        <v>0.37949552337005321</v>
      </c>
    </row>
    <row r="275" spans="1:20" ht="15.5" x14ac:dyDescent="0.35">
      <c r="A275" s="1">
        <v>4664</v>
      </c>
      <c r="B275" s="2">
        <v>46081</v>
      </c>
      <c r="C275" s="3">
        <f>YEAR(SalesDataTable[[#This Row],[Order Date]])</f>
        <v>2026</v>
      </c>
      <c r="D275" s="8" t="str">
        <f>"Q"&amp;ROUNDUP(MONTH(SalesDataTable[[#This Row],[Order Date]])/3,0)</f>
        <v>Q1</v>
      </c>
      <c r="E275" s="3">
        <f>MONTH(SalesDataTable[[#This Row],[Order Date]])</f>
        <v>2</v>
      </c>
      <c r="F275" s="3" t="str">
        <f>TEXT(SalesDataTable[[#This Row],[Order Date]],"MMM")</f>
        <v>Feb</v>
      </c>
      <c r="G275" s="3" t="s">
        <v>20</v>
      </c>
      <c r="H275" s="3" t="s">
        <v>47</v>
      </c>
      <c r="I275" s="3" t="s">
        <v>2</v>
      </c>
      <c r="J275" s="3" t="s">
        <v>3</v>
      </c>
      <c r="K275" s="3" t="s">
        <v>14</v>
      </c>
      <c r="L275" s="3" t="s">
        <v>48</v>
      </c>
      <c r="M275" s="4">
        <v>1</v>
      </c>
      <c r="N275" s="5">
        <v>163.31</v>
      </c>
      <c r="O275" s="6">
        <v>0.05</v>
      </c>
      <c r="P275" s="5">
        <v>87.22</v>
      </c>
      <c r="Q275" s="5">
        <f t="shared" si="16"/>
        <v>155.14449999999999</v>
      </c>
      <c r="R275" s="5">
        <f t="shared" si="17"/>
        <v>87.22</v>
      </c>
      <c r="S275" s="5">
        <f t="shared" si="18"/>
        <v>67.924499999999995</v>
      </c>
      <c r="T275" s="7">
        <f t="shared" si="19"/>
        <v>0.43781442461705056</v>
      </c>
    </row>
    <row r="276" spans="1:20" ht="15.5" x14ac:dyDescent="0.35">
      <c r="A276" s="1">
        <v>383</v>
      </c>
      <c r="B276" s="2">
        <v>46082</v>
      </c>
      <c r="C276" s="3">
        <f>YEAR(SalesDataTable[[#This Row],[Order Date]])</f>
        <v>2026</v>
      </c>
      <c r="D276" s="8" t="str">
        <f>"Q"&amp;ROUNDUP(MONTH(SalesDataTable[[#This Row],[Order Date]])/3,0)</f>
        <v>Q1</v>
      </c>
      <c r="E276" s="3">
        <f>MONTH(SalesDataTable[[#This Row],[Order Date]])</f>
        <v>3</v>
      </c>
      <c r="F276" s="3" t="str">
        <f>TEXT(SalesDataTable[[#This Row],[Order Date]],"MMM")</f>
        <v>Mar</v>
      </c>
      <c r="G276" s="3" t="s">
        <v>11</v>
      </c>
      <c r="H276" s="3" t="s">
        <v>12</v>
      </c>
      <c r="I276" s="3" t="s">
        <v>19</v>
      </c>
      <c r="J276" s="3" t="s">
        <v>3</v>
      </c>
      <c r="K276" s="3" t="s">
        <v>9</v>
      </c>
      <c r="L276" s="3" t="s">
        <v>10</v>
      </c>
      <c r="M276" s="4">
        <v>3</v>
      </c>
      <c r="N276" s="5">
        <v>92.76</v>
      </c>
      <c r="O276" s="6">
        <v>0</v>
      </c>
      <c r="P276" s="5">
        <v>45.84</v>
      </c>
      <c r="Q276" s="5">
        <f t="shared" si="16"/>
        <v>278.28000000000003</v>
      </c>
      <c r="R276" s="5">
        <f t="shared" si="17"/>
        <v>137.52000000000001</v>
      </c>
      <c r="S276" s="5">
        <f t="shared" si="18"/>
        <v>140.76000000000002</v>
      </c>
      <c r="T276" s="7">
        <f t="shared" si="19"/>
        <v>0.50582147477360928</v>
      </c>
    </row>
    <row r="277" spans="1:20" ht="15.5" x14ac:dyDescent="0.35">
      <c r="A277" s="1">
        <v>730</v>
      </c>
      <c r="B277" s="2">
        <v>46082</v>
      </c>
      <c r="C277" s="3">
        <f>YEAR(SalesDataTable[[#This Row],[Order Date]])</f>
        <v>2026</v>
      </c>
      <c r="D277" s="8" t="str">
        <f>"Q"&amp;ROUNDUP(MONTH(SalesDataTable[[#This Row],[Order Date]])/3,0)</f>
        <v>Q1</v>
      </c>
      <c r="E277" s="3">
        <f>MONTH(SalesDataTable[[#This Row],[Order Date]])</f>
        <v>3</v>
      </c>
      <c r="F277" s="3" t="str">
        <f>TEXT(SalesDataTable[[#This Row],[Order Date]],"MMM")</f>
        <v>Mar</v>
      </c>
      <c r="G277" s="3" t="s">
        <v>0</v>
      </c>
      <c r="H277" s="3" t="s">
        <v>50</v>
      </c>
      <c r="I277" s="3" t="s">
        <v>8</v>
      </c>
      <c r="J277" s="3" t="s">
        <v>16</v>
      </c>
      <c r="K277" s="3" t="s">
        <v>34</v>
      </c>
      <c r="L277" s="3" t="s">
        <v>35</v>
      </c>
      <c r="M277" s="4">
        <v>5</v>
      </c>
      <c r="N277" s="5">
        <v>41.31</v>
      </c>
      <c r="O277" s="6">
        <v>0.1</v>
      </c>
      <c r="P277" s="5">
        <v>15.14</v>
      </c>
      <c r="Q277" s="5">
        <f t="shared" si="16"/>
        <v>185.89500000000001</v>
      </c>
      <c r="R277" s="5">
        <f t="shared" si="17"/>
        <v>75.7</v>
      </c>
      <c r="S277" s="5">
        <f t="shared" si="18"/>
        <v>110.19500000000001</v>
      </c>
      <c r="T277" s="7">
        <f t="shared" si="19"/>
        <v>0.59278087092175691</v>
      </c>
    </row>
    <row r="278" spans="1:20" ht="15.5" x14ac:dyDescent="0.35">
      <c r="A278" s="1">
        <v>985</v>
      </c>
      <c r="B278" s="2">
        <v>46082</v>
      </c>
      <c r="C278" s="3">
        <f>YEAR(SalesDataTable[[#This Row],[Order Date]])</f>
        <v>2026</v>
      </c>
      <c r="D278" s="8" t="str">
        <f>"Q"&amp;ROUNDUP(MONTH(SalesDataTable[[#This Row],[Order Date]])/3,0)</f>
        <v>Q1</v>
      </c>
      <c r="E278" s="3">
        <f>MONTH(SalesDataTable[[#This Row],[Order Date]])</f>
        <v>3</v>
      </c>
      <c r="F278" s="3" t="str">
        <f>TEXT(SalesDataTable[[#This Row],[Order Date]],"MMM")</f>
        <v>Mar</v>
      </c>
      <c r="G278" s="3" t="s">
        <v>6</v>
      </c>
      <c r="H278" s="3" t="s">
        <v>49</v>
      </c>
      <c r="I278" s="3" t="s">
        <v>28</v>
      </c>
      <c r="J278" s="3" t="s">
        <v>13</v>
      </c>
      <c r="K278" s="3" t="s">
        <v>34</v>
      </c>
      <c r="L278" s="3" t="s">
        <v>35</v>
      </c>
      <c r="M278" s="4">
        <v>2</v>
      </c>
      <c r="N278" s="5">
        <v>41.23</v>
      </c>
      <c r="O278" s="6">
        <v>0</v>
      </c>
      <c r="P278" s="5">
        <v>14.28</v>
      </c>
      <c r="Q278" s="5">
        <f t="shared" si="16"/>
        <v>82.46</v>
      </c>
      <c r="R278" s="5">
        <f t="shared" si="17"/>
        <v>28.56</v>
      </c>
      <c r="S278" s="5">
        <f t="shared" si="18"/>
        <v>53.899999999999991</v>
      </c>
      <c r="T278" s="7">
        <f t="shared" si="19"/>
        <v>0.65365025466893034</v>
      </c>
    </row>
    <row r="279" spans="1:20" ht="15.5" x14ac:dyDescent="0.35">
      <c r="A279" s="1">
        <v>1457</v>
      </c>
      <c r="B279" s="2">
        <v>46082</v>
      </c>
      <c r="C279" s="3">
        <f>YEAR(SalesDataTable[[#This Row],[Order Date]])</f>
        <v>2026</v>
      </c>
      <c r="D279" s="8" t="str">
        <f>"Q"&amp;ROUNDUP(MONTH(SalesDataTable[[#This Row],[Order Date]])/3,0)</f>
        <v>Q1</v>
      </c>
      <c r="E279" s="3">
        <f>MONTH(SalesDataTable[[#This Row],[Order Date]])</f>
        <v>3</v>
      </c>
      <c r="F279" s="3" t="str">
        <f>TEXT(SalesDataTable[[#This Row],[Order Date]],"MMM")</f>
        <v>Mar</v>
      </c>
      <c r="G279" s="3" t="s">
        <v>6</v>
      </c>
      <c r="H279" s="3" t="s">
        <v>7</v>
      </c>
      <c r="I279" s="3" t="s">
        <v>2</v>
      </c>
      <c r="J279" s="3" t="s">
        <v>13</v>
      </c>
      <c r="K279" s="3" t="s">
        <v>14</v>
      </c>
      <c r="L279" s="3" t="s">
        <v>15</v>
      </c>
      <c r="M279" s="4">
        <v>1</v>
      </c>
      <c r="N279" s="5">
        <v>36.47</v>
      </c>
      <c r="O279" s="6">
        <v>0.05</v>
      </c>
      <c r="P279" s="5">
        <v>13.21</v>
      </c>
      <c r="Q279" s="5">
        <f t="shared" si="16"/>
        <v>34.646499999999996</v>
      </c>
      <c r="R279" s="5">
        <f t="shared" si="17"/>
        <v>13.21</v>
      </c>
      <c r="S279" s="5">
        <f t="shared" si="18"/>
        <v>21.436499999999995</v>
      </c>
      <c r="T279" s="7">
        <f t="shared" si="19"/>
        <v>0.61872050567878423</v>
      </c>
    </row>
    <row r="280" spans="1:20" ht="15.5" x14ac:dyDescent="0.35">
      <c r="A280" s="1">
        <v>2558</v>
      </c>
      <c r="B280" s="2">
        <v>46082</v>
      </c>
      <c r="C280" s="3">
        <f>YEAR(SalesDataTable[[#This Row],[Order Date]])</f>
        <v>2026</v>
      </c>
      <c r="D280" s="8" t="str">
        <f>"Q"&amp;ROUNDUP(MONTH(SalesDataTable[[#This Row],[Order Date]])/3,0)</f>
        <v>Q1</v>
      </c>
      <c r="E280" s="3">
        <f>MONTH(SalesDataTable[[#This Row],[Order Date]])</f>
        <v>3</v>
      </c>
      <c r="F280" s="3" t="str">
        <f>TEXT(SalesDataTable[[#This Row],[Order Date]],"MMM")</f>
        <v>Mar</v>
      </c>
      <c r="G280" s="3" t="s">
        <v>0</v>
      </c>
      <c r="H280" s="3" t="s">
        <v>50</v>
      </c>
      <c r="I280" s="3" t="s">
        <v>28</v>
      </c>
      <c r="J280" s="3" t="s">
        <v>13</v>
      </c>
      <c r="K280" s="3" t="s">
        <v>34</v>
      </c>
      <c r="L280" s="3" t="s">
        <v>42</v>
      </c>
      <c r="M280" s="4">
        <v>1</v>
      </c>
      <c r="N280" s="5">
        <v>36.67</v>
      </c>
      <c r="O280" s="6">
        <v>0</v>
      </c>
      <c r="P280" s="5">
        <v>13.97</v>
      </c>
      <c r="Q280" s="5">
        <f t="shared" si="16"/>
        <v>36.67</v>
      </c>
      <c r="R280" s="5">
        <f t="shared" si="17"/>
        <v>13.97</v>
      </c>
      <c r="S280" s="5">
        <f t="shared" si="18"/>
        <v>22.700000000000003</v>
      </c>
      <c r="T280" s="7">
        <f t="shared" si="19"/>
        <v>0.61903463321516228</v>
      </c>
    </row>
    <row r="281" spans="1:20" ht="15.5" x14ac:dyDescent="0.35">
      <c r="A281" s="1">
        <v>3024</v>
      </c>
      <c r="B281" s="2">
        <v>46082</v>
      </c>
      <c r="C281" s="3">
        <f>YEAR(SalesDataTable[[#This Row],[Order Date]])</f>
        <v>2026</v>
      </c>
      <c r="D281" s="8" t="str">
        <f>"Q"&amp;ROUNDUP(MONTH(SalesDataTable[[#This Row],[Order Date]])/3,0)</f>
        <v>Q1</v>
      </c>
      <c r="E281" s="3">
        <f>MONTH(SalesDataTable[[#This Row],[Order Date]])</f>
        <v>3</v>
      </c>
      <c r="F281" s="3" t="str">
        <f>TEXT(SalesDataTable[[#This Row],[Order Date]],"MMM")</f>
        <v>Mar</v>
      </c>
      <c r="G281" s="3" t="s">
        <v>6</v>
      </c>
      <c r="H281" s="3" t="s">
        <v>41</v>
      </c>
      <c r="I281" s="3" t="s">
        <v>2</v>
      </c>
      <c r="J281" s="3" t="s">
        <v>16</v>
      </c>
      <c r="K281" s="3" t="s">
        <v>4</v>
      </c>
      <c r="L281" s="3" t="s">
        <v>22</v>
      </c>
      <c r="M281" s="4">
        <v>2</v>
      </c>
      <c r="N281" s="5">
        <v>51.87</v>
      </c>
      <c r="O281" s="6">
        <v>0.1</v>
      </c>
      <c r="P281" s="5">
        <v>22.95</v>
      </c>
      <c r="Q281" s="5">
        <f t="shared" si="16"/>
        <v>93.366</v>
      </c>
      <c r="R281" s="5">
        <f t="shared" si="17"/>
        <v>45.9</v>
      </c>
      <c r="S281" s="5">
        <f t="shared" si="18"/>
        <v>47.466000000000001</v>
      </c>
      <c r="T281" s="7">
        <f t="shared" si="19"/>
        <v>0.50838635049161363</v>
      </c>
    </row>
    <row r="282" spans="1:20" ht="15.5" x14ac:dyDescent="0.35">
      <c r="A282" s="1">
        <v>3225</v>
      </c>
      <c r="B282" s="2">
        <v>46082</v>
      </c>
      <c r="C282" s="3">
        <f>YEAR(SalesDataTable[[#This Row],[Order Date]])</f>
        <v>2026</v>
      </c>
      <c r="D282" s="8" t="str">
        <f>"Q"&amp;ROUNDUP(MONTH(SalesDataTable[[#This Row],[Order Date]])/3,0)</f>
        <v>Q1</v>
      </c>
      <c r="E282" s="3">
        <f>MONTH(SalesDataTable[[#This Row],[Order Date]])</f>
        <v>3</v>
      </c>
      <c r="F282" s="3" t="str">
        <f>TEXT(SalesDataTable[[#This Row],[Order Date]],"MMM")</f>
        <v>Mar</v>
      </c>
      <c r="G282" s="3" t="s">
        <v>11</v>
      </c>
      <c r="H282" s="3" t="s">
        <v>12</v>
      </c>
      <c r="I282" s="3" t="s">
        <v>19</v>
      </c>
      <c r="J282" s="3" t="s">
        <v>16</v>
      </c>
      <c r="K282" s="3" t="s">
        <v>23</v>
      </c>
      <c r="L282" s="3" t="s">
        <v>29</v>
      </c>
      <c r="M282" s="4">
        <v>1</v>
      </c>
      <c r="N282" s="5">
        <v>195.06</v>
      </c>
      <c r="O282" s="6">
        <v>0.1</v>
      </c>
      <c r="P282" s="5">
        <v>106.68</v>
      </c>
      <c r="Q282" s="5">
        <f t="shared" si="16"/>
        <v>175.554</v>
      </c>
      <c r="R282" s="5">
        <f t="shared" si="17"/>
        <v>106.68</v>
      </c>
      <c r="S282" s="5">
        <f t="shared" si="18"/>
        <v>68.873999999999995</v>
      </c>
      <c r="T282" s="7">
        <f t="shared" si="19"/>
        <v>0.39232372945076727</v>
      </c>
    </row>
    <row r="283" spans="1:20" ht="15.5" x14ac:dyDescent="0.35">
      <c r="A283" s="1">
        <v>3551</v>
      </c>
      <c r="B283" s="2">
        <v>46082</v>
      </c>
      <c r="C283" s="3">
        <f>YEAR(SalesDataTable[[#This Row],[Order Date]])</f>
        <v>2026</v>
      </c>
      <c r="D283" s="8" t="str">
        <f>"Q"&amp;ROUNDUP(MONTH(SalesDataTable[[#This Row],[Order Date]])/3,0)</f>
        <v>Q1</v>
      </c>
      <c r="E283" s="3">
        <f>MONTH(SalesDataTable[[#This Row],[Order Date]])</f>
        <v>3</v>
      </c>
      <c r="F283" s="3" t="str">
        <f>TEXT(SalesDataTable[[#This Row],[Order Date]],"MMM")</f>
        <v>Mar</v>
      </c>
      <c r="G283" s="3" t="s">
        <v>6</v>
      </c>
      <c r="H283" s="3" t="s">
        <v>41</v>
      </c>
      <c r="I283" s="3" t="s">
        <v>28</v>
      </c>
      <c r="J283" s="3" t="s">
        <v>3</v>
      </c>
      <c r="K283" s="3" t="s">
        <v>4</v>
      </c>
      <c r="L283" s="3" t="s">
        <v>30</v>
      </c>
      <c r="M283" s="4">
        <v>2</v>
      </c>
      <c r="N283" s="5">
        <v>100.79</v>
      </c>
      <c r="O283" s="6">
        <v>0.05</v>
      </c>
      <c r="P283" s="5">
        <v>49</v>
      </c>
      <c r="Q283" s="5">
        <f t="shared" si="16"/>
        <v>191.501</v>
      </c>
      <c r="R283" s="5">
        <f t="shared" si="17"/>
        <v>98</v>
      </c>
      <c r="S283" s="5">
        <f t="shared" si="18"/>
        <v>93.501000000000005</v>
      </c>
      <c r="T283" s="7">
        <f t="shared" si="19"/>
        <v>0.48825332504791097</v>
      </c>
    </row>
    <row r="284" spans="1:20" ht="15.5" x14ac:dyDescent="0.35">
      <c r="A284" s="1">
        <v>4157</v>
      </c>
      <c r="B284" s="2">
        <v>46082</v>
      </c>
      <c r="C284" s="3">
        <f>YEAR(SalesDataTable[[#This Row],[Order Date]])</f>
        <v>2026</v>
      </c>
      <c r="D284" s="8" t="str">
        <f>"Q"&amp;ROUNDUP(MONTH(SalesDataTable[[#This Row],[Order Date]])/3,0)</f>
        <v>Q1</v>
      </c>
      <c r="E284" s="3">
        <f>MONTH(SalesDataTable[[#This Row],[Order Date]])</f>
        <v>3</v>
      </c>
      <c r="F284" s="3" t="str">
        <f>TEXT(SalesDataTable[[#This Row],[Order Date]],"MMM")</f>
        <v>Mar</v>
      </c>
      <c r="G284" s="3" t="s">
        <v>20</v>
      </c>
      <c r="H284" s="3" t="s">
        <v>33</v>
      </c>
      <c r="I284" s="3" t="s">
        <v>2</v>
      </c>
      <c r="J284" s="3" t="s">
        <v>13</v>
      </c>
      <c r="K284" s="3" t="s">
        <v>4</v>
      </c>
      <c r="L284" s="3" t="s">
        <v>22</v>
      </c>
      <c r="M284" s="4">
        <v>5</v>
      </c>
      <c r="N284" s="5">
        <v>51.92</v>
      </c>
      <c r="O284" s="6">
        <v>0.15</v>
      </c>
      <c r="P284" s="5">
        <v>22.24</v>
      </c>
      <c r="Q284" s="5">
        <f t="shared" si="16"/>
        <v>220.66000000000003</v>
      </c>
      <c r="R284" s="5">
        <f t="shared" si="17"/>
        <v>111.19999999999999</v>
      </c>
      <c r="S284" s="5">
        <f t="shared" si="18"/>
        <v>109.46000000000004</v>
      </c>
      <c r="T284" s="7">
        <f t="shared" si="19"/>
        <v>0.49605728269736254</v>
      </c>
    </row>
    <row r="285" spans="1:20" ht="15.5" x14ac:dyDescent="0.35">
      <c r="A285" s="1">
        <v>4398</v>
      </c>
      <c r="B285" s="2">
        <v>46082</v>
      </c>
      <c r="C285" s="3">
        <f>YEAR(SalesDataTable[[#This Row],[Order Date]])</f>
        <v>2026</v>
      </c>
      <c r="D285" s="8" t="str">
        <f>"Q"&amp;ROUNDUP(MONTH(SalesDataTable[[#This Row],[Order Date]])/3,0)</f>
        <v>Q1</v>
      </c>
      <c r="E285" s="3">
        <f>MONTH(SalesDataTable[[#This Row],[Order Date]])</f>
        <v>3</v>
      </c>
      <c r="F285" s="3" t="str">
        <f>TEXT(SalesDataTable[[#This Row],[Order Date]],"MMM")</f>
        <v>Mar</v>
      </c>
      <c r="G285" s="3" t="s">
        <v>20</v>
      </c>
      <c r="H285" s="3" t="s">
        <v>31</v>
      </c>
      <c r="I285" s="3" t="s">
        <v>2</v>
      </c>
      <c r="J285" s="3" t="s">
        <v>13</v>
      </c>
      <c r="K285" s="3" t="s">
        <v>23</v>
      </c>
      <c r="L285" s="3" t="s">
        <v>51</v>
      </c>
      <c r="M285" s="4">
        <v>1</v>
      </c>
      <c r="N285" s="5">
        <v>123.99</v>
      </c>
      <c r="O285" s="6">
        <v>0.05</v>
      </c>
      <c r="P285" s="5">
        <v>61.67</v>
      </c>
      <c r="Q285" s="5">
        <f t="shared" si="16"/>
        <v>117.79049999999999</v>
      </c>
      <c r="R285" s="5">
        <f t="shared" si="17"/>
        <v>61.67</v>
      </c>
      <c r="S285" s="5">
        <f t="shared" si="18"/>
        <v>56.120499999999993</v>
      </c>
      <c r="T285" s="7">
        <f t="shared" si="19"/>
        <v>0.47644334644984099</v>
      </c>
    </row>
    <row r="286" spans="1:20" ht="15.5" x14ac:dyDescent="0.35">
      <c r="A286" s="1">
        <v>4951</v>
      </c>
      <c r="B286" s="2">
        <v>46082</v>
      </c>
      <c r="C286" s="3">
        <f>YEAR(SalesDataTable[[#This Row],[Order Date]])</f>
        <v>2026</v>
      </c>
      <c r="D286" s="8" t="str">
        <f>"Q"&amp;ROUNDUP(MONTH(SalesDataTable[[#This Row],[Order Date]])/3,0)</f>
        <v>Q1</v>
      </c>
      <c r="E286" s="3">
        <f>MONTH(SalesDataTable[[#This Row],[Order Date]])</f>
        <v>3</v>
      </c>
      <c r="F286" s="3" t="str">
        <f>TEXT(SalesDataTable[[#This Row],[Order Date]],"MMM")</f>
        <v>Mar</v>
      </c>
      <c r="G286" s="3" t="s">
        <v>6</v>
      </c>
      <c r="H286" s="3" t="s">
        <v>49</v>
      </c>
      <c r="I286" s="3" t="s">
        <v>2</v>
      </c>
      <c r="J286" s="3" t="s">
        <v>13</v>
      </c>
      <c r="K286" s="3" t="s">
        <v>23</v>
      </c>
      <c r="L286" s="3" t="s">
        <v>24</v>
      </c>
      <c r="M286" s="4">
        <v>1</v>
      </c>
      <c r="N286" s="5">
        <v>344.8</v>
      </c>
      <c r="O286" s="6">
        <v>0.05</v>
      </c>
      <c r="P286" s="5">
        <v>196.14</v>
      </c>
      <c r="Q286" s="5">
        <f t="shared" si="16"/>
        <v>327.56</v>
      </c>
      <c r="R286" s="5">
        <f t="shared" si="17"/>
        <v>196.14</v>
      </c>
      <c r="S286" s="5">
        <f t="shared" si="18"/>
        <v>131.42000000000002</v>
      </c>
      <c r="T286" s="7">
        <f t="shared" si="19"/>
        <v>0.40120893882036884</v>
      </c>
    </row>
    <row r="287" spans="1:20" ht="15.5" x14ac:dyDescent="0.35">
      <c r="A287" s="1">
        <v>1354</v>
      </c>
      <c r="B287" s="2">
        <v>46083</v>
      </c>
      <c r="C287" s="3">
        <f>YEAR(SalesDataTable[[#This Row],[Order Date]])</f>
        <v>2026</v>
      </c>
      <c r="D287" s="8" t="str">
        <f>"Q"&amp;ROUNDUP(MONTH(SalesDataTable[[#This Row],[Order Date]])/3,0)</f>
        <v>Q1</v>
      </c>
      <c r="E287" s="3">
        <f>MONTH(SalesDataTable[[#This Row],[Order Date]])</f>
        <v>3</v>
      </c>
      <c r="F287" s="3" t="str">
        <f>TEXT(SalesDataTable[[#This Row],[Order Date]],"MMM")</f>
        <v>Mar</v>
      </c>
      <c r="G287" s="3" t="s">
        <v>20</v>
      </c>
      <c r="H287" s="3" t="s">
        <v>33</v>
      </c>
      <c r="I287" s="3" t="s">
        <v>28</v>
      </c>
      <c r="J287" s="3" t="s">
        <v>3</v>
      </c>
      <c r="K287" s="3" t="s">
        <v>14</v>
      </c>
      <c r="L287" s="3" t="s">
        <v>44</v>
      </c>
      <c r="M287" s="4">
        <v>3</v>
      </c>
      <c r="N287" s="5">
        <v>131.91999999999999</v>
      </c>
      <c r="O287" s="6">
        <v>0.05</v>
      </c>
      <c r="P287" s="5">
        <v>67.47</v>
      </c>
      <c r="Q287" s="5">
        <f t="shared" si="16"/>
        <v>375.97199999999998</v>
      </c>
      <c r="R287" s="5">
        <f t="shared" si="17"/>
        <v>202.41</v>
      </c>
      <c r="S287" s="5">
        <f t="shared" si="18"/>
        <v>173.56199999999998</v>
      </c>
      <c r="T287" s="7">
        <f t="shared" si="19"/>
        <v>0.46163544093709102</v>
      </c>
    </row>
    <row r="288" spans="1:20" ht="15.5" x14ac:dyDescent="0.35">
      <c r="A288" s="1">
        <v>2042</v>
      </c>
      <c r="B288" s="2">
        <v>46083</v>
      </c>
      <c r="C288" s="3">
        <f>YEAR(SalesDataTable[[#This Row],[Order Date]])</f>
        <v>2026</v>
      </c>
      <c r="D288" s="8" t="str">
        <f>"Q"&amp;ROUNDUP(MONTH(SalesDataTable[[#This Row],[Order Date]])/3,0)</f>
        <v>Q1</v>
      </c>
      <c r="E288" s="3">
        <f>MONTH(SalesDataTable[[#This Row],[Order Date]])</f>
        <v>3</v>
      </c>
      <c r="F288" s="3" t="str">
        <f>TEXT(SalesDataTable[[#This Row],[Order Date]],"MMM")</f>
        <v>Mar</v>
      </c>
      <c r="G288" s="3" t="s">
        <v>11</v>
      </c>
      <c r="H288" s="3" t="s">
        <v>52</v>
      </c>
      <c r="I288" s="3" t="s">
        <v>2</v>
      </c>
      <c r="J288" s="3" t="s">
        <v>16</v>
      </c>
      <c r="K288" s="3" t="s">
        <v>9</v>
      </c>
      <c r="L288" s="3" t="s">
        <v>17</v>
      </c>
      <c r="M288" s="4">
        <v>3</v>
      </c>
      <c r="N288" s="5">
        <v>146.99</v>
      </c>
      <c r="O288" s="6">
        <v>0</v>
      </c>
      <c r="P288" s="5">
        <v>80.069999999999993</v>
      </c>
      <c r="Q288" s="5">
        <f t="shared" si="16"/>
        <v>440.97</v>
      </c>
      <c r="R288" s="5">
        <f t="shared" si="17"/>
        <v>240.20999999999998</v>
      </c>
      <c r="S288" s="5">
        <f t="shared" si="18"/>
        <v>200.76000000000005</v>
      </c>
      <c r="T288" s="7">
        <f t="shared" si="19"/>
        <v>0.45526906592285199</v>
      </c>
    </row>
    <row r="289" spans="1:20" ht="15.5" x14ac:dyDescent="0.35">
      <c r="A289" s="1">
        <v>3895</v>
      </c>
      <c r="B289" s="2">
        <v>46083</v>
      </c>
      <c r="C289" s="3">
        <f>YEAR(SalesDataTable[[#This Row],[Order Date]])</f>
        <v>2026</v>
      </c>
      <c r="D289" s="8" t="str">
        <f>"Q"&amp;ROUNDUP(MONTH(SalesDataTable[[#This Row],[Order Date]])/3,0)</f>
        <v>Q1</v>
      </c>
      <c r="E289" s="3">
        <f>MONTH(SalesDataTable[[#This Row],[Order Date]])</f>
        <v>3</v>
      </c>
      <c r="F289" s="3" t="str">
        <f>TEXT(SalesDataTable[[#This Row],[Order Date]],"MMM")</f>
        <v>Mar</v>
      </c>
      <c r="G289" s="3" t="s">
        <v>20</v>
      </c>
      <c r="H289" s="3" t="s">
        <v>31</v>
      </c>
      <c r="I289" s="3" t="s">
        <v>2</v>
      </c>
      <c r="J289" s="3" t="s">
        <v>16</v>
      </c>
      <c r="K289" s="3" t="s">
        <v>14</v>
      </c>
      <c r="L289" s="3" t="s">
        <v>48</v>
      </c>
      <c r="M289" s="4">
        <v>2</v>
      </c>
      <c r="N289" s="5">
        <v>164.74</v>
      </c>
      <c r="O289" s="6">
        <v>0.05</v>
      </c>
      <c r="P289" s="5">
        <v>89.9</v>
      </c>
      <c r="Q289" s="5">
        <f t="shared" si="16"/>
        <v>313.00600000000003</v>
      </c>
      <c r="R289" s="5">
        <f t="shared" si="17"/>
        <v>179.8</v>
      </c>
      <c r="S289" s="5">
        <f t="shared" si="18"/>
        <v>133.20600000000002</v>
      </c>
      <c r="T289" s="7">
        <f t="shared" si="19"/>
        <v>0.42557011686676932</v>
      </c>
    </row>
    <row r="290" spans="1:20" ht="15.5" x14ac:dyDescent="0.35">
      <c r="A290" s="1">
        <v>5074</v>
      </c>
      <c r="B290" s="2">
        <v>46083</v>
      </c>
      <c r="C290" s="3">
        <f>YEAR(SalesDataTable[[#This Row],[Order Date]])</f>
        <v>2026</v>
      </c>
      <c r="D290" s="8" t="str">
        <f>"Q"&amp;ROUNDUP(MONTH(SalesDataTable[[#This Row],[Order Date]])/3,0)</f>
        <v>Q1</v>
      </c>
      <c r="E290" s="3">
        <f>MONTH(SalesDataTable[[#This Row],[Order Date]])</f>
        <v>3</v>
      </c>
      <c r="F290" s="3" t="str">
        <f>TEXT(SalesDataTable[[#This Row],[Order Date]],"MMM")</f>
        <v>Mar</v>
      </c>
      <c r="G290" s="3" t="s">
        <v>20</v>
      </c>
      <c r="H290" s="3" t="s">
        <v>31</v>
      </c>
      <c r="I290" s="3" t="s">
        <v>2</v>
      </c>
      <c r="J290" s="3" t="s">
        <v>3</v>
      </c>
      <c r="K290" s="3" t="s">
        <v>9</v>
      </c>
      <c r="L290" s="3" t="s">
        <v>10</v>
      </c>
      <c r="M290" s="4">
        <v>2</v>
      </c>
      <c r="N290" s="5">
        <v>89.81</v>
      </c>
      <c r="O290" s="6">
        <v>0</v>
      </c>
      <c r="P290" s="5">
        <v>46.44</v>
      </c>
      <c r="Q290" s="5">
        <f t="shared" si="16"/>
        <v>179.62</v>
      </c>
      <c r="R290" s="5">
        <f t="shared" si="17"/>
        <v>92.88</v>
      </c>
      <c r="S290" s="5">
        <f t="shared" si="18"/>
        <v>86.740000000000009</v>
      </c>
      <c r="T290" s="7">
        <f t="shared" si="19"/>
        <v>0.482908362097762</v>
      </c>
    </row>
    <row r="291" spans="1:20" ht="15.5" x14ac:dyDescent="0.35">
      <c r="A291" s="1">
        <v>179</v>
      </c>
      <c r="B291" s="2">
        <v>46084</v>
      </c>
      <c r="C291" s="3">
        <f>YEAR(SalesDataTable[[#This Row],[Order Date]])</f>
        <v>2026</v>
      </c>
      <c r="D291" s="8" t="str">
        <f>"Q"&amp;ROUNDUP(MONTH(SalesDataTable[[#This Row],[Order Date]])/3,0)</f>
        <v>Q1</v>
      </c>
      <c r="E291" s="3">
        <f>MONTH(SalesDataTable[[#This Row],[Order Date]])</f>
        <v>3</v>
      </c>
      <c r="F291" s="3" t="str">
        <f>TEXT(SalesDataTable[[#This Row],[Order Date]],"MMM")</f>
        <v>Mar</v>
      </c>
      <c r="G291" s="3" t="s">
        <v>11</v>
      </c>
      <c r="H291" s="3" t="s">
        <v>52</v>
      </c>
      <c r="I291" s="3" t="s">
        <v>19</v>
      </c>
      <c r="J291" s="3" t="s">
        <v>3</v>
      </c>
      <c r="K291" s="3" t="s">
        <v>34</v>
      </c>
      <c r="L291" s="3" t="s">
        <v>42</v>
      </c>
      <c r="M291" s="4">
        <v>1</v>
      </c>
      <c r="N291" s="5">
        <v>35.369999999999997</v>
      </c>
      <c r="O291" s="6">
        <v>0</v>
      </c>
      <c r="P291" s="5">
        <v>13.88</v>
      </c>
      <c r="Q291" s="5">
        <f t="shared" si="16"/>
        <v>35.369999999999997</v>
      </c>
      <c r="R291" s="5">
        <f t="shared" si="17"/>
        <v>13.88</v>
      </c>
      <c r="S291" s="5">
        <f t="shared" si="18"/>
        <v>21.489999999999995</v>
      </c>
      <c r="T291" s="7">
        <f t="shared" si="19"/>
        <v>0.60757704269154644</v>
      </c>
    </row>
    <row r="292" spans="1:20" ht="15.5" x14ac:dyDescent="0.35">
      <c r="A292" s="1">
        <v>459</v>
      </c>
      <c r="B292" s="2">
        <v>46084</v>
      </c>
      <c r="C292" s="3">
        <f>YEAR(SalesDataTable[[#This Row],[Order Date]])</f>
        <v>2026</v>
      </c>
      <c r="D292" s="8" t="str">
        <f>"Q"&amp;ROUNDUP(MONTH(SalesDataTable[[#This Row],[Order Date]])/3,0)</f>
        <v>Q1</v>
      </c>
      <c r="E292" s="3">
        <f>MONTH(SalesDataTable[[#This Row],[Order Date]])</f>
        <v>3</v>
      </c>
      <c r="F292" s="3" t="str">
        <f>TEXT(SalesDataTable[[#This Row],[Order Date]],"MMM")</f>
        <v>Mar</v>
      </c>
      <c r="G292" s="3" t="s">
        <v>6</v>
      </c>
      <c r="H292" s="3" t="s">
        <v>43</v>
      </c>
      <c r="I292" s="3" t="s">
        <v>28</v>
      </c>
      <c r="J292" s="3" t="s">
        <v>13</v>
      </c>
      <c r="K292" s="3" t="s">
        <v>4</v>
      </c>
      <c r="L292" s="3" t="s">
        <v>22</v>
      </c>
      <c r="M292" s="4">
        <v>4</v>
      </c>
      <c r="N292" s="5">
        <v>50.64</v>
      </c>
      <c r="O292" s="6">
        <v>0</v>
      </c>
      <c r="P292" s="5">
        <v>23.09</v>
      </c>
      <c r="Q292" s="5">
        <f t="shared" si="16"/>
        <v>202.56</v>
      </c>
      <c r="R292" s="5">
        <f t="shared" si="17"/>
        <v>92.36</v>
      </c>
      <c r="S292" s="5">
        <f t="shared" si="18"/>
        <v>110.2</v>
      </c>
      <c r="T292" s="7">
        <f t="shared" si="19"/>
        <v>0.54403633491311221</v>
      </c>
    </row>
    <row r="293" spans="1:20" ht="15.5" x14ac:dyDescent="0.35">
      <c r="A293" s="1">
        <v>525</v>
      </c>
      <c r="B293" s="2">
        <v>46084</v>
      </c>
      <c r="C293" s="3">
        <f>YEAR(SalesDataTable[[#This Row],[Order Date]])</f>
        <v>2026</v>
      </c>
      <c r="D293" s="8" t="str">
        <f>"Q"&amp;ROUNDUP(MONTH(SalesDataTable[[#This Row],[Order Date]])/3,0)</f>
        <v>Q1</v>
      </c>
      <c r="E293" s="3">
        <f>MONTH(SalesDataTable[[#This Row],[Order Date]])</f>
        <v>3</v>
      </c>
      <c r="F293" s="3" t="str">
        <f>TEXT(SalesDataTable[[#This Row],[Order Date]],"MMM")</f>
        <v>Mar</v>
      </c>
      <c r="G293" s="3" t="s">
        <v>20</v>
      </c>
      <c r="H293" s="3" t="s">
        <v>31</v>
      </c>
      <c r="I293" s="3" t="s">
        <v>19</v>
      </c>
      <c r="J293" s="3" t="s">
        <v>3</v>
      </c>
      <c r="K293" s="3" t="s">
        <v>9</v>
      </c>
      <c r="L293" s="3" t="s">
        <v>17</v>
      </c>
      <c r="M293" s="4">
        <v>1</v>
      </c>
      <c r="N293" s="5">
        <v>146.37</v>
      </c>
      <c r="O293" s="6">
        <v>0</v>
      </c>
      <c r="P293" s="5">
        <v>78.3</v>
      </c>
      <c r="Q293" s="5">
        <f t="shared" si="16"/>
        <v>146.37</v>
      </c>
      <c r="R293" s="5">
        <f t="shared" si="17"/>
        <v>78.3</v>
      </c>
      <c r="S293" s="5">
        <f t="shared" si="18"/>
        <v>68.070000000000007</v>
      </c>
      <c r="T293" s="7">
        <f t="shared" si="19"/>
        <v>0.46505431440869033</v>
      </c>
    </row>
    <row r="294" spans="1:20" ht="15.5" x14ac:dyDescent="0.35">
      <c r="A294" s="1">
        <v>3374</v>
      </c>
      <c r="B294" s="2">
        <v>46084</v>
      </c>
      <c r="C294" s="3">
        <f>YEAR(SalesDataTable[[#This Row],[Order Date]])</f>
        <v>2026</v>
      </c>
      <c r="D294" s="8" t="str">
        <f>"Q"&amp;ROUNDUP(MONTH(SalesDataTable[[#This Row],[Order Date]])/3,0)</f>
        <v>Q1</v>
      </c>
      <c r="E294" s="3">
        <f>MONTH(SalesDataTable[[#This Row],[Order Date]])</f>
        <v>3</v>
      </c>
      <c r="F294" s="3" t="str">
        <f>TEXT(SalesDataTable[[#This Row],[Order Date]],"MMM")</f>
        <v>Mar</v>
      </c>
      <c r="G294" s="3" t="s">
        <v>11</v>
      </c>
      <c r="H294" s="3" t="s">
        <v>12</v>
      </c>
      <c r="I294" s="3" t="s">
        <v>2</v>
      </c>
      <c r="J294" s="3" t="s">
        <v>3</v>
      </c>
      <c r="K294" s="3" t="s">
        <v>9</v>
      </c>
      <c r="L294" s="3" t="s">
        <v>17</v>
      </c>
      <c r="M294" s="4">
        <v>3</v>
      </c>
      <c r="N294" s="5">
        <v>143.74</v>
      </c>
      <c r="O294" s="6">
        <v>0</v>
      </c>
      <c r="P294" s="5">
        <v>81.58</v>
      </c>
      <c r="Q294" s="5">
        <f t="shared" si="16"/>
        <v>431.22</v>
      </c>
      <c r="R294" s="5">
        <f t="shared" si="17"/>
        <v>244.74</v>
      </c>
      <c r="S294" s="5">
        <f t="shared" si="18"/>
        <v>186.48000000000002</v>
      </c>
      <c r="T294" s="7">
        <f t="shared" si="19"/>
        <v>0.43244747460692917</v>
      </c>
    </row>
    <row r="295" spans="1:20" ht="15.5" x14ac:dyDescent="0.35">
      <c r="A295" s="1">
        <v>3850</v>
      </c>
      <c r="B295" s="2">
        <v>46084</v>
      </c>
      <c r="C295" s="3">
        <f>YEAR(SalesDataTable[[#This Row],[Order Date]])</f>
        <v>2026</v>
      </c>
      <c r="D295" s="8" t="str">
        <f>"Q"&amp;ROUNDUP(MONTH(SalesDataTable[[#This Row],[Order Date]])/3,0)</f>
        <v>Q1</v>
      </c>
      <c r="E295" s="3">
        <f>MONTH(SalesDataTable[[#This Row],[Order Date]])</f>
        <v>3</v>
      </c>
      <c r="F295" s="3" t="str">
        <f>TEXT(SalesDataTable[[#This Row],[Order Date]],"MMM")</f>
        <v>Mar</v>
      </c>
      <c r="G295" s="3" t="s">
        <v>20</v>
      </c>
      <c r="H295" s="3" t="s">
        <v>31</v>
      </c>
      <c r="I295" s="3" t="s">
        <v>28</v>
      </c>
      <c r="J295" s="3" t="s">
        <v>13</v>
      </c>
      <c r="K295" s="3" t="s">
        <v>23</v>
      </c>
      <c r="L295" s="3" t="s">
        <v>40</v>
      </c>
      <c r="M295" s="4">
        <v>2</v>
      </c>
      <c r="N295" s="5">
        <v>81.94</v>
      </c>
      <c r="O295" s="6">
        <v>0.1</v>
      </c>
      <c r="P295" s="5">
        <v>39.9</v>
      </c>
      <c r="Q295" s="5">
        <f t="shared" si="16"/>
        <v>147.49199999999999</v>
      </c>
      <c r="R295" s="5">
        <f t="shared" si="17"/>
        <v>79.8</v>
      </c>
      <c r="S295" s="5">
        <f t="shared" si="18"/>
        <v>67.691999999999993</v>
      </c>
      <c r="T295" s="7">
        <f t="shared" si="19"/>
        <v>0.45895370596371327</v>
      </c>
    </row>
    <row r="296" spans="1:20" ht="15.5" x14ac:dyDescent="0.35">
      <c r="A296" s="1">
        <v>4004</v>
      </c>
      <c r="B296" s="2">
        <v>46084</v>
      </c>
      <c r="C296" s="3">
        <f>YEAR(SalesDataTable[[#This Row],[Order Date]])</f>
        <v>2026</v>
      </c>
      <c r="D296" s="8" t="str">
        <f>"Q"&amp;ROUNDUP(MONTH(SalesDataTable[[#This Row],[Order Date]])/3,0)</f>
        <v>Q1</v>
      </c>
      <c r="E296" s="3">
        <f>MONTH(SalesDataTable[[#This Row],[Order Date]])</f>
        <v>3</v>
      </c>
      <c r="F296" s="3" t="str">
        <f>TEXT(SalesDataTable[[#This Row],[Order Date]],"MMM")</f>
        <v>Mar</v>
      </c>
      <c r="G296" s="3" t="s">
        <v>11</v>
      </c>
      <c r="H296" s="3" t="s">
        <v>25</v>
      </c>
      <c r="I296" s="3" t="s">
        <v>2</v>
      </c>
      <c r="J296" s="3" t="s">
        <v>13</v>
      </c>
      <c r="K296" s="3" t="s">
        <v>14</v>
      </c>
      <c r="L296" s="3" t="s">
        <v>32</v>
      </c>
      <c r="M296" s="4">
        <v>1</v>
      </c>
      <c r="N296" s="5">
        <v>46.46</v>
      </c>
      <c r="O296" s="6">
        <v>0.1</v>
      </c>
      <c r="P296" s="5">
        <v>17.989999999999998</v>
      </c>
      <c r="Q296" s="5">
        <f t="shared" si="16"/>
        <v>41.814</v>
      </c>
      <c r="R296" s="5">
        <f t="shared" si="17"/>
        <v>17.989999999999998</v>
      </c>
      <c r="S296" s="5">
        <f t="shared" si="18"/>
        <v>23.824000000000002</v>
      </c>
      <c r="T296" s="7">
        <f t="shared" si="19"/>
        <v>0.56976132395848289</v>
      </c>
    </row>
    <row r="297" spans="1:20" ht="15.5" x14ac:dyDescent="0.35">
      <c r="A297" s="1">
        <v>788</v>
      </c>
      <c r="B297" s="2">
        <v>46085</v>
      </c>
      <c r="C297" s="3">
        <f>YEAR(SalesDataTable[[#This Row],[Order Date]])</f>
        <v>2026</v>
      </c>
      <c r="D297" s="8" t="str">
        <f>"Q"&amp;ROUNDUP(MONTH(SalesDataTable[[#This Row],[Order Date]])/3,0)</f>
        <v>Q1</v>
      </c>
      <c r="E297" s="3">
        <f>MONTH(SalesDataTable[[#This Row],[Order Date]])</f>
        <v>3</v>
      </c>
      <c r="F297" s="3" t="str">
        <f>TEXT(SalesDataTable[[#This Row],[Order Date]],"MMM")</f>
        <v>Mar</v>
      </c>
      <c r="G297" s="3" t="s">
        <v>6</v>
      </c>
      <c r="H297" s="3" t="s">
        <v>41</v>
      </c>
      <c r="I297" s="3" t="s">
        <v>2</v>
      </c>
      <c r="J297" s="3" t="s">
        <v>13</v>
      </c>
      <c r="K297" s="3" t="s">
        <v>4</v>
      </c>
      <c r="L297" s="3" t="s">
        <v>26</v>
      </c>
      <c r="M297" s="4">
        <v>3</v>
      </c>
      <c r="N297" s="5">
        <v>39.49</v>
      </c>
      <c r="O297" s="6">
        <v>0</v>
      </c>
      <c r="P297" s="5">
        <v>16.420000000000002</v>
      </c>
      <c r="Q297" s="5">
        <f t="shared" si="16"/>
        <v>118.47</v>
      </c>
      <c r="R297" s="5">
        <f t="shared" si="17"/>
        <v>49.260000000000005</v>
      </c>
      <c r="S297" s="5">
        <f t="shared" si="18"/>
        <v>69.209999999999994</v>
      </c>
      <c r="T297" s="7">
        <f t="shared" si="19"/>
        <v>0.58419853127374011</v>
      </c>
    </row>
    <row r="298" spans="1:20" ht="15.5" x14ac:dyDescent="0.35">
      <c r="A298" s="1">
        <v>1717</v>
      </c>
      <c r="B298" s="2">
        <v>46085</v>
      </c>
      <c r="C298" s="3">
        <f>YEAR(SalesDataTable[[#This Row],[Order Date]])</f>
        <v>2026</v>
      </c>
      <c r="D298" s="8" t="str">
        <f>"Q"&amp;ROUNDUP(MONTH(SalesDataTable[[#This Row],[Order Date]])/3,0)</f>
        <v>Q1</v>
      </c>
      <c r="E298" s="3">
        <f>MONTH(SalesDataTable[[#This Row],[Order Date]])</f>
        <v>3</v>
      </c>
      <c r="F298" s="3" t="str">
        <f>TEXT(SalesDataTable[[#This Row],[Order Date]],"MMM")</f>
        <v>Mar</v>
      </c>
      <c r="G298" s="3" t="s">
        <v>20</v>
      </c>
      <c r="H298" s="3" t="s">
        <v>47</v>
      </c>
      <c r="I298" s="3" t="s">
        <v>2</v>
      </c>
      <c r="J298" s="3" t="s">
        <v>3</v>
      </c>
      <c r="K298" s="3" t="s">
        <v>34</v>
      </c>
      <c r="L298" s="3" t="s">
        <v>35</v>
      </c>
      <c r="M298" s="4">
        <v>1</v>
      </c>
      <c r="N298" s="5">
        <v>40.909999999999997</v>
      </c>
      <c r="O298" s="6">
        <v>0</v>
      </c>
      <c r="P298" s="5">
        <v>14.89</v>
      </c>
      <c r="Q298" s="5">
        <f t="shared" si="16"/>
        <v>40.909999999999997</v>
      </c>
      <c r="R298" s="5">
        <f t="shared" si="17"/>
        <v>14.89</v>
      </c>
      <c r="S298" s="5">
        <f t="shared" si="18"/>
        <v>26.019999999999996</v>
      </c>
      <c r="T298" s="7">
        <f t="shared" si="19"/>
        <v>0.63603031043754577</v>
      </c>
    </row>
    <row r="299" spans="1:20" ht="15.5" x14ac:dyDescent="0.35">
      <c r="A299" s="1">
        <v>1819</v>
      </c>
      <c r="B299" s="2">
        <v>46085</v>
      </c>
      <c r="C299" s="3">
        <f>YEAR(SalesDataTable[[#This Row],[Order Date]])</f>
        <v>2026</v>
      </c>
      <c r="D299" s="8" t="str">
        <f>"Q"&amp;ROUNDUP(MONTH(SalesDataTable[[#This Row],[Order Date]])/3,0)</f>
        <v>Q1</v>
      </c>
      <c r="E299" s="3">
        <f>MONTH(SalesDataTable[[#This Row],[Order Date]])</f>
        <v>3</v>
      </c>
      <c r="F299" s="3" t="str">
        <f>TEXT(SalesDataTable[[#This Row],[Order Date]],"MMM")</f>
        <v>Mar</v>
      </c>
      <c r="G299" s="3" t="s">
        <v>20</v>
      </c>
      <c r="H299" s="3" t="s">
        <v>33</v>
      </c>
      <c r="I299" s="3" t="s">
        <v>28</v>
      </c>
      <c r="J299" s="3" t="s">
        <v>13</v>
      </c>
      <c r="K299" s="3" t="s">
        <v>4</v>
      </c>
      <c r="L299" s="3" t="s">
        <v>22</v>
      </c>
      <c r="M299" s="4">
        <v>1</v>
      </c>
      <c r="N299" s="5">
        <v>49.94</v>
      </c>
      <c r="O299" s="6">
        <v>0.1</v>
      </c>
      <c r="P299" s="5">
        <v>21.84</v>
      </c>
      <c r="Q299" s="5">
        <f t="shared" si="16"/>
        <v>44.945999999999998</v>
      </c>
      <c r="R299" s="5">
        <f t="shared" si="17"/>
        <v>21.84</v>
      </c>
      <c r="S299" s="5">
        <f t="shared" si="18"/>
        <v>23.105999999999998</v>
      </c>
      <c r="T299" s="7">
        <f t="shared" si="19"/>
        <v>0.51408356694700308</v>
      </c>
    </row>
    <row r="300" spans="1:20" ht="15.5" x14ac:dyDescent="0.35">
      <c r="A300" s="1">
        <v>1992</v>
      </c>
      <c r="B300" s="2">
        <v>46085</v>
      </c>
      <c r="C300" s="3">
        <f>YEAR(SalesDataTable[[#This Row],[Order Date]])</f>
        <v>2026</v>
      </c>
      <c r="D300" s="8" t="str">
        <f>"Q"&amp;ROUNDUP(MONTH(SalesDataTable[[#This Row],[Order Date]])/3,0)</f>
        <v>Q1</v>
      </c>
      <c r="E300" s="3">
        <f>MONTH(SalesDataTable[[#This Row],[Order Date]])</f>
        <v>3</v>
      </c>
      <c r="F300" s="3" t="str">
        <f>TEXT(SalesDataTable[[#This Row],[Order Date]],"MMM")</f>
        <v>Mar</v>
      </c>
      <c r="G300" s="3" t="s">
        <v>11</v>
      </c>
      <c r="H300" s="3" t="s">
        <v>25</v>
      </c>
      <c r="I300" s="3" t="s">
        <v>2</v>
      </c>
      <c r="J300" s="3" t="s">
        <v>16</v>
      </c>
      <c r="K300" s="3" t="s">
        <v>14</v>
      </c>
      <c r="L300" s="3" t="s">
        <v>15</v>
      </c>
      <c r="M300" s="4">
        <v>1</v>
      </c>
      <c r="N300" s="5">
        <v>35.520000000000003</v>
      </c>
      <c r="O300" s="6">
        <v>0</v>
      </c>
      <c r="P300" s="5">
        <v>13.21</v>
      </c>
      <c r="Q300" s="5">
        <f t="shared" si="16"/>
        <v>35.520000000000003</v>
      </c>
      <c r="R300" s="5">
        <f t="shared" si="17"/>
        <v>13.21</v>
      </c>
      <c r="S300" s="5">
        <f t="shared" si="18"/>
        <v>22.310000000000002</v>
      </c>
      <c r="T300" s="7">
        <f t="shared" si="19"/>
        <v>0.62809684684684686</v>
      </c>
    </row>
    <row r="301" spans="1:20" ht="15.5" x14ac:dyDescent="0.35">
      <c r="A301" s="1">
        <v>2499</v>
      </c>
      <c r="B301" s="2">
        <v>46085</v>
      </c>
      <c r="C301" s="3">
        <f>YEAR(SalesDataTable[[#This Row],[Order Date]])</f>
        <v>2026</v>
      </c>
      <c r="D301" s="8" t="str">
        <f>"Q"&amp;ROUNDUP(MONTH(SalesDataTable[[#This Row],[Order Date]])/3,0)</f>
        <v>Q1</v>
      </c>
      <c r="E301" s="3">
        <f>MONTH(SalesDataTable[[#This Row],[Order Date]])</f>
        <v>3</v>
      </c>
      <c r="F301" s="3" t="str">
        <f>TEXT(SalesDataTable[[#This Row],[Order Date]],"MMM")</f>
        <v>Mar</v>
      </c>
      <c r="G301" s="3" t="s">
        <v>20</v>
      </c>
      <c r="H301" s="3" t="s">
        <v>31</v>
      </c>
      <c r="I301" s="3" t="s">
        <v>19</v>
      </c>
      <c r="J301" s="3" t="s">
        <v>13</v>
      </c>
      <c r="K301" s="3" t="s">
        <v>23</v>
      </c>
      <c r="L301" s="3" t="s">
        <v>24</v>
      </c>
      <c r="M301" s="4">
        <v>2</v>
      </c>
      <c r="N301" s="5">
        <v>341.1</v>
      </c>
      <c r="O301" s="6">
        <v>0</v>
      </c>
      <c r="P301" s="5">
        <v>200.19</v>
      </c>
      <c r="Q301" s="5">
        <f t="shared" si="16"/>
        <v>682.2</v>
      </c>
      <c r="R301" s="5">
        <f t="shared" si="17"/>
        <v>400.38</v>
      </c>
      <c r="S301" s="5">
        <f t="shared" si="18"/>
        <v>281.82000000000005</v>
      </c>
      <c r="T301" s="7">
        <f t="shared" si="19"/>
        <v>0.41310466138962187</v>
      </c>
    </row>
    <row r="302" spans="1:20" ht="15.5" x14ac:dyDescent="0.35">
      <c r="A302" s="1">
        <v>2698</v>
      </c>
      <c r="B302" s="2">
        <v>46085</v>
      </c>
      <c r="C302" s="3">
        <f>YEAR(SalesDataTable[[#This Row],[Order Date]])</f>
        <v>2026</v>
      </c>
      <c r="D302" s="8" t="str">
        <f>"Q"&amp;ROUNDUP(MONTH(SalesDataTable[[#This Row],[Order Date]])/3,0)</f>
        <v>Q1</v>
      </c>
      <c r="E302" s="3">
        <f>MONTH(SalesDataTable[[#This Row],[Order Date]])</f>
        <v>3</v>
      </c>
      <c r="F302" s="3" t="str">
        <f>TEXT(SalesDataTable[[#This Row],[Order Date]],"MMM")</f>
        <v>Mar</v>
      </c>
      <c r="G302" s="3" t="s">
        <v>11</v>
      </c>
      <c r="H302" s="3" t="s">
        <v>52</v>
      </c>
      <c r="I302" s="3" t="s">
        <v>28</v>
      </c>
      <c r="J302" s="3" t="s">
        <v>13</v>
      </c>
      <c r="K302" s="3" t="s">
        <v>34</v>
      </c>
      <c r="L302" s="3" t="s">
        <v>42</v>
      </c>
      <c r="M302" s="4">
        <v>4</v>
      </c>
      <c r="N302" s="5">
        <v>36.08</v>
      </c>
      <c r="O302" s="6">
        <v>0</v>
      </c>
      <c r="P302" s="5">
        <v>13.89</v>
      </c>
      <c r="Q302" s="5">
        <f t="shared" si="16"/>
        <v>144.32</v>
      </c>
      <c r="R302" s="5">
        <f t="shared" si="17"/>
        <v>55.56</v>
      </c>
      <c r="S302" s="5">
        <f t="shared" si="18"/>
        <v>88.759999999999991</v>
      </c>
      <c r="T302" s="7">
        <f t="shared" si="19"/>
        <v>0.61502217294900219</v>
      </c>
    </row>
    <row r="303" spans="1:20" ht="15.5" x14ac:dyDescent="0.35">
      <c r="A303" s="1">
        <v>4416</v>
      </c>
      <c r="B303" s="2">
        <v>46085</v>
      </c>
      <c r="C303" s="3">
        <f>YEAR(SalesDataTable[[#This Row],[Order Date]])</f>
        <v>2026</v>
      </c>
      <c r="D303" s="8" t="str">
        <f>"Q"&amp;ROUNDUP(MONTH(SalesDataTable[[#This Row],[Order Date]])/3,0)</f>
        <v>Q1</v>
      </c>
      <c r="E303" s="3">
        <f>MONTH(SalesDataTable[[#This Row],[Order Date]])</f>
        <v>3</v>
      </c>
      <c r="F303" s="3" t="str">
        <f>TEXT(SalesDataTable[[#This Row],[Order Date]],"MMM")</f>
        <v>Mar</v>
      </c>
      <c r="G303" s="3" t="s">
        <v>20</v>
      </c>
      <c r="H303" s="3" t="s">
        <v>21</v>
      </c>
      <c r="I303" s="3" t="s">
        <v>2</v>
      </c>
      <c r="J303" s="3" t="s">
        <v>16</v>
      </c>
      <c r="K303" s="3" t="s">
        <v>9</v>
      </c>
      <c r="L303" s="3" t="s">
        <v>37</v>
      </c>
      <c r="M303" s="4">
        <v>2</v>
      </c>
      <c r="N303" s="5">
        <v>151.69999999999999</v>
      </c>
      <c r="O303" s="6">
        <v>0</v>
      </c>
      <c r="P303" s="5">
        <v>80.44</v>
      </c>
      <c r="Q303" s="5">
        <f t="shared" si="16"/>
        <v>303.39999999999998</v>
      </c>
      <c r="R303" s="5">
        <f t="shared" si="17"/>
        <v>160.88</v>
      </c>
      <c r="S303" s="5">
        <f t="shared" si="18"/>
        <v>142.51999999999998</v>
      </c>
      <c r="T303" s="7">
        <f t="shared" si="19"/>
        <v>0.46974291364535264</v>
      </c>
    </row>
    <row r="304" spans="1:20" ht="15.5" x14ac:dyDescent="0.35">
      <c r="A304" s="1">
        <v>4434</v>
      </c>
      <c r="B304" s="2">
        <v>46085</v>
      </c>
      <c r="C304" s="3">
        <f>YEAR(SalesDataTable[[#This Row],[Order Date]])</f>
        <v>2026</v>
      </c>
      <c r="D304" s="8" t="str">
        <f>"Q"&amp;ROUNDUP(MONTH(SalesDataTable[[#This Row],[Order Date]])/3,0)</f>
        <v>Q1</v>
      </c>
      <c r="E304" s="3">
        <f>MONTH(SalesDataTable[[#This Row],[Order Date]])</f>
        <v>3</v>
      </c>
      <c r="F304" s="3" t="str">
        <f>TEXT(SalesDataTable[[#This Row],[Order Date]],"MMM")</f>
        <v>Mar</v>
      </c>
      <c r="G304" s="3" t="s">
        <v>6</v>
      </c>
      <c r="H304" s="3" t="s">
        <v>27</v>
      </c>
      <c r="I304" s="3" t="s">
        <v>28</v>
      </c>
      <c r="J304" s="3" t="s">
        <v>13</v>
      </c>
      <c r="K304" s="3" t="s">
        <v>9</v>
      </c>
      <c r="L304" s="3" t="s">
        <v>37</v>
      </c>
      <c r="M304" s="4">
        <v>2</v>
      </c>
      <c r="N304" s="5">
        <v>151.55000000000001</v>
      </c>
      <c r="O304" s="6">
        <v>0.1</v>
      </c>
      <c r="P304" s="5">
        <v>80.680000000000007</v>
      </c>
      <c r="Q304" s="5">
        <f t="shared" si="16"/>
        <v>272.79000000000002</v>
      </c>
      <c r="R304" s="5">
        <f t="shared" si="17"/>
        <v>161.36000000000001</v>
      </c>
      <c r="S304" s="5">
        <f t="shared" si="18"/>
        <v>111.43</v>
      </c>
      <c r="T304" s="7">
        <f t="shared" si="19"/>
        <v>0.40848271564206901</v>
      </c>
    </row>
    <row r="305" spans="1:20" ht="15.5" x14ac:dyDescent="0.35">
      <c r="A305" s="1">
        <v>4992</v>
      </c>
      <c r="B305" s="2">
        <v>46085</v>
      </c>
      <c r="C305" s="3">
        <f>YEAR(SalesDataTable[[#This Row],[Order Date]])</f>
        <v>2026</v>
      </c>
      <c r="D305" s="8" t="str">
        <f>"Q"&amp;ROUNDUP(MONTH(SalesDataTable[[#This Row],[Order Date]])/3,0)</f>
        <v>Q1</v>
      </c>
      <c r="E305" s="3">
        <f>MONTH(SalesDataTable[[#This Row],[Order Date]])</f>
        <v>3</v>
      </c>
      <c r="F305" s="3" t="str">
        <f>TEXT(SalesDataTable[[#This Row],[Order Date]],"MMM")</f>
        <v>Mar</v>
      </c>
      <c r="G305" s="3" t="s">
        <v>11</v>
      </c>
      <c r="H305" s="3" t="s">
        <v>12</v>
      </c>
      <c r="I305" s="3" t="s">
        <v>8</v>
      </c>
      <c r="J305" s="3" t="s">
        <v>16</v>
      </c>
      <c r="K305" s="3" t="s">
        <v>4</v>
      </c>
      <c r="L305" s="3" t="s">
        <v>5</v>
      </c>
      <c r="M305" s="4">
        <v>5</v>
      </c>
      <c r="N305" s="5">
        <v>82.44</v>
      </c>
      <c r="O305" s="6">
        <v>0.1</v>
      </c>
      <c r="P305" s="5">
        <v>41.57</v>
      </c>
      <c r="Q305" s="5">
        <f t="shared" si="16"/>
        <v>370.98</v>
      </c>
      <c r="R305" s="5">
        <f t="shared" si="17"/>
        <v>207.85</v>
      </c>
      <c r="S305" s="5">
        <f t="shared" si="18"/>
        <v>163.13000000000002</v>
      </c>
      <c r="T305" s="7">
        <f t="shared" si="19"/>
        <v>0.43972720901396306</v>
      </c>
    </row>
    <row r="306" spans="1:20" ht="15.5" x14ac:dyDescent="0.35">
      <c r="A306" s="1">
        <v>388</v>
      </c>
      <c r="B306" s="2">
        <v>46086</v>
      </c>
      <c r="C306" s="3">
        <f>YEAR(SalesDataTable[[#This Row],[Order Date]])</f>
        <v>2026</v>
      </c>
      <c r="D306" s="8" t="str">
        <f>"Q"&amp;ROUNDUP(MONTH(SalesDataTable[[#This Row],[Order Date]])/3,0)</f>
        <v>Q1</v>
      </c>
      <c r="E306" s="3">
        <f>MONTH(SalesDataTable[[#This Row],[Order Date]])</f>
        <v>3</v>
      </c>
      <c r="F306" s="3" t="str">
        <f>TEXT(SalesDataTable[[#This Row],[Order Date]],"MMM")</f>
        <v>Mar</v>
      </c>
      <c r="G306" s="3" t="s">
        <v>20</v>
      </c>
      <c r="H306" s="3" t="s">
        <v>33</v>
      </c>
      <c r="I306" s="3" t="s">
        <v>2</v>
      </c>
      <c r="J306" s="3" t="s">
        <v>3</v>
      </c>
      <c r="K306" s="3" t="s">
        <v>34</v>
      </c>
      <c r="L306" s="3" t="s">
        <v>42</v>
      </c>
      <c r="M306" s="4">
        <v>1</v>
      </c>
      <c r="N306" s="5">
        <v>35.61</v>
      </c>
      <c r="O306" s="6">
        <v>0.05</v>
      </c>
      <c r="P306" s="5">
        <v>13.8</v>
      </c>
      <c r="Q306" s="5">
        <f t="shared" si="16"/>
        <v>33.829499999999996</v>
      </c>
      <c r="R306" s="5">
        <f t="shared" si="17"/>
        <v>13.8</v>
      </c>
      <c r="S306" s="5">
        <f t="shared" si="18"/>
        <v>20.029499999999995</v>
      </c>
      <c r="T306" s="7">
        <f t="shared" si="19"/>
        <v>0.59207200815855976</v>
      </c>
    </row>
    <row r="307" spans="1:20" ht="15.5" x14ac:dyDescent="0.35">
      <c r="A307" s="1">
        <v>977</v>
      </c>
      <c r="B307" s="2">
        <v>46086</v>
      </c>
      <c r="C307" s="3">
        <f>YEAR(SalesDataTable[[#This Row],[Order Date]])</f>
        <v>2026</v>
      </c>
      <c r="D307" s="8" t="str">
        <f>"Q"&amp;ROUNDUP(MONTH(SalesDataTable[[#This Row],[Order Date]])/3,0)</f>
        <v>Q1</v>
      </c>
      <c r="E307" s="3">
        <f>MONTH(SalesDataTable[[#This Row],[Order Date]])</f>
        <v>3</v>
      </c>
      <c r="F307" s="3" t="str">
        <f>TEXT(SalesDataTable[[#This Row],[Order Date]],"MMM")</f>
        <v>Mar</v>
      </c>
      <c r="G307" s="3" t="s">
        <v>0</v>
      </c>
      <c r="H307" s="3" t="s">
        <v>1</v>
      </c>
      <c r="I307" s="3" t="s">
        <v>28</v>
      </c>
      <c r="J307" s="3" t="s">
        <v>13</v>
      </c>
      <c r="K307" s="3" t="s">
        <v>9</v>
      </c>
      <c r="L307" s="3" t="s">
        <v>37</v>
      </c>
      <c r="M307" s="4">
        <v>5</v>
      </c>
      <c r="N307" s="5">
        <v>156.13</v>
      </c>
      <c r="O307" s="6">
        <v>0</v>
      </c>
      <c r="P307" s="5">
        <v>77.03</v>
      </c>
      <c r="Q307" s="5">
        <f t="shared" si="16"/>
        <v>780.65</v>
      </c>
      <c r="R307" s="5">
        <f t="shared" si="17"/>
        <v>385.15</v>
      </c>
      <c r="S307" s="5">
        <f t="shared" si="18"/>
        <v>395.5</v>
      </c>
      <c r="T307" s="7">
        <f t="shared" si="19"/>
        <v>0.50662909114199706</v>
      </c>
    </row>
    <row r="308" spans="1:20" ht="15.5" x14ac:dyDescent="0.35">
      <c r="A308" s="1">
        <v>996</v>
      </c>
      <c r="B308" s="2">
        <v>46086</v>
      </c>
      <c r="C308" s="3">
        <f>YEAR(SalesDataTable[[#This Row],[Order Date]])</f>
        <v>2026</v>
      </c>
      <c r="D308" s="8" t="str">
        <f>"Q"&amp;ROUNDUP(MONTH(SalesDataTable[[#This Row],[Order Date]])/3,0)</f>
        <v>Q1</v>
      </c>
      <c r="E308" s="3">
        <f>MONTH(SalesDataTable[[#This Row],[Order Date]])</f>
        <v>3</v>
      </c>
      <c r="F308" s="3" t="str">
        <f>TEXT(SalesDataTable[[#This Row],[Order Date]],"MMM")</f>
        <v>Mar</v>
      </c>
      <c r="G308" s="3" t="s">
        <v>0</v>
      </c>
      <c r="H308" s="3" t="s">
        <v>50</v>
      </c>
      <c r="I308" s="3" t="s">
        <v>2</v>
      </c>
      <c r="J308" s="3" t="s">
        <v>3</v>
      </c>
      <c r="K308" s="3" t="s">
        <v>23</v>
      </c>
      <c r="L308" s="3" t="s">
        <v>51</v>
      </c>
      <c r="M308" s="4">
        <v>1</v>
      </c>
      <c r="N308" s="5">
        <v>124.31</v>
      </c>
      <c r="O308" s="6">
        <v>0</v>
      </c>
      <c r="P308" s="5">
        <v>61.16</v>
      </c>
      <c r="Q308" s="5">
        <f t="shared" si="16"/>
        <v>124.31</v>
      </c>
      <c r="R308" s="5">
        <f t="shared" si="17"/>
        <v>61.16</v>
      </c>
      <c r="S308" s="5">
        <f t="shared" si="18"/>
        <v>63.150000000000006</v>
      </c>
      <c r="T308" s="7">
        <f t="shared" si="19"/>
        <v>0.50800418309066053</v>
      </c>
    </row>
    <row r="309" spans="1:20" ht="15.5" x14ac:dyDescent="0.35">
      <c r="A309" s="1">
        <v>1923</v>
      </c>
      <c r="B309" s="2">
        <v>46086</v>
      </c>
      <c r="C309" s="3">
        <f>YEAR(SalesDataTable[[#This Row],[Order Date]])</f>
        <v>2026</v>
      </c>
      <c r="D309" s="8" t="str">
        <f>"Q"&amp;ROUNDUP(MONTH(SalesDataTable[[#This Row],[Order Date]])/3,0)</f>
        <v>Q1</v>
      </c>
      <c r="E309" s="3">
        <f>MONTH(SalesDataTable[[#This Row],[Order Date]])</f>
        <v>3</v>
      </c>
      <c r="F309" s="3" t="str">
        <f>TEXT(SalesDataTable[[#This Row],[Order Date]],"MMM")</f>
        <v>Mar</v>
      </c>
      <c r="G309" s="3" t="s">
        <v>6</v>
      </c>
      <c r="H309" s="3" t="s">
        <v>49</v>
      </c>
      <c r="I309" s="3" t="s">
        <v>19</v>
      </c>
      <c r="J309" s="3" t="s">
        <v>16</v>
      </c>
      <c r="K309" s="3" t="s">
        <v>23</v>
      </c>
      <c r="L309" s="3" t="s">
        <v>40</v>
      </c>
      <c r="M309" s="4">
        <v>3</v>
      </c>
      <c r="N309" s="5">
        <v>82.9</v>
      </c>
      <c r="O309" s="6">
        <v>0.1</v>
      </c>
      <c r="P309" s="5">
        <v>38.31</v>
      </c>
      <c r="Q309" s="5">
        <f t="shared" si="16"/>
        <v>223.83</v>
      </c>
      <c r="R309" s="5">
        <f t="shared" si="17"/>
        <v>114.93</v>
      </c>
      <c r="S309" s="5">
        <f t="shared" si="18"/>
        <v>108.9</v>
      </c>
      <c r="T309" s="7">
        <f t="shared" si="19"/>
        <v>0.48652995577000402</v>
      </c>
    </row>
    <row r="310" spans="1:20" ht="15.5" x14ac:dyDescent="0.35">
      <c r="A310" s="1">
        <v>4904</v>
      </c>
      <c r="B310" s="2">
        <v>46086</v>
      </c>
      <c r="C310" s="3">
        <f>YEAR(SalesDataTable[[#This Row],[Order Date]])</f>
        <v>2026</v>
      </c>
      <c r="D310" s="8" t="str">
        <f>"Q"&amp;ROUNDUP(MONTH(SalesDataTable[[#This Row],[Order Date]])/3,0)</f>
        <v>Q1</v>
      </c>
      <c r="E310" s="3">
        <f>MONTH(SalesDataTable[[#This Row],[Order Date]])</f>
        <v>3</v>
      </c>
      <c r="F310" s="3" t="str">
        <f>TEXT(SalesDataTable[[#This Row],[Order Date]],"MMM")</f>
        <v>Mar</v>
      </c>
      <c r="G310" s="3" t="s">
        <v>6</v>
      </c>
      <c r="H310" s="3" t="s">
        <v>41</v>
      </c>
      <c r="I310" s="3" t="s">
        <v>19</v>
      </c>
      <c r="J310" s="3" t="s">
        <v>16</v>
      </c>
      <c r="K310" s="3" t="s">
        <v>4</v>
      </c>
      <c r="L310" s="3" t="s">
        <v>26</v>
      </c>
      <c r="M310" s="4">
        <v>1</v>
      </c>
      <c r="N310" s="5">
        <v>41.1</v>
      </c>
      <c r="O310" s="6">
        <v>0</v>
      </c>
      <c r="P310" s="5">
        <v>16.34</v>
      </c>
      <c r="Q310" s="5">
        <f t="shared" si="16"/>
        <v>41.1</v>
      </c>
      <c r="R310" s="5">
        <f t="shared" si="17"/>
        <v>16.34</v>
      </c>
      <c r="S310" s="5">
        <f t="shared" si="18"/>
        <v>24.76</v>
      </c>
      <c r="T310" s="7">
        <f t="shared" si="19"/>
        <v>0.60243309002433088</v>
      </c>
    </row>
    <row r="311" spans="1:20" ht="15.5" x14ac:dyDescent="0.35">
      <c r="A311" s="1">
        <v>1036</v>
      </c>
      <c r="B311" s="2">
        <v>46087</v>
      </c>
      <c r="C311" s="3">
        <f>YEAR(SalesDataTable[[#This Row],[Order Date]])</f>
        <v>2026</v>
      </c>
      <c r="D311" s="8" t="str">
        <f>"Q"&amp;ROUNDUP(MONTH(SalesDataTable[[#This Row],[Order Date]])/3,0)</f>
        <v>Q1</v>
      </c>
      <c r="E311" s="3">
        <f>MONTH(SalesDataTable[[#This Row],[Order Date]])</f>
        <v>3</v>
      </c>
      <c r="F311" s="3" t="str">
        <f>TEXT(SalesDataTable[[#This Row],[Order Date]],"MMM")</f>
        <v>Mar</v>
      </c>
      <c r="G311" s="3" t="s">
        <v>0</v>
      </c>
      <c r="H311" s="3" t="s">
        <v>1</v>
      </c>
      <c r="I311" s="3" t="s">
        <v>2</v>
      </c>
      <c r="J311" s="3" t="s">
        <v>16</v>
      </c>
      <c r="K311" s="3" t="s">
        <v>4</v>
      </c>
      <c r="L311" s="3" t="s">
        <v>26</v>
      </c>
      <c r="M311" s="4">
        <v>1</v>
      </c>
      <c r="N311" s="5">
        <v>40.380000000000003</v>
      </c>
      <c r="O311" s="6">
        <v>0</v>
      </c>
      <c r="P311" s="5">
        <v>16.41</v>
      </c>
      <c r="Q311" s="5">
        <f t="shared" si="16"/>
        <v>40.380000000000003</v>
      </c>
      <c r="R311" s="5">
        <f t="shared" si="17"/>
        <v>16.41</v>
      </c>
      <c r="S311" s="5">
        <f t="shared" si="18"/>
        <v>23.970000000000002</v>
      </c>
      <c r="T311" s="7">
        <f t="shared" si="19"/>
        <v>0.59361069836552749</v>
      </c>
    </row>
    <row r="312" spans="1:20" ht="15.5" x14ac:dyDescent="0.35">
      <c r="A312" s="1">
        <v>1470</v>
      </c>
      <c r="B312" s="2">
        <v>46087</v>
      </c>
      <c r="C312" s="3">
        <f>YEAR(SalesDataTable[[#This Row],[Order Date]])</f>
        <v>2026</v>
      </c>
      <c r="D312" s="8" t="str">
        <f>"Q"&amp;ROUNDUP(MONTH(SalesDataTable[[#This Row],[Order Date]])/3,0)</f>
        <v>Q1</v>
      </c>
      <c r="E312" s="3">
        <f>MONTH(SalesDataTable[[#This Row],[Order Date]])</f>
        <v>3</v>
      </c>
      <c r="F312" s="3" t="str">
        <f>TEXT(SalesDataTable[[#This Row],[Order Date]],"MMM")</f>
        <v>Mar</v>
      </c>
      <c r="G312" s="3" t="s">
        <v>11</v>
      </c>
      <c r="H312" s="3" t="s">
        <v>12</v>
      </c>
      <c r="I312" s="3" t="s">
        <v>2</v>
      </c>
      <c r="J312" s="3" t="s">
        <v>3</v>
      </c>
      <c r="K312" s="3" t="s">
        <v>4</v>
      </c>
      <c r="L312" s="3" t="s">
        <v>5</v>
      </c>
      <c r="M312" s="4">
        <v>1</v>
      </c>
      <c r="N312" s="5">
        <v>80.349999999999994</v>
      </c>
      <c r="O312" s="6">
        <v>0.1</v>
      </c>
      <c r="P312" s="5">
        <v>42.43</v>
      </c>
      <c r="Q312" s="5">
        <f t="shared" si="16"/>
        <v>72.314999999999998</v>
      </c>
      <c r="R312" s="5">
        <f t="shared" si="17"/>
        <v>42.43</v>
      </c>
      <c r="S312" s="5">
        <f t="shared" si="18"/>
        <v>29.884999999999998</v>
      </c>
      <c r="T312" s="7">
        <f t="shared" si="19"/>
        <v>0.41326142570697638</v>
      </c>
    </row>
    <row r="313" spans="1:20" ht="15.5" x14ac:dyDescent="0.35">
      <c r="A313" s="1">
        <v>2907</v>
      </c>
      <c r="B313" s="2">
        <v>46087</v>
      </c>
      <c r="C313" s="3">
        <f>YEAR(SalesDataTable[[#This Row],[Order Date]])</f>
        <v>2026</v>
      </c>
      <c r="D313" s="8" t="str">
        <f>"Q"&amp;ROUNDUP(MONTH(SalesDataTable[[#This Row],[Order Date]])/3,0)</f>
        <v>Q1</v>
      </c>
      <c r="E313" s="3">
        <f>MONTH(SalesDataTable[[#This Row],[Order Date]])</f>
        <v>3</v>
      </c>
      <c r="F313" s="3" t="str">
        <f>TEXT(SalesDataTable[[#This Row],[Order Date]],"MMM")</f>
        <v>Mar</v>
      </c>
      <c r="G313" s="3" t="s">
        <v>20</v>
      </c>
      <c r="H313" s="3" t="s">
        <v>47</v>
      </c>
      <c r="I313" s="3" t="s">
        <v>2</v>
      </c>
      <c r="J313" s="3" t="s">
        <v>3</v>
      </c>
      <c r="K313" s="3" t="s">
        <v>4</v>
      </c>
      <c r="L313" s="3" t="s">
        <v>26</v>
      </c>
      <c r="M313" s="4">
        <v>1</v>
      </c>
      <c r="N313" s="5">
        <v>40.44</v>
      </c>
      <c r="O313" s="6">
        <v>0.05</v>
      </c>
      <c r="P313" s="5">
        <v>16.829999999999998</v>
      </c>
      <c r="Q313" s="5">
        <f t="shared" si="16"/>
        <v>38.417999999999999</v>
      </c>
      <c r="R313" s="5">
        <f t="shared" si="17"/>
        <v>16.829999999999998</v>
      </c>
      <c r="S313" s="5">
        <f t="shared" si="18"/>
        <v>21.588000000000001</v>
      </c>
      <c r="T313" s="7">
        <f t="shared" si="19"/>
        <v>0.56192409807902555</v>
      </c>
    </row>
    <row r="314" spans="1:20" ht="15.5" x14ac:dyDescent="0.35">
      <c r="A314" s="1">
        <v>2997</v>
      </c>
      <c r="B314" s="2">
        <v>46087</v>
      </c>
      <c r="C314" s="3">
        <f>YEAR(SalesDataTable[[#This Row],[Order Date]])</f>
        <v>2026</v>
      </c>
      <c r="D314" s="8" t="str">
        <f>"Q"&amp;ROUNDUP(MONTH(SalesDataTable[[#This Row],[Order Date]])/3,0)</f>
        <v>Q1</v>
      </c>
      <c r="E314" s="3">
        <f>MONTH(SalesDataTable[[#This Row],[Order Date]])</f>
        <v>3</v>
      </c>
      <c r="F314" s="3" t="str">
        <f>TEXT(SalesDataTable[[#This Row],[Order Date]],"MMM")</f>
        <v>Mar</v>
      </c>
      <c r="G314" s="3" t="s">
        <v>11</v>
      </c>
      <c r="H314" s="3" t="s">
        <v>52</v>
      </c>
      <c r="I314" s="3" t="s">
        <v>2</v>
      </c>
      <c r="J314" s="3" t="s">
        <v>3</v>
      </c>
      <c r="K314" s="3" t="s">
        <v>14</v>
      </c>
      <c r="L314" s="3" t="s">
        <v>15</v>
      </c>
      <c r="M314" s="4">
        <v>3</v>
      </c>
      <c r="N314" s="5">
        <v>35.89</v>
      </c>
      <c r="O314" s="6">
        <v>0</v>
      </c>
      <c r="P314" s="5">
        <v>13.25</v>
      </c>
      <c r="Q314" s="5">
        <f t="shared" si="16"/>
        <v>107.67</v>
      </c>
      <c r="R314" s="5">
        <f t="shared" si="17"/>
        <v>39.75</v>
      </c>
      <c r="S314" s="5">
        <f t="shared" si="18"/>
        <v>67.92</v>
      </c>
      <c r="T314" s="7">
        <f t="shared" si="19"/>
        <v>0.63081638339370294</v>
      </c>
    </row>
    <row r="315" spans="1:20" ht="15.5" x14ac:dyDescent="0.35">
      <c r="A315" s="1">
        <v>3056</v>
      </c>
      <c r="B315" s="2">
        <v>46087</v>
      </c>
      <c r="C315" s="3">
        <f>YEAR(SalesDataTable[[#This Row],[Order Date]])</f>
        <v>2026</v>
      </c>
      <c r="D315" s="8" t="str">
        <f>"Q"&amp;ROUNDUP(MONTH(SalesDataTable[[#This Row],[Order Date]])/3,0)</f>
        <v>Q1</v>
      </c>
      <c r="E315" s="3">
        <f>MONTH(SalesDataTable[[#This Row],[Order Date]])</f>
        <v>3</v>
      </c>
      <c r="F315" s="3" t="str">
        <f>TEXT(SalesDataTable[[#This Row],[Order Date]],"MMM")</f>
        <v>Mar</v>
      </c>
      <c r="G315" s="3" t="s">
        <v>6</v>
      </c>
      <c r="H315" s="3" t="s">
        <v>43</v>
      </c>
      <c r="I315" s="3" t="s">
        <v>28</v>
      </c>
      <c r="J315" s="3" t="s">
        <v>3</v>
      </c>
      <c r="K315" s="3" t="s">
        <v>14</v>
      </c>
      <c r="L315" s="3" t="s">
        <v>48</v>
      </c>
      <c r="M315" s="4">
        <v>3</v>
      </c>
      <c r="N315" s="5">
        <v>163.44999999999999</v>
      </c>
      <c r="O315" s="6">
        <v>0</v>
      </c>
      <c r="P315" s="5">
        <v>86.88</v>
      </c>
      <c r="Q315" s="5">
        <f t="shared" si="16"/>
        <v>490.34999999999997</v>
      </c>
      <c r="R315" s="5">
        <f t="shared" si="17"/>
        <v>260.64</v>
      </c>
      <c r="S315" s="5">
        <f t="shared" si="18"/>
        <v>229.70999999999998</v>
      </c>
      <c r="T315" s="7">
        <f t="shared" si="19"/>
        <v>0.46846130315081064</v>
      </c>
    </row>
    <row r="316" spans="1:20" ht="15.5" x14ac:dyDescent="0.35">
      <c r="A316" s="1">
        <v>471</v>
      </c>
      <c r="B316" s="2">
        <v>46088</v>
      </c>
      <c r="C316" s="3">
        <f>YEAR(SalesDataTable[[#This Row],[Order Date]])</f>
        <v>2026</v>
      </c>
      <c r="D316" s="8" t="str">
        <f>"Q"&amp;ROUNDUP(MONTH(SalesDataTable[[#This Row],[Order Date]])/3,0)</f>
        <v>Q1</v>
      </c>
      <c r="E316" s="3">
        <f>MONTH(SalesDataTable[[#This Row],[Order Date]])</f>
        <v>3</v>
      </c>
      <c r="F316" s="3" t="str">
        <f>TEXT(SalesDataTable[[#This Row],[Order Date]],"MMM")</f>
        <v>Mar</v>
      </c>
      <c r="G316" s="3" t="s">
        <v>6</v>
      </c>
      <c r="H316" s="3" t="s">
        <v>7</v>
      </c>
      <c r="I316" s="3" t="s">
        <v>19</v>
      </c>
      <c r="J316" s="3" t="s">
        <v>3</v>
      </c>
      <c r="K316" s="3" t="s">
        <v>34</v>
      </c>
      <c r="L316" s="3" t="s">
        <v>35</v>
      </c>
      <c r="M316" s="4">
        <v>2</v>
      </c>
      <c r="N316" s="5">
        <v>40.020000000000003</v>
      </c>
      <c r="O316" s="6">
        <v>0</v>
      </c>
      <c r="P316" s="5">
        <v>14.38</v>
      </c>
      <c r="Q316" s="5">
        <f t="shared" si="16"/>
        <v>80.040000000000006</v>
      </c>
      <c r="R316" s="5">
        <f t="shared" si="17"/>
        <v>28.76</v>
      </c>
      <c r="S316" s="5">
        <f t="shared" si="18"/>
        <v>51.28</v>
      </c>
      <c r="T316" s="7">
        <f t="shared" si="19"/>
        <v>0.64067966016991496</v>
      </c>
    </row>
    <row r="317" spans="1:20" ht="15.5" x14ac:dyDescent="0.35">
      <c r="A317" s="1">
        <v>842</v>
      </c>
      <c r="B317" s="2">
        <v>46088</v>
      </c>
      <c r="C317" s="3">
        <f>YEAR(SalesDataTable[[#This Row],[Order Date]])</f>
        <v>2026</v>
      </c>
      <c r="D317" s="8" t="str">
        <f>"Q"&amp;ROUNDUP(MONTH(SalesDataTable[[#This Row],[Order Date]])/3,0)</f>
        <v>Q1</v>
      </c>
      <c r="E317" s="3">
        <f>MONTH(SalesDataTable[[#This Row],[Order Date]])</f>
        <v>3</v>
      </c>
      <c r="F317" s="3" t="str">
        <f>TEXT(SalesDataTable[[#This Row],[Order Date]],"MMM")</f>
        <v>Mar</v>
      </c>
      <c r="G317" s="3" t="s">
        <v>0</v>
      </c>
      <c r="H317" s="3" t="s">
        <v>50</v>
      </c>
      <c r="I317" s="3" t="s">
        <v>2</v>
      </c>
      <c r="J317" s="3" t="s">
        <v>13</v>
      </c>
      <c r="K317" s="3" t="s">
        <v>34</v>
      </c>
      <c r="L317" s="3" t="s">
        <v>35</v>
      </c>
      <c r="M317" s="4">
        <v>1</v>
      </c>
      <c r="N317" s="5">
        <v>40.01</v>
      </c>
      <c r="O317" s="6">
        <v>0.05</v>
      </c>
      <c r="P317" s="5">
        <v>14.35</v>
      </c>
      <c r="Q317" s="5">
        <f t="shared" si="16"/>
        <v>38.009499999999996</v>
      </c>
      <c r="R317" s="5">
        <f t="shared" si="17"/>
        <v>14.35</v>
      </c>
      <c r="S317" s="5">
        <f t="shared" si="18"/>
        <v>23.659499999999994</v>
      </c>
      <c r="T317" s="7">
        <f t="shared" si="19"/>
        <v>0.62246280535129372</v>
      </c>
    </row>
    <row r="318" spans="1:20" ht="15.5" x14ac:dyDescent="0.35">
      <c r="A318" s="1">
        <v>3386</v>
      </c>
      <c r="B318" s="2">
        <v>46088</v>
      </c>
      <c r="C318" s="3">
        <f>YEAR(SalesDataTable[[#This Row],[Order Date]])</f>
        <v>2026</v>
      </c>
      <c r="D318" s="8" t="str">
        <f>"Q"&amp;ROUNDUP(MONTH(SalesDataTable[[#This Row],[Order Date]])/3,0)</f>
        <v>Q1</v>
      </c>
      <c r="E318" s="3">
        <f>MONTH(SalesDataTable[[#This Row],[Order Date]])</f>
        <v>3</v>
      </c>
      <c r="F318" s="3" t="str">
        <f>TEXT(SalesDataTable[[#This Row],[Order Date]],"MMM")</f>
        <v>Mar</v>
      </c>
      <c r="G318" s="3" t="s">
        <v>6</v>
      </c>
      <c r="H318" s="3" t="s">
        <v>43</v>
      </c>
      <c r="I318" s="3" t="s">
        <v>2</v>
      </c>
      <c r="J318" s="3" t="s">
        <v>3</v>
      </c>
      <c r="K318" s="3" t="s">
        <v>9</v>
      </c>
      <c r="L318" s="3" t="s">
        <v>37</v>
      </c>
      <c r="M318" s="4">
        <v>3</v>
      </c>
      <c r="N318" s="5">
        <v>155.16</v>
      </c>
      <c r="O318" s="6">
        <v>0</v>
      </c>
      <c r="P318" s="5">
        <v>76.849999999999994</v>
      </c>
      <c r="Q318" s="5">
        <f t="shared" si="16"/>
        <v>465.48</v>
      </c>
      <c r="R318" s="5">
        <f t="shared" si="17"/>
        <v>230.54999999999998</v>
      </c>
      <c r="S318" s="5">
        <f t="shared" si="18"/>
        <v>234.93000000000004</v>
      </c>
      <c r="T318" s="7">
        <f t="shared" si="19"/>
        <v>0.50470482083011092</v>
      </c>
    </row>
    <row r="319" spans="1:20" ht="15.5" x14ac:dyDescent="0.35">
      <c r="A319" s="1">
        <v>4505</v>
      </c>
      <c r="B319" s="2">
        <v>46088</v>
      </c>
      <c r="C319" s="3">
        <f>YEAR(SalesDataTable[[#This Row],[Order Date]])</f>
        <v>2026</v>
      </c>
      <c r="D319" s="8" t="str">
        <f>"Q"&amp;ROUNDUP(MONTH(SalesDataTable[[#This Row],[Order Date]])/3,0)</f>
        <v>Q1</v>
      </c>
      <c r="E319" s="3">
        <f>MONTH(SalesDataTable[[#This Row],[Order Date]])</f>
        <v>3</v>
      </c>
      <c r="F319" s="3" t="str">
        <f>TEXT(SalesDataTable[[#This Row],[Order Date]],"MMM")</f>
        <v>Mar</v>
      </c>
      <c r="G319" s="3" t="s">
        <v>6</v>
      </c>
      <c r="H319" s="3" t="s">
        <v>49</v>
      </c>
      <c r="I319" s="3" t="s">
        <v>28</v>
      </c>
      <c r="J319" s="3" t="s">
        <v>13</v>
      </c>
      <c r="K319" s="3" t="s">
        <v>34</v>
      </c>
      <c r="L319" s="3" t="s">
        <v>35</v>
      </c>
      <c r="M319" s="4">
        <v>1</v>
      </c>
      <c r="N319" s="5">
        <v>39.96</v>
      </c>
      <c r="O319" s="6">
        <v>0</v>
      </c>
      <c r="P319" s="5">
        <v>14.5</v>
      </c>
      <c r="Q319" s="5">
        <f t="shared" si="16"/>
        <v>39.96</v>
      </c>
      <c r="R319" s="5">
        <f t="shared" si="17"/>
        <v>14.5</v>
      </c>
      <c r="S319" s="5">
        <f t="shared" si="18"/>
        <v>25.46</v>
      </c>
      <c r="T319" s="7">
        <f t="shared" si="19"/>
        <v>0.63713713713713716</v>
      </c>
    </row>
    <row r="320" spans="1:20" ht="15.5" x14ac:dyDescent="0.35">
      <c r="A320" s="1">
        <v>1286</v>
      </c>
      <c r="B320" s="2">
        <v>46089</v>
      </c>
      <c r="C320" s="3">
        <f>YEAR(SalesDataTable[[#This Row],[Order Date]])</f>
        <v>2026</v>
      </c>
      <c r="D320" s="8" t="str">
        <f>"Q"&amp;ROUNDUP(MONTH(SalesDataTable[[#This Row],[Order Date]])/3,0)</f>
        <v>Q1</v>
      </c>
      <c r="E320" s="3">
        <f>MONTH(SalesDataTable[[#This Row],[Order Date]])</f>
        <v>3</v>
      </c>
      <c r="F320" s="3" t="str">
        <f>TEXT(SalesDataTable[[#This Row],[Order Date]],"MMM")</f>
        <v>Mar</v>
      </c>
      <c r="G320" s="3" t="s">
        <v>6</v>
      </c>
      <c r="H320" s="3" t="s">
        <v>7</v>
      </c>
      <c r="I320" s="3" t="s">
        <v>2</v>
      </c>
      <c r="J320" s="3" t="s">
        <v>13</v>
      </c>
      <c r="K320" s="3" t="s">
        <v>9</v>
      </c>
      <c r="L320" s="3" t="s">
        <v>17</v>
      </c>
      <c r="M320" s="4">
        <v>1</v>
      </c>
      <c r="N320" s="5">
        <v>146.6</v>
      </c>
      <c r="O320" s="6">
        <v>0</v>
      </c>
      <c r="P320" s="5">
        <v>78.92</v>
      </c>
      <c r="Q320" s="5">
        <f t="shared" si="16"/>
        <v>146.6</v>
      </c>
      <c r="R320" s="5">
        <f t="shared" si="17"/>
        <v>78.92</v>
      </c>
      <c r="S320" s="5">
        <f t="shared" si="18"/>
        <v>67.679999999999993</v>
      </c>
      <c r="T320" s="7">
        <f t="shared" si="19"/>
        <v>0.46166439290586625</v>
      </c>
    </row>
    <row r="321" spans="1:20" ht="15.5" x14ac:dyDescent="0.35">
      <c r="A321" s="1">
        <v>2653</v>
      </c>
      <c r="B321" s="2">
        <v>46089</v>
      </c>
      <c r="C321" s="3">
        <f>YEAR(SalesDataTable[[#This Row],[Order Date]])</f>
        <v>2026</v>
      </c>
      <c r="D321" s="8" t="str">
        <f>"Q"&amp;ROUNDUP(MONTH(SalesDataTable[[#This Row],[Order Date]])/3,0)</f>
        <v>Q1</v>
      </c>
      <c r="E321" s="3">
        <f>MONTH(SalesDataTable[[#This Row],[Order Date]])</f>
        <v>3</v>
      </c>
      <c r="F321" s="3" t="str">
        <f>TEXT(SalesDataTable[[#This Row],[Order Date]],"MMM")</f>
        <v>Mar</v>
      </c>
      <c r="G321" s="3" t="s">
        <v>6</v>
      </c>
      <c r="H321" s="3" t="s">
        <v>49</v>
      </c>
      <c r="I321" s="3" t="s">
        <v>19</v>
      </c>
      <c r="J321" s="3" t="s">
        <v>3</v>
      </c>
      <c r="K321" s="3" t="s">
        <v>9</v>
      </c>
      <c r="L321" s="3" t="s">
        <v>10</v>
      </c>
      <c r="M321" s="4">
        <v>1</v>
      </c>
      <c r="N321" s="5">
        <v>94.38</v>
      </c>
      <c r="O321" s="6">
        <v>0</v>
      </c>
      <c r="P321" s="5">
        <v>44.78</v>
      </c>
      <c r="Q321" s="5">
        <f t="shared" si="16"/>
        <v>94.38</v>
      </c>
      <c r="R321" s="5">
        <f t="shared" si="17"/>
        <v>44.78</v>
      </c>
      <c r="S321" s="5">
        <f t="shared" si="18"/>
        <v>49.599999999999994</v>
      </c>
      <c r="T321" s="7">
        <f t="shared" si="19"/>
        <v>0.52553507098961638</v>
      </c>
    </row>
    <row r="322" spans="1:20" ht="15.5" x14ac:dyDescent="0.35">
      <c r="A322" s="1">
        <v>4465</v>
      </c>
      <c r="B322" s="2">
        <v>46089</v>
      </c>
      <c r="C322" s="3">
        <f>YEAR(SalesDataTable[[#This Row],[Order Date]])</f>
        <v>2026</v>
      </c>
      <c r="D322" s="8" t="str">
        <f>"Q"&amp;ROUNDUP(MONTH(SalesDataTable[[#This Row],[Order Date]])/3,0)</f>
        <v>Q1</v>
      </c>
      <c r="E322" s="3">
        <f>MONTH(SalesDataTable[[#This Row],[Order Date]])</f>
        <v>3</v>
      </c>
      <c r="F322" s="3" t="str">
        <f>TEXT(SalesDataTable[[#This Row],[Order Date]],"MMM")</f>
        <v>Mar</v>
      </c>
      <c r="G322" s="3" t="s">
        <v>6</v>
      </c>
      <c r="H322" s="3" t="s">
        <v>43</v>
      </c>
      <c r="I322" s="3" t="s">
        <v>19</v>
      </c>
      <c r="J322" s="3" t="s">
        <v>3</v>
      </c>
      <c r="K322" s="3" t="s">
        <v>34</v>
      </c>
      <c r="L322" s="3" t="s">
        <v>38</v>
      </c>
      <c r="M322" s="4">
        <v>1</v>
      </c>
      <c r="N322" s="5">
        <v>121.77</v>
      </c>
      <c r="O322" s="6">
        <v>0</v>
      </c>
      <c r="P322" s="5">
        <v>67.52</v>
      </c>
      <c r="Q322" s="5">
        <f t="shared" ref="Q322:Q385" si="20">M322*N322*(1-O322)</f>
        <v>121.77</v>
      </c>
      <c r="R322" s="5">
        <f t="shared" ref="R322:R385" si="21">M322*P322</f>
        <v>67.52</v>
      </c>
      <c r="S322" s="5">
        <f t="shared" ref="S322:S385" si="22">Q322-R322</f>
        <v>54.25</v>
      </c>
      <c r="T322" s="7">
        <f t="shared" ref="T322:T385" si="23">IFERROR(S322/Q322,0)</f>
        <v>0.44551203087788455</v>
      </c>
    </row>
    <row r="323" spans="1:20" ht="15.5" x14ac:dyDescent="0.35">
      <c r="A323" s="1">
        <v>4576</v>
      </c>
      <c r="B323" s="2">
        <v>46089</v>
      </c>
      <c r="C323" s="3">
        <f>YEAR(SalesDataTable[[#This Row],[Order Date]])</f>
        <v>2026</v>
      </c>
      <c r="D323" s="8" t="str">
        <f>"Q"&amp;ROUNDUP(MONTH(SalesDataTable[[#This Row],[Order Date]])/3,0)</f>
        <v>Q1</v>
      </c>
      <c r="E323" s="3">
        <f>MONTH(SalesDataTable[[#This Row],[Order Date]])</f>
        <v>3</v>
      </c>
      <c r="F323" s="3" t="str">
        <f>TEXT(SalesDataTable[[#This Row],[Order Date]],"MMM")</f>
        <v>Mar</v>
      </c>
      <c r="G323" s="3" t="s">
        <v>20</v>
      </c>
      <c r="H323" s="3" t="s">
        <v>33</v>
      </c>
      <c r="I323" s="3" t="s">
        <v>28</v>
      </c>
      <c r="J323" s="3" t="s">
        <v>3</v>
      </c>
      <c r="K323" s="3" t="s">
        <v>23</v>
      </c>
      <c r="L323" s="3" t="s">
        <v>51</v>
      </c>
      <c r="M323" s="4">
        <v>5</v>
      </c>
      <c r="N323" s="5">
        <v>123.29</v>
      </c>
      <c r="O323" s="6">
        <v>0</v>
      </c>
      <c r="P323" s="5">
        <v>61.34</v>
      </c>
      <c r="Q323" s="5">
        <f t="shared" si="20"/>
        <v>616.45000000000005</v>
      </c>
      <c r="R323" s="5">
        <f t="shared" si="21"/>
        <v>306.70000000000005</v>
      </c>
      <c r="S323" s="5">
        <f t="shared" si="22"/>
        <v>309.75</v>
      </c>
      <c r="T323" s="7">
        <f t="shared" si="23"/>
        <v>0.50247384216075919</v>
      </c>
    </row>
    <row r="324" spans="1:20" ht="15.5" x14ac:dyDescent="0.35">
      <c r="A324" s="1">
        <v>718</v>
      </c>
      <c r="B324" s="2">
        <v>46090</v>
      </c>
      <c r="C324" s="3">
        <f>YEAR(SalesDataTable[[#This Row],[Order Date]])</f>
        <v>2026</v>
      </c>
      <c r="D324" s="8" t="str">
        <f>"Q"&amp;ROUNDUP(MONTH(SalesDataTable[[#This Row],[Order Date]])/3,0)</f>
        <v>Q1</v>
      </c>
      <c r="E324" s="3">
        <f>MONTH(SalesDataTable[[#This Row],[Order Date]])</f>
        <v>3</v>
      </c>
      <c r="F324" s="3" t="str">
        <f>TEXT(SalesDataTable[[#This Row],[Order Date]],"MMM")</f>
        <v>Mar</v>
      </c>
      <c r="G324" s="3" t="s">
        <v>6</v>
      </c>
      <c r="H324" s="3" t="s">
        <v>43</v>
      </c>
      <c r="I324" s="3" t="s">
        <v>2</v>
      </c>
      <c r="J324" s="3" t="s">
        <v>13</v>
      </c>
      <c r="K324" s="3" t="s">
        <v>34</v>
      </c>
      <c r="L324" s="3" t="s">
        <v>35</v>
      </c>
      <c r="M324" s="4">
        <v>1</v>
      </c>
      <c r="N324" s="5">
        <v>41.15</v>
      </c>
      <c r="O324" s="6">
        <v>0.05</v>
      </c>
      <c r="P324" s="5">
        <v>14.4</v>
      </c>
      <c r="Q324" s="5">
        <f t="shared" si="20"/>
        <v>39.092499999999994</v>
      </c>
      <c r="R324" s="5">
        <f t="shared" si="21"/>
        <v>14.4</v>
      </c>
      <c r="S324" s="5">
        <f t="shared" si="22"/>
        <v>24.692499999999995</v>
      </c>
      <c r="T324" s="7">
        <f t="shared" si="23"/>
        <v>0.63164289825414077</v>
      </c>
    </row>
    <row r="325" spans="1:20" ht="15.5" x14ac:dyDescent="0.35">
      <c r="A325" s="1">
        <v>1527</v>
      </c>
      <c r="B325" s="2">
        <v>46090</v>
      </c>
      <c r="C325" s="3">
        <f>YEAR(SalesDataTable[[#This Row],[Order Date]])</f>
        <v>2026</v>
      </c>
      <c r="D325" s="8" t="str">
        <f>"Q"&amp;ROUNDUP(MONTH(SalesDataTable[[#This Row],[Order Date]])/3,0)</f>
        <v>Q1</v>
      </c>
      <c r="E325" s="3">
        <f>MONTH(SalesDataTable[[#This Row],[Order Date]])</f>
        <v>3</v>
      </c>
      <c r="F325" s="3" t="str">
        <f>TEXT(SalesDataTable[[#This Row],[Order Date]],"MMM")</f>
        <v>Mar</v>
      </c>
      <c r="G325" s="3" t="s">
        <v>20</v>
      </c>
      <c r="H325" s="3" t="s">
        <v>21</v>
      </c>
      <c r="I325" s="3" t="s">
        <v>28</v>
      </c>
      <c r="J325" s="3" t="s">
        <v>13</v>
      </c>
      <c r="K325" s="3" t="s">
        <v>14</v>
      </c>
      <c r="L325" s="3" t="s">
        <v>15</v>
      </c>
      <c r="M325" s="4">
        <v>4</v>
      </c>
      <c r="N325" s="5">
        <v>35.42</v>
      </c>
      <c r="O325" s="6">
        <v>0</v>
      </c>
      <c r="P325" s="5">
        <v>13.31</v>
      </c>
      <c r="Q325" s="5">
        <f t="shared" si="20"/>
        <v>141.68</v>
      </c>
      <c r="R325" s="5">
        <f t="shared" si="21"/>
        <v>53.24</v>
      </c>
      <c r="S325" s="5">
        <f t="shared" si="22"/>
        <v>88.44</v>
      </c>
      <c r="T325" s="7">
        <f t="shared" si="23"/>
        <v>0.62422360248447195</v>
      </c>
    </row>
    <row r="326" spans="1:20" ht="15.5" x14ac:dyDescent="0.35">
      <c r="A326" s="1">
        <v>1797</v>
      </c>
      <c r="B326" s="2">
        <v>46090</v>
      </c>
      <c r="C326" s="3">
        <f>YEAR(SalesDataTable[[#This Row],[Order Date]])</f>
        <v>2026</v>
      </c>
      <c r="D326" s="8" t="str">
        <f>"Q"&amp;ROUNDUP(MONTH(SalesDataTable[[#This Row],[Order Date]])/3,0)</f>
        <v>Q1</v>
      </c>
      <c r="E326" s="3">
        <f>MONTH(SalesDataTable[[#This Row],[Order Date]])</f>
        <v>3</v>
      </c>
      <c r="F326" s="3" t="str">
        <f>TEXT(SalesDataTable[[#This Row],[Order Date]],"MMM")</f>
        <v>Mar</v>
      </c>
      <c r="G326" s="3" t="s">
        <v>6</v>
      </c>
      <c r="H326" s="3" t="s">
        <v>43</v>
      </c>
      <c r="I326" s="3" t="s">
        <v>2</v>
      </c>
      <c r="J326" s="3" t="s">
        <v>16</v>
      </c>
      <c r="K326" s="3" t="s">
        <v>4</v>
      </c>
      <c r="L326" s="3" t="s">
        <v>30</v>
      </c>
      <c r="M326" s="4">
        <v>1</v>
      </c>
      <c r="N326" s="5">
        <v>103.74</v>
      </c>
      <c r="O326" s="6">
        <v>0.1</v>
      </c>
      <c r="P326" s="5">
        <v>51.32</v>
      </c>
      <c r="Q326" s="5">
        <f t="shared" si="20"/>
        <v>93.366</v>
      </c>
      <c r="R326" s="5">
        <f t="shared" si="21"/>
        <v>51.32</v>
      </c>
      <c r="S326" s="5">
        <f t="shared" si="22"/>
        <v>42.045999999999999</v>
      </c>
      <c r="T326" s="7">
        <f t="shared" si="23"/>
        <v>0.45033523980892404</v>
      </c>
    </row>
    <row r="327" spans="1:20" ht="15.5" x14ac:dyDescent="0.35">
      <c r="A327" s="1">
        <v>2917</v>
      </c>
      <c r="B327" s="2">
        <v>46090</v>
      </c>
      <c r="C327" s="3">
        <f>YEAR(SalesDataTable[[#This Row],[Order Date]])</f>
        <v>2026</v>
      </c>
      <c r="D327" s="8" t="str">
        <f>"Q"&amp;ROUNDUP(MONTH(SalesDataTable[[#This Row],[Order Date]])/3,0)</f>
        <v>Q1</v>
      </c>
      <c r="E327" s="3">
        <f>MONTH(SalesDataTable[[#This Row],[Order Date]])</f>
        <v>3</v>
      </c>
      <c r="F327" s="3" t="str">
        <f>TEXT(SalesDataTable[[#This Row],[Order Date]],"MMM")</f>
        <v>Mar</v>
      </c>
      <c r="G327" s="3" t="s">
        <v>11</v>
      </c>
      <c r="H327" s="3" t="s">
        <v>52</v>
      </c>
      <c r="I327" s="3" t="s">
        <v>28</v>
      </c>
      <c r="J327" s="3" t="s">
        <v>16</v>
      </c>
      <c r="K327" s="3" t="s">
        <v>14</v>
      </c>
      <c r="L327" s="3" t="s">
        <v>48</v>
      </c>
      <c r="M327" s="4">
        <v>2</v>
      </c>
      <c r="N327" s="5">
        <v>165.49</v>
      </c>
      <c r="O327" s="6">
        <v>0.05</v>
      </c>
      <c r="P327" s="5">
        <v>89.82</v>
      </c>
      <c r="Q327" s="5">
        <f t="shared" si="20"/>
        <v>314.43099999999998</v>
      </c>
      <c r="R327" s="5">
        <f t="shared" si="21"/>
        <v>179.64</v>
      </c>
      <c r="S327" s="5">
        <f t="shared" si="22"/>
        <v>134.791</v>
      </c>
      <c r="T327" s="7">
        <f t="shared" si="23"/>
        <v>0.4286822864157796</v>
      </c>
    </row>
    <row r="328" spans="1:20" ht="15.5" x14ac:dyDescent="0.35">
      <c r="A328" s="1">
        <v>4095</v>
      </c>
      <c r="B328" s="2">
        <v>46090</v>
      </c>
      <c r="C328" s="3">
        <f>YEAR(SalesDataTable[[#This Row],[Order Date]])</f>
        <v>2026</v>
      </c>
      <c r="D328" s="8" t="str">
        <f>"Q"&amp;ROUNDUP(MONTH(SalesDataTable[[#This Row],[Order Date]])/3,0)</f>
        <v>Q1</v>
      </c>
      <c r="E328" s="3">
        <f>MONTH(SalesDataTable[[#This Row],[Order Date]])</f>
        <v>3</v>
      </c>
      <c r="F328" s="3" t="str">
        <f>TEXT(SalesDataTable[[#This Row],[Order Date]],"MMM")</f>
        <v>Mar</v>
      </c>
      <c r="G328" s="3" t="s">
        <v>6</v>
      </c>
      <c r="H328" s="3" t="s">
        <v>27</v>
      </c>
      <c r="I328" s="3" t="s">
        <v>28</v>
      </c>
      <c r="J328" s="3" t="s">
        <v>13</v>
      </c>
      <c r="K328" s="3" t="s">
        <v>9</v>
      </c>
      <c r="L328" s="3" t="s">
        <v>46</v>
      </c>
      <c r="M328" s="4">
        <v>1</v>
      </c>
      <c r="N328" s="5">
        <v>72.87</v>
      </c>
      <c r="O328" s="6">
        <v>0.05</v>
      </c>
      <c r="P328" s="5">
        <v>32</v>
      </c>
      <c r="Q328" s="5">
        <f t="shared" si="20"/>
        <v>69.226500000000001</v>
      </c>
      <c r="R328" s="5">
        <f t="shared" si="21"/>
        <v>32</v>
      </c>
      <c r="S328" s="5">
        <f t="shared" si="22"/>
        <v>37.226500000000001</v>
      </c>
      <c r="T328" s="7">
        <f t="shared" si="23"/>
        <v>0.53774927231623726</v>
      </c>
    </row>
    <row r="329" spans="1:20" ht="15.5" x14ac:dyDescent="0.35">
      <c r="A329" s="1">
        <v>5050</v>
      </c>
      <c r="B329" s="2">
        <v>46090</v>
      </c>
      <c r="C329" s="3">
        <f>YEAR(SalesDataTable[[#This Row],[Order Date]])</f>
        <v>2026</v>
      </c>
      <c r="D329" s="8" t="str">
        <f>"Q"&amp;ROUNDUP(MONTH(SalesDataTable[[#This Row],[Order Date]])/3,0)</f>
        <v>Q1</v>
      </c>
      <c r="E329" s="3">
        <f>MONTH(SalesDataTable[[#This Row],[Order Date]])</f>
        <v>3</v>
      </c>
      <c r="F329" s="3" t="str">
        <f>TEXT(SalesDataTable[[#This Row],[Order Date]],"MMM")</f>
        <v>Mar</v>
      </c>
      <c r="G329" s="3" t="s">
        <v>20</v>
      </c>
      <c r="H329" s="3" t="s">
        <v>47</v>
      </c>
      <c r="I329" s="3" t="s">
        <v>19</v>
      </c>
      <c r="J329" s="3" t="s">
        <v>3</v>
      </c>
      <c r="K329" s="3" t="s">
        <v>14</v>
      </c>
      <c r="L329" s="3" t="s">
        <v>48</v>
      </c>
      <c r="M329" s="4">
        <v>1</v>
      </c>
      <c r="N329" s="5">
        <v>161.04</v>
      </c>
      <c r="O329" s="6">
        <v>0</v>
      </c>
      <c r="P329" s="5">
        <v>85.83</v>
      </c>
      <c r="Q329" s="5">
        <f t="shared" si="20"/>
        <v>161.04</v>
      </c>
      <c r="R329" s="5">
        <f t="shared" si="21"/>
        <v>85.83</v>
      </c>
      <c r="S329" s="5">
        <f t="shared" si="22"/>
        <v>75.209999999999994</v>
      </c>
      <c r="T329" s="7">
        <f t="shared" si="23"/>
        <v>0.46702682563338299</v>
      </c>
    </row>
    <row r="330" spans="1:20" ht="15.5" x14ac:dyDescent="0.35">
      <c r="A330" s="1">
        <v>709</v>
      </c>
      <c r="B330" s="2">
        <v>46091</v>
      </c>
      <c r="C330" s="3">
        <f>YEAR(SalesDataTable[[#This Row],[Order Date]])</f>
        <v>2026</v>
      </c>
      <c r="D330" s="8" t="str">
        <f>"Q"&amp;ROUNDUP(MONTH(SalesDataTable[[#This Row],[Order Date]])/3,0)</f>
        <v>Q1</v>
      </c>
      <c r="E330" s="3">
        <f>MONTH(SalesDataTable[[#This Row],[Order Date]])</f>
        <v>3</v>
      </c>
      <c r="F330" s="3" t="str">
        <f>TEXT(SalesDataTable[[#This Row],[Order Date]],"MMM")</f>
        <v>Mar</v>
      </c>
      <c r="G330" s="3" t="s">
        <v>0</v>
      </c>
      <c r="H330" s="3" t="s">
        <v>1</v>
      </c>
      <c r="I330" s="3" t="s">
        <v>2</v>
      </c>
      <c r="J330" s="3" t="s">
        <v>13</v>
      </c>
      <c r="K330" s="3" t="s">
        <v>14</v>
      </c>
      <c r="L330" s="3" t="s">
        <v>44</v>
      </c>
      <c r="M330" s="4">
        <v>3</v>
      </c>
      <c r="N330" s="5">
        <v>130.6</v>
      </c>
      <c r="O330" s="6">
        <v>0.05</v>
      </c>
      <c r="P330" s="5">
        <v>65.62</v>
      </c>
      <c r="Q330" s="5">
        <f t="shared" si="20"/>
        <v>372.20999999999992</v>
      </c>
      <c r="R330" s="5">
        <f t="shared" si="21"/>
        <v>196.86</v>
      </c>
      <c r="S330" s="5">
        <f t="shared" si="22"/>
        <v>175.34999999999991</v>
      </c>
      <c r="T330" s="7">
        <f t="shared" si="23"/>
        <v>0.47110502135891014</v>
      </c>
    </row>
    <row r="331" spans="1:20" ht="15.5" x14ac:dyDescent="0.35">
      <c r="A331" s="1">
        <v>1073</v>
      </c>
      <c r="B331" s="2">
        <v>46091</v>
      </c>
      <c r="C331" s="3">
        <f>YEAR(SalesDataTable[[#This Row],[Order Date]])</f>
        <v>2026</v>
      </c>
      <c r="D331" s="8" t="str">
        <f>"Q"&amp;ROUNDUP(MONTH(SalesDataTable[[#This Row],[Order Date]])/3,0)</f>
        <v>Q1</v>
      </c>
      <c r="E331" s="3">
        <f>MONTH(SalesDataTable[[#This Row],[Order Date]])</f>
        <v>3</v>
      </c>
      <c r="F331" s="3" t="str">
        <f>TEXT(SalesDataTable[[#This Row],[Order Date]],"MMM")</f>
        <v>Mar</v>
      </c>
      <c r="G331" s="3" t="s">
        <v>11</v>
      </c>
      <c r="H331" s="3" t="s">
        <v>39</v>
      </c>
      <c r="I331" s="3" t="s">
        <v>28</v>
      </c>
      <c r="J331" s="3" t="s">
        <v>3</v>
      </c>
      <c r="K331" s="3" t="s">
        <v>4</v>
      </c>
      <c r="L331" s="3" t="s">
        <v>5</v>
      </c>
      <c r="M331" s="4">
        <v>2</v>
      </c>
      <c r="N331" s="5">
        <v>81.290000000000006</v>
      </c>
      <c r="O331" s="6">
        <v>0</v>
      </c>
      <c r="P331" s="5">
        <v>43.9</v>
      </c>
      <c r="Q331" s="5">
        <f t="shared" si="20"/>
        <v>162.58000000000001</v>
      </c>
      <c r="R331" s="5">
        <f t="shared" si="21"/>
        <v>87.8</v>
      </c>
      <c r="S331" s="5">
        <f t="shared" si="22"/>
        <v>74.780000000000015</v>
      </c>
      <c r="T331" s="7">
        <f t="shared" si="23"/>
        <v>0.45995817443720022</v>
      </c>
    </row>
    <row r="332" spans="1:20" ht="15.5" x14ac:dyDescent="0.35">
      <c r="A332" s="1">
        <v>2623</v>
      </c>
      <c r="B332" s="2">
        <v>46091</v>
      </c>
      <c r="C332" s="3">
        <f>YEAR(SalesDataTable[[#This Row],[Order Date]])</f>
        <v>2026</v>
      </c>
      <c r="D332" s="8" t="str">
        <f>"Q"&amp;ROUNDUP(MONTH(SalesDataTable[[#This Row],[Order Date]])/3,0)</f>
        <v>Q1</v>
      </c>
      <c r="E332" s="3">
        <f>MONTH(SalesDataTable[[#This Row],[Order Date]])</f>
        <v>3</v>
      </c>
      <c r="F332" s="3" t="str">
        <f>TEXT(SalesDataTable[[#This Row],[Order Date]],"MMM")</f>
        <v>Mar</v>
      </c>
      <c r="G332" s="3" t="s">
        <v>6</v>
      </c>
      <c r="H332" s="3" t="s">
        <v>43</v>
      </c>
      <c r="I332" s="3" t="s">
        <v>28</v>
      </c>
      <c r="J332" s="3" t="s">
        <v>13</v>
      </c>
      <c r="K332" s="3" t="s">
        <v>4</v>
      </c>
      <c r="L332" s="3" t="s">
        <v>30</v>
      </c>
      <c r="M332" s="4">
        <v>2</v>
      </c>
      <c r="N332" s="5">
        <v>103.33</v>
      </c>
      <c r="O332" s="6">
        <v>0.05</v>
      </c>
      <c r="P332" s="5">
        <v>51.58</v>
      </c>
      <c r="Q332" s="5">
        <f t="shared" si="20"/>
        <v>196.327</v>
      </c>
      <c r="R332" s="5">
        <f t="shared" si="21"/>
        <v>103.16</v>
      </c>
      <c r="S332" s="5">
        <f t="shared" si="22"/>
        <v>93.167000000000002</v>
      </c>
      <c r="T332" s="7">
        <f t="shared" si="23"/>
        <v>0.47455011282197557</v>
      </c>
    </row>
    <row r="333" spans="1:20" ht="15.5" x14ac:dyDescent="0.35">
      <c r="A333" s="1">
        <v>2625</v>
      </c>
      <c r="B333" s="2">
        <v>46091</v>
      </c>
      <c r="C333" s="3">
        <f>YEAR(SalesDataTable[[#This Row],[Order Date]])</f>
        <v>2026</v>
      </c>
      <c r="D333" s="8" t="str">
        <f>"Q"&amp;ROUNDUP(MONTH(SalesDataTable[[#This Row],[Order Date]])/3,0)</f>
        <v>Q1</v>
      </c>
      <c r="E333" s="3">
        <f>MONTH(SalesDataTable[[#This Row],[Order Date]])</f>
        <v>3</v>
      </c>
      <c r="F333" s="3" t="str">
        <f>TEXT(SalesDataTable[[#This Row],[Order Date]],"MMM")</f>
        <v>Mar</v>
      </c>
      <c r="G333" s="3" t="s">
        <v>20</v>
      </c>
      <c r="H333" s="3" t="s">
        <v>31</v>
      </c>
      <c r="I333" s="3" t="s">
        <v>19</v>
      </c>
      <c r="J333" s="3" t="s">
        <v>16</v>
      </c>
      <c r="K333" s="3" t="s">
        <v>34</v>
      </c>
      <c r="L333" s="3" t="s">
        <v>45</v>
      </c>
      <c r="M333" s="4">
        <v>2</v>
      </c>
      <c r="N333" s="5">
        <v>51.14</v>
      </c>
      <c r="O333" s="6">
        <v>0</v>
      </c>
      <c r="P333" s="5">
        <v>21.58</v>
      </c>
      <c r="Q333" s="5">
        <f t="shared" si="20"/>
        <v>102.28</v>
      </c>
      <c r="R333" s="5">
        <f t="shared" si="21"/>
        <v>43.16</v>
      </c>
      <c r="S333" s="5">
        <f t="shared" si="22"/>
        <v>59.120000000000005</v>
      </c>
      <c r="T333" s="7">
        <f t="shared" si="23"/>
        <v>0.57802111849824012</v>
      </c>
    </row>
    <row r="334" spans="1:20" ht="15.5" x14ac:dyDescent="0.35">
      <c r="A334" s="1">
        <v>3304</v>
      </c>
      <c r="B334" s="2">
        <v>46091</v>
      </c>
      <c r="C334" s="3">
        <f>YEAR(SalesDataTable[[#This Row],[Order Date]])</f>
        <v>2026</v>
      </c>
      <c r="D334" s="8" t="str">
        <f>"Q"&amp;ROUNDUP(MONTH(SalesDataTable[[#This Row],[Order Date]])/3,0)</f>
        <v>Q1</v>
      </c>
      <c r="E334" s="3">
        <f>MONTH(SalesDataTable[[#This Row],[Order Date]])</f>
        <v>3</v>
      </c>
      <c r="F334" s="3" t="str">
        <f>TEXT(SalesDataTable[[#This Row],[Order Date]],"MMM")</f>
        <v>Mar</v>
      </c>
      <c r="G334" s="3" t="s">
        <v>6</v>
      </c>
      <c r="H334" s="3" t="s">
        <v>43</v>
      </c>
      <c r="I334" s="3" t="s">
        <v>28</v>
      </c>
      <c r="J334" s="3" t="s">
        <v>3</v>
      </c>
      <c r="K334" s="3" t="s">
        <v>4</v>
      </c>
      <c r="L334" s="3" t="s">
        <v>22</v>
      </c>
      <c r="M334" s="4">
        <v>2</v>
      </c>
      <c r="N334" s="5">
        <v>49.7</v>
      </c>
      <c r="O334" s="6">
        <v>0</v>
      </c>
      <c r="P334" s="5">
        <v>23.14</v>
      </c>
      <c r="Q334" s="5">
        <f t="shared" si="20"/>
        <v>99.4</v>
      </c>
      <c r="R334" s="5">
        <f t="shared" si="21"/>
        <v>46.28</v>
      </c>
      <c r="S334" s="5">
        <f t="shared" si="22"/>
        <v>53.120000000000005</v>
      </c>
      <c r="T334" s="7">
        <f t="shared" si="23"/>
        <v>0.53440643863179071</v>
      </c>
    </row>
    <row r="335" spans="1:20" ht="15.5" x14ac:dyDescent="0.35">
      <c r="A335" s="1">
        <v>4876</v>
      </c>
      <c r="B335" s="2">
        <v>46091</v>
      </c>
      <c r="C335" s="3">
        <f>YEAR(SalesDataTable[[#This Row],[Order Date]])</f>
        <v>2026</v>
      </c>
      <c r="D335" s="8" t="str">
        <f>"Q"&amp;ROUNDUP(MONTH(SalesDataTable[[#This Row],[Order Date]])/3,0)</f>
        <v>Q1</v>
      </c>
      <c r="E335" s="3">
        <f>MONTH(SalesDataTable[[#This Row],[Order Date]])</f>
        <v>3</v>
      </c>
      <c r="F335" s="3" t="str">
        <f>TEXT(SalesDataTable[[#This Row],[Order Date]],"MMM")</f>
        <v>Mar</v>
      </c>
      <c r="G335" s="3" t="s">
        <v>20</v>
      </c>
      <c r="H335" s="3" t="s">
        <v>21</v>
      </c>
      <c r="I335" s="3" t="s">
        <v>2</v>
      </c>
      <c r="J335" s="3" t="s">
        <v>3</v>
      </c>
      <c r="K335" s="3" t="s">
        <v>4</v>
      </c>
      <c r="L335" s="3" t="s">
        <v>26</v>
      </c>
      <c r="M335" s="4">
        <v>1</v>
      </c>
      <c r="N335" s="5">
        <v>39.659999999999997</v>
      </c>
      <c r="O335" s="6">
        <v>0.05</v>
      </c>
      <c r="P335" s="5">
        <v>16.93</v>
      </c>
      <c r="Q335" s="5">
        <f t="shared" si="20"/>
        <v>37.676999999999992</v>
      </c>
      <c r="R335" s="5">
        <f t="shared" si="21"/>
        <v>16.93</v>
      </c>
      <c r="S335" s="5">
        <f t="shared" si="22"/>
        <v>20.746999999999993</v>
      </c>
      <c r="T335" s="7">
        <f t="shared" si="23"/>
        <v>0.5506542452955383</v>
      </c>
    </row>
    <row r="336" spans="1:20" ht="15.5" x14ac:dyDescent="0.35">
      <c r="A336" s="1">
        <v>83</v>
      </c>
      <c r="B336" s="2">
        <v>46092</v>
      </c>
      <c r="C336" s="3">
        <f>YEAR(SalesDataTable[[#This Row],[Order Date]])</f>
        <v>2026</v>
      </c>
      <c r="D336" s="8" t="str">
        <f>"Q"&amp;ROUNDUP(MONTH(SalesDataTable[[#This Row],[Order Date]])/3,0)</f>
        <v>Q1</v>
      </c>
      <c r="E336" s="3">
        <f>MONTH(SalesDataTable[[#This Row],[Order Date]])</f>
        <v>3</v>
      </c>
      <c r="F336" s="3" t="str">
        <f>TEXT(SalesDataTable[[#This Row],[Order Date]],"MMM")</f>
        <v>Mar</v>
      </c>
      <c r="G336" s="3" t="s">
        <v>6</v>
      </c>
      <c r="H336" s="3" t="s">
        <v>43</v>
      </c>
      <c r="I336" s="3" t="s">
        <v>8</v>
      </c>
      <c r="J336" s="3" t="s">
        <v>16</v>
      </c>
      <c r="K336" s="3" t="s">
        <v>34</v>
      </c>
      <c r="L336" s="3" t="s">
        <v>45</v>
      </c>
      <c r="M336" s="4">
        <v>4</v>
      </c>
      <c r="N336" s="5">
        <v>50.65</v>
      </c>
      <c r="O336" s="6">
        <v>0.15</v>
      </c>
      <c r="P336" s="5">
        <v>22</v>
      </c>
      <c r="Q336" s="5">
        <f t="shared" si="20"/>
        <v>172.20999999999998</v>
      </c>
      <c r="R336" s="5">
        <f t="shared" si="21"/>
        <v>88</v>
      </c>
      <c r="S336" s="5">
        <f t="shared" si="22"/>
        <v>84.20999999999998</v>
      </c>
      <c r="T336" s="7">
        <f t="shared" si="23"/>
        <v>0.48899599326403803</v>
      </c>
    </row>
    <row r="337" spans="1:20" ht="15.5" x14ac:dyDescent="0.35">
      <c r="A337" s="1">
        <v>863</v>
      </c>
      <c r="B337" s="2">
        <v>46092</v>
      </c>
      <c r="C337" s="3">
        <f>YEAR(SalesDataTable[[#This Row],[Order Date]])</f>
        <v>2026</v>
      </c>
      <c r="D337" s="8" t="str">
        <f>"Q"&amp;ROUNDUP(MONTH(SalesDataTable[[#This Row],[Order Date]])/3,0)</f>
        <v>Q1</v>
      </c>
      <c r="E337" s="3">
        <f>MONTH(SalesDataTable[[#This Row],[Order Date]])</f>
        <v>3</v>
      </c>
      <c r="F337" s="3" t="str">
        <f>TEXT(SalesDataTable[[#This Row],[Order Date]],"MMM")</f>
        <v>Mar</v>
      </c>
      <c r="G337" s="3" t="s">
        <v>11</v>
      </c>
      <c r="H337" s="3" t="s">
        <v>12</v>
      </c>
      <c r="I337" s="3" t="s">
        <v>28</v>
      </c>
      <c r="J337" s="3" t="s">
        <v>3</v>
      </c>
      <c r="K337" s="3" t="s">
        <v>34</v>
      </c>
      <c r="L337" s="3" t="s">
        <v>45</v>
      </c>
      <c r="M337" s="4">
        <v>2</v>
      </c>
      <c r="N337" s="5">
        <v>50.72</v>
      </c>
      <c r="O337" s="6">
        <v>0</v>
      </c>
      <c r="P337" s="5">
        <v>21.88</v>
      </c>
      <c r="Q337" s="5">
        <f t="shared" si="20"/>
        <v>101.44</v>
      </c>
      <c r="R337" s="5">
        <f t="shared" si="21"/>
        <v>43.76</v>
      </c>
      <c r="S337" s="5">
        <f t="shared" si="22"/>
        <v>57.68</v>
      </c>
      <c r="T337" s="7">
        <f t="shared" si="23"/>
        <v>0.56861198738170349</v>
      </c>
    </row>
    <row r="338" spans="1:20" ht="15.5" x14ac:dyDescent="0.35">
      <c r="A338" s="1">
        <v>2323</v>
      </c>
      <c r="B338" s="2">
        <v>46092</v>
      </c>
      <c r="C338" s="3">
        <f>YEAR(SalesDataTable[[#This Row],[Order Date]])</f>
        <v>2026</v>
      </c>
      <c r="D338" s="8" t="str">
        <f>"Q"&amp;ROUNDUP(MONTH(SalesDataTable[[#This Row],[Order Date]])/3,0)</f>
        <v>Q1</v>
      </c>
      <c r="E338" s="3">
        <f>MONTH(SalesDataTable[[#This Row],[Order Date]])</f>
        <v>3</v>
      </c>
      <c r="F338" s="3" t="str">
        <f>TEXT(SalesDataTable[[#This Row],[Order Date]],"MMM")</f>
        <v>Mar</v>
      </c>
      <c r="G338" s="3" t="s">
        <v>6</v>
      </c>
      <c r="H338" s="3" t="s">
        <v>43</v>
      </c>
      <c r="I338" s="3" t="s">
        <v>19</v>
      </c>
      <c r="J338" s="3" t="s">
        <v>13</v>
      </c>
      <c r="K338" s="3" t="s">
        <v>14</v>
      </c>
      <c r="L338" s="3" t="s">
        <v>15</v>
      </c>
      <c r="M338" s="4">
        <v>2</v>
      </c>
      <c r="N338" s="5">
        <v>36.08</v>
      </c>
      <c r="O338" s="6">
        <v>0.05</v>
      </c>
      <c r="P338" s="5">
        <v>13.19</v>
      </c>
      <c r="Q338" s="5">
        <f t="shared" si="20"/>
        <v>68.551999999999992</v>
      </c>
      <c r="R338" s="5">
        <f t="shared" si="21"/>
        <v>26.38</v>
      </c>
      <c r="S338" s="5">
        <f t="shared" si="22"/>
        <v>42.171999999999997</v>
      </c>
      <c r="T338" s="7">
        <f t="shared" si="23"/>
        <v>0.61518263507993931</v>
      </c>
    </row>
    <row r="339" spans="1:20" ht="15.5" x14ac:dyDescent="0.35">
      <c r="A339" s="1">
        <v>3064</v>
      </c>
      <c r="B339" s="2">
        <v>46092</v>
      </c>
      <c r="C339" s="3">
        <f>YEAR(SalesDataTable[[#This Row],[Order Date]])</f>
        <v>2026</v>
      </c>
      <c r="D339" s="8" t="str">
        <f>"Q"&amp;ROUNDUP(MONTH(SalesDataTable[[#This Row],[Order Date]])/3,0)</f>
        <v>Q1</v>
      </c>
      <c r="E339" s="3">
        <f>MONTH(SalesDataTable[[#This Row],[Order Date]])</f>
        <v>3</v>
      </c>
      <c r="F339" s="3" t="str">
        <f>TEXT(SalesDataTable[[#This Row],[Order Date]],"MMM")</f>
        <v>Mar</v>
      </c>
      <c r="G339" s="3" t="s">
        <v>20</v>
      </c>
      <c r="H339" s="3" t="s">
        <v>33</v>
      </c>
      <c r="I339" s="3" t="s">
        <v>2</v>
      </c>
      <c r="J339" s="3" t="s">
        <v>3</v>
      </c>
      <c r="K339" s="3" t="s">
        <v>23</v>
      </c>
      <c r="L339" s="3" t="s">
        <v>51</v>
      </c>
      <c r="M339" s="4">
        <v>6</v>
      </c>
      <c r="N339" s="5">
        <v>124.04</v>
      </c>
      <c r="O339" s="6">
        <v>0.05</v>
      </c>
      <c r="P339" s="5">
        <v>61.17</v>
      </c>
      <c r="Q339" s="5">
        <f t="shared" si="20"/>
        <v>707.02800000000002</v>
      </c>
      <c r="R339" s="5">
        <f t="shared" si="21"/>
        <v>367.02</v>
      </c>
      <c r="S339" s="5">
        <f t="shared" si="22"/>
        <v>340.00800000000004</v>
      </c>
      <c r="T339" s="7">
        <f t="shared" si="23"/>
        <v>0.48089750335205966</v>
      </c>
    </row>
    <row r="340" spans="1:20" ht="15.5" x14ac:dyDescent="0.35">
      <c r="A340" s="1">
        <v>4995</v>
      </c>
      <c r="B340" s="2">
        <v>46092</v>
      </c>
      <c r="C340" s="3">
        <f>YEAR(SalesDataTable[[#This Row],[Order Date]])</f>
        <v>2026</v>
      </c>
      <c r="D340" s="8" t="str">
        <f>"Q"&amp;ROUNDUP(MONTH(SalesDataTable[[#This Row],[Order Date]])/3,0)</f>
        <v>Q1</v>
      </c>
      <c r="E340" s="3">
        <f>MONTH(SalesDataTable[[#This Row],[Order Date]])</f>
        <v>3</v>
      </c>
      <c r="F340" s="3" t="str">
        <f>TEXT(SalesDataTable[[#This Row],[Order Date]],"MMM")</f>
        <v>Mar</v>
      </c>
      <c r="G340" s="3" t="s">
        <v>6</v>
      </c>
      <c r="H340" s="3" t="s">
        <v>43</v>
      </c>
      <c r="I340" s="3" t="s">
        <v>28</v>
      </c>
      <c r="J340" s="3" t="s">
        <v>13</v>
      </c>
      <c r="K340" s="3" t="s">
        <v>9</v>
      </c>
      <c r="L340" s="3" t="s">
        <v>10</v>
      </c>
      <c r="M340" s="4">
        <v>3</v>
      </c>
      <c r="N340" s="5">
        <v>90.31</v>
      </c>
      <c r="O340" s="6">
        <v>0</v>
      </c>
      <c r="P340" s="5">
        <v>44.58</v>
      </c>
      <c r="Q340" s="5">
        <f t="shared" si="20"/>
        <v>270.93</v>
      </c>
      <c r="R340" s="5">
        <f t="shared" si="21"/>
        <v>133.74</v>
      </c>
      <c r="S340" s="5">
        <f t="shared" si="22"/>
        <v>137.19</v>
      </c>
      <c r="T340" s="7">
        <f t="shared" si="23"/>
        <v>0.50636695825489975</v>
      </c>
    </row>
    <row r="341" spans="1:20" ht="15.5" x14ac:dyDescent="0.35">
      <c r="A341" s="1">
        <v>46</v>
      </c>
      <c r="B341" s="2">
        <v>46093</v>
      </c>
      <c r="C341" s="3">
        <f>YEAR(SalesDataTable[[#This Row],[Order Date]])</f>
        <v>2026</v>
      </c>
      <c r="D341" s="8" t="str">
        <f>"Q"&amp;ROUNDUP(MONTH(SalesDataTable[[#This Row],[Order Date]])/3,0)</f>
        <v>Q1</v>
      </c>
      <c r="E341" s="3">
        <f>MONTH(SalesDataTable[[#This Row],[Order Date]])</f>
        <v>3</v>
      </c>
      <c r="F341" s="3" t="str">
        <f>TEXT(SalesDataTable[[#This Row],[Order Date]],"MMM")</f>
        <v>Mar</v>
      </c>
      <c r="G341" s="3" t="s">
        <v>20</v>
      </c>
      <c r="H341" s="3" t="s">
        <v>31</v>
      </c>
      <c r="I341" s="3" t="s">
        <v>2</v>
      </c>
      <c r="J341" s="3" t="s">
        <v>3</v>
      </c>
      <c r="K341" s="3" t="s">
        <v>9</v>
      </c>
      <c r="L341" s="3" t="s">
        <v>46</v>
      </c>
      <c r="M341" s="4">
        <v>4</v>
      </c>
      <c r="N341" s="5">
        <v>72.63</v>
      </c>
      <c r="O341" s="6">
        <v>0.1</v>
      </c>
      <c r="P341" s="5">
        <v>31.45</v>
      </c>
      <c r="Q341" s="5">
        <f t="shared" si="20"/>
        <v>261.46800000000002</v>
      </c>
      <c r="R341" s="5">
        <f t="shared" si="21"/>
        <v>125.8</v>
      </c>
      <c r="S341" s="5">
        <f t="shared" si="22"/>
        <v>135.66800000000001</v>
      </c>
      <c r="T341" s="7">
        <f t="shared" si="23"/>
        <v>0.51887037801948999</v>
      </c>
    </row>
    <row r="342" spans="1:20" ht="15.5" x14ac:dyDescent="0.35">
      <c r="A342" s="1">
        <v>443</v>
      </c>
      <c r="B342" s="2">
        <v>46093</v>
      </c>
      <c r="C342" s="3">
        <f>YEAR(SalesDataTable[[#This Row],[Order Date]])</f>
        <v>2026</v>
      </c>
      <c r="D342" s="8" t="str">
        <f>"Q"&amp;ROUNDUP(MONTH(SalesDataTable[[#This Row],[Order Date]])/3,0)</f>
        <v>Q1</v>
      </c>
      <c r="E342" s="3">
        <f>MONTH(SalesDataTable[[#This Row],[Order Date]])</f>
        <v>3</v>
      </c>
      <c r="F342" s="3" t="str">
        <f>TEXT(SalesDataTable[[#This Row],[Order Date]],"MMM")</f>
        <v>Mar</v>
      </c>
      <c r="G342" s="3" t="s">
        <v>6</v>
      </c>
      <c r="H342" s="3" t="s">
        <v>49</v>
      </c>
      <c r="I342" s="3" t="s">
        <v>2</v>
      </c>
      <c r="J342" s="3" t="s">
        <v>3</v>
      </c>
      <c r="K342" s="3" t="s">
        <v>34</v>
      </c>
      <c r="L342" s="3" t="s">
        <v>35</v>
      </c>
      <c r="M342" s="4">
        <v>3</v>
      </c>
      <c r="N342" s="5">
        <v>39.9</v>
      </c>
      <c r="O342" s="6">
        <v>0</v>
      </c>
      <c r="P342" s="5">
        <v>14.49</v>
      </c>
      <c r="Q342" s="5">
        <f t="shared" si="20"/>
        <v>119.69999999999999</v>
      </c>
      <c r="R342" s="5">
        <f t="shared" si="21"/>
        <v>43.47</v>
      </c>
      <c r="S342" s="5">
        <f t="shared" si="22"/>
        <v>76.22999999999999</v>
      </c>
      <c r="T342" s="7">
        <f t="shared" si="23"/>
        <v>0.63684210526315788</v>
      </c>
    </row>
    <row r="343" spans="1:20" ht="15.5" x14ac:dyDescent="0.35">
      <c r="A343" s="1">
        <v>759</v>
      </c>
      <c r="B343" s="2">
        <v>46093</v>
      </c>
      <c r="C343" s="3">
        <f>YEAR(SalesDataTable[[#This Row],[Order Date]])</f>
        <v>2026</v>
      </c>
      <c r="D343" s="8" t="str">
        <f>"Q"&amp;ROUNDUP(MONTH(SalesDataTable[[#This Row],[Order Date]])/3,0)</f>
        <v>Q1</v>
      </c>
      <c r="E343" s="3">
        <f>MONTH(SalesDataTable[[#This Row],[Order Date]])</f>
        <v>3</v>
      </c>
      <c r="F343" s="3" t="str">
        <f>TEXT(SalesDataTable[[#This Row],[Order Date]],"MMM")</f>
        <v>Mar</v>
      </c>
      <c r="G343" s="3" t="s">
        <v>6</v>
      </c>
      <c r="H343" s="3" t="s">
        <v>43</v>
      </c>
      <c r="I343" s="3" t="s">
        <v>2</v>
      </c>
      <c r="J343" s="3" t="s">
        <v>13</v>
      </c>
      <c r="K343" s="3" t="s">
        <v>34</v>
      </c>
      <c r="L343" s="3" t="s">
        <v>45</v>
      </c>
      <c r="M343" s="4">
        <v>1</v>
      </c>
      <c r="N343" s="5">
        <v>49.79</v>
      </c>
      <c r="O343" s="6">
        <v>0.1</v>
      </c>
      <c r="P343" s="5">
        <v>22.29</v>
      </c>
      <c r="Q343" s="5">
        <f t="shared" si="20"/>
        <v>44.811</v>
      </c>
      <c r="R343" s="5">
        <f t="shared" si="21"/>
        <v>22.29</v>
      </c>
      <c r="S343" s="5">
        <f t="shared" si="22"/>
        <v>22.521000000000001</v>
      </c>
      <c r="T343" s="7">
        <f t="shared" si="23"/>
        <v>0.5025774921336279</v>
      </c>
    </row>
    <row r="344" spans="1:20" ht="15.5" x14ac:dyDescent="0.35">
      <c r="A344" s="1">
        <v>1097</v>
      </c>
      <c r="B344" s="2">
        <v>46093</v>
      </c>
      <c r="C344" s="3">
        <f>YEAR(SalesDataTable[[#This Row],[Order Date]])</f>
        <v>2026</v>
      </c>
      <c r="D344" s="8" t="str">
        <f>"Q"&amp;ROUNDUP(MONTH(SalesDataTable[[#This Row],[Order Date]])/3,0)</f>
        <v>Q1</v>
      </c>
      <c r="E344" s="3">
        <f>MONTH(SalesDataTable[[#This Row],[Order Date]])</f>
        <v>3</v>
      </c>
      <c r="F344" s="3" t="str">
        <f>TEXT(SalesDataTable[[#This Row],[Order Date]],"MMM")</f>
        <v>Mar</v>
      </c>
      <c r="G344" s="3" t="s">
        <v>11</v>
      </c>
      <c r="H344" s="3" t="s">
        <v>12</v>
      </c>
      <c r="I344" s="3" t="s">
        <v>28</v>
      </c>
      <c r="J344" s="3" t="s">
        <v>13</v>
      </c>
      <c r="K344" s="3" t="s">
        <v>4</v>
      </c>
      <c r="L344" s="3" t="s">
        <v>26</v>
      </c>
      <c r="M344" s="4">
        <v>1</v>
      </c>
      <c r="N344" s="5">
        <v>41.24</v>
      </c>
      <c r="O344" s="6">
        <v>0.05</v>
      </c>
      <c r="P344" s="5">
        <v>16.64</v>
      </c>
      <c r="Q344" s="5">
        <f t="shared" si="20"/>
        <v>39.177999999999997</v>
      </c>
      <c r="R344" s="5">
        <f t="shared" si="21"/>
        <v>16.64</v>
      </c>
      <c r="S344" s="5">
        <f t="shared" si="22"/>
        <v>22.537999999999997</v>
      </c>
      <c r="T344" s="7">
        <f t="shared" si="23"/>
        <v>0.57527183623462141</v>
      </c>
    </row>
    <row r="345" spans="1:20" ht="15.5" x14ac:dyDescent="0.35">
      <c r="A345" s="1">
        <v>2152</v>
      </c>
      <c r="B345" s="2">
        <v>46093</v>
      </c>
      <c r="C345" s="3">
        <f>YEAR(SalesDataTable[[#This Row],[Order Date]])</f>
        <v>2026</v>
      </c>
      <c r="D345" s="8" t="str">
        <f>"Q"&amp;ROUNDUP(MONTH(SalesDataTable[[#This Row],[Order Date]])/3,0)</f>
        <v>Q1</v>
      </c>
      <c r="E345" s="3">
        <f>MONTH(SalesDataTable[[#This Row],[Order Date]])</f>
        <v>3</v>
      </c>
      <c r="F345" s="3" t="str">
        <f>TEXT(SalesDataTable[[#This Row],[Order Date]],"MMM")</f>
        <v>Mar</v>
      </c>
      <c r="G345" s="3" t="s">
        <v>0</v>
      </c>
      <c r="H345" s="3" t="s">
        <v>36</v>
      </c>
      <c r="I345" s="3" t="s">
        <v>2</v>
      </c>
      <c r="J345" s="3" t="s">
        <v>13</v>
      </c>
      <c r="K345" s="3" t="s">
        <v>9</v>
      </c>
      <c r="L345" s="3" t="s">
        <v>17</v>
      </c>
      <c r="M345" s="4">
        <v>1</v>
      </c>
      <c r="N345" s="5">
        <v>142.88999999999999</v>
      </c>
      <c r="O345" s="6">
        <v>0</v>
      </c>
      <c r="P345" s="5">
        <v>81.099999999999994</v>
      </c>
      <c r="Q345" s="5">
        <f t="shared" si="20"/>
        <v>142.88999999999999</v>
      </c>
      <c r="R345" s="5">
        <f t="shared" si="21"/>
        <v>81.099999999999994</v>
      </c>
      <c r="S345" s="5">
        <f t="shared" si="22"/>
        <v>61.789999999999992</v>
      </c>
      <c r="T345" s="7">
        <f t="shared" si="23"/>
        <v>0.43243054097557559</v>
      </c>
    </row>
    <row r="346" spans="1:20" ht="15.5" x14ac:dyDescent="0.35">
      <c r="A346" s="1">
        <v>2512</v>
      </c>
      <c r="B346" s="2">
        <v>46093</v>
      </c>
      <c r="C346" s="3">
        <f>YEAR(SalesDataTable[[#This Row],[Order Date]])</f>
        <v>2026</v>
      </c>
      <c r="D346" s="8" t="str">
        <f>"Q"&amp;ROUNDUP(MONTH(SalesDataTable[[#This Row],[Order Date]])/3,0)</f>
        <v>Q1</v>
      </c>
      <c r="E346" s="3">
        <f>MONTH(SalesDataTable[[#This Row],[Order Date]])</f>
        <v>3</v>
      </c>
      <c r="F346" s="3" t="str">
        <f>TEXT(SalesDataTable[[#This Row],[Order Date]],"MMM")</f>
        <v>Mar</v>
      </c>
      <c r="G346" s="3" t="s">
        <v>6</v>
      </c>
      <c r="H346" s="3" t="s">
        <v>7</v>
      </c>
      <c r="I346" s="3" t="s">
        <v>2</v>
      </c>
      <c r="J346" s="3" t="s">
        <v>13</v>
      </c>
      <c r="K346" s="3" t="s">
        <v>23</v>
      </c>
      <c r="L346" s="3" t="s">
        <v>29</v>
      </c>
      <c r="M346" s="4">
        <v>2</v>
      </c>
      <c r="N346" s="5">
        <v>192.76</v>
      </c>
      <c r="O346" s="6">
        <v>0</v>
      </c>
      <c r="P346" s="5">
        <v>103.08</v>
      </c>
      <c r="Q346" s="5">
        <f t="shared" si="20"/>
        <v>385.52</v>
      </c>
      <c r="R346" s="5">
        <f t="shared" si="21"/>
        <v>206.16</v>
      </c>
      <c r="S346" s="5">
        <f t="shared" si="22"/>
        <v>179.35999999999999</v>
      </c>
      <c r="T346" s="7">
        <f t="shared" si="23"/>
        <v>0.46524175140070551</v>
      </c>
    </row>
    <row r="347" spans="1:20" ht="15.5" x14ac:dyDescent="0.35">
      <c r="A347" s="1">
        <v>2578</v>
      </c>
      <c r="B347" s="2">
        <v>46093</v>
      </c>
      <c r="C347" s="3">
        <f>YEAR(SalesDataTable[[#This Row],[Order Date]])</f>
        <v>2026</v>
      </c>
      <c r="D347" s="8" t="str">
        <f>"Q"&amp;ROUNDUP(MONTH(SalesDataTable[[#This Row],[Order Date]])/3,0)</f>
        <v>Q1</v>
      </c>
      <c r="E347" s="3">
        <f>MONTH(SalesDataTable[[#This Row],[Order Date]])</f>
        <v>3</v>
      </c>
      <c r="F347" s="3" t="str">
        <f>TEXT(SalesDataTable[[#This Row],[Order Date]],"MMM")</f>
        <v>Mar</v>
      </c>
      <c r="G347" s="3" t="s">
        <v>11</v>
      </c>
      <c r="H347" s="3" t="s">
        <v>25</v>
      </c>
      <c r="I347" s="3" t="s">
        <v>2</v>
      </c>
      <c r="J347" s="3" t="s">
        <v>13</v>
      </c>
      <c r="K347" s="3" t="s">
        <v>14</v>
      </c>
      <c r="L347" s="3" t="s">
        <v>48</v>
      </c>
      <c r="M347" s="4">
        <v>1</v>
      </c>
      <c r="N347" s="5">
        <v>165.72</v>
      </c>
      <c r="O347" s="6">
        <v>0</v>
      </c>
      <c r="P347" s="5">
        <v>89.31</v>
      </c>
      <c r="Q347" s="5">
        <f t="shared" si="20"/>
        <v>165.72</v>
      </c>
      <c r="R347" s="5">
        <f t="shared" si="21"/>
        <v>89.31</v>
      </c>
      <c r="S347" s="5">
        <f t="shared" si="22"/>
        <v>76.41</v>
      </c>
      <c r="T347" s="7">
        <f t="shared" si="23"/>
        <v>0.46107892831281677</v>
      </c>
    </row>
    <row r="348" spans="1:20" ht="15.5" x14ac:dyDescent="0.35">
      <c r="A348" s="1">
        <v>3302</v>
      </c>
      <c r="B348" s="2">
        <v>46093</v>
      </c>
      <c r="C348" s="3">
        <f>YEAR(SalesDataTable[[#This Row],[Order Date]])</f>
        <v>2026</v>
      </c>
      <c r="D348" s="8" t="str">
        <f>"Q"&amp;ROUNDUP(MONTH(SalesDataTable[[#This Row],[Order Date]])/3,0)</f>
        <v>Q1</v>
      </c>
      <c r="E348" s="3">
        <f>MONTH(SalesDataTable[[#This Row],[Order Date]])</f>
        <v>3</v>
      </c>
      <c r="F348" s="3" t="str">
        <f>TEXT(SalesDataTable[[#This Row],[Order Date]],"MMM")</f>
        <v>Mar</v>
      </c>
      <c r="G348" s="3" t="s">
        <v>20</v>
      </c>
      <c r="H348" s="3" t="s">
        <v>31</v>
      </c>
      <c r="I348" s="3" t="s">
        <v>19</v>
      </c>
      <c r="J348" s="3" t="s">
        <v>16</v>
      </c>
      <c r="K348" s="3" t="s">
        <v>14</v>
      </c>
      <c r="L348" s="3" t="s">
        <v>48</v>
      </c>
      <c r="M348" s="4">
        <v>2</v>
      </c>
      <c r="N348" s="5">
        <v>164.33</v>
      </c>
      <c r="O348" s="6">
        <v>0</v>
      </c>
      <c r="P348" s="5">
        <v>86.07</v>
      </c>
      <c r="Q348" s="5">
        <f t="shared" si="20"/>
        <v>328.66</v>
      </c>
      <c r="R348" s="5">
        <f t="shared" si="21"/>
        <v>172.14</v>
      </c>
      <c r="S348" s="5">
        <f t="shared" si="22"/>
        <v>156.52000000000004</v>
      </c>
      <c r="T348" s="7">
        <f t="shared" si="23"/>
        <v>0.47623684050386428</v>
      </c>
    </row>
    <row r="349" spans="1:20" ht="15.5" x14ac:dyDescent="0.35">
      <c r="A349" s="1">
        <v>3752</v>
      </c>
      <c r="B349" s="2">
        <v>46093</v>
      </c>
      <c r="C349" s="3">
        <f>YEAR(SalesDataTable[[#This Row],[Order Date]])</f>
        <v>2026</v>
      </c>
      <c r="D349" s="8" t="str">
        <f>"Q"&amp;ROUNDUP(MONTH(SalesDataTable[[#This Row],[Order Date]])/3,0)</f>
        <v>Q1</v>
      </c>
      <c r="E349" s="3">
        <f>MONTH(SalesDataTable[[#This Row],[Order Date]])</f>
        <v>3</v>
      </c>
      <c r="F349" s="3" t="str">
        <f>TEXT(SalesDataTable[[#This Row],[Order Date]],"MMM")</f>
        <v>Mar</v>
      </c>
      <c r="G349" s="3" t="s">
        <v>20</v>
      </c>
      <c r="H349" s="3" t="s">
        <v>33</v>
      </c>
      <c r="I349" s="3" t="s">
        <v>8</v>
      </c>
      <c r="J349" s="3" t="s">
        <v>16</v>
      </c>
      <c r="K349" s="3" t="s">
        <v>14</v>
      </c>
      <c r="L349" s="3" t="s">
        <v>32</v>
      </c>
      <c r="M349" s="4">
        <v>3</v>
      </c>
      <c r="N349" s="5">
        <v>45.8</v>
      </c>
      <c r="O349" s="6">
        <v>0.15</v>
      </c>
      <c r="P349" s="5">
        <v>18.47</v>
      </c>
      <c r="Q349" s="5">
        <f t="shared" si="20"/>
        <v>116.78999999999998</v>
      </c>
      <c r="R349" s="5">
        <f t="shared" si="21"/>
        <v>55.41</v>
      </c>
      <c r="S349" s="5">
        <f t="shared" si="22"/>
        <v>61.379999999999981</v>
      </c>
      <c r="T349" s="7">
        <f t="shared" si="23"/>
        <v>0.52555869509375797</v>
      </c>
    </row>
    <row r="350" spans="1:20" ht="15.5" x14ac:dyDescent="0.35">
      <c r="A350" s="1">
        <v>4839</v>
      </c>
      <c r="B350" s="2">
        <v>46093</v>
      </c>
      <c r="C350" s="3">
        <f>YEAR(SalesDataTable[[#This Row],[Order Date]])</f>
        <v>2026</v>
      </c>
      <c r="D350" s="8" t="str">
        <f>"Q"&amp;ROUNDUP(MONTH(SalesDataTable[[#This Row],[Order Date]])/3,0)</f>
        <v>Q1</v>
      </c>
      <c r="E350" s="3">
        <f>MONTH(SalesDataTable[[#This Row],[Order Date]])</f>
        <v>3</v>
      </c>
      <c r="F350" s="3" t="str">
        <f>TEXT(SalesDataTable[[#This Row],[Order Date]],"MMM")</f>
        <v>Mar</v>
      </c>
      <c r="G350" s="3" t="s">
        <v>6</v>
      </c>
      <c r="H350" s="3" t="s">
        <v>7</v>
      </c>
      <c r="I350" s="3" t="s">
        <v>2</v>
      </c>
      <c r="J350" s="3" t="s">
        <v>13</v>
      </c>
      <c r="K350" s="3" t="s">
        <v>4</v>
      </c>
      <c r="L350" s="3" t="s">
        <v>30</v>
      </c>
      <c r="M350" s="4">
        <v>2</v>
      </c>
      <c r="N350" s="5">
        <v>103.08</v>
      </c>
      <c r="O350" s="6">
        <v>0.05</v>
      </c>
      <c r="P350" s="5">
        <v>49.27</v>
      </c>
      <c r="Q350" s="5">
        <f t="shared" si="20"/>
        <v>195.85199999999998</v>
      </c>
      <c r="R350" s="5">
        <f t="shared" si="21"/>
        <v>98.54</v>
      </c>
      <c r="S350" s="5">
        <f t="shared" si="22"/>
        <v>97.311999999999969</v>
      </c>
      <c r="T350" s="7">
        <f t="shared" si="23"/>
        <v>0.49686497967853266</v>
      </c>
    </row>
    <row r="351" spans="1:20" ht="15.5" x14ac:dyDescent="0.35">
      <c r="A351" s="1">
        <v>264</v>
      </c>
      <c r="B351" s="2">
        <v>46094</v>
      </c>
      <c r="C351" s="3">
        <f>YEAR(SalesDataTable[[#This Row],[Order Date]])</f>
        <v>2026</v>
      </c>
      <c r="D351" s="8" t="str">
        <f>"Q"&amp;ROUNDUP(MONTH(SalesDataTable[[#This Row],[Order Date]])/3,0)</f>
        <v>Q1</v>
      </c>
      <c r="E351" s="3">
        <f>MONTH(SalesDataTable[[#This Row],[Order Date]])</f>
        <v>3</v>
      </c>
      <c r="F351" s="3" t="str">
        <f>TEXT(SalesDataTable[[#This Row],[Order Date]],"MMM")</f>
        <v>Mar</v>
      </c>
      <c r="G351" s="3" t="s">
        <v>0</v>
      </c>
      <c r="H351" s="3" t="s">
        <v>1</v>
      </c>
      <c r="I351" s="3" t="s">
        <v>2</v>
      </c>
      <c r="J351" s="3" t="s">
        <v>16</v>
      </c>
      <c r="K351" s="3" t="s">
        <v>14</v>
      </c>
      <c r="L351" s="3" t="s">
        <v>32</v>
      </c>
      <c r="M351" s="4">
        <v>4</v>
      </c>
      <c r="N351" s="5">
        <v>47.33</v>
      </c>
      <c r="O351" s="6">
        <v>0</v>
      </c>
      <c r="P351" s="5">
        <v>18.739999999999998</v>
      </c>
      <c r="Q351" s="5">
        <f t="shared" si="20"/>
        <v>189.32</v>
      </c>
      <c r="R351" s="5">
        <f t="shared" si="21"/>
        <v>74.959999999999994</v>
      </c>
      <c r="S351" s="5">
        <f t="shared" si="22"/>
        <v>114.36</v>
      </c>
      <c r="T351" s="7">
        <f t="shared" si="23"/>
        <v>0.60405662370589475</v>
      </c>
    </row>
    <row r="352" spans="1:20" ht="15.5" x14ac:dyDescent="0.35">
      <c r="A352" s="1">
        <v>2498</v>
      </c>
      <c r="B352" s="2">
        <v>46094</v>
      </c>
      <c r="C352" s="3">
        <f>YEAR(SalesDataTable[[#This Row],[Order Date]])</f>
        <v>2026</v>
      </c>
      <c r="D352" s="8" t="str">
        <f>"Q"&amp;ROUNDUP(MONTH(SalesDataTable[[#This Row],[Order Date]])/3,0)</f>
        <v>Q1</v>
      </c>
      <c r="E352" s="3">
        <f>MONTH(SalesDataTable[[#This Row],[Order Date]])</f>
        <v>3</v>
      </c>
      <c r="F352" s="3" t="str">
        <f>TEXT(SalesDataTable[[#This Row],[Order Date]],"MMM")</f>
        <v>Mar</v>
      </c>
      <c r="G352" s="3" t="s">
        <v>11</v>
      </c>
      <c r="H352" s="3" t="s">
        <v>18</v>
      </c>
      <c r="I352" s="3" t="s">
        <v>19</v>
      </c>
      <c r="J352" s="3" t="s">
        <v>13</v>
      </c>
      <c r="K352" s="3" t="s">
        <v>4</v>
      </c>
      <c r="L352" s="3" t="s">
        <v>22</v>
      </c>
      <c r="M352" s="4">
        <v>1</v>
      </c>
      <c r="N352" s="5">
        <v>50.04</v>
      </c>
      <c r="O352" s="6">
        <v>0</v>
      </c>
      <c r="P352" s="5">
        <v>22.64</v>
      </c>
      <c r="Q352" s="5">
        <f t="shared" si="20"/>
        <v>50.04</v>
      </c>
      <c r="R352" s="5">
        <f t="shared" si="21"/>
        <v>22.64</v>
      </c>
      <c r="S352" s="5">
        <f t="shared" si="22"/>
        <v>27.4</v>
      </c>
      <c r="T352" s="7">
        <f t="shared" si="23"/>
        <v>0.54756195043964828</v>
      </c>
    </row>
    <row r="353" spans="1:20" ht="15.5" x14ac:dyDescent="0.35">
      <c r="A353" s="1">
        <v>3929</v>
      </c>
      <c r="B353" s="2">
        <v>46094</v>
      </c>
      <c r="C353" s="3">
        <f>YEAR(SalesDataTable[[#This Row],[Order Date]])</f>
        <v>2026</v>
      </c>
      <c r="D353" s="8" t="str">
        <f>"Q"&amp;ROUNDUP(MONTH(SalesDataTable[[#This Row],[Order Date]])/3,0)</f>
        <v>Q1</v>
      </c>
      <c r="E353" s="3">
        <f>MONTH(SalesDataTable[[#This Row],[Order Date]])</f>
        <v>3</v>
      </c>
      <c r="F353" s="3" t="str">
        <f>TEXT(SalesDataTable[[#This Row],[Order Date]],"MMM")</f>
        <v>Mar</v>
      </c>
      <c r="G353" s="3" t="s">
        <v>20</v>
      </c>
      <c r="H353" s="3" t="s">
        <v>47</v>
      </c>
      <c r="I353" s="3" t="s">
        <v>2</v>
      </c>
      <c r="J353" s="3" t="s">
        <v>13</v>
      </c>
      <c r="K353" s="3" t="s">
        <v>34</v>
      </c>
      <c r="L353" s="3" t="s">
        <v>38</v>
      </c>
      <c r="M353" s="4">
        <v>1</v>
      </c>
      <c r="N353" s="5">
        <v>125.69</v>
      </c>
      <c r="O353" s="6">
        <v>0</v>
      </c>
      <c r="P353" s="5">
        <v>67.150000000000006</v>
      </c>
      <c r="Q353" s="5">
        <f t="shared" si="20"/>
        <v>125.69</v>
      </c>
      <c r="R353" s="5">
        <f t="shared" si="21"/>
        <v>67.150000000000006</v>
      </c>
      <c r="S353" s="5">
        <f t="shared" si="22"/>
        <v>58.539999999999992</v>
      </c>
      <c r="T353" s="7">
        <f t="shared" si="23"/>
        <v>0.465749065160315</v>
      </c>
    </row>
    <row r="354" spans="1:20" ht="15.5" x14ac:dyDescent="0.35">
      <c r="A354" s="1">
        <v>4195</v>
      </c>
      <c r="B354" s="2">
        <v>46094</v>
      </c>
      <c r="C354" s="3">
        <f>YEAR(SalesDataTable[[#This Row],[Order Date]])</f>
        <v>2026</v>
      </c>
      <c r="D354" s="8" t="str">
        <f>"Q"&amp;ROUNDUP(MONTH(SalesDataTable[[#This Row],[Order Date]])/3,0)</f>
        <v>Q1</v>
      </c>
      <c r="E354" s="3">
        <f>MONTH(SalesDataTable[[#This Row],[Order Date]])</f>
        <v>3</v>
      </c>
      <c r="F354" s="3" t="str">
        <f>TEXT(SalesDataTable[[#This Row],[Order Date]],"MMM")</f>
        <v>Mar</v>
      </c>
      <c r="G354" s="3" t="s">
        <v>20</v>
      </c>
      <c r="H354" s="3" t="s">
        <v>47</v>
      </c>
      <c r="I354" s="3" t="s">
        <v>28</v>
      </c>
      <c r="J354" s="3" t="s">
        <v>13</v>
      </c>
      <c r="K354" s="3" t="s">
        <v>9</v>
      </c>
      <c r="L354" s="3" t="s">
        <v>17</v>
      </c>
      <c r="M354" s="4">
        <v>2</v>
      </c>
      <c r="N354" s="5">
        <v>142.72999999999999</v>
      </c>
      <c r="O354" s="6">
        <v>0.1</v>
      </c>
      <c r="P354" s="5">
        <v>77.28</v>
      </c>
      <c r="Q354" s="5">
        <f t="shared" si="20"/>
        <v>256.91399999999999</v>
      </c>
      <c r="R354" s="5">
        <f t="shared" si="21"/>
        <v>154.56</v>
      </c>
      <c r="S354" s="5">
        <f t="shared" si="22"/>
        <v>102.35399999999998</v>
      </c>
      <c r="T354" s="7">
        <f t="shared" si="23"/>
        <v>0.39839790747098247</v>
      </c>
    </row>
    <row r="355" spans="1:20" ht="15.5" x14ac:dyDescent="0.35">
      <c r="A355" s="1">
        <v>4684</v>
      </c>
      <c r="B355" s="2">
        <v>46094</v>
      </c>
      <c r="C355" s="3">
        <f>YEAR(SalesDataTable[[#This Row],[Order Date]])</f>
        <v>2026</v>
      </c>
      <c r="D355" s="8" t="str">
        <f>"Q"&amp;ROUNDUP(MONTH(SalesDataTable[[#This Row],[Order Date]])/3,0)</f>
        <v>Q1</v>
      </c>
      <c r="E355" s="3">
        <f>MONTH(SalesDataTable[[#This Row],[Order Date]])</f>
        <v>3</v>
      </c>
      <c r="F355" s="3" t="str">
        <f>TEXT(SalesDataTable[[#This Row],[Order Date]],"MMM")</f>
        <v>Mar</v>
      </c>
      <c r="G355" s="3" t="s">
        <v>6</v>
      </c>
      <c r="H355" s="3" t="s">
        <v>43</v>
      </c>
      <c r="I355" s="3" t="s">
        <v>2</v>
      </c>
      <c r="J355" s="3" t="s">
        <v>3</v>
      </c>
      <c r="K355" s="3" t="s">
        <v>34</v>
      </c>
      <c r="L355" s="3" t="s">
        <v>38</v>
      </c>
      <c r="M355" s="4">
        <v>4</v>
      </c>
      <c r="N355" s="5">
        <v>124.36</v>
      </c>
      <c r="O355" s="6">
        <v>0</v>
      </c>
      <c r="P355" s="5">
        <v>68.790000000000006</v>
      </c>
      <c r="Q355" s="5">
        <f t="shared" si="20"/>
        <v>497.44</v>
      </c>
      <c r="R355" s="5">
        <f t="shared" si="21"/>
        <v>275.16000000000003</v>
      </c>
      <c r="S355" s="5">
        <f t="shared" si="22"/>
        <v>222.27999999999997</v>
      </c>
      <c r="T355" s="7">
        <f t="shared" si="23"/>
        <v>0.44684786104856861</v>
      </c>
    </row>
    <row r="356" spans="1:20" ht="15.5" x14ac:dyDescent="0.35">
      <c r="A356" s="1">
        <v>313</v>
      </c>
      <c r="B356" s="2">
        <v>46095</v>
      </c>
      <c r="C356" s="3">
        <f>YEAR(SalesDataTable[[#This Row],[Order Date]])</f>
        <v>2026</v>
      </c>
      <c r="D356" s="8" t="str">
        <f>"Q"&amp;ROUNDUP(MONTH(SalesDataTable[[#This Row],[Order Date]])/3,0)</f>
        <v>Q1</v>
      </c>
      <c r="E356" s="3">
        <f>MONTH(SalesDataTable[[#This Row],[Order Date]])</f>
        <v>3</v>
      </c>
      <c r="F356" s="3" t="str">
        <f>TEXT(SalesDataTable[[#This Row],[Order Date]],"MMM")</f>
        <v>Mar</v>
      </c>
      <c r="G356" s="3" t="s">
        <v>20</v>
      </c>
      <c r="H356" s="3" t="s">
        <v>33</v>
      </c>
      <c r="I356" s="3" t="s">
        <v>2</v>
      </c>
      <c r="J356" s="3" t="s">
        <v>13</v>
      </c>
      <c r="K356" s="3" t="s">
        <v>4</v>
      </c>
      <c r="L356" s="3" t="s">
        <v>26</v>
      </c>
      <c r="M356" s="4">
        <v>4</v>
      </c>
      <c r="N356" s="5">
        <v>40.42</v>
      </c>
      <c r="O356" s="6">
        <v>0.1</v>
      </c>
      <c r="P356" s="5">
        <v>16.25</v>
      </c>
      <c r="Q356" s="5">
        <f t="shared" si="20"/>
        <v>145.512</v>
      </c>
      <c r="R356" s="5">
        <f t="shared" si="21"/>
        <v>65</v>
      </c>
      <c r="S356" s="5">
        <f t="shared" si="22"/>
        <v>80.512</v>
      </c>
      <c r="T356" s="7">
        <f t="shared" si="23"/>
        <v>0.5533014459288581</v>
      </c>
    </row>
    <row r="357" spans="1:20" ht="15.5" x14ac:dyDescent="0.35">
      <c r="A357" s="1">
        <v>1056</v>
      </c>
      <c r="B357" s="2">
        <v>46095</v>
      </c>
      <c r="C357" s="3">
        <f>YEAR(SalesDataTable[[#This Row],[Order Date]])</f>
        <v>2026</v>
      </c>
      <c r="D357" s="8" t="str">
        <f>"Q"&amp;ROUNDUP(MONTH(SalesDataTable[[#This Row],[Order Date]])/3,0)</f>
        <v>Q1</v>
      </c>
      <c r="E357" s="3">
        <f>MONTH(SalesDataTable[[#This Row],[Order Date]])</f>
        <v>3</v>
      </c>
      <c r="F357" s="3" t="str">
        <f>TEXT(SalesDataTable[[#This Row],[Order Date]],"MMM")</f>
        <v>Mar</v>
      </c>
      <c r="G357" s="3" t="s">
        <v>0</v>
      </c>
      <c r="H357" s="3" t="s">
        <v>50</v>
      </c>
      <c r="I357" s="3" t="s">
        <v>2</v>
      </c>
      <c r="J357" s="3" t="s">
        <v>3</v>
      </c>
      <c r="K357" s="3" t="s">
        <v>23</v>
      </c>
      <c r="L357" s="3" t="s">
        <v>29</v>
      </c>
      <c r="M357" s="4">
        <v>1</v>
      </c>
      <c r="N357" s="5">
        <v>192.86</v>
      </c>
      <c r="O357" s="6">
        <v>0</v>
      </c>
      <c r="P357" s="5">
        <v>101.13</v>
      </c>
      <c r="Q357" s="5">
        <f t="shared" si="20"/>
        <v>192.86</v>
      </c>
      <c r="R357" s="5">
        <f t="shared" si="21"/>
        <v>101.13</v>
      </c>
      <c r="S357" s="5">
        <f t="shared" si="22"/>
        <v>91.730000000000018</v>
      </c>
      <c r="T357" s="7">
        <f t="shared" si="23"/>
        <v>0.475629990666805</v>
      </c>
    </row>
    <row r="358" spans="1:20" ht="15.5" x14ac:dyDescent="0.35">
      <c r="A358" s="1">
        <v>2189</v>
      </c>
      <c r="B358" s="2">
        <v>46095</v>
      </c>
      <c r="C358" s="3">
        <f>YEAR(SalesDataTable[[#This Row],[Order Date]])</f>
        <v>2026</v>
      </c>
      <c r="D358" s="8" t="str">
        <f>"Q"&amp;ROUNDUP(MONTH(SalesDataTable[[#This Row],[Order Date]])/3,0)</f>
        <v>Q1</v>
      </c>
      <c r="E358" s="3">
        <f>MONTH(SalesDataTable[[#This Row],[Order Date]])</f>
        <v>3</v>
      </c>
      <c r="F358" s="3" t="str">
        <f>TEXT(SalesDataTable[[#This Row],[Order Date]],"MMM")</f>
        <v>Mar</v>
      </c>
      <c r="G358" s="3" t="s">
        <v>20</v>
      </c>
      <c r="H358" s="3" t="s">
        <v>21</v>
      </c>
      <c r="I358" s="3" t="s">
        <v>28</v>
      </c>
      <c r="J358" s="3" t="s">
        <v>13</v>
      </c>
      <c r="K358" s="3" t="s">
        <v>9</v>
      </c>
      <c r="L358" s="3" t="s">
        <v>46</v>
      </c>
      <c r="M358" s="4">
        <v>2</v>
      </c>
      <c r="N358" s="5">
        <v>72.34</v>
      </c>
      <c r="O358" s="6">
        <v>0</v>
      </c>
      <c r="P358" s="5">
        <v>33.29</v>
      </c>
      <c r="Q358" s="5">
        <f t="shared" si="20"/>
        <v>144.68</v>
      </c>
      <c r="R358" s="5">
        <f t="shared" si="21"/>
        <v>66.58</v>
      </c>
      <c r="S358" s="5">
        <f t="shared" si="22"/>
        <v>78.100000000000009</v>
      </c>
      <c r="T358" s="7">
        <f t="shared" si="23"/>
        <v>0.53981199889411113</v>
      </c>
    </row>
    <row r="359" spans="1:20" ht="15.5" x14ac:dyDescent="0.35">
      <c r="A359" s="1">
        <v>2617</v>
      </c>
      <c r="B359" s="2">
        <v>46095</v>
      </c>
      <c r="C359" s="3">
        <f>YEAR(SalesDataTable[[#This Row],[Order Date]])</f>
        <v>2026</v>
      </c>
      <c r="D359" s="8" t="str">
        <f>"Q"&amp;ROUNDUP(MONTH(SalesDataTable[[#This Row],[Order Date]])/3,0)</f>
        <v>Q1</v>
      </c>
      <c r="E359" s="3">
        <f>MONTH(SalesDataTable[[#This Row],[Order Date]])</f>
        <v>3</v>
      </c>
      <c r="F359" s="3" t="str">
        <f>TEXT(SalesDataTable[[#This Row],[Order Date]],"MMM")</f>
        <v>Mar</v>
      </c>
      <c r="G359" s="3" t="s">
        <v>20</v>
      </c>
      <c r="H359" s="3" t="s">
        <v>47</v>
      </c>
      <c r="I359" s="3" t="s">
        <v>2</v>
      </c>
      <c r="J359" s="3" t="s">
        <v>13</v>
      </c>
      <c r="K359" s="3" t="s">
        <v>14</v>
      </c>
      <c r="L359" s="3" t="s">
        <v>15</v>
      </c>
      <c r="M359" s="4">
        <v>2</v>
      </c>
      <c r="N359" s="5">
        <v>35.409999999999997</v>
      </c>
      <c r="O359" s="6">
        <v>0</v>
      </c>
      <c r="P359" s="5">
        <v>13.89</v>
      </c>
      <c r="Q359" s="5">
        <f t="shared" si="20"/>
        <v>70.819999999999993</v>
      </c>
      <c r="R359" s="5">
        <f t="shared" si="21"/>
        <v>27.78</v>
      </c>
      <c r="S359" s="5">
        <f t="shared" si="22"/>
        <v>43.039999999999992</v>
      </c>
      <c r="T359" s="7">
        <f t="shared" si="23"/>
        <v>0.60773792713922614</v>
      </c>
    </row>
    <row r="360" spans="1:20" ht="15.5" x14ac:dyDescent="0.35">
      <c r="A360" s="1">
        <v>2901</v>
      </c>
      <c r="B360" s="2">
        <v>46095</v>
      </c>
      <c r="C360" s="3">
        <f>YEAR(SalesDataTable[[#This Row],[Order Date]])</f>
        <v>2026</v>
      </c>
      <c r="D360" s="8" t="str">
        <f>"Q"&amp;ROUNDUP(MONTH(SalesDataTable[[#This Row],[Order Date]])/3,0)</f>
        <v>Q1</v>
      </c>
      <c r="E360" s="3">
        <f>MONTH(SalesDataTable[[#This Row],[Order Date]])</f>
        <v>3</v>
      </c>
      <c r="F360" s="3" t="str">
        <f>TEXT(SalesDataTable[[#This Row],[Order Date]],"MMM")</f>
        <v>Mar</v>
      </c>
      <c r="G360" s="3" t="s">
        <v>20</v>
      </c>
      <c r="H360" s="3" t="s">
        <v>33</v>
      </c>
      <c r="I360" s="3" t="s">
        <v>8</v>
      </c>
      <c r="J360" s="3" t="s">
        <v>16</v>
      </c>
      <c r="K360" s="3" t="s">
        <v>4</v>
      </c>
      <c r="L360" s="3" t="s">
        <v>30</v>
      </c>
      <c r="M360" s="4">
        <v>12</v>
      </c>
      <c r="N360" s="5">
        <v>102.25</v>
      </c>
      <c r="O360" s="6">
        <v>0.1</v>
      </c>
      <c r="P360" s="5">
        <v>51.07</v>
      </c>
      <c r="Q360" s="5">
        <f t="shared" si="20"/>
        <v>1104.3</v>
      </c>
      <c r="R360" s="5">
        <f t="shared" si="21"/>
        <v>612.84</v>
      </c>
      <c r="S360" s="5">
        <f t="shared" si="22"/>
        <v>491.45999999999992</v>
      </c>
      <c r="T360" s="7">
        <f t="shared" si="23"/>
        <v>0.44504210812279266</v>
      </c>
    </row>
    <row r="361" spans="1:20" ht="15.5" x14ac:dyDescent="0.35">
      <c r="A361" s="1">
        <v>2952</v>
      </c>
      <c r="B361" s="2">
        <v>46095</v>
      </c>
      <c r="C361" s="3">
        <f>YEAR(SalesDataTable[[#This Row],[Order Date]])</f>
        <v>2026</v>
      </c>
      <c r="D361" s="8" t="str">
        <f>"Q"&amp;ROUNDUP(MONTH(SalesDataTable[[#This Row],[Order Date]])/3,0)</f>
        <v>Q1</v>
      </c>
      <c r="E361" s="3">
        <f>MONTH(SalesDataTable[[#This Row],[Order Date]])</f>
        <v>3</v>
      </c>
      <c r="F361" s="3" t="str">
        <f>TEXT(SalesDataTable[[#This Row],[Order Date]],"MMM")</f>
        <v>Mar</v>
      </c>
      <c r="G361" s="3" t="s">
        <v>6</v>
      </c>
      <c r="H361" s="3" t="s">
        <v>7</v>
      </c>
      <c r="I361" s="3" t="s">
        <v>2</v>
      </c>
      <c r="J361" s="3" t="s">
        <v>13</v>
      </c>
      <c r="K361" s="3" t="s">
        <v>4</v>
      </c>
      <c r="L361" s="3" t="s">
        <v>22</v>
      </c>
      <c r="M361" s="4">
        <v>1</v>
      </c>
      <c r="N361" s="5">
        <v>51.86</v>
      </c>
      <c r="O361" s="6">
        <v>0.1</v>
      </c>
      <c r="P361" s="5">
        <v>22.34</v>
      </c>
      <c r="Q361" s="5">
        <f t="shared" si="20"/>
        <v>46.673999999999999</v>
      </c>
      <c r="R361" s="5">
        <f t="shared" si="21"/>
        <v>22.34</v>
      </c>
      <c r="S361" s="5">
        <f t="shared" si="22"/>
        <v>24.334</v>
      </c>
      <c r="T361" s="7">
        <f t="shared" si="23"/>
        <v>0.52136092899687192</v>
      </c>
    </row>
    <row r="362" spans="1:20" ht="15.5" x14ac:dyDescent="0.35">
      <c r="A362" s="1">
        <v>3421</v>
      </c>
      <c r="B362" s="2">
        <v>46095</v>
      </c>
      <c r="C362" s="3">
        <f>YEAR(SalesDataTable[[#This Row],[Order Date]])</f>
        <v>2026</v>
      </c>
      <c r="D362" s="8" t="str">
        <f>"Q"&amp;ROUNDUP(MONTH(SalesDataTable[[#This Row],[Order Date]])/3,0)</f>
        <v>Q1</v>
      </c>
      <c r="E362" s="3">
        <f>MONTH(SalesDataTable[[#This Row],[Order Date]])</f>
        <v>3</v>
      </c>
      <c r="F362" s="3" t="str">
        <f>TEXT(SalesDataTable[[#This Row],[Order Date]],"MMM")</f>
        <v>Mar</v>
      </c>
      <c r="G362" s="3" t="s">
        <v>20</v>
      </c>
      <c r="H362" s="3" t="s">
        <v>33</v>
      </c>
      <c r="I362" s="3" t="s">
        <v>2</v>
      </c>
      <c r="J362" s="3" t="s">
        <v>3</v>
      </c>
      <c r="K362" s="3" t="s">
        <v>14</v>
      </c>
      <c r="L362" s="3" t="s">
        <v>15</v>
      </c>
      <c r="M362" s="4">
        <v>1</v>
      </c>
      <c r="N362" s="5">
        <v>36.520000000000003</v>
      </c>
      <c r="O362" s="6">
        <v>0.05</v>
      </c>
      <c r="P362" s="5">
        <v>13.23</v>
      </c>
      <c r="Q362" s="5">
        <f t="shared" si="20"/>
        <v>34.694000000000003</v>
      </c>
      <c r="R362" s="5">
        <f t="shared" si="21"/>
        <v>13.23</v>
      </c>
      <c r="S362" s="5">
        <f t="shared" si="22"/>
        <v>21.464000000000002</v>
      </c>
      <c r="T362" s="7">
        <f t="shared" si="23"/>
        <v>0.61866605176687617</v>
      </c>
    </row>
    <row r="363" spans="1:20" ht="15.5" x14ac:dyDescent="0.35">
      <c r="A363" s="1">
        <v>3536</v>
      </c>
      <c r="B363" s="2">
        <v>46095</v>
      </c>
      <c r="C363" s="3">
        <f>YEAR(SalesDataTable[[#This Row],[Order Date]])</f>
        <v>2026</v>
      </c>
      <c r="D363" s="8" t="str">
        <f>"Q"&amp;ROUNDUP(MONTH(SalesDataTable[[#This Row],[Order Date]])/3,0)</f>
        <v>Q1</v>
      </c>
      <c r="E363" s="3">
        <f>MONTH(SalesDataTable[[#This Row],[Order Date]])</f>
        <v>3</v>
      </c>
      <c r="F363" s="3" t="str">
        <f>TEXT(SalesDataTable[[#This Row],[Order Date]],"MMM")</f>
        <v>Mar</v>
      </c>
      <c r="G363" s="3" t="s">
        <v>11</v>
      </c>
      <c r="H363" s="3" t="s">
        <v>39</v>
      </c>
      <c r="I363" s="3" t="s">
        <v>2</v>
      </c>
      <c r="J363" s="3" t="s">
        <v>13</v>
      </c>
      <c r="K363" s="3" t="s">
        <v>9</v>
      </c>
      <c r="L363" s="3" t="s">
        <v>37</v>
      </c>
      <c r="M363" s="4">
        <v>2</v>
      </c>
      <c r="N363" s="5">
        <v>153.66</v>
      </c>
      <c r="O363" s="6">
        <v>0.1</v>
      </c>
      <c r="P363" s="5">
        <v>78.430000000000007</v>
      </c>
      <c r="Q363" s="5">
        <f t="shared" si="20"/>
        <v>276.58800000000002</v>
      </c>
      <c r="R363" s="5">
        <f t="shared" si="21"/>
        <v>156.86000000000001</v>
      </c>
      <c r="S363" s="5">
        <f t="shared" si="22"/>
        <v>119.72800000000001</v>
      </c>
      <c r="T363" s="7">
        <f t="shared" si="23"/>
        <v>0.43287488972768162</v>
      </c>
    </row>
    <row r="364" spans="1:20" ht="15.5" x14ac:dyDescent="0.35">
      <c r="A364" s="1">
        <v>3878</v>
      </c>
      <c r="B364" s="2">
        <v>46095</v>
      </c>
      <c r="C364" s="3">
        <f>YEAR(SalesDataTable[[#This Row],[Order Date]])</f>
        <v>2026</v>
      </c>
      <c r="D364" s="8" t="str">
        <f>"Q"&amp;ROUNDUP(MONTH(SalesDataTable[[#This Row],[Order Date]])/3,0)</f>
        <v>Q1</v>
      </c>
      <c r="E364" s="3">
        <f>MONTH(SalesDataTable[[#This Row],[Order Date]])</f>
        <v>3</v>
      </c>
      <c r="F364" s="3" t="str">
        <f>TEXT(SalesDataTable[[#This Row],[Order Date]],"MMM")</f>
        <v>Mar</v>
      </c>
      <c r="G364" s="3" t="s">
        <v>6</v>
      </c>
      <c r="H364" s="3" t="s">
        <v>49</v>
      </c>
      <c r="I364" s="3" t="s">
        <v>28</v>
      </c>
      <c r="J364" s="3" t="s">
        <v>3</v>
      </c>
      <c r="K364" s="3" t="s">
        <v>34</v>
      </c>
      <c r="L364" s="3" t="s">
        <v>35</v>
      </c>
      <c r="M364" s="4">
        <v>1</v>
      </c>
      <c r="N364" s="5">
        <v>41.05</v>
      </c>
      <c r="O364" s="6">
        <v>0.1</v>
      </c>
      <c r="P364" s="5">
        <v>14.94</v>
      </c>
      <c r="Q364" s="5">
        <f t="shared" si="20"/>
        <v>36.945</v>
      </c>
      <c r="R364" s="5">
        <f t="shared" si="21"/>
        <v>14.94</v>
      </c>
      <c r="S364" s="5">
        <f t="shared" si="22"/>
        <v>22.005000000000003</v>
      </c>
      <c r="T364" s="7">
        <f t="shared" si="23"/>
        <v>0.59561510353227776</v>
      </c>
    </row>
    <row r="365" spans="1:20" ht="15.5" x14ac:dyDescent="0.35">
      <c r="A365" s="1">
        <v>2027</v>
      </c>
      <c r="B365" s="2">
        <v>46096</v>
      </c>
      <c r="C365" s="3">
        <f>YEAR(SalesDataTable[[#This Row],[Order Date]])</f>
        <v>2026</v>
      </c>
      <c r="D365" s="8" t="str">
        <f>"Q"&amp;ROUNDUP(MONTH(SalesDataTable[[#This Row],[Order Date]])/3,0)</f>
        <v>Q1</v>
      </c>
      <c r="E365" s="3">
        <f>MONTH(SalesDataTable[[#This Row],[Order Date]])</f>
        <v>3</v>
      </c>
      <c r="F365" s="3" t="str">
        <f>TEXT(SalesDataTable[[#This Row],[Order Date]],"MMM")</f>
        <v>Mar</v>
      </c>
      <c r="G365" s="3" t="s">
        <v>11</v>
      </c>
      <c r="H365" s="3" t="s">
        <v>12</v>
      </c>
      <c r="I365" s="3" t="s">
        <v>2</v>
      </c>
      <c r="J365" s="3" t="s">
        <v>3</v>
      </c>
      <c r="K365" s="3" t="s">
        <v>14</v>
      </c>
      <c r="L365" s="3" t="s">
        <v>44</v>
      </c>
      <c r="M365" s="4">
        <v>4</v>
      </c>
      <c r="N365" s="5">
        <v>136.21</v>
      </c>
      <c r="O365" s="6">
        <v>0.05</v>
      </c>
      <c r="P365" s="5">
        <v>68.55</v>
      </c>
      <c r="Q365" s="5">
        <f t="shared" si="20"/>
        <v>517.59799999999996</v>
      </c>
      <c r="R365" s="5">
        <f t="shared" si="21"/>
        <v>274.2</v>
      </c>
      <c r="S365" s="5">
        <f t="shared" si="22"/>
        <v>243.39799999999997</v>
      </c>
      <c r="T365" s="7">
        <f t="shared" si="23"/>
        <v>0.4702452482428448</v>
      </c>
    </row>
    <row r="366" spans="1:20" ht="15.5" x14ac:dyDescent="0.35">
      <c r="A366" s="1">
        <v>3280</v>
      </c>
      <c r="B366" s="2">
        <v>46096</v>
      </c>
      <c r="C366" s="3">
        <f>YEAR(SalesDataTable[[#This Row],[Order Date]])</f>
        <v>2026</v>
      </c>
      <c r="D366" s="8" t="str">
        <f>"Q"&amp;ROUNDUP(MONTH(SalesDataTable[[#This Row],[Order Date]])/3,0)</f>
        <v>Q1</v>
      </c>
      <c r="E366" s="3">
        <f>MONTH(SalesDataTable[[#This Row],[Order Date]])</f>
        <v>3</v>
      </c>
      <c r="F366" s="3" t="str">
        <f>TEXT(SalesDataTable[[#This Row],[Order Date]],"MMM")</f>
        <v>Mar</v>
      </c>
      <c r="G366" s="3" t="s">
        <v>20</v>
      </c>
      <c r="H366" s="3" t="s">
        <v>21</v>
      </c>
      <c r="I366" s="3" t="s">
        <v>2</v>
      </c>
      <c r="J366" s="3" t="s">
        <v>3</v>
      </c>
      <c r="K366" s="3" t="s">
        <v>14</v>
      </c>
      <c r="L366" s="3" t="s">
        <v>32</v>
      </c>
      <c r="M366" s="4">
        <v>3</v>
      </c>
      <c r="N366" s="5">
        <v>46.68</v>
      </c>
      <c r="O366" s="6">
        <v>0</v>
      </c>
      <c r="P366" s="5">
        <v>18.760000000000002</v>
      </c>
      <c r="Q366" s="5">
        <f t="shared" si="20"/>
        <v>140.04</v>
      </c>
      <c r="R366" s="5">
        <f t="shared" si="21"/>
        <v>56.28</v>
      </c>
      <c r="S366" s="5">
        <f t="shared" si="22"/>
        <v>83.759999999999991</v>
      </c>
      <c r="T366" s="7">
        <f t="shared" si="23"/>
        <v>0.59811482433590402</v>
      </c>
    </row>
    <row r="367" spans="1:20" ht="15.5" x14ac:dyDescent="0.35">
      <c r="A367" s="1">
        <v>5149</v>
      </c>
      <c r="B367" s="2">
        <v>46096</v>
      </c>
      <c r="C367" s="3">
        <f>YEAR(SalesDataTable[[#This Row],[Order Date]])</f>
        <v>2026</v>
      </c>
      <c r="D367" s="8" t="str">
        <f>"Q"&amp;ROUNDUP(MONTH(SalesDataTable[[#This Row],[Order Date]])/3,0)</f>
        <v>Q1</v>
      </c>
      <c r="E367" s="3">
        <f>MONTH(SalesDataTable[[#This Row],[Order Date]])</f>
        <v>3</v>
      </c>
      <c r="F367" s="3" t="str">
        <f>TEXT(SalesDataTable[[#This Row],[Order Date]],"MMM")</f>
        <v>Mar</v>
      </c>
      <c r="G367" s="3" t="s">
        <v>6</v>
      </c>
      <c r="H367" s="3" t="s">
        <v>43</v>
      </c>
      <c r="I367" s="3" t="s">
        <v>19</v>
      </c>
      <c r="J367" s="3" t="s">
        <v>13</v>
      </c>
      <c r="K367" s="3" t="s">
        <v>14</v>
      </c>
      <c r="L367" s="3" t="s">
        <v>15</v>
      </c>
      <c r="M367" s="4">
        <v>1</v>
      </c>
      <c r="N367" s="5">
        <v>35.340000000000003</v>
      </c>
      <c r="O367" s="6">
        <v>0.05</v>
      </c>
      <c r="P367" s="5">
        <v>13.37</v>
      </c>
      <c r="Q367" s="5">
        <f t="shared" si="20"/>
        <v>33.573</v>
      </c>
      <c r="R367" s="5">
        <f t="shared" si="21"/>
        <v>13.37</v>
      </c>
      <c r="S367" s="5">
        <f t="shared" si="22"/>
        <v>20.203000000000003</v>
      </c>
      <c r="T367" s="7">
        <f t="shared" si="23"/>
        <v>0.60176332171685587</v>
      </c>
    </row>
    <row r="368" spans="1:20" ht="15.5" x14ac:dyDescent="0.35">
      <c r="A368" s="1">
        <v>412</v>
      </c>
      <c r="B368" s="2">
        <v>46097</v>
      </c>
      <c r="C368" s="3">
        <f>YEAR(SalesDataTable[[#This Row],[Order Date]])</f>
        <v>2026</v>
      </c>
      <c r="D368" s="8" t="str">
        <f>"Q"&amp;ROUNDUP(MONTH(SalesDataTable[[#This Row],[Order Date]])/3,0)</f>
        <v>Q1</v>
      </c>
      <c r="E368" s="3">
        <f>MONTH(SalesDataTable[[#This Row],[Order Date]])</f>
        <v>3</v>
      </c>
      <c r="F368" s="3" t="str">
        <f>TEXT(SalesDataTable[[#This Row],[Order Date]],"MMM")</f>
        <v>Mar</v>
      </c>
      <c r="G368" s="3" t="s">
        <v>20</v>
      </c>
      <c r="H368" s="3" t="s">
        <v>31</v>
      </c>
      <c r="I368" s="3" t="s">
        <v>19</v>
      </c>
      <c r="J368" s="3" t="s">
        <v>3</v>
      </c>
      <c r="K368" s="3" t="s">
        <v>34</v>
      </c>
      <c r="L368" s="3" t="s">
        <v>35</v>
      </c>
      <c r="M368" s="4">
        <v>2</v>
      </c>
      <c r="N368" s="5">
        <v>40.19</v>
      </c>
      <c r="O368" s="6">
        <v>0</v>
      </c>
      <c r="P368" s="5">
        <v>14.92</v>
      </c>
      <c r="Q368" s="5">
        <f t="shared" si="20"/>
        <v>80.38</v>
      </c>
      <c r="R368" s="5">
        <f t="shared" si="21"/>
        <v>29.84</v>
      </c>
      <c r="S368" s="5">
        <f t="shared" si="22"/>
        <v>50.539999999999992</v>
      </c>
      <c r="T368" s="7">
        <f t="shared" si="23"/>
        <v>0.62876337397362525</v>
      </c>
    </row>
    <row r="369" spans="1:20" ht="15.5" x14ac:dyDescent="0.35">
      <c r="A369" s="1">
        <v>1161</v>
      </c>
      <c r="B369" s="2">
        <v>46097</v>
      </c>
      <c r="C369" s="3">
        <f>YEAR(SalesDataTable[[#This Row],[Order Date]])</f>
        <v>2026</v>
      </c>
      <c r="D369" s="8" t="str">
        <f>"Q"&amp;ROUNDUP(MONTH(SalesDataTable[[#This Row],[Order Date]])/3,0)</f>
        <v>Q1</v>
      </c>
      <c r="E369" s="3">
        <f>MONTH(SalesDataTable[[#This Row],[Order Date]])</f>
        <v>3</v>
      </c>
      <c r="F369" s="3" t="str">
        <f>TEXT(SalesDataTable[[#This Row],[Order Date]],"MMM")</f>
        <v>Mar</v>
      </c>
      <c r="G369" s="3" t="s">
        <v>6</v>
      </c>
      <c r="H369" s="3" t="s">
        <v>43</v>
      </c>
      <c r="I369" s="3" t="s">
        <v>2</v>
      </c>
      <c r="J369" s="3" t="s">
        <v>13</v>
      </c>
      <c r="K369" s="3" t="s">
        <v>4</v>
      </c>
      <c r="L369" s="3" t="s">
        <v>30</v>
      </c>
      <c r="M369" s="4">
        <v>2</v>
      </c>
      <c r="N369" s="5">
        <v>101.73</v>
      </c>
      <c r="O369" s="6">
        <v>0.05</v>
      </c>
      <c r="P369" s="5">
        <v>51.56</v>
      </c>
      <c r="Q369" s="5">
        <f t="shared" si="20"/>
        <v>193.28700000000001</v>
      </c>
      <c r="R369" s="5">
        <f t="shared" si="21"/>
        <v>103.12</v>
      </c>
      <c r="S369" s="5">
        <f t="shared" si="22"/>
        <v>90.167000000000002</v>
      </c>
      <c r="T369" s="7">
        <f t="shared" si="23"/>
        <v>0.46649283190281809</v>
      </c>
    </row>
    <row r="370" spans="1:20" ht="15.5" x14ac:dyDescent="0.35">
      <c r="A370" s="1">
        <v>1320</v>
      </c>
      <c r="B370" s="2">
        <v>46097</v>
      </c>
      <c r="C370" s="3">
        <f>YEAR(SalesDataTable[[#This Row],[Order Date]])</f>
        <v>2026</v>
      </c>
      <c r="D370" s="8" t="str">
        <f>"Q"&amp;ROUNDUP(MONTH(SalesDataTable[[#This Row],[Order Date]])/3,0)</f>
        <v>Q1</v>
      </c>
      <c r="E370" s="3">
        <f>MONTH(SalesDataTable[[#This Row],[Order Date]])</f>
        <v>3</v>
      </c>
      <c r="F370" s="3" t="str">
        <f>TEXT(SalesDataTable[[#This Row],[Order Date]],"MMM")</f>
        <v>Mar</v>
      </c>
      <c r="G370" s="3" t="s">
        <v>11</v>
      </c>
      <c r="H370" s="3" t="s">
        <v>18</v>
      </c>
      <c r="I370" s="3" t="s">
        <v>19</v>
      </c>
      <c r="J370" s="3" t="s">
        <v>16</v>
      </c>
      <c r="K370" s="3" t="s">
        <v>23</v>
      </c>
      <c r="L370" s="3" t="s">
        <v>29</v>
      </c>
      <c r="M370" s="4">
        <v>1</v>
      </c>
      <c r="N370" s="5">
        <v>200.05</v>
      </c>
      <c r="O370" s="6">
        <v>0</v>
      </c>
      <c r="P370" s="5">
        <v>102.69</v>
      </c>
      <c r="Q370" s="5">
        <f t="shared" si="20"/>
        <v>200.05</v>
      </c>
      <c r="R370" s="5">
        <f t="shared" si="21"/>
        <v>102.69</v>
      </c>
      <c r="S370" s="5">
        <f t="shared" si="22"/>
        <v>97.360000000000014</v>
      </c>
      <c r="T370" s="7">
        <f t="shared" si="23"/>
        <v>0.48667833041739567</v>
      </c>
    </row>
    <row r="371" spans="1:20" ht="15.5" x14ac:dyDescent="0.35">
      <c r="A371" s="1">
        <v>2528</v>
      </c>
      <c r="B371" s="2">
        <v>46097</v>
      </c>
      <c r="C371" s="3">
        <f>YEAR(SalesDataTable[[#This Row],[Order Date]])</f>
        <v>2026</v>
      </c>
      <c r="D371" s="8" t="str">
        <f>"Q"&amp;ROUNDUP(MONTH(SalesDataTable[[#This Row],[Order Date]])/3,0)</f>
        <v>Q1</v>
      </c>
      <c r="E371" s="3">
        <f>MONTH(SalesDataTable[[#This Row],[Order Date]])</f>
        <v>3</v>
      </c>
      <c r="F371" s="3" t="str">
        <f>TEXT(SalesDataTable[[#This Row],[Order Date]],"MMM")</f>
        <v>Mar</v>
      </c>
      <c r="G371" s="3" t="s">
        <v>20</v>
      </c>
      <c r="H371" s="3" t="s">
        <v>31</v>
      </c>
      <c r="I371" s="3" t="s">
        <v>2</v>
      </c>
      <c r="J371" s="3" t="s">
        <v>13</v>
      </c>
      <c r="K371" s="3" t="s">
        <v>9</v>
      </c>
      <c r="L371" s="3" t="s">
        <v>10</v>
      </c>
      <c r="M371" s="4">
        <v>1</v>
      </c>
      <c r="N371" s="5">
        <v>90.06</v>
      </c>
      <c r="O371" s="6">
        <v>0</v>
      </c>
      <c r="P371" s="5">
        <v>44.49</v>
      </c>
      <c r="Q371" s="5">
        <f t="shared" si="20"/>
        <v>90.06</v>
      </c>
      <c r="R371" s="5">
        <f t="shared" si="21"/>
        <v>44.49</v>
      </c>
      <c r="S371" s="5">
        <f t="shared" si="22"/>
        <v>45.57</v>
      </c>
      <c r="T371" s="7">
        <f t="shared" si="23"/>
        <v>0.50599600266489009</v>
      </c>
    </row>
    <row r="372" spans="1:20" ht="15.5" x14ac:dyDescent="0.35">
      <c r="A372" s="1">
        <v>2956</v>
      </c>
      <c r="B372" s="2">
        <v>46097</v>
      </c>
      <c r="C372" s="3">
        <f>YEAR(SalesDataTable[[#This Row],[Order Date]])</f>
        <v>2026</v>
      </c>
      <c r="D372" s="8" t="str">
        <f>"Q"&amp;ROUNDUP(MONTH(SalesDataTable[[#This Row],[Order Date]])/3,0)</f>
        <v>Q1</v>
      </c>
      <c r="E372" s="3">
        <f>MONTH(SalesDataTable[[#This Row],[Order Date]])</f>
        <v>3</v>
      </c>
      <c r="F372" s="3" t="str">
        <f>TEXT(SalesDataTable[[#This Row],[Order Date]],"MMM")</f>
        <v>Mar</v>
      </c>
      <c r="G372" s="3" t="s">
        <v>6</v>
      </c>
      <c r="H372" s="3" t="s">
        <v>41</v>
      </c>
      <c r="I372" s="3" t="s">
        <v>2</v>
      </c>
      <c r="J372" s="3" t="s">
        <v>13</v>
      </c>
      <c r="K372" s="3" t="s">
        <v>14</v>
      </c>
      <c r="L372" s="3" t="s">
        <v>15</v>
      </c>
      <c r="M372" s="4">
        <v>1</v>
      </c>
      <c r="N372" s="5">
        <v>37.119999999999997</v>
      </c>
      <c r="O372" s="6">
        <v>0.1</v>
      </c>
      <c r="P372" s="5">
        <v>13.39</v>
      </c>
      <c r="Q372" s="5">
        <f t="shared" si="20"/>
        <v>33.408000000000001</v>
      </c>
      <c r="R372" s="5">
        <f t="shared" si="21"/>
        <v>13.39</v>
      </c>
      <c r="S372" s="5">
        <f t="shared" si="22"/>
        <v>20.018000000000001</v>
      </c>
      <c r="T372" s="7">
        <f t="shared" si="23"/>
        <v>0.59919779693486586</v>
      </c>
    </row>
    <row r="373" spans="1:20" ht="15.5" x14ac:dyDescent="0.35">
      <c r="A373" s="1">
        <v>2973</v>
      </c>
      <c r="B373" s="2">
        <v>46097</v>
      </c>
      <c r="C373" s="3">
        <f>YEAR(SalesDataTable[[#This Row],[Order Date]])</f>
        <v>2026</v>
      </c>
      <c r="D373" s="8" t="str">
        <f>"Q"&amp;ROUNDUP(MONTH(SalesDataTable[[#This Row],[Order Date]])/3,0)</f>
        <v>Q1</v>
      </c>
      <c r="E373" s="3">
        <f>MONTH(SalesDataTable[[#This Row],[Order Date]])</f>
        <v>3</v>
      </c>
      <c r="F373" s="3" t="str">
        <f>TEXT(SalesDataTable[[#This Row],[Order Date]],"MMM")</f>
        <v>Mar</v>
      </c>
      <c r="G373" s="3" t="s">
        <v>0</v>
      </c>
      <c r="H373" s="3" t="s">
        <v>1</v>
      </c>
      <c r="I373" s="3" t="s">
        <v>19</v>
      </c>
      <c r="J373" s="3" t="s">
        <v>3</v>
      </c>
      <c r="K373" s="3" t="s">
        <v>9</v>
      </c>
      <c r="L373" s="3" t="s">
        <v>37</v>
      </c>
      <c r="M373" s="4">
        <v>2</v>
      </c>
      <c r="N373" s="5">
        <v>156.09</v>
      </c>
      <c r="O373" s="6">
        <v>0.1</v>
      </c>
      <c r="P373" s="5">
        <v>79.72</v>
      </c>
      <c r="Q373" s="5">
        <f t="shared" si="20"/>
        <v>280.96199999999999</v>
      </c>
      <c r="R373" s="5">
        <f t="shared" si="21"/>
        <v>159.44</v>
      </c>
      <c r="S373" s="5">
        <f t="shared" si="22"/>
        <v>121.52199999999999</v>
      </c>
      <c r="T373" s="7">
        <f t="shared" si="23"/>
        <v>0.43252112385304775</v>
      </c>
    </row>
    <row r="374" spans="1:20" ht="15.5" x14ac:dyDescent="0.35">
      <c r="A374" s="1">
        <v>3358</v>
      </c>
      <c r="B374" s="2">
        <v>46097</v>
      </c>
      <c r="C374" s="3">
        <f>YEAR(SalesDataTable[[#This Row],[Order Date]])</f>
        <v>2026</v>
      </c>
      <c r="D374" s="8" t="str">
        <f>"Q"&amp;ROUNDUP(MONTH(SalesDataTable[[#This Row],[Order Date]])/3,0)</f>
        <v>Q1</v>
      </c>
      <c r="E374" s="3">
        <f>MONTH(SalesDataTable[[#This Row],[Order Date]])</f>
        <v>3</v>
      </c>
      <c r="F374" s="3" t="str">
        <f>TEXT(SalesDataTable[[#This Row],[Order Date]],"MMM")</f>
        <v>Mar</v>
      </c>
      <c r="G374" s="3" t="s">
        <v>0</v>
      </c>
      <c r="H374" s="3" t="s">
        <v>1</v>
      </c>
      <c r="I374" s="3" t="s">
        <v>8</v>
      </c>
      <c r="J374" s="3" t="s">
        <v>16</v>
      </c>
      <c r="K374" s="3" t="s">
        <v>34</v>
      </c>
      <c r="L374" s="3" t="s">
        <v>42</v>
      </c>
      <c r="M374" s="4">
        <v>12</v>
      </c>
      <c r="N374" s="5">
        <v>36.44</v>
      </c>
      <c r="O374" s="6">
        <v>0.05</v>
      </c>
      <c r="P374" s="5">
        <v>13.65</v>
      </c>
      <c r="Q374" s="5">
        <f t="shared" si="20"/>
        <v>415.41599999999994</v>
      </c>
      <c r="R374" s="5">
        <f t="shared" si="21"/>
        <v>163.80000000000001</v>
      </c>
      <c r="S374" s="5">
        <f t="shared" si="22"/>
        <v>251.61599999999993</v>
      </c>
      <c r="T374" s="7">
        <f t="shared" si="23"/>
        <v>0.60569645848980291</v>
      </c>
    </row>
    <row r="375" spans="1:20" ht="15.5" x14ac:dyDescent="0.35">
      <c r="A375" s="1">
        <v>164</v>
      </c>
      <c r="B375" s="2">
        <v>46098</v>
      </c>
      <c r="C375" s="3">
        <f>YEAR(SalesDataTable[[#This Row],[Order Date]])</f>
        <v>2026</v>
      </c>
      <c r="D375" s="8" t="str">
        <f>"Q"&amp;ROUNDUP(MONTH(SalesDataTable[[#This Row],[Order Date]])/3,0)</f>
        <v>Q1</v>
      </c>
      <c r="E375" s="3">
        <f>MONTH(SalesDataTable[[#This Row],[Order Date]])</f>
        <v>3</v>
      </c>
      <c r="F375" s="3" t="str">
        <f>TEXT(SalesDataTable[[#This Row],[Order Date]],"MMM")</f>
        <v>Mar</v>
      </c>
      <c r="G375" s="3" t="s">
        <v>0</v>
      </c>
      <c r="H375" s="3" t="s">
        <v>50</v>
      </c>
      <c r="I375" s="3" t="s">
        <v>28</v>
      </c>
      <c r="J375" s="3" t="s">
        <v>16</v>
      </c>
      <c r="K375" s="3" t="s">
        <v>23</v>
      </c>
      <c r="L375" s="3" t="s">
        <v>51</v>
      </c>
      <c r="M375" s="4">
        <v>5</v>
      </c>
      <c r="N375" s="5">
        <v>123.95</v>
      </c>
      <c r="O375" s="6">
        <v>0.05</v>
      </c>
      <c r="P375" s="5">
        <v>59.23</v>
      </c>
      <c r="Q375" s="5">
        <f t="shared" si="20"/>
        <v>588.76249999999993</v>
      </c>
      <c r="R375" s="5">
        <f t="shared" si="21"/>
        <v>296.14999999999998</v>
      </c>
      <c r="S375" s="5">
        <f t="shared" si="22"/>
        <v>292.61249999999995</v>
      </c>
      <c r="T375" s="7">
        <f t="shared" si="23"/>
        <v>0.49699581749856692</v>
      </c>
    </row>
    <row r="376" spans="1:20" ht="15.5" x14ac:dyDescent="0.35">
      <c r="A376" s="1">
        <v>995</v>
      </c>
      <c r="B376" s="2">
        <v>46098</v>
      </c>
      <c r="C376" s="3">
        <f>YEAR(SalesDataTable[[#This Row],[Order Date]])</f>
        <v>2026</v>
      </c>
      <c r="D376" s="8" t="str">
        <f>"Q"&amp;ROUNDUP(MONTH(SalesDataTable[[#This Row],[Order Date]])/3,0)</f>
        <v>Q1</v>
      </c>
      <c r="E376" s="3">
        <f>MONTH(SalesDataTable[[#This Row],[Order Date]])</f>
        <v>3</v>
      </c>
      <c r="F376" s="3" t="str">
        <f>TEXT(SalesDataTable[[#This Row],[Order Date]],"MMM")</f>
        <v>Mar</v>
      </c>
      <c r="G376" s="3" t="s">
        <v>11</v>
      </c>
      <c r="H376" s="3" t="s">
        <v>52</v>
      </c>
      <c r="I376" s="3" t="s">
        <v>28</v>
      </c>
      <c r="J376" s="3" t="s">
        <v>16</v>
      </c>
      <c r="K376" s="3" t="s">
        <v>23</v>
      </c>
      <c r="L376" s="3" t="s">
        <v>29</v>
      </c>
      <c r="M376" s="4">
        <v>1</v>
      </c>
      <c r="N376" s="5">
        <v>192.84</v>
      </c>
      <c r="O376" s="6">
        <v>0.15</v>
      </c>
      <c r="P376" s="5">
        <v>101.42</v>
      </c>
      <c r="Q376" s="5">
        <f t="shared" si="20"/>
        <v>163.91399999999999</v>
      </c>
      <c r="R376" s="5">
        <f t="shared" si="21"/>
        <v>101.42</v>
      </c>
      <c r="S376" s="5">
        <f t="shared" si="22"/>
        <v>62.493999999999986</v>
      </c>
      <c r="T376" s="7">
        <f t="shared" si="23"/>
        <v>0.38126090510877647</v>
      </c>
    </row>
    <row r="377" spans="1:20" ht="15.5" x14ac:dyDescent="0.35">
      <c r="A377" s="1">
        <v>4912</v>
      </c>
      <c r="B377" s="2">
        <v>46098</v>
      </c>
      <c r="C377" s="3">
        <f>YEAR(SalesDataTable[[#This Row],[Order Date]])</f>
        <v>2026</v>
      </c>
      <c r="D377" s="8" t="str">
        <f>"Q"&amp;ROUNDUP(MONTH(SalesDataTable[[#This Row],[Order Date]])/3,0)</f>
        <v>Q1</v>
      </c>
      <c r="E377" s="3">
        <f>MONTH(SalesDataTable[[#This Row],[Order Date]])</f>
        <v>3</v>
      </c>
      <c r="F377" s="3" t="str">
        <f>TEXT(SalesDataTable[[#This Row],[Order Date]],"MMM")</f>
        <v>Mar</v>
      </c>
      <c r="G377" s="3" t="s">
        <v>6</v>
      </c>
      <c r="H377" s="3" t="s">
        <v>41</v>
      </c>
      <c r="I377" s="3" t="s">
        <v>2</v>
      </c>
      <c r="J377" s="3" t="s">
        <v>13</v>
      </c>
      <c r="K377" s="3" t="s">
        <v>9</v>
      </c>
      <c r="L377" s="3" t="s">
        <v>37</v>
      </c>
      <c r="M377" s="4">
        <v>1</v>
      </c>
      <c r="N377" s="5">
        <v>152.57</v>
      </c>
      <c r="O377" s="6">
        <v>0.1</v>
      </c>
      <c r="P377" s="5">
        <v>80.319999999999993</v>
      </c>
      <c r="Q377" s="5">
        <f t="shared" si="20"/>
        <v>137.31299999999999</v>
      </c>
      <c r="R377" s="5">
        <f t="shared" si="21"/>
        <v>80.319999999999993</v>
      </c>
      <c r="S377" s="5">
        <f t="shared" si="22"/>
        <v>56.992999999999995</v>
      </c>
      <c r="T377" s="7">
        <f t="shared" si="23"/>
        <v>0.41505902572953762</v>
      </c>
    </row>
    <row r="378" spans="1:20" ht="15.5" x14ac:dyDescent="0.35">
      <c r="A378" s="1">
        <v>29</v>
      </c>
      <c r="B378" s="2">
        <v>46099</v>
      </c>
      <c r="C378" s="3">
        <f>YEAR(SalesDataTable[[#This Row],[Order Date]])</f>
        <v>2026</v>
      </c>
      <c r="D378" s="8" t="str">
        <f>"Q"&amp;ROUNDUP(MONTH(SalesDataTable[[#This Row],[Order Date]])/3,0)</f>
        <v>Q1</v>
      </c>
      <c r="E378" s="3">
        <f>MONTH(SalesDataTable[[#This Row],[Order Date]])</f>
        <v>3</v>
      </c>
      <c r="F378" s="3" t="str">
        <f>TEXT(SalesDataTable[[#This Row],[Order Date]],"MMM")</f>
        <v>Mar</v>
      </c>
      <c r="G378" s="3" t="s">
        <v>20</v>
      </c>
      <c r="H378" s="3" t="s">
        <v>21</v>
      </c>
      <c r="I378" s="3" t="s">
        <v>2</v>
      </c>
      <c r="J378" s="3" t="s">
        <v>16</v>
      </c>
      <c r="K378" s="3" t="s">
        <v>14</v>
      </c>
      <c r="L378" s="3" t="s">
        <v>44</v>
      </c>
      <c r="M378" s="4">
        <v>2</v>
      </c>
      <c r="N378" s="5">
        <v>130.4</v>
      </c>
      <c r="O378" s="6">
        <v>0</v>
      </c>
      <c r="P378" s="5">
        <v>67.599999999999994</v>
      </c>
      <c r="Q378" s="5">
        <f t="shared" si="20"/>
        <v>260.8</v>
      </c>
      <c r="R378" s="5">
        <f t="shared" si="21"/>
        <v>135.19999999999999</v>
      </c>
      <c r="S378" s="5">
        <f t="shared" si="22"/>
        <v>125.60000000000002</v>
      </c>
      <c r="T378" s="7">
        <f t="shared" si="23"/>
        <v>0.48159509202453993</v>
      </c>
    </row>
    <row r="379" spans="1:20" ht="15.5" x14ac:dyDescent="0.35">
      <c r="A379" s="1">
        <v>891</v>
      </c>
      <c r="B379" s="2">
        <v>46099</v>
      </c>
      <c r="C379" s="3">
        <f>YEAR(SalesDataTable[[#This Row],[Order Date]])</f>
        <v>2026</v>
      </c>
      <c r="D379" s="8" t="str">
        <f>"Q"&amp;ROUNDUP(MONTH(SalesDataTable[[#This Row],[Order Date]])/3,0)</f>
        <v>Q1</v>
      </c>
      <c r="E379" s="3">
        <f>MONTH(SalesDataTable[[#This Row],[Order Date]])</f>
        <v>3</v>
      </c>
      <c r="F379" s="3" t="str">
        <f>TEXT(SalesDataTable[[#This Row],[Order Date]],"MMM")</f>
        <v>Mar</v>
      </c>
      <c r="G379" s="3" t="s">
        <v>11</v>
      </c>
      <c r="H379" s="3" t="s">
        <v>18</v>
      </c>
      <c r="I379" s="3" t="s">
        <v>2</v>
      </c>
      <c r="J379" s="3" t="s">
        <v>13</v>
      </c>
      <c r="K379" s="3" t="s">
        <v>9</v>
      </c>
      <c r="L379" s="3" t="s">
        <v>10</v>
      </c>
      <c r="M379" s="4">
        <v>2</v>
      </c>
      <c r="N379" s="5">
        <v>94.25</v>
      </c>
      <c r="O379" s="6">
        <v>0.1</v>
      </c>
      <c r="P379" s="5">
        <v>44.99</v>
      </c>
      <c r="Q379" s="5">
        <f t="shared" si="20"/>
        <v>169.65</v>
      </c>
      <c r="R379" s="5">
        <f t="shared" si="21"/>
        <v>89.98</v>
      </c>
      <c r="S379" s="5">
        <f t="shared" si="22"/>
        <v>79.67</v>
      </c>
      <c r="T379" s="7">
        <f t="shared" si="23"/>
        <v>0.46961391099322131</v>
      </c>
    </row>
    <row r="380" spans="1:20" ht="15.5" x14ac:dyDescent="0.35">
      <c r="A380" s="1">
        <v>1143</v>
      </c>
      <c r="B380" s="2">
        <v>46099</v>
      </c>
      <c r="C380" s="3">
        <f>YEAR(SalesDataTable[[#This Row],[Order Date]])</f>
        <v>2026</v>
      </c>
      <c r="D380" s="8" t="str">
        <f>"Q"&amp;ROUNDUP(MONTH(SalesDataTable[[#This Row],[Order Date]])/3,0)</f>
        <v>Q1</v>
      </c>
      <c r="E380" s="3">
        <f>MONTH(SalesDataTable[[#This Row],[Order Date]])</f>
        <v>3</v>
      </c>
      <c r="F380" s="3" t="str">
        <f>TEXT(SalesDataTable[[#This Row],[Order Date]],"MMM")</f>
        <v>Mar</v>
      </c>
      <c r="G380" s="3" t="s">
        <v>6</v>
      </c>
      <c r="H380" s="3" t="s">
        <v>43</v>
      </c>
      <c r="I380" s="3" t="s">
        <v>2</v>
      </c>
      <c r="J380" s="3" t="s">
        <v>16</v>
      </c>
      <c r="K380" s="3" t="s">
        <v>23</v>
      </c>
      <c r="L380" s="3" t="s">
        <v>51</v>
      </c>
      <c r="M380" s="4">
        <v>5</v>
      </c>
      <c r="N380" s="5">
        <v>125.91</v>
      </c>
      <c r="O380" s="6">
        <v>0</v>
      </c>
      <c r="P380" s="5">
        <v>59.36</v>
      </c>
      <c r="Q380" s="5">
        <f t="shared" si="20"/>
        <v>629.54999999999995</v>
      </c>
      <c r="R380" s="5">
        <f t="shared" si="21"/>
        <v>296.8</v>
      </c>
      <c r="S380" s="5">
        <f t="shared" si="22"/>
        <v>332.74999999999994</v>
      </c>
      <c r="T380" s="7">
        <f t="shared" si="23"/>
        <v>0.52855214041775866</v>
      </c>
    </row>
    <row r="381" spans="1:20" ht="15.5" x14ac:dyDescent="0.35">
      <c r="A381" s="1">
        <v>2478</v>
      </c>
      <c r="B381" s="2">
        <v>46099</v>
      </c>
      <c r="C381" s="3">
        <f>YEAR(SalesDataTable[[#This Row],[Order Date]])</f>
        <v>2026</v>
      </c>
      <c r="D381" s="8" t="str">
        <f>"Q"&amp;ROUNDUP(MONTH(SalesDataTable[[#This Row],[Order Date]])/3,0)</f>
        <v>Q1</v>
      </c>
      <c r="E381" s="3">
        <f>MONTH(SalesDataTable[[#This Row],[Order Date]])</f>
        <v>3</v>
      </c>
      <c r="F381" s="3" t="str">
        <f>TEXT(SalesDataTable[[#This Row],[Order Date]],"MMM")</f>
        <v>Mar</v>
      </c>
      <c r="G381" s="3" t="s">
        <v>20</v>
      </c>
      <c r="H381" s="3" t="s">
        <v>31</v>
      </c>
      <c r="I381" s="3" t="s">
        <v>19</v>
      </c>
      <c r="J381" s="3" t="s">
        <v>3</v>
      </c>
      <c r="K381" s="3" t="s">
        <v>34</v>
      </c>
      <c r="L381" s="3" t="s">
        <v>35</v>
      </c>
      <c r="M381" s="4">
        <v>2</v>
      </c>
      <c r="N381" s="5">
        <v>39.619999999999997</v>
      </c>
      <c r="O381" s="6">
        <v>0</v>
      </c>
      <c r="P381" s="5">
        <v>14.78</v>
      </c>
      <c r="Q381" s="5">
        <f t="shared" si="20"/>
        <v>79.239999999999995</v>
      </c>
      <c r="R381" s="5">
        <f t="shared" si="21"/>
        <v>29.56</v>
      </c>
      <c r="S381" s="5">
        <f t="shared" si="22"/>
        <v>49.679999999999993</v>
      </c>
      <c r="T381" s="7">
        <f t="shared" si="23"/>
        <v>0.62695608278647141</v>
      </c>
    </row>
    <row r="382" spans="1:20" ht="15.5" x14ac:dyDescent="0.35">
      <c r="A382" s="1">
        <v>3961</v>
      </c>
      <c r="B382" s="2">
        <v>46099</v>
      </c>
      <c r="C382" s="3">
        <f>YEAR(SalesDataTable[[#This Row],[Order Date]])</f>
        <v>2026</v>
      </c>
      <c r="D382" s="8" t="str">
        <f>"Q"&amp;ROUNDUP(MONTH(SalesDataTable[[#This Row],[Order Date]])/3,0)</f>
        <v>Q1</v>
      </c>
      <c r="E382" s="3">
        <f>MONTH(SalesDataTable[[#This Row],[Order Date]])</f>
        <v>3</v>
      </c>
      <c r="F382" s="3" t="str">
        <f>TEXT(SalesDataTable[[#This Row],[Order Date]],"MMM")</f>
        <v>Mar</v>
      </c>
      <c r="G382" s="3" t="s">
        <v>0</v>
      </c>
      <c r="H382" s="3" t="s">
        <v>36</v>
      </c>
      <c r="I382" s="3" t="s">
        <v>2</v>
      </c>
      <c r="J382" s="3" t="s">
        <v>16</v>
      </c>
      <c r="K382" s="3" t="s">
        <v>34</v>
      </c>
      <c r="L382" s="3" t="s">
        <v>42</v>
      </c>
      <c r="M382" s="4">
        <v>3</v>
      </c>
      <c r="N382" s="5">
        <v>36.32</v>
      </c>
      <c r="O382" s="6">
        <v>0</v>
      </c>
      <c r="P382" s="5">
        <v>14.18</v>
      </c>
      <c r="Q382" s="5">
        <f t="shared" si="20"/>
        <v>108.96000000000001</v>
      </c>
      <c r="R382" s="5">
        <f t="shared" si="21"/>
        <v>42.54</v>
      </c>
      <c r="S382" s="5">
        <f t="shared" si="22"/>
        <v>66.420000000000016</v>
      </c>
      <c r="T382" s="7">
        <f t="shared" si="23"/>
        <v>0.60958149779735693</v>
      </c>
    </row>
    <row r="383" spans="1:20" ht="15.5" x14ac:dyDescent="0.35">
      <c r="A383" s="1">
        <v>4724</v>
      </c>
      <c r="B383" s="2">
        <v>46099</v>
      </c>
      <c r="C383" s="3">
        <f>YEAR(SalesDataTable[[#This Row],[Order Date]])</f>
        <v>2026</v>
      </c>
      <c r="D383" s="8" t="str">
        <f>"Q"&amp;ROUNDUP(MONTH(SalesDataTable[[#This Row],[Order Date]])/3,0)</f>
        <v>Q1</v>
      </c>
      <c r="E383" s="3">
        <f>MONTH(SalesDataTable[[#This Row],[Order Date]])</f>
        <v>3</v>
      </c>
      <c r="F383" s="3" t="str">
        <f>TEXT(SalesDataTable[[#This Row],[Order Date]],"MMM")</f>
        <v>Mar</v>
      </c>
      <c r="G383" s="3" t="s">
        <v>0</v>
      </c>
      <c r="H383" s="3" t="s">
        <v>50</v>
      </c>
      <c r="I383" s="3" t="s">
        <v>19</v>
      </c>
      <c r="J383" s="3" t="s">
        <v>13</v>
      </c>
      <c r="K383" s="3" t="s">
        <v>34</v>
      </c>
      <c r="L383" s="3" t="s">
        <v>45</v>
      </c>
      <c r="M383" s="4">
        <v>1</v>
      </c>
      <c r="N383" s="5">
        <v>51.16</v>
      </c>
      <c r="O383" s="6">
        <v>0</v>
      </c>
      <c r="P383" s="5">
        <v>22.39</v>
      </c>
      <c r="Q383" s="5">
        <f t="shared" si="20"/>
        <v>51.16</v>
      </c>
      <c r="R383" s="5">
        <f t="shared" si="21"/>
        <v>22.39</v>
      </c>
      <c r="S383" s="5">
        <f t="shared" si="22"/>
        <v>28.769999999999996</v>
      </c>
      <c r="T383" s="7">
        <f t="shared" si="23"/>
        <v>0.56235340109460508</v>
      </c>
    </row>
    <row r="384" spans="1:20" ht="15.5" x14ac:dyDescent="0.35">
      <c r="A384" s="1">
        <v>2171</v>
      </c>
      <c r="B384" s="2">
        <v>46100</v>
      </c>
      <c r="C384" s="3">
        <f>YEAR(SalesDataTable[[#This Row],[Order Date]])</f>
        <v>2026</v>
      </c>
      <c r="D384" s="8" t="str">
        <f>"Q"&amp;ROUNDUP(MONTH(SalesDataTable[[#This Row],[Order Date]])/3,0)</f>
        <v>Q1</v>
      </c>
      <c r="E384" s="3">
        <f>MONTH(SalesDataTable[[#This Row],[Order Date]])</f>
        <v>3</v>
      </c>
      <c r="F384" s="3" t="str">
        <f>TEXT(SalesDataTable[[#This Row],[Order Date]],"MMM")</f>
        <v>Mar</v>
      </c>
      <c r="G384" s="3" t="s">
        <v>20</v>
      </c>
      <c r="H384" s="3" t="s">
        <v>47</v>
      </c>
      <c r="I384" s="3" t="s">
        <v>8</v>
      </c>
      <c r="J384" s="3" t="s">
        <v>16</v>
      </c>
      <c r="K384" s="3" t="s">
        <v>34</v>
      </c>
      <c r="L384" s="3" t="s">
        <v>42</v>
      </c>
      <c r="M384" s="4">
        <v>5</v>
      </c>
      <c r="N384" s="5">
        <v>35.65</v>
      </c>
      <c r="O384" s="6">
        <v>0.1</v>
      </c>
      <c r="P384" s="5">
        <v>13.64</v>
      </c>
      <c r="Q384" s="5">
        <f t="shared" si="20"/>
        <v>160.42500000000001</v>
      </c>
      <c r="R384" s="5">
        <f t="shared" si="21"/>
        <v>68.2</v>
      </c>
      <c r="S384" s="5">
        <f t="shared" si="22"/>
        <v>92.225000000000009</v>
      </c>
      <c r="T384" s="7">
        <f t="shared" si="23"/>
        <v>0.5748792270531401</v>
      </c>
    </row>
    <row r="385" spans="1:20" ht="15.5" x14ac:dyDescent="0.35">
      <c r="A385" s="1">
        <v>2311</v>
      </c>
      <c r="B385" s="2">
        <v>46100</v>
      </c>
      <c r="C385" s="3">
        <f>YEAR(SalesDataTable[[#This Row],[Order Date]])</f>
        <v>2026</v>
      </c>
      <c r="D385" s="8" t="str">
        <f>"Q"&amp;ROUNDUP(MONTH(SalesDataTable[[#This Row],[Order Date]])/3,0)</f>
        <v>Q1</v>
      </c>
      <c r="E385" s="3">
        <f>MONTH(SalesDataTable[[#This Row],[Order Date]])</f>
        <v>3</v>
      </c>
      <c r="F385" s="3" t="str">
        <f>TEXT(SalesDataTable[[#This Row],[Order Date]],"MMM")</f>
        <v>Mar</v>
      </c>
      <c r="G385" s="3" t="s">
        <v>20</v>
      </c>
      <c r="H385" s="3" t="s">
        <v>33</v>
      </c>
      <c r="I385" s="3" t="s">
        <v>2</v>
      </c>
      <c r="J385" s="3" t="s">
        <v>13</v>
      </c>
      <c r="K385" s="3" t="s">
        <v>9</v>
      </c>
      <c r="L385" s="3" t="s">
        <v>17</v>
      </c>
      <c r="M385" s="4">
        <v>1</v>
      </c>
      <c r="N385" s="5">
        <v>145.19</v>
      </c>
      <c r="O385" s="6">
        <v>0</v>
      </c>
      <c r="P385" s="5">
        <v>80.67</v>
      </c>
      <c r="Q385" s="5">
        <f t="shared" si="20"/>
        <v>145.19</v>
      </c>
      <c r="R385" s="5">
        <f t="shared" si="21"/>
        <v>80.67</v>
      </c>
      <c r="S385" s="5">
        <f t="shared" si="22"/>
        <v>64.52</v>
      </c>
      <c r="T385" s="7">
        <f t="shared" si="23"/>
        <v>0.44438322198498514</v>
      </c>
    </row>
    <row r="386" spans="1:20" ht="15.5" x14ac:dyDescent="0.35">
      <c r="A386" s="1">
        <v>3563</v>
      </c>
      <c r="B386" s="2">
        <v>46100</v>
      </c>
      <c r="C386" s="3">
        <f>YEAR(SalesDataTable[[#This Row],[Order Date]])</f>
        <v>2026</v>
      </c>
      <c r="D386" s="8" t="str">
        <f>"Q"&amp;ROUNDUP(MONTH(SalesDataTable[[#This Row],[Order Date]])/3,0)</f>
        <v>Q1</v>
      </c>
      <c r="E386" s="3">
        <f>MONTH(SalesDataTable[[#This Row],[Order Date]])</f>
        <v>3</v>
      </c>
      <c r="F386" s="3" t="str">
        <f>TEXT(SalesDataTable[[#This Row],[Order Date]],"MMM")</f>
        <v>Mar</v>
      </c>
      <c r="G386" s="3" t="s">
        <v>20</v>
      </c>
      <c r="H386" s="3" t="s">
        <v>33</v>
      </c>
      <c r="I386" s="3" t="s">
        <v>2</v>
      </c>
      <c r="J386" s="3" t="s">
        <v>3</v>
      </c>
      <c r="K386" s="3" t="s">
        <v>4</v>
      </c>
      <c r="L386" s="3" t="s">
        <v>26</v>
      </c>
      <c r="M386" s="4">
        <v>2</v>
      </c>
      <c r="N386" s="5">
        <v>40.090000000000003</v>
      </c>
      <c r="O386" s="6">
        <v>0</v>
      </c>
      <c r="P386" s="5">
        <v>17.2</v>
      </c>
      <c r="Q386" s="5">
        <f t="shared" ref="Q386:Q449" si="24">M386*N386*(1-O386)</f>
        <v>80.180000000000007</v>
      </c>
      <c r="R386" s="5">
        <f t="shared" ref="R386:R449" si="25">M386*P386</f>
        <v>34.4</v>
      </c>
      <c r="S386" s="5">
        <f t="shared" ref="S386:S449" si="26">Q386-R386</f>
        <v>45.780000000000008</v>
      </c>
      <c r="T386" s="7">
        <f t="shared" ref="T386:T449" si="27">IFERROR(S386/Q386,0)</f>
        <v>0.57096532801197308</v>
      </c>
    </row>
    <row r="387" spans="1:20" ht="15.5" x14ac:dyDescent="0.35">
      <c r="A387" s="1">
        <v>3587</v>
      </c>
      <c r="B387" s="2">
        <v>46100</v>
      </c>
      <c r="C387" s="3">
        <f>YEAR(SalesDataTable[[#This Row],[Order Date]])</f>
        <v>2026</v>
      </c>
      <c r="D387" s="8" t="str">
        <f>"Q"&amp;ROUNDUP(MONTH(SalesDataTable[[#This Row],[Order Date]])/3,0)</f>
        <v>Q1</v>
      </c>
      <c r="E387" s="3">
        <f>MONTH(SalesDataTable[[#This Row],[Order Date]])</f>
        <v>3</v>
      </c>
      <c r="F387" s="3" t="str">
        <f>TEXT(SalesDataTable[[#This Row],[Order Date]],"MMM")</f>
        <v>Mar</v>
      </c>
      <c r="G387" s="3" t="s">
        <v>20</v>
      </c>
      <c r="H387" s="3" t="s">
        <v>31</v>
      </c>
      <c r="I387" s="3" t="s">
        <v>2</v>
      </c>
      <c r="J387" s="3" t="s">
        <v>3</v>
      </c>
      <c r="K387" s="3" t="s">
        <v>34</v>
      </c>
      <c r="L387" s="3" t="s">
        <v>35</v>
      </c>
      <c r="M387" s="4">
        <v>1</v>
      </c>
      <c r="N387" s="5">
        <v>39.47</v>
      </c>
      <c r="O387" s="6">
        <v>0</v>
      </c>
      <c r="P387" s="5">
        <v>15.02</v>
      </c>
      <c r="Q387" s="5">
        <f t="shared" si="24"/>
        <v>39.47</v>
      </c>
      <c r="R387" s="5">
        <f t="shared" si="25"/>
        <v>15.02</v>
      </c>
      <c r="S387" s="5">
        <f t="shared" si="26"/>
        <v>24.45</v>
      </c>
      <c r="T387" s="7">
        <f t="shared" si="27"/>
        <v>0.61945781606283257</v>
      </c>
    </row>
    <row r="388" spans="1:20" ht="15.5" x14ac:dyDescent="0.35">
      <c r="A388" s="1">
        <v>3706</v>
      </c>
      <c r="B388" s="2">
        <v>46100</v>
      </c>
      <c r="C388" s="3">
        <f>YEAR(SalesDataTable[[#This Row],[Order Date]])</f>
        <v>2026</v>
      </c>
      <c r="D388" s="8" t="str">
        <f>"Q"&amp;ROUNDUP(MONTH(SalesDataTable[[#This Row],[Order Date]])/3,0)</f>
        <v>Q1</v>
      </c>
      <c r="E388" s="3">
        <f>MONTH(SalesDataTable[[#This Row],[Order Date]])</f>
        <v>3</v>
      </c>
      <c r="F388" s="3" t="str">
        <f>TEXT(SalesDataTable[[#This Row],[Order Date]],"MMM")</f>
        <v>Mar</v>
      </c>
      <c r="G388" s="3" t="s">
        <v>0</v>
      </c>
      <c r="H388" s="3" t="s">
        <v>1</v>
      </c>
      <c r="I388" s="3" t="s">
        <v>2</v>
      </c>
      <c r="J388" s="3" t="s">
        <v>3</v>
      </c>
      <c r="K388" s="3" t="s">
        <v>4</v>
      </c>
      <c r="L388" s="3" t="s">
        <v>30</v>
      </c>
      <c r="M388" s="4">
        <v>2</v>
      </c>
      <c r="N388" s="5">
        <v>103.42</v>
      </c>
      <c r="O388" s="6">
        <v>0</v>
      </c>
      <c r="P388" s="5">
        <v>49.51</v>
      </c>
      <c r="Q388" s="5">
        <f t="shared" si="24"/>
        <v>206.84</v>
      </c>
      <c r="R388" s="5">
        <f t="shared" si="25"/>
        <v>99.02</v>
      </c>
      <c r="S388" s="5">
        <f t="shared" si="26"/>
        <v>107.82000000000001</v>
      </c>
      <c r="T388" s="7">
        <f t="shared" si="27"/>
        <v>0.52127248114484626</v>
      </c>
    </row>
    <row r="389" spans="1:20" ht="15.5" x14ac:dyDescent="0.35">
      <c r="A389" s="1">
        <v>4121</v>
      </c>
      <c r="B389" s="2">
        <v>46100</v>
      </c>
      <c r="C389" s="3">
        <f>YEAR(SalesDataTable[[#This Row],[Order Date]])</f>
        <v>2026</v>
      </c>
      <c r="D389" s="8" t="str">
        <f>"Q"&amp;ROUNDUP(MONTH(SalesDataTable[[#This Row],[Order Date]])/3,0)</f>
        <v>Q1</v>
      </c>
      <c r="E389" s="3">
        <f>MONTH(SalesDataTable[[#This Row],[Order Date]])</f>
        <v>3</v>
      </c>
      <c r="F389" s="3" t="str">
        <f>TEXT(SalesDataTable[[#This Row],[Order Date]],"MMM")</f>
        <v>Mar</v>
      </c>
      <c r="G389" s="3" t="s">
        <v>0</v>
      </c>
      <c r="H389" s="3" t="s">
        <v>1</v>
      </c>
      <c r="I389" s="3" t="s">
        <v>2</v>
      </c>
      <c r="J389" s="3" t="s">
        <v>3</v>
      </c>
      <c r="K389" s="3" t="s">
        <v>14</v>
      </c>
      <c r="L389" s="3" t="s">
        <v>48</v>
      </c>
      <c r="M389" s="4">
        <v>4</v>
      </c>
      <c r="N389" s="5">
        <v>161.93</v>
      </c>
      <c r="O389" s="6">
        <v>0.15</v>
      </c>
      <c r="P389" s="5">
        <v>88</v>
      </c>
      <c r="Q389" s="5">
        <f t="shared" si="24"/>
        <v>550.56200000000001</v>
      </c>
      <c r="R389" s="5">
        <f t="shared" si="25"/>
        <v>352</v>
      </c>
      <c r="S389" s="5">
        <f t="shared" si="26"/>
        <v>198.56200000000001</v>
      </c>
      <c r="T389" s="7">
        <f t="shared" si="27"/>
        <v>0.36065329608654428</v>
      </c>
    </row>
    <row r="390" spans="1:20" ht="15.5" x14ac:dyDescent="0.35">
      <c r="A390" s="1">
        <v>1047</v>
      </c>
      <c r="B390" s="2">
        <v>46101</v>
      </c>
      <c r="C390" s="3">
        <f>YEAR(SalesDataTable[[#This Row],[Order Date]])</f>
        <v>2026</v>
      </c>
      <c r="D390" s="8" t="str">
        <f>"Q"&amp;ROUNDUP(MONTH(SalesDataTable[[#This Row],[Order Date]])/3,0)</f>
        <v>Q1</v>
      </c>
      <c r="E390" s="3">
        <f>MONTH(SalesDataTable[[#This Row],[Order Date]])</f>
        <v>3</v>
      </c>
      <c r="F390" s="3" t="str">
        <f>TEXT(SalesDataTable[[#This Row],[Order Date]],"MMM")</f>
        <v>Mar</v>
      </c>
      <c r="G390" s="3" t="s">
        <v>0</v>
      </c>
      <c r="H390" s="3" t="s">
        <v>1</v>
      </c>
      <c r="I390" s="3" t="s">
        <v>2</v>
      </c>
      <c r="J390" s="3" t="s">
        <v>3</v>
      </c>
      <c r="K390" s="3" t="s">
        <v>14</v>
      </c>
      <c r="L390" s="3" t="s">
        <v>32</v>
      </c>
      <c r="M390" s="4">
        <v>2</v>
      </c>
      <c r="N390" s="5">
        <v>46.21</v>
      </c>
      <c r="O390" s="6">
        <v>0.05</v>
      </c>
      <c r="P390" s="5">
        <v>18.37</v>
      </c>
      <c r="Q390" s="5">
        <f t="shared" si="24"/>
        <v>87.798999999999992</v>
      </c>
      <c r="R390" s="5">
        <f t="shared" si="25"/>
        <v>36.74</v>
      </c>
      <c r="S390" s="5">
        <f t="shared" si="26"/>
        <v>51.05899999999999</v>
      </c>
      <c r="T390" s="7">
        <f t="shared" si="27"/>
        <v>0.58154420893176451</v>
      </c>
    </row>
    <row r="391" spans="1:20" ht="15.5" x14ac:dyDescent="0.35">
      <c r="A391" s="1">
        <v>1142</v>
      </c>
      <c r="B391" s="2">
        <v>46101</v>
      </c>
      <c r="C391" s="3">
        <f>YEAR(SalesDataTable[[#This Row],[Order Date]])</f>
        <v>2026</v>
      </c>
      <c r="D391" s="8" t="str">
        <f>"Q"&amp;ROUNDUP(MONTH(SalesDataTable[[#This Row],[Order Date]])/3,0)</f>
        <v>Q1</v>
      </c>
      <c r="E391" s="3">
        <f>MONTH(SalesDataTable[[#This Row],[Order Date]])</f>
        <v>3</v>
      </c>
      <c r="F391" s="3" t="str">
        <f>TEXT(SalesDataTable[[#This Row],[Order Date]],"MMM")</f>
        <v>Mar</v>
      </c>
      <c r="G391" s="3" t="s">
        <v>6</v>
      </c>
      <c r="H391" s="3" t="s">
        <v>41</v>
      </c>
      <c r="I391" s="3" t="s">
        <v>2</v>
      </c>
      <c r="J391" s="3" t="s">
        <v>13</v>
      </c>
      <c r="K391" s="3" t="s">
        <v>23</v>
      </c>
      <c r="L391" s="3" t="s">
        <v>51</v>
      </c>
      <c r="M391" s="4">
        <v>3</v>
      </c>
      <c r="N391" s="5">
        <v>125.85</v>
      </c>
      <c r="O391" s="6">
        <v>0</v>
      </c>
      <c r="P391" s="5">
        <v>59.19</v>
      </c>
      <c r="Q391" s="5">
        <f t="shared" si="24"/>
        <v>377.54999999999995</v>
      </c>
      <c r="R391" s="5">
        <f t="shared" si="25"/>
        <v>177.57</v>
      </c>
      <c r="S391" s="5">
        <f t="shared" si="26"/>
        <v>199.97999999999996</v>
      </c>
      <c r="T391" s="7">
        <f t="shared" si="27"/>
        <v>0.52967818831942781</v>
      </c>
    </row>
    <row r="392" spans="1:20" ht="15.5" x14ac:dyDescent="0.35">
      <c r="A392" s="1">
        <v>2232</v>
      </c>
      <c r="B392" s="2">
        <v>46101</v>
      </c>
      <c r="C392" s="3">
        <f>YEAR(SalesDataTable[[#This Row],[Order Date]])</f>
        <v>2026</v>
      </c>
      <c r="D392" s="8" t="str">
        <f>"Q"&amp;ROUNDUP(MONTH(SalesDataTable[[#This Row],[Order Date]])/3,0)</f>
        <v>Q1</v>
      </c>
      <c r="E392" s="3">
        <f>MONTH(SalesDataTable[[#This Row],[Order Date]])</f>
        <v>3</v>
      </c>
      <c r="F392" s="3" t="str">
        <f>TEXT(SalesDataTable[[#This Row],[Order Date]],"MMM")</f>
        <v>Mar</v>
      </c>
      <c r="G392" s="3" t="s">
        <v>20</v>
      </c>
      <c r="H392" s="3" t="s">
        <v>47</v>
      </c>
      <c r="I392" s="3" t="s">
        <v>19</v>
      </c>
      <c r="J392" s="3" t="s">
        <v>13</v>
      </c>
      <c r="K392" s="3" t="s">
        <v>14</v>
      </c>
      <c r="L392" s="3" t="s">
        <v>15</v>
      </c>
      <c r="M392" s="4">
        <v>2</v>
      </c>
      <c r="N392" s="5">
        <v>36.340000000000003</v>
      </c>
      <c r="O392" s="6">
        <v>0</v>
      </c>
      <c r="P392" s="5">
        <v>13.8</v>
      </c>
      <c r="Q392" s="5">
        <f t="shared" si="24"/>
        <v>72.680000000000007</v>
      </c>
      <c r="R392" s="5">
        <f t="shared" si="25"/>
        <v>27.6</v>
      </c>
      <c r="S392" s="5">
        <f t="shared" si="26"/>
        <v>45.080000000000005</v>
      </c>
      <c r="T392" s="7">
        <f t="shared" si="27"/>
        <v>0.620253164556962</v>
      </c>
    </row>
    <row r="393" spans="1:20" ht="15.5" x14ac:dyDescent="0.35">
      <c r="A393" s="1">
        <v>2339</v>
      </c>
      <c r="B393" s="2">
        <v>46101</v>
      </c>
      <c r="C393" s="3">
        <f>YEAR(SalesDataTable[[#This Row],[Order Date]])</f>
        <v>2026</v>
      </c>
      <c r="D393" s="8" t="str">
        <f>"Q"&amp;ROUNDUP(MONTH(SalesDataTable[[#This Row],[Order Date]])/3,0)</f>
        <v>Q1</v>
      </c>
      <c r="E393" s="3">
        <f>MONTH(SalesDataTable[[#This Row],[Order Date]])</f>
        <v>3</v>
      </c>
      <c r="F393" s="3" t="str">
        <f>TEXT(SalesDataTable[[#This Row],[Order Date]],"MMM")</f>
        <v>Mar</v>
      </c>
      <c r="G393" s="3" t="s">
        <v>6</v>
      </c>
      <c r="H393" s="3" t="s">
        <v>43</v>
      </c>
      <c r="I393" s="3" t="s">
        <v>28</v>
      </c>
      <c r="J393" s="3" t="s">
        <v>13</v>
      </c>
      <c r="K393" s="3" t="s">
        <v>4</v>
      </c>
      <c r="L393" s="3" t="s">
        <v>22</v>
      </c>
      <c r="M393" s="4">
        <v>2</v>
      </c>
      <c r="N393" s="5">
        <v>51.29</v>
      </c>
      <c r="O393" s="6">
        <v>0</v>
      </c>
      <c r="P393" s="5">
        <v>23.15</v>
      </c>
      <c r="Q393" s="5">
        <f t="shared" si="24"/>
        <v>102.58</v>
      </c>
      <c r="R393" s="5">
        <f t="shared" si="25"/>
        <v>46.3</v>
      </c>
      <c r="S393" s="5">
        <f t="shared" si="26"/>
        <v>56.28</v>
      </c>
      <c r="T393" s="7">
        <f t="shared" si="27"/>
        <v>0.54864496003119523</v>
      </c>
    </row>
    <row r="394" spans="1:20" ht="15.5" x14ac:dyDescent="0.35">
      <c r="A394" s="1">
        <v>3611</v>
      </c>
      <c r="B394" s="2">
        <v>46101</v>
      </c>
      <c r="C394" s="3">
        <f>YEAR(SalesDataTable[[#This Row],[Order Date]])</f>
        <v>2026</v>
      </c>
      <c r="D394" s="8" t="str">
        <f>"Q"&amp;ROUNDUP(MONTH(SalesDataTable[[#This Row],[Order Date]])/3,0)</f>
        <v>Q1</v>
      </c>
      <c r="E394" s="3">
        <f>MONTH(SalesDataTable[[#This Row],[Order Date]])</f>
        <v>3</v>
      </c>
      <c r="F394" s="3" t="str">
        <f>TEXT(SalesDataTable[[#This Row],[Order Date]],"MMM")</f>
        <v>Mar</v>
      </c>
      <c r="G394" s="3" t="s">
        <v>6</v>
      </c>
      <c r="H394" s="3" t="s">
        <v>7</v>
      </c>
      <c r="I394" s="3" t="s">
        <v>8</v>
      </c>
      <c r="J394" s="3" t="s">
        <v>16</v>
      </c>
      <c r="K394" s="3" t="s">
        <v>4</v>
      </c>
      <c r="L394" s="3" t="s">
        <v>26</v>
      </c>
      <c r="M394" s="4">
        <v>6</v>
      </c>
      <c r="N394" s="5">
        <v>40.89</v>
      </c>
      <c r="O394" s="6">
        <v>0.1</v>
      </c>
      <c r="P394" s="5">
        <v>16.84</v>
      </c>
      <c r="Q394" s="5">
        <f t="shared" si="24"/>
        <v>220.80600000000001</v>
      </c>
      <c r="R394" s="5">
        <f t="shared" si="25"/>
        <v>101.03999999999999</v>
      </c>
      <c r="S394" s="5">
        <f t="shared" si="26"/>
        <v>119.76600000000002</v>
      </c>
      <c r="T394" s="7">
        <f t="shared" si="27"/>
        <v>0.54240373902883077</v>
      </c>
    </row>
    <row r="395" spans="1:20" ht="15.5" x14ac:dyDescent="0.35">
      <c r="A395" s="1">
        <v>3953</v>
      </c>
      <c r="B395" s="2">
        <v>46101</v>
      </c>
      <c r="C395" s="3">
        <f>YEAR(SalesDataTable[[#This Row],[Order Date]])</f>
        <v>2026</v>
      </c>
      <c r="D395" s="8" t="str">
        <f>"Q"&amp;ROUNDUP(MONTH(SalesDataTable[[#This Row],[Order Date]])/3,0)</f>
        <v>Q1</v>
      </c>
      <c r="E395" s="3">
        <f>MONTH(SalesDataTable[[#This Row],[Order Date]])</f>
        <v>3</v>
      </c>
      <c r="F395" s="3" t="str">
        <f>TEXT(SalesDataTable[[#This Row],[Order Date]],"MMM")</f>
        <v>Mar</v>
      </c>
      <c r="G395" s="3" t="s">
        <v>6</v>
      </c>
      <c r="H395" s="3" t="s">
        <v>49</v>
      </c>
      <c r="I395" s="3" t="s">
        <v>2</v>
      </c>
      <c r="J395" s="3" t="s">
        <v>13</v>
      </c>
      <c r="K395" s="3" t="s">
        <v>34</v>
      </c>
      <c r="L395" s="3" t="s">
        <v>38</v>
      </c>
      <c r="M395" s="4">
        <v>1</v>
      </c>
      <c r="N395" s="5">
        <v>120.63</v>
      </c>
      <c r="O395" s="6">
        <v>0</v>
      </c>
      <c r="P395" s="5">
        <v>70.28</v>
      </c>
      <c r="Q395" s="5">
        <f t="shared" si="24"/>
        <v>120.63</v>
      </c>
      <c r="R395" s="5">
        <f t="shared" si="25"/>
        <v>70.28</v>
      </c>
      <c r="S395" s="5">
        <f t="shared" si="26"/>
        <v>50.349999999999994</v>
      </c>
      <c r="T395" s="7">
        <f t="shared" si="27"/>
        <v>0.41739202520102792</v>
      </c>
    </row>
    <row r="396" spans="1:20" ht="15.5" x14ac:dyDescent="0.35">
      <c r="A396" s="1">
        <v>4253</v>
      </c>
      <c r="B396" s="2">
        <v>46101</v>
      </c>
      <c r="C396" s="3">
        <f>YEAR(SalesDataTable[[#This Row],[Order Date]])</f>
        <v>2026</v>
      </c>
      <c r="D396" s="8" t="str">
        <f>"Q"&amp;ROUNDUP(MONTH(SalesDataTable[[#This Row],[Order Date]])/3,0)</f>
        <v>Q1</v>
      </c>
      <c r="E396" s="3">
        <f>MONTH(SalesDataTable[[#This Row],[Order Date]])</f>
        <v>3</v>
      </c>
      <c r="F396" s="3" t="str">
        <f>TEXT(SalesDataTable[[#This Row],[Order Date]],"MMM")</f>
        <v>Mar</v>
      </c>
      <c r="G396" s="3" t="s">
        <v>20</v>
      </c>
      <c r="H396" s="3" t="s">
        <v>47</v>
      </c>
      <c r="I396" s="3" t="s">
        <v>8</v>
      </c>
      <c r="J396" s="3" t="s">
        <v>13</v>
      </c>
      <c r="K396" s="3" t="s">
        <v>4</v>
      </c>
      <c r="L396" s="3" t="s">
        <v>5</v>
      </c>
      <c r="M396" s="4">
        <v>5</v>
      </c>
      <c r="N396" s="5">
        <v>82.64</v>
      </c>
      <c r="O396" s="6">
        <v>0.1</v>
      </c>
      <c r="P396" s="5">
        <v>43.52</v>
      </c>
      <c r="Q396" s="5">
        <f t="shared" si="24"/>
        <v>371.88</v>
      </c>
      <c r="R396" s="5">
        <f t="shared" si="25"/>
        <v>217.60000000000002</v>
      </c>
      <c r="S396" s="5">
        <f t="shared" si="26"/>
        <v>154.27999999999997</v>
      </c>
      <c r="T396" s="7">
        <f t="shared" si="27"/>
        <v>0.41486501021834993</v>
      </c>
    </row>
    <row r="397" spans="1:20" ht="15.5" x14ac:dyDescent="0.35">
      <c r="A397" s="1">
        <v>4952</v>
      </c>
      <c r="B397" s="2">
        <v>46101</v>
      </c>
      <c r="C397" s="3">
        <f>YEAR(SalesDataTable[[#This Row],[Order Date]])</f>
        <v>2026</v>
      </c>
      <c r="D397" s="8" t="str">
        <f>"Q"&amp;ROUNDUP(MONTH(SalesDataTable[[#This Row],[Order Date]])/3,0)</f>
        <v>Q1</v>
      </c>
      <c r="E397" s="3">
        <f>MONTH(SalesDataTable[[#This Row],[Order Date]])</f>
        <v>3</v>
      </c>
      <c r="F397" s="3" t="str">
        <f>TEXT(SalesDataTable[[#This Row],[Order Date]],"MMM")</f>
        <v>Mar</v>
      </c>
      <c r="G397" s="3" t="s">
        <v>6</v>
      </c>
      <c r="H397" s="3" t="s">
        <v>27</v>
      </c>
      <c r="I397" s="3" t="s">
        <v>2</v>
      </c>
      <c r="J397" s="3" t="s">
        <v>16</v>
      </c>
      <c r="K397" s="3" t="s">
        <v>9</v>
      </c>
      <c r="L397" s="3" t="s">
        <v>46</v>
      </c>
      <c r="M397" s="4">
        <v>2</v>
      </c>
      <c r="N397" s="5">
        <v>72.459999999999994</v>
      </c>
      <c r="O397" s="6">
        <v>0</v>
      </c>
      <c r="P397" s="5">
        <v>33.31</v>
      </c>
      <c r="Q397" s="5">
        <f t="shared" si="24"/>
        <v>144.91999999999999</v>
      </c>
      <c r="R397" s="5">
        <f t="shared" si="25"/>
        <v>66.62</v>
      </c>
      <c r="S397" s="5">
        <f t="shared" si="26"/>
        <v>78.299999999999983</v>
      </c>
      <c r="T397" s="7">
        <f t="shared" si="27"/>
        <v>0.54029809550096597</v>
      </c>
    </row>
    <row r="398" spans="1:20" ht="15.5" x14ac:dyDescent="0.35">
      <c r="A398" s="1">
        <v>5016</v>
      </c>
      <c r="B398" s="2">
        <v>46101</v>
      </c>
      <c r="C398" s="3">
        <f>YEAR(SalesDataTable[[#This Row],[Order Date]])</f>
        <v>2026</v>
      </c>
      <c r="D398" s="8" t="str">
        <f>"Q"&amp;ROUNDUP(MONTH(SalesDataTable[[#This Row],[Order Date]])/3,0)</f>
        <v>Q1</v>
      </c>
      <c r="E398" s="3">
        <f>MONTH(SalesDataTable[[#This Row],[Order Date]])</f>
        <v>3</v>
      </c>
      <c r="F398" s="3" t="str">
        <f>TEXT(SalesDataTable[[#This Row],[Order Date]],"MMM")</f>
        <v>Mar</v>
      </c>
      <c r="G398" s="3" t="s">
        <v>6</v>
      </c>
      <c r="H398" s="3" t="s">
        <v>43</v>
      </c>
      <c r="I398" s="3" t="s">
        <v>28</v>
      </c>
      <c r="J398" s="3" t="s">
        <v>13</v>
      </c>
      <c r="K398" s="3" t="s">
        <v>34</v>
      </c>
      <c r="L398" s="3" t="s">
        <v>35</v>
      </c>
      <c r="M398" s="4">
        <v>2</v>
      </c>
      <c r="N398" s="5">
        <v>40.659999999999997</v>
      </c>
      <c r="O398" s="6">
        <v>0.1</v>
      </c>
      <c r="P398" s="5">
        <v>14.63</v>
      </c>
      <c r="Q398" s="5">
        <f t="shared" si="24"/>
        <v>73.188000000000002</v>
      </c>
      <c r="R398" s="5">
        <f t="shared" si="25"/>
        <v>29.26</v>
      </c>
      <c r="S398" s="5">
        <f t="shared" si="26"/>
        <v>43.927999999999997</v>
      </c>
      <c r="T398" s="7">
        <f t="shared" si="27"/>
        <v>0.60020768431983385</v>
      </c>
    </row>
    <row r="399" spans="1:20" ht="15.5" x14ac:dyDescent="0.35">
      <c r="A399" s="1">
        <v>839</v>
      </c>
      <c r="B399" s="2">
        <v>46102</v>
      </c>
      <c r="C399" s="3">
        <f>YEAR(SalesDataTable[[#This Row],[Order Date]])</f>
        <v>2026</v>
      </c>
      <c r="D399" s="8" t="str">
        <f>"Q"&amp;ROUNDUP(MONTH(SalesDataTable[[#This Row],[Order Date]])/3,0)</f>
        <v>Q1</v>
      </c>
      <c r="E399" s="3">
        <f>MONTH(SalesDataTable[[#This Row],[Order Date]])</f>
        <v>3</v>
      </c>
      <c r="F399" s="3" t="str">
        <f>TEXT(SalesDataTable[[#This Row],[Order Date]],"MMM")</f>
        <v>Mar</v>
      </c>
      <c r="G399" s="3" t="s">
        <v>6</v>
      </c>
      <c r="H399" s="3" t="s">
        <v>43</v>
      </c>
      <c r="I399" s="3" t="s">
        <v>28</v>
      </c>
      <c r="J399" s="3" t="s">
        <v>13</v>
      </c>
      <c r="K399" s="3" t="s">
        <v>4</v>
      </c>
      <c r="L399" s="3" t="s">
        <v>26</v>
      </c>
      <c r="M399" s="4">
        <v>1</v>
      </c>
      <c r="N399" s="5">
        <v>40.5</v>
      </c>
      <c r="O399" s="6">
        <v>0.05</v>
      </c>
      <c r="P399" s="5">
        <v>17.16</v>
      </c>
      <c r="Q399" s="5">
        <f t="shared" si="24"/>
        <v>38.475000000000001</v>
      </c>
      <c r="R399" s="5">
        <f t="shared" si="25"/>
        <v>17.16</v>
      </c>
      <c r="S399" s="5">
        <f t="shared" si="26"/>
        <v>21.315000000000001</v>
      </c>
      <c r="T399" s="7">
        <f t="shared" si="27"/>
        <v>0.55399610136452238</v>
      </c>
    </row>
    <row r="400" spans="1:20" ht="15.5" x14ac:dyDescent="0.35">
      <c r="A400" s="1">
        <v>1382</v>
      </c>
      <c r="B400" s="2">
        <v>46102</v>
      </c>
      <c r="C400" s="3">
        <f>YEAR(SalesDataTable[[#This Row],[Order Date]])</f>
        <v>2026</v>
      </c>
      <c r="D400" s="8" t="str">
        <f>"Q"&amp;ROUNDUP(MONTH(SalesDataTable[[#This Row],[Order Date]])/3,0)</f>
        <v>Q1</v>
      </c>
      <c r="E400" s="3">
        <f>MONTH(SalesDataTable[[#This Row],[Order Date]])</f>
        <v>3</v>
      </c>
      <c r="F400" s="3" t="str">
        <f>TEXT(SalesDataTable[[#This Row],[Order Date]],"MMM")</f>
        <v>Mar</v>
      </c>
      <c r="G400" s="3" t="s">
        <v>11</v>
      </c>
      <c r="H400" s="3" t="s">
        <v>12</v>
      </c>
      <c r="I400" s="3" t="s">
        <v>2</v>
      </c>
      <c r="J400" s="3" t="s">
        <v>16</v>
      </c>
      <c r="K400" s="3" t="s">
        <v>9</v>
      </c>
      <c r="L400" s="3" t="s">
        <v>46</v>
      </c>
      <c r="M400" s="4">
        <v>1</v>
      </c>
      <c r="N400" s="5">
        <v>72.16</v>
      </c>
      <c r="O400" s="6">
        <v>0</v>
      </c>
      <c r="P400" s="5">
        <v>33.11</v>
      </c>
      <c r="Q400" s="5">
        <f t="shared" si="24"/>
        <v>72.16</v>
      </c>
      <c r="R400" s="5">
        <f t="shared" si="25"/>
        <v>33.11</v>
      </c>
      <c r="S400" s="5">
        <f t="shared" si="26"/>
        <v>39.049999999999997</v>
      </c>
      <c r="T400" s="7">
        <f t="shared" si="27"/>
        <v>0.54115853658536583</v>
      </c>
    </row>
    <row r="401" spans="1:20" ht="15.5" x14ac:dyDescent="0.35">
      <c r="A401" s="1">
        <v>1452</v>
      </c>
      <c r="B401" s="2">
        <v>46102</v>
      </c>
      <c r="C401" s="3">
        <f>YEAR(SalesDataTable[[#This Row],[Order Date]])</f>
        <v>2026</v>
      </c>
      <c r="D401" s="8" t="str">
        <f>"Q"&amp;ROUNDUP(MONTH(SalesDataTable[[#This Row],[Order Date]])/3,0)</f>
        <v>Q1</v>
      </c>
      <c r="E401" s="3">
        <f>MONTH(SalesDataTable[[#This Row],[Order Date]])</f>
        <v>3</v>
      </c>
      <c r="F401" s="3" t="str">
        <f>TEXT(SalesDataTable[[#This Row],[Order Date]],"MMM")</f>
        <v>Mar</v>
      </c>
      <c r="G401" s="3" t="s">
        <v>11</v>
      </c>
      <c r="H401" s="3" t="s">
        <v>25</v>
      </c>
      <c r="I401" s="3" t="s">
        <v>28</v>
      </c>
      <c r="J401" s="3" t="s">
        <v>16</v>
      </c>
      <c r="K401" s="3" t="s">
        <v>14</v>
      </c>
      <c r="L401" s="3" t="s">
        <v>48</v>
      </c>
      <c r="M401" s="4">
        <v>1</v>
      </c>
      <c r="N401" s="5">
        <v>161.93</v>
      </c>
      <c r="O401" s="6">
        <v>0.15</v>
      </c>
      <c r="P401" s="5">
        <v>87.5</v>
      </c>
      <c r="Q401" s="5">
        <f t="shared" si="24"/>
        <v>137.6405</v>
      </c>
      <c r="R401" s="5">
        <f t="shared" si="25"/>
        <v>87.5</v>
      </c>
      <c r="S401" s="5">
        <f t="shared" si="26"/>
        <v>50.140500000000003</v>
      </c>
      <c r="T401" s="7">
        <f t="shared" si="27"/>
        <v>0.36428594781332529</v>
      </c>
    </row>
    <row r="402" spans="1:20" ht="15.5" x14ac:dyDescent="0.35">
      <c r="A402" s="1">
        <v>1845</v>
      </c>
      <c r="B402" s="2">
        <v>46102</v>
      </c>
      <c r="C402" s="3">
        <f>YEAR(SalesDataTable[[#This Row],[Order Date]])</f>
        <v>2026</v>
      </c>
      <c r="D402" s="8" t="str">
        <f>"Q"&amp;ROUNDUP(MONTH(SalesDataTable[[#This Row],[Order Date]])/3,0)</f>
        <v>Q1</v>
      </c>
      <c r="E402" s="3">
        <f>MONTH(SalesDataTable[[#This Row],[Order Date]])</f>
        <v>3</v>
      </c>
      <c r="F402" s="3" t="str">
        <f>TEXT(SalesDataTable[[#This Row],[Order Date]],"MMM")</f>
        <v>Mar</v>
      </c>
      <c r="G402" s="3" t="s">
        <v>0</v>
      </c>
      <c r="H402" s="3" t="s">
        <v>36</v>
      </c>
      <c r="I402" s="3" t="s">
        <v>2</v>
      </c>
      <c r="J402" s="3" t="s">
        <v>3</v>
      </c>
      <c r="K402" s="3" t="s">
        <v>23</v>
      </c>
      <c r="L402" s="3" t="s">
        <v>24</v>
      </c>
      <c r="M402" s="4">
        <v>3</v>
      </c>
      <c r="N402" s="5">
        <v>348.54</v>
      </c>
      <c r="O402" s="6">
        <v>0.1</v>
      </c>
      <c r="P402" s="5">
        <v>200.3</v>
      </c>
      <c r="Q402" s="5">
        <f t="shared" si="24"/>
        <v>941.05800000000011</v>
      </c>
      <c r="R402" s="5">
        <f t="shared" si="25"/>
        <v>600.90000000000009</v>
      </c>
      <c r="S402" s="5">
        <f t="shared" si="26"/>
        <v>340.15800000000002</v>
      </c>
      <c r="T402" s="7">
        <f t="shared" si="27"/>
        <v>0.36146337420222768</v>
      </c>
    </row>
    <row r="403" spans="1:20" ht="15.5" x14ac:dyDescent="0.35">
      <c r="A403" s="1">
        <v>3560</v>
      </c>
      <c r="B403" s="2">
        <v>46102</v>
      </c>
      <c r="C403" s="3">
        <f>YEAR(SalesDataTable[[#This Row],[Order Date]])</f>
        <v>2026</v>
      </c>
      <c r="D403" s="8" t="str">
        <f>"Q"&amp;ROUNDUP(MONTH(SalesDataTable[[#This Row],[Order Date]])/3,0)</f>
        <v>Q1</v>
      </c>
      <c r="E403" s="3">
        <f>MONTH(SalesDataTable[[#This Row],[Order Date]])</f>
        <v>3</v>
      </c>
      <c r="F403" s="3" t="str">
        <f>TEXT(SalesDataTable[[#This Row],[Order Date]],"MMM")</f>
        <v>Mar</v>
      </c>
      <c r="G403" s="3" t="s">
        <v>11</v>
      </c>
      <c r="H403" s="3" t="s">
        <v>52</v>
      </c>
      <c r="I403" s="3" t="s">
        <v>2</v>
      </c>
      <c r="J403" s="3" t="s">
        <v>3</v>
      </c>
      <c r="K403" s="3" t="s">
        <v>34</v>
      </c>
      <c r="L403" s="3" t="s">
        <v>45</v>
      </c>
      <c r="M403" s="4">
        <v>3</v>
      </c>
      <c r="N403" s="5">
        <v>50.46</v>
      </c>
      <c r="O403" s="6">
        <v>0.1</v>
      </c>
      <c r="P403" s="5">
        <v>21.9</v>
      </c>
      <c r="Q403" s="5">
        <f t="shared" si="24"/>
        <v>136.24199999999999</v>
      </c>
      <c r="R403" s="5">
        <f t="shared" si="25"/>
        <v>65.699999999999989</v>
      </c>
      <c r="S403" s="5">
        <f t="shared" si="26"/>
        <v>70.542000000000002</v>
      </c>
      <c r="T403" s="7">
        <f t="shared" si="27"/>
        <v>0.51776985070683057</v>
      </c>
    </row>
    <row r="404" spans="1:20" ht="15.5" x14ac:dyDescent="0.35">
      <c r="A404" s="1">
        <v>4059</v>
      </c>
      <c r="B404" s="2">
        <v>46102</v>
      </c>
      <c r="C404" s="3">
        <f>YEAR(SalesDataTable[[#This Row],[Order Date]])</f>
        <v>2026</v>
      </c>
      <c r="D404" s="8" t="str">
        <f>"Q"&amp;ROUNDUP(MONTH(SalesDataTable[[#This Row],[Order Date]])/3,0)</f>
        <v>Q1</v>
      </c>
      <c r="E404" s="3">
        <f>MONTH(SalesDataTable[[#This Row],[Order Date]])</f>
        <v>3</v>
      </c>
      <c r="F404" s="3" t="str">
        <f>TEXT(SalesDataTable[[#This Row],[Order Date]],"MMM")</f>
        <v>Mar</v>
      </c>
      <c r="G404" s="3" t="s">
        <v>20</v>
      </c>
      <c r="H404" s="3" t="s">
        <v>47</v>
      </c>
      <c r="I404" s="3" t="s">
        <v>28</v>
      </c>
      <c r="J404" s="3" t="s">
        <v>13</v>
      </c>
      <c r="K404" s="3" t="s">
        <v>23</v>
      </c>
      <c r="L404" s="3" t="s">
        <v>40</v>
      </c>
      <c r="M404" s="4">
        <v>1</v>
      </c>
      <c r="N404" s="5">
        <v>83.62</v>
      </c>
      <c r="O404" s="6">
        <v>0</v>
      </c>
      <c r="P404" s="5">
        <v>39.15</v>
      </c>
      <c r="Q404" s="5">
        <f t="shared" si="24"/>
        <v>83.62</v>
      </c>
      <c r="R404" s="5">
        <f t="shared" si="25"/>
        <v>39.15</v>
      </c>
      <c r="S404" s="5">
        <f t="shared" si="26"/>
        <v>44.470000000000006</v>
      </c>
      <c r="T404" s="7">
        <f t="shared" si="27"/>
        <v>0.53181057163358048</v>
      </c>
    </row>
    <row r="405" spans="1:20" ht="15.5" x14ac:dyDescent="0.35">
      <c r="A405" s="1">
        <v>4731</v>
      </c>
      <c r="B405" s="2">
        <v>46102</v>
      </c>
      <c r="C405" s="3">
        <f>YEAR(SalesDataTable[[#This Row],[Order Date]])</f>
        <v>2026</v>
      </c>
      <c r="D405" s="8" t="str">
        <f>"Q"&amp;ROUNDUP(MONTH(SalesDataTable[[#This Row],[Order Date]])/3,0)</f>
        <v>Q1</v>
      </c>
      <c r="E405" s="3">
        <f>MONTH(SalesDataTable[[#This Row],[Order Date]])</f>
        <v>3</v>
      </c>
      <c r="F405" s="3" t="str">
        <f>TEXT(SalesDataTable[[#This Row],[Order Date]],"MMM")</f>
        <v>Mar</v>
      </c>
      <c r="G405" s="3" t="s">
        <v>6</v>
      </c>
      <c r="H405" s="3" t="s">
        <v>43</v>
      </c>
      <c r="I405" s="3" t="s">
        <v>8</v>
      </c>
      <c r="J405" s="3" t="s">
        <v>16</v>
      </c>
      <c r="K405" s="3" t="s">
        <v>4</v>
      </c>
      <c r="L405" s="3" t="s">
        <v>22</v>
      </c>
      <c r="M405" s="4">
        <v>6</v>
      </c>
      <c r="N405" s="5">
        <v>51.07</v>
      </c>
      <c r="O405" s="6">
        <v>0.1</v>
      </c>
      <c r="P405" s="5">
        <v>22.68</v>
      </c>
      <c r="Q405" s="5">
        <f t="shared" si="24"/>
        <v>275.77800000000002</v>
      </c>
      <c r="R405" s="5">
        <f t="shared" si="25"/>
        <v>136.07999999999998</v>
      </c>
      <c r="S405" s="5">
        <f t="shared" si="26"/>
        <v>139.69800000000004</v>
      </c>
      <c r="T405" s="7">
        <f t="shared" si="27"/>
        <v>0.50655962404542798</v>
      </c>
    </row>
    <row r="406" spans="1:20" ht="15.5" x14ac:dyDescent="0.35">
      <c r="A406" s="1">
        <v>693</v>
      </c>
      <c r="B406" s="2">
        <v>46103</v>
      </c>
      <c r="C406" s="3">
        <f>YEAR(SalesDataTable[[#This Row],[Order Date]])</f>
        <v>2026</v>
      </c>
      <c r="D406" s="8" t="str">
        <f>"Q"&amp;ROUNDUP(MONTH(SalesDataTable[[#This Row],[Order Date]])/3,0)</f>
        <v>Q1</v>
      </c>
      <c r="E406" s="3">
        <f>MONTH(SalesDataTable[[#This Row],[Order Date]])</f>
        <v>3</v>
      </c>
      <c r="F406" s="3" t="str">
        <f>TEXT(SalesDataTable[[#This Row],[Order Date]],"MMM")</f>
        <v>Mar</v>
      </c>
      <c r="G406" s="3" t="s">
        <v>6</v>
      </c>
      <c r="H406" s="3" t="s">
        <v>41</v>
      </c>
      <c r="I406" s="3" t="s">
        <v>2</v>
      </c>
      <c r="J406" s="3" t="s">
        <v>13</v>
      </c>
      <c r="K406" s="3" t="s">
        <v>14</v>
      </c>
      <c r="L406" s="3" t="s">
        <v>32</v>
      </c>
      <c r="M406" s="4">
        <v>3</v>
      </c>
      <c r="N406" s="5">
        <v>47.02</v>
      </c>
      <c r="O406" s="6">
        <v>0.1</v>
      </c>
      <c r="P406" s="5">
        <v>17.989999999999998</v>
      </c>
      <c r="Q406" s="5">
        <f t="shared" si="24"/>
        <v>126.95400000000001</v>
      </c>
      <c r="R406" s="5">
        <f t="shared" si="25"/>
        <v>53.97</v>
      </c>
      <c r="S406" s="5">
        <f t="shared" si="26"/>
        <v>72.984000000000009</v>
      </c>
      <c r="T406" s="7">
        <f t="shared" si="27"/>
        <v>0.57488539155914742</v>
      </c>
    </row>
    <row r="407" spans="1:20" ht="15.5" x14ac:dyDescent="0.35">
      <c r="A407" s="1">
        <v>1672</v>
      </c>
      <c r="B407" s="2">
        <v>46103</v>
      </c>
      <c r="C407" s="3">
        <f>YEAR(SalesDataTable[[#This Row],[Order Date]])</f>
        <v>2026</v>
      </c>
      <c r="D407" s="8" t="str">
        <f>"Q"&amp;ROUNDUP(MONTH(SalesDataTable[[#This Row],[Order Date]])/3,0)</f>
        <v>Q1</v>
      </c>
      <c r="E407" s="3">
        <f>MONTH(SalesDataTable[[#This Row],[Order Date]])</f>
        <v>3</v>
      </c>
      <c r="F407" s="3" t="str">
        <f>TEXT(SalesDataTable[[#This Row],[Order Date]],"MMM")</f>
        <v>Mar</v>
      </c>
      <c r="G407" s="3" t="s">
        <v>11</v>
      </c>
      <c r="H407" s="3" t="s">
        <v>25</v>
      </c>
      <c r="I407" s="3" t="s">
        <v>28</v>
      </c>
      <c r="J407" s="3" t="s">
        <v>3</v>
      </c>
      <c r="K407" s="3" t="s">
        <v>14</v>
      </c>
      <c r="L407" s="3" t="s">
        <v>32</v>
      </c>
      <c r="M407" s="4">
        <v>1</v>
      </c>
      <c r="N407" s="5">
        <v>47.1</v>
      </c>
      <c r="O407" s="6">
        <v>0.05</v>
      </c>
      <c r="P407" s="5">
        <v>18.48</v>
      </c>
      <c r="Q407" s="5">
        <f t="shared" si="24"/>
        <v>44.744999999999997</v>
      </c>
      <c r="R407" s="5">
        <f t="shared" si="25"/>
        <v>18.48</v>
      </c>
      <c r="S407" s="5">
        <f t="shared" si="26"/>
        <v>26.264999999999997</v>
      </c>
      <c r="T407" s="7">
        <f t="shared" si="27"/>
        <v>0.58699296010727453</v>
      </c>
    </row>
    <row r="408" spans="1:20" ht="15.5" x14ac:dyDescent="0.35">
      <c r="A408" s="1">
        <v>2347</v>
      </c>
      <c r="B408" s="2">
        <v>46103</v>
      </c>
      <c r="C408" s="3">
        <f>YEAR(SalesDataTable[[#This Row],[Order Date]])</f>
        <v>2026</v>
      </c>
      <c r="D408" s="8" t="str">
        <f>"Q"&amp;ROUNDUP(MONTH(SalesDataTable[[#This Row],[Order Date]])/3,0)</f>
        <v>Q1</v>
      </c>
      <c r="E408" s="3">
        <f>MONTH(SalesDataTable[[#This Row],[Order Date]])</f>
        <v>3</v>
      </c>
      <c r="F408" s="3" t="str">
        <f>TEXT(SalesDataTable[[#This Row],[Order Date]],"MMM")</f>
        <v>Mar</v>
      </c>
      <c r="G408" s="3" t="s">
        <v>20</v>
      </c>
      <c r="H408" s="3" t="s">
        <v>47</v>
      </c>
      <c r="I408" s="3" t="s">
        <v>2</v>
      </c>
      <c r="J408" s="3" t="s">
        <v>3</v>
      </c>
      <c r="K408" s="3" t="s">
        <v>14</v>
      </c>
      <c r="L408" s="3" t="s">
        <v>44</v>
      </c>
      <c r="M408" s="4">
        <v>2</v>
      </c>
      <c r="N408" s="5">
        <v>131.38999999999999</v>
      </c>
      <c r="O408" s="6">
        <v>0</v>
      </c>
      <c r="P408" s="5">
        <v>66.91</v>
      </c>
      <c r="Q408" s="5">
        <f t="shared" si="24"/>
        <v>262.77999999999997</v>
      </c>
      <c r="R408" s="5">
        <f t="shared" si="25"/>
        <v>133.82</v>
      </c>
      <c r="S408" s="5">
        <f t="shared" si="26"/>
        <v>128.95999999999998</v>
      </c>
      <c r="T408" s="7">
        <f t="shared" si="27"/>
        <v>0.49075272090722277</v>
      </c>
    </row>
    <row r="409" spans="1:20" ht="15.5" x14ac:dyDescent="0.35">
      <c r="A409" s="1">
        <v>2582</v>
      </c>
      <c r="B409" s="2">
        <v>46103</v>
      </c>
      <c r="C409" s="3">
        <f>YEAR(SalesDataTable[[#This Row],[Order Date]])</f>
        <v>2026</v>
      </c>
      <c r="D409" s="8" t="str">
        <f>"Q"&amp;ROUNDUP(MONTH(SalesDataTable[[#This Row],[Order Date]])/3,0)</f>
        <v>Q1</v>
      </c>
      <c r="E409" s="3">
        <f>MONTH(SalesDataTable[[#This Row],[Order Date]])</f>
        <v>3</v>
      </c>
      <c r="F409" s="3" t="str">
        <f>TEXT(SalesDataTable[[#This Row],[Order Date]],"MMM")</f>
        <v>Mar</v>
      </c>
      <c r="G409" s="3" t="s">
        <v>6</v>
      </c>
      <c r="H409" s="3" t="s">
        <v>7</v>
      </c>
      <c r="I409" s="3" t="s">
        <v>28</v>
      </c>
      <c r="J409" s="3" t="s">
        <v>13</v>
      </c>
      <c r="K409" s="3" t="s">
        <v>34</v>
      </c>
      <c r="L409" s="3" t="s">
        <v>38</v>
      </c>
      <c r="M409" s="4">
        <v>1</v>
      </c>
      <c r="N409" s="5">
        <v>120.16</v>
      </c>
      <c r="O409" s="6">
        <v>0.15</v>
      </c>
      <c r="P409" s="5">
        <v>68.33</v>
      </c>
      <c r="Q409" s="5">
        <f t="shared" si="24"/>
        <v>102.136</v>
      </c>
      <c r="R409" s="5">
        <f t="shared" si="25"/>
        <v>68.33</v>
      </c>
      <c r="S409" s="5">
        <f t="shared" si="26"/>
        <v>33.805999999999997</v>
      </c>
      <c r="T409" s="7">
        <f t="shared" si="27"/>
        <v>0.33099005247904756</v>
      </c>
    </row>
    <row r="410" spans="1:20" ht="15.5" x14ac:dyDescent="0.35">
      <c r="A410" s="1">
        <v>2762</v>
      </c>
      <c r="B410" s="2">
        <v>46103</v>
      </c>
      <c r="C410" s="3">
        <f>YEAR(SalesDataTable[[#This Row],[Order Date]])</f>
        <v>2026</v>
      </c>
      <c r="D410" s="8" t="str">
        <f>"Q"&amp;ROUNDUP(MONTH(SalesDataTable[[#This Row],[Order Date]])/3,0)</f>
        <v>Q1</v>
      </c>
      <c r="E410" s="3">
        <f>MONTH(SalesDataTable[[#This Row],[Order Date]])</f>
        <v>3</v>
      </c>
      <c r="F410" s="3" t="str">
        <f>TEXT(SalesDataTable[[#This Row],[Order Date]],"MMM")</f>
        <v>Mar</v>
      </c>
      <c r="G410" s="3" t="s">
        <v>20</v>
      </c>
      <c r="H410" s="3" t="s">
        <v>33</v>
      </c>
      <c r="I410" s="3" t="s">
        <v>19</v>
      </c>
      <c r="J410" s="3" t="s">
        <v>3</v>
      </c>
      <c r="K410" s="3" t="s">
        <v>23</v>
      </c>
      <c r="L410" s="3" t="s">
        <v>29</v>
      </c>
      <c r="M410" s="4">
        <v>1</v>
      </c>
      <c r="N410" s="5">
        <v>196.48</v>
      </c>
      <c r="O410" s="6">
        <v>0</v>
      </c>
      <c r="P410" s="5">
        <v>101.29</v>
      </c>
      <c r="Q410" s="5">
        <f t="shared" si="24"/>
        <v>196.48</v>
      </c>
      <c r="R410" s="5">
        <f t="shared" si="25"/>
        <v>101.29</v>
      </c>
      <c r="S410" s="5">
        <f t="shared" si="26"/>
        <v>95.189999999999984</v>
      </c>
      <c r="T410" s="7">
        <f t="shared" si="27"/>
        <v>0.48447679153094458</v>
      </c>
    </row>
    <row r="411" spans="1:20" ht="15.5" x14ac:dyDescent="0.35">
      <c r="A411" s="1">
        <v>4090</v>
      </c>
      <c r="B411" s="2">
        <v>46103</v>
      </c>
      <c r="C411" s="3">
        <f>YEAR(SalesDataTable[[#This Row],[Order Date]])</f>
        <v>2026</v>
      </c>
      <c r="D411" s="8" t="str">
        <f>"Q"&amp;ROUNDUP(MONTH(SalesDataTable[[#This Row],[Order Date]])/3,0)</f>
        <v>Q1</v>
      </c>
      <c r="E411" s="3">
        <f>MONTH(SalesDataTable[[#This Row],[Order Date]])</f>
        <v>3</v>
      </c>
      <c r="F411" s="3" t="str">
        <f>TEXT(SalesDataTable[[#This Row],[Order Date]],"MMM")</f>
        <v>Mar</v>
      </c>
      <c r="G411" s="3" t="s">
        <v>6</v>
      </c>
      <c r="H411" s="3" t="s">
        <v>41</v>
      </c>
      <c r="I411" s="3" t="s">
        <v>28</v>
      </c>
      <c r="J411" s="3" t="s">
        <v>16</v>
      </c>
      <c r="K411" s="3" t="s">
        <v>14</v>
      </c>
      <c r="L411" s="3" t="s">
        <v>15</v>
      </c>
      <c r="M411" s="4">
        <v>1</v>
      </c>
      <c r="N411" s="5">
        <v>36.520000000000003</v>
      </c>
      <c r="O411" s="6">
        <v>0</v>
      </c>
      <c r="P411" s="5">
        <v>13.96</v>
      </c>
      <c r="Q411" s="5">
        <f t="shared" si="24"/>
        <v>36.520000000000003</v>
      </c>
      <c r="R411" s="5">
        <f t="shared" si="25"/>
        <v>13.96</v>
      </c>
      <c r="S411" s="5">
        <f t="shared" si="26"/>
        <v>22.560000000000002</v>
      </c>
      <c r="T411" s="7">
        <f t="shared" si="27"/>
        <v>0.61774370208105145</v>
      </c>
    </row>
    <row r="412" spans="1:20" ht="15.5" x14ac:dyDescent="0.35">
      <c r="A412" s="1">
        <v>4491</v>
      </c>
      <c r="B412" s="2">
        <v>46103</v>
      </c>
      <c r="C412" s="3">
        <f>YEAR(SalesDataTable[[#This Row],[Order Date]])</f>
        <v>2026</v>
      </c>
      <c r="D412" s="8" t="str">
        <f>"Q"&amp;ROUNDUP(MONTH(SalesDataTable[[#This Row],[Order Date]])/3,0)</f>
        <v>Q1</v>
      </c>
      <c r="E412" s="3">
        <f>MONTH(SalesDataTable[[#This Row],[Order Date]])</f>
        <v>3</v>
      </c>
      <c r="F412" s="3" t="str">
        <f>TEXT(SalesDataTable[[#This Row],[Order Date]],"MMM")</f>
        <v>Mar</v>
      </c>
      <c r="G412" s="3" t="s">
        <v>6</v>
      </c>
      <c r="H412" s="3" t="s">
        <v>43</v>
      </c>
      <c r="I412" s="3" t="s">
        <v>19</v>
      </c>
      <c r="J412" s="3" t="s">
        <v>16</v>
      </c>
      <c r="K412" s="3" t="s">
        <v>34</v>
      </c>
      <c r="L412" s="3" t="s">
        <v>45</v>
      </c>
      <c r="M412" s="4">
        <v>4</v>
      </c>
      <c r="N412" s="5">
        <v>49.71</v>
      </c>
      <c r="O412" s="6">
        <v>0.1</v>
      </c>
      <c r="P412" s="5">
        <v>22.46</v>
      </c>
      <c r="Q412" s="5">
        <f t="shared" si="24"/>
        <v>178.95600000000002</v>
      </c>
      <c r="R412" s="5">
        <f t="shared" si="25"/>
        <v>89.84</v>
      </c>
      <c r="S412" s="5">
        <f t="shared" si="26"/>
        <v>89.116000000000014</v>
      </c>
      <c r="T412" s="7">
        <f t="shared" si="27"/>
        <v>0.49797715639598561</v>
      </c>
    </row>
    <row r="413" spans="1:20" ht="15.5" x14ac:dyDescent="0.35">
      <c r="A413" s="1">
        <v>4678</v>
      </c>
      <c r="B413" s="2">
        <v>46103</v>
      </c>
      <c r="C413" s="3">
        <f>YEAR(SalesDataTable[[#This Row],[Order Date]])</f>
        <v>2026</v>
      </c>
      <c r="D413" s="8" t="str">
        <f>"Q"&amp;ROUNDUP(MONTH(SalesDataTable[[#This Row],[Order Date]])/3,0)</f>
        <v>Q1</v>
      </c>
      <c r="E413" s="3">
        <f>MONTH(SalesDataTable[[#This Row],[Order Date]])</f>
        <v>3</v>
      </c>
      <c r="F413" s="3" t="str">
        <f>TEXT(SalesDataTable[[#This Row],[Order Date]],"MMM")</f>
        <v>Mar</v>
      </c>
      <c r="G413" s="3" t="s">
        <v>0</v>
      </c>
      <c r="H413" s="3" t="s">
        <v>1</v>
      </c>
      <c r="I413" s="3" t="s">
        <v>2</v>
      </c>
      <c r="J413" s="3" t="s">
        <v>3</v>
      </c>
      <c r="K413" s="3" t="s">
        <v>23</v>
      </c>
      <c r="L413" s="3" t="s">
        <v>40</v>
      </c>
      <c r="M413" s="4">
        <v>1</v>
      </c>
      <c r="N413" s="5">
        <v>81.209999999999994</v>
      </c>
      <c r="O413" s="6">
        <v>0.05</v>
      </c>
      <c r="P413" s="5">
        <v>40.44</v>
      </c>
      <c r="Q413" s="5">
        <f t="shared" si="24"/>
        <v>77.149499999999989</v>
      </c>
      <c r="R413" s="5">
        <f t="shared" si="25"/>
        <v>40.44</v>
      </c>
      <c r="S413" s="5">
        <f t="shared" si="26"/>
        <v>36.709499999999991</v>
      </c>
      <c r="T413" s="7">
        <f t="shared" si="27"/>
        <v>0.47582291524896464</v>
      </c>
    </row>
    <row r="414" spans="1:20" ht="15.5" x14ac:dyDescent="0.35">
      <c r="A414" s="1">
        <v>1189</v>
      </c>
      <c r="B414" s="2">
        <v>46104</v>
      </c>
      <c r="C414" s="3">
        <f>YEAR(SalesDataTable[[#This Row],[Order Date]])</f>
        <v>2026</v>
      </c>
      <c r="D414" s="8" t="str">
        <f>"Q"&amp;ROUNDUP(MONTH(SalesDataTable[[#This Row],[Order Date]])/3,0)</f>
        <v>Q1</v>
      </c>
      <c r="E414" s="3">
        <f>MONTH(SalesDataTable[[#This Row],[Order Date]])</f>
        <v>3</v>
      </c>
      <c r="F414" s="3" t="str">
        <f>TEXT(SalesDataTable[[#This Row],[Order Date]],"MMM")</f>
        <v>Mar</v>
      </c>
      <c r="G414" s="3" t="s">
        <v>20</v>
      </c>
      <c r="H414" s="3" t="s">
        <v>47</v>
      </c>
      <c r="I414" s="3" t="s">
        <v>2</v>
      </c>
      <c r="J414" s="3" t="s">
        <v>13</v>
      </c>
      <c r="K414" s="3" t="s">
        <v>4</v>
      </c>
      <c r="L414" s="3" t="s">
        <v>30</v>
      </c>
      <c r="M414" s="4">
        <v>2</v>
      </c>
      <c r="N414" s="5">
        <v>103.22</v>
      </c>
      <c r="O414" s="6">
        <v>0</v>
      </c>
      <c r="P414" s="5">
        <v>51.33</v>
      </c>
      <c r="Q414" s="5">
        <f t="shared" si="24"/>
        <v>206.44</v>
      </c>
      <c r="R414" s="5">
        <f t="shared" si="25"/>
        <v>102.66</v>
      </c>
      <c r="S414" s="5">
        <f t="shared" si="26"/>
        <v>103.78</v>
      </c>
      <c r="T414" s="7">
        <f t="shared" si="27"/>
        <v>0.50271265258670805</v>
      </c>
    </row>
    <row r="415" spans="1:20" ht="15.5" x14ac:dyDescent="0.35">
      <c r="A415" s="1">
        <v>1590</v>
      </c>
      <c r="B415" s="2">
        <v>46104</v>
      </c>
      <c r="C415" s="3">
        <f>YEAR(SalesDataTable[[#This Row],[Order Date]])</f>
        <v>2026</v>
      </c>
      <c r="D415" s="8" t="str">
        <f>"Q"&amp;ROUNDUP(MONTH(SalesDataTable[[#This Row],[Order Date]])/3,0)</f>
        <v>Q1</v>
      </c>
      <c r="E415" s="3">
        <f>MONTH(SalesDataTable[[#This Row],[Order Date]])</f>
        <v>3</v>
      </c>
      <c r="F415" s="3" t="str">
        <f>TEXT(SalesDataTable[[#This Row],[Order Date]],"MMM")</f>
        <v>Mar</v>
      </c>
      <c r="G415" s="3" t="s">
        <v>0</v>
      </c>
      <c r="H415" s="3" t="s">
        <v>50</v>
      </c>
      <c r="I415" s="3" t="s">
        <v>28</v>
      </c>
      <c r="J415" s="3" t="s">
        <v>13</v>
      </c>
      <c r="K415" s="3" t="s">
        <v>9</v>
      </c>
      <c r="L415" s="3" t="s">
        <v>37</v>
      </c>
      <c r="M415" s="4">
        <v>1</v>
      </c>
      <c r="N415" s="5">
        <v>153.47</v>
      </c>
      <c r="O415" s="6">
        <v>0</v>
      </c>
      <c r="P415" s="5">
        <v>78.19</v>
      </c>
      <c r="Q415" s="5">
        <f t="shared" si="24"/>
        <v>153.47</v>
      </c>
      <c r="R415" s="5">
        <f t="shared" si="25"/>
        <v>78.19</v>
      </c>
      <c r="S415" s="5">
        <f t="shared" si="26"/>
        <v>75.28</v>
      </c>
      <c r="T415" s="7">
        <f t="shared" si="27"/>
        <v>0.49051931973675639</v>
      </c>
    </row>
    <row r="416" spans="1:20" ht="15.5" x14ac:dyDescent="0.35">
      <c r="A416" s="1">
        <v>2309</v>
      </c>
      <c r="B416" s="2">
        <v>46104</v>
      </c>
      <c r="C416" s="3">
        <f>YEAR(SalesDataTable[[#This Row],[Order Date]])</f>
        <v>2026</v>
      </c>
      <c r="D416" s="8" t="str">
        <f>"Q"&amp;ROUNDUP(MONTH(SalesDataTable[[#This Row],[Order Date]])/3,0)</f>
        <v>Q1</v>
      </c>
      <c r="E416" s="3">
        <f>MONTH(SalesDataTable[[#This Row],[Order Date]])</f>
        <v>3</v>
      </c>
      <c r="F416" s="3" t="str">
        <f>TEXT(SalesDataTable[[#This Row],[Order Date]],"MMM")</f>
        <v>Mar</v>
      </c>
      <c r="G416" s="3" t="s">
        <v>20</v>
      </c>
      <c r="H416" s="3" t="s">
        <v>31</v>
      </c>
      <c r="I416" s="3" t="s">
        <v>2</v>
      </c>
      <c r="J416" s="3" t="s">
        <v>3</v>
      </c>
      <c r="K416" s="3" t="s">
        <v>23</v>
      </c>
      <c r="L416" s="3" t="s">
        <v>29</v>
      </c>
      <c r="M416" s="4">
        <v>6</v>
      </c>
      <c r="N416" s="5">
        <v>199.75</v>
      </c>
      <c r="O416" s="6">
        <v>0</v>
      </c>
      <c r="P416" s="5">
        <v>105.84</v>
      </c>
      <c r="Q416" s="5">
        <f t="shared" si="24"/>
        <v>1198.5</v>
      </c>
      <c r="R416" s="5">
        <f t="shared" si="25"/>
        <v>635.04</v>
      </c>
      <c r="S416" s="5">
        <f t="shared" si="26"/>
        <v>563.46</v>
      </c>
      <c r="T416" s="7">
        <f t="shared" si="27"/>
        <v>0.47013767209011265</v>
      </c>
    </row>
    <row r="417" spans="1:20" ht="15.5" x14ac:dyDescent="0.35">
      <c r="A417" s="1">
        <v>3628</v>
      </c>
      <c r="B417" s="2">
        <v>46104</v>
      </c>
      <c r="C417" s="3">
        <f>YEAR(SalesDataTable[[#This Row],[Order Date]])</f>
        <v>2026</v>
      </c>
      <c r="D417" s="8" t="str">
        <f>"Q"&amp;ROUNDUP(MONTH(SalesDataTable[[#This Row],[Order Date]])/3,0)</f>
        <v>Q1</v>
      </c>
      <c r="E417" s="3">
        <f>MONTH(SalesDataTable[[#This Row],[Order Date]])</f>
        <v>3</v>
      </c>
      <c r="F417" s="3" t="str">
        <f>TEXT(SalesDataTable[[#This Row],[Order Date]],"MMM")</f>
        <v>Mar</v>
      </c>
      <c r="G417" s="3" t="s">
        <v>6</v>
      </c>
      <c r="H417" s="3" t="s">
        <v>43</v>
      </c>
      <c r="I417" s="3" t="s">
        <v>28</v>
      </c>
      <c r="J417" s="3" t="s">
        <v>13</v>
      </c>
      <c r="K417" s="3" t="s">
        <v>14</v>
      </c>
      <c r="L417" s="3" t="s">
        <v>32</v>
      </c>
      <c r="M417" s="4">
        <v>1</v>
      </c>
      <c r="N417" s="5">
        <v>45.84</v>
      </c>
      <c r="O417" s="6">
        <v>0</v>
      </c>
      <c r="P417" s="5">
        <v>18.079999999999998</v>
      </c>
      <c r="Q417" s="5">
        <f t="shared" si="24"/>
        <v>45.84</v>
      </c>
      <c r="R417" s="5">
        <f t="shared" si="25"/>
        <v>18.079999999999998</v>
      </c>
      <c r="S417" s="5">
        <f t="shared" si="26"/>
        <v>27.760000000000005</v>
      </c>
      <c r="T417" s="7">
        <f t="shared" si="27"/>
        <v>0.605584642233857</v>
      </c>
    </row>
    <row r="418" spans="1:20" ht="15.5" x14ac:dyDescent="0.35">
      <c r="A418" s="1">
        <v>3718</v>
      </c>
      <c r="B418" s="2">
        <v>46104</v>
      </c>
      <c r="C418" s="3">
        <f>YEAR(SalesDataTable[[#This Row],[Order Date]])</f>
        <v>2026</v>
      </c>
      <c r="D418" s="8" t="str">
        <f>"Q"&amp;ROUNDUP(MONTH(SalesDataTable[[#This Row],[Order Date]])/3,0)</f>
        <v>Q1</v>
      </c>
      <c r="E418" s="3">
        <f>MONTH(SalesDataTable[[#This Row],[Order Date]])</f>
        <v>3</v>
      </c>
      <c r="F418" s="3" t="str">
        <f>TEXT(SalesDataTable[[#This Row],[Order Date]],"MMM")</f>
        <v>Mar</v>
      </c>
      <c r="G418" s="3" t="s">
        <v>6</v>
      </c>
      <c r="H418" s="3" t="s">
        <v>43</v>
      </c>
      <c r="I418" s="3" t="s">
        <v>28</v>
      </c>
      <c r="J418" s="3" t="s">
        <v>13</v>
      </c>
      <c r="K418" s="3" t="s">
        <v>23</v>
      </c>
      <c r="L418" s="3" t="s">
        <v>51</v>
      </c>
      <c r="M418" s="4">
        <v>2</v>
      </c>
      <c r="N418" s="5">
        <v>122.07</v>
      </c>
      <c r="O418" s="6">
        <v>0.05</v>
      </c>
      <c r="P418" s="5">
        <v>59.16</v>
      </c>
      <c r="Q418" s="5">
        <f t="shared" si="24"/>
        <v>231.93299999999996</v>
      </c>
      <c r="R418" s="5">
        <f t="shared" si="25"/>
        <v>118.32</v>
      </c>
      <c r="S418" s="5">
        <f t="shared" si="26"/>
        <v>113.61299999999997</v>
      </c>
      <c r="T418" s="7">
        <f t="shared" si="27"/>
        <v>0.48985267297021118</v>
      </c>
    </row>
    <row r="419" spans="1:20" ht="15.5" x14ac:dyDescent="0.35">
      <c r="A419" s="1">
        <v>4198</v>
      </c>
      <c r="B419" s="2">
        <v>46104</v>
      </c>
      <c r="C419" s="3">
        <f>YEAR(SalesDataTable[[#This Row],[Order Date]])</f>
        <v>2026</v>
      </c>
      <c r="D419" s="8" t="str">
        <f>"Q"&amp;ROUNDUP(MONTH(SalesDataTable[[#This Row],[Order Date]])/3,0)</f>
        <v>Q1</v>
      </c>
      <c r="E419" s="3">
        <f>MONTH(SalesDataTable[[#This Row],[Order Date]])</f>
        <v>3</v>
      </c>
      <c r="F419" s="3" t="str">
        <f>TEXT(SalesDataTable[[#This Row],[Order Date]],"MMM")</f>
        <v>Mar</v>
      </c>
      <c r="G419" s="3" t="s">
        <v>6</v>
      </c>
      <c r="H419" s="3" t="s">
        <v>49</v>
      </c>
      <c r="I419" s="3" t="s">
        <v>28</v>
      </c>
      <c r="J419" s="3" t="s">
        <v>13</v>
      </c>
      <c r="K419" s="3" t="s">
        <v>34</v>
      </c>
      <c r="L419" s="3" t="s">
        <v>38</v>
      </c>
      <c r="M419" s="4">
        <v>3</v>
      </c>
      <c r="N419" s="5">
        <v>122.4</v>
      </c>
      <c r="O419" s="6">
        <v>0.15</v>
      </c>
      <c r="P419" s="5">
        <v>71.150000000000006</v>
      </c>
      <c r="Q419" s="5">
        <f t="shared" si="24"/>
        <v>312.12</v>
      </c>
      <c r="R419" s="5">
        <f t="shared" si="25"/>
        <v>213.45000000000002</v>
      </c>
      <c r="S419" s="5">
        <f t="shared" si="26"/>
        <v>98.669999999999987</v>
      </c>
      <c r="T419" s="7">
        <f t="shared" si="27"/>
        <v>0.31612841214917337</v>
      </c>
    </row>
    <row r="420" spans="1:20" ht="15.5" x14ac:dyDescent="0.35">
      <c r="A420" s="1">
        <v>4784</v>
      </c>
      <c r="B420" s="2">
        <v>46104</v>
      </c>
      <c r="C420" s="3">
        <f>YEAR(SalesDataTable[[#This Row],[Order Date]])</f>
        <v>2026</v>
      </c>
      <c r="D420" s="8" t="str">
        <f>"Q"&amp;ROUNDUP(MONTH(SalesDataTable[[#This Row],[Order Date]])/3,0)</f>
        <v>Q1</v>
      </c>
      <c r="E420" s="3">
        <f>MONTH(SalesDataTable[[#This Row],[Order Date]])</f>
        <v>3</v>
      </c>
      <c r="F420" s="3" t="str">
        <f>TEXT(SalesDataTable[[#This Row],[Order Date]],"MMM")</f>
        <v>Mar</v>
      </c>
      <c r="G420" s="3" t="s">
        <v>0</v>
      </c>
      <c r="H420" s="3" t="s">
        <v>50</v>
      </c>
      <c r="I420" s="3" t="s">
        <v>2</v>
      </c>
      <c r="J420" s="3" t="s">
        <v>13</v>
      </c>
      <c r="K420" s="3" t="s">
        <v>4</v>
      </c>
      <c r="L420" s="3" t="s">
        <v>30</v>
      </c>
      <c r="M420" s="4">
        <v>1</v>
      </c>
      <c r="N420" s="5">
        <v>101.43</v>
      </c>
      <c r="O420" s="6">
        <v>0</v>
      </c>
      <c r="P420" s="5">
        <v>51.78</v>
      </c>
      <c r="Q420" s="5">
        <f t="shared" si="24"/>
        <v>101.43</v>
      </c>
      <c r="R420" s="5">
        <f t="shared" si="25"/>
        <v>51.78</v>
      </c>
      <c r="S420" s="5">
        <f t="shared" si="26"/>
        <v>49.650000000000006</v>
      </c>
      <c r="T420" s="7">
        <f t="shared" si="27"/>
        <v>0.4895001478852411</v>
      </c>
    </row>
    <row r="421" spans="1:20" ht="15.5" x14ac:dyDescent="0.35">
      <c r="A421" s="1">
        <v>86</v>
      </c>
      <c r="B421" s="2">
        <v>46105</v>
      </c>
      <c r="C421" s="3">
        <f>YEAR(SalesDataTable[[#This Row],[Order Date]])</f>
        <v>2026</v>
      </c>
      <c r="D421" s="8" t="str">
        <f>"Q"&amp;ROUNDUP(MONTH(SalesDataTable[[#This Row],[Order Date]])/3,0)</f>
        <v>Q1</v>
      </c>
      <c r="E421" s="3">
        <f>MONTH(SalesDataTable[[#This Row],[Order Date]])</f>
        <v>3</v>
      </c>
      <c r="F421" s="3" t="str">
        <f>TEXT(SalesDataTable[[#This Row],[Order Date]],"MMM")</f>
        <v>Mar</v>
      </c>
      <c r="G421" s="3" t="s">
        <v>6</v>
      </c>
      <c r="H421" s="3" t="s">
        <v>43</v>
      </c>
      <c r="I421" s="3" t="s">
        <v>8</v>
      </c>
      <c r="J421" s="3" t="s">
        <v>16</v>
      </c>
      <c r="K421" s="3" t="s">
        <v>4</v>
      </c>
      <c r="L421" s="3" t="s">
        <v>30</v>
      </c>
      <c r="M421" s="4">
        <v>8</v>
      </c>
      <c r="N421" s="5">
        <v>104.7</v>
      </c>
      <c r="O421" s="6">
        <v>0.05</v>
      </c>
      <c r="P421" s="5">
        <v>49.91</v>
      </c>
      <c r="Q421" s="5">
        <f t="shared" si="24"/>
        <v>795.72</v>
      </c>
      <c r="R421" s="5">
        <f t="shared" si="25"/>
        <v>399.28</v>
      </c>
      <c r="S421" s="5">
        <f t="shared" si="26"/>
        <v>396.44000000000005</v>
      </c>
      <c r="T421" s="7">
        <f t="shared" si="27"/>
        <v>0.49821545267179412</v>
      </c>
    </row>
    <row r="422" spans="1:20" ht="15.5" x14ac:dyDescent="0.35">
      <c r="A422" s="1">
        <v>1813</v>
      </c>
      <c r="B422" s="2">
        <v>46105</v>
      </c>
      <c r="C422" s="3">
        <f>YEAR(SalesDataTable[[#This Row],[Order Date]])</f>
        <v>2026</v>
      </c>
      <c r="D422" s="8" t="str">
        <f>"Q"&amp;ROUNDUP(MONTH(SalesDataTable[[#This Row],[Order Date]])/3,0)</f>
        <v>Q1</v>
      </c>
      <c r="E422" s="3">
        <f>MONTH(SalesDataTable[[#This Row],[Order Date]])</f>
        <v>3</v>
      </c>
      <c r="F422" s="3" t="str">
        <f>TEXT(SalesDataTable[[#This Row],[Order Date]],"MMM")</f>
        <v>Mar</v>
      </c>
      <c r="G422" s="3" t="s">
        <v>0</v>
      </c>
      <c r="H422" s="3" t="s">
        <v>1</v>
      </c>
      <c r="I422" s="3" t="s">
        <v>19</v>
      </c>
      <c r="J422" s="3" t="s">
        <v>3</v>
      </c>
      <c r="K422" s="3" t="s">
        <v>9</v>
      </c>
      <c r="L422" s="3" t="s">
        <v>17</v>
      </c>
      <c r="M422" s="4">
        <v>4</v>
      </c>
      <c r="N422" s="5">
        <v>146.34</v>
      </c>
      <c r="O422" s="6">
        <v>0</v>
      </c>
      <c r="P422" s="5">
        <v>79.37</v>
      </c>
      <c r="Q422" s="5">
        <f t="shared" si="24"/>
        <v>585.36</v>
      </c>
      <c r="R422" s="5">
        <f t="shared" si="25"/>
        <v>317.48</v>
      </c>
      <c r="S422" s="5">
        <f t="shared" si="26"/>
        <v>267.88</v>
      </c>
      <c r="T422" s="7">
        <f t="shared" si="27"/>
        <v>0.45763290966242992</v>
      </c>
    </row>
    <row r="423" spans="1:20" ht="15.5" x14ac:dyDescent="0.35">
      <c r="A423" s="1">
        <v>2212</v>
      </c>
      <c r="B423" s="2">
        <v>46105</v>
      </c>
      <c r="C423" s="3">
        <f>YEAR(SalesDataTable[[#This Row],[Order Date]])</f>
        <v>2026</v>
      </c>
      <c r="D423" s="8" t="str">
        <f>"Q"&amp;ROUNDUP(MONTH(SalesDataTable[[#This Row],[Order Date]])/3,0)</f>
        <v>Q1</v>
      </c>
      <c r="E423" s="3">
        <f>MONTH(SalesDataTable[[#This Row],[Order Date]])</f>
        <v>3</v>
      </c>
      <c r="F423" s="3" t="str">
        <f>TEXT(SalesDataTable[[#This Row],[Order Date]],"MMM")</f>
        <v>Mar</v>
      </c>
      <c r="G423" s="3" t="s">
        <v>6</v>
      </c>
      <c r="H423" s="3" t="s">
        <v>27</v>
      </c>
      <c r="I423" s="3" t="s">
        <v>2</v>
      </c>
      <c r="J423" s="3" t="s">
        <v>3</v>
      </c>
      <c r="K423" s="3" t="s">
        <v>34</v>
      </c>
      <c r="L423" s="3" t="s">
        <v>38</v>
      </c>
      <c r="M423" s="4">
        <v>2</v>
      </c>
      <c r="N423" s="5">
        <v>122.92</v>
      </c>
      <c r="O423" s="6">
        <v>0.05</v>
      </c>
      <c r="P423" s="5">
        <v>70.31</v>
      </c>
      <c r="Q423" s="5">
        <f t="shared" si="24"/>
        <v>233.548</v>
      </c>
      <c r="R423" s="5">
        <f t="shared" si="25"/>
        <v>140.62</v>
      </c>
      <c r="S423" s="5">
        <f t="shared" si="26"/>
        <v>92.927999999999997</v>
      </c>
      <c r="T423" s="7">
        <f t="shared" si="27"/>
        <v>0.39789679209413054</v>
      </c>
    </row>
    <row r="424" spans="1:20" ht="15.5" x14ac:dyDescent="0.35">
      <c r="A424" s="1">
        <v>4466</v>
      </c>
      <c r="B424" s="2">
        <v>46105</v>
      </c>
      <c r="C424" s="3">
        <f>YEAR(SalesDataTable[[#This Row],[Order Date]])</f>
        <v>2026</v>
      </c>
      <c r="D424" s="8" t="str">
        <f>"Q"&amp;ROUNDUP(MONTH(SalesDataTable[[#This Row],[Order Date]])/3,0)</f>
        <v>Q1</v>
      </c>
      <c r="E424" s="3">
        <f>MONTH(SalesDataTable[[#This Row],[Order Date]])</f>
        <v>3</v>
      </c>
      <c r="F424" s="3" t="str">
        <f>TEXT(SalesDataTable[[#This Row],[Order Date]],"MMM")</f>
        <v>Mar</v>
      </c>
      <c r="G424" s="3" t="s">
        <v>11</v>
      </c>
      <c r="H424" s="3" t="s">
        <v>12</v>
      </c>
      <c r="I424" s="3" t="s">
        <v>2</v>
      </c>
      <c r="J424" s="3" t="s">
        <v>13</v>
      </c>
      <c r="K424" s="3" t="s">
        <v>9</v>
      </c>
      <c r="L424" s="3" t="s">
        <v>10</v>
      </c>
      <c r="M424" s="4">
        <v>1</v>
      </c>
      <c r="N424" s="5">
        <v>91.35</v>
      </c>
      <c r="O424" s="6">
        <v>0.05</v>
      </c>
      <c r="P424" s="5">
        <v>45.24</v>
      </c>
      <c r="Q424" s="5">
        <f t="shared" si="24"/>
        <v>86.782499999999985</v>
      </c>
      <c r="R424" s="5">
        <f t="shared" si="25"/>
        <v>45.24</v>
      </c>
      <c r="S424" s="5">
        <f t="shared" si="26"/>
        <v>41.542499999999983</v>
      </c>
      <c r="T424" s="7">
        <f t="shared" si="27"/>
        <v>0.47869674185463645</v>
      </c>
    </row>
    <row r="425" spans="1:20" ht="15.5" x14ac:dyDescent="0.35">
      <c r="A425" s="1">
        <v>4483</v>
      </c>
      <c r="B425" s="2">
        <v>46105</v>
      </c>
      <c r="C425" s="3">
        <f>YEAR(SalesDataTable[[#This Row],[Order Date]])</f>
        <v>2026</v>
      </c>
      <c r="D425" s="8" t="str">
        <f>"Q"&amp;ROUNDUP(MONTH(SalesDataTable[[#This Row],[Order Date]])/3,0)</f>
        <v>Q1</v>
      </c>
      <c r="E425" s="3">
        <f>MONTH(SalesDataTable[[#This Row],[Order Date]])</f>
        <v>3</v>
      </c>
      <c r="F425" s="3" t="str">
        <f>TEXT(SalesDataTable[[#This Row],[Order Date]],"MMM")</f>
        <v>Mar</v>
      </c>
      <c r="G425" s="3" t="s">
        <v>6</v>
      </c>
      <c r="H425" s="3" t="s">
        <v>43</v>
      </c>
      <c r="I425" s="3" t="s">
        <v>2</v>
      </c>
      <c r="J425" s="3" t="s">
        <v>13</v>
      </c>
      <c r="K425" s="3" t="s">
        <v>4</v>
      </c>
      <c r="L425" s="3" t="s">
        <v>22</v>
      </c>
      <c r="M425" s="4">
        <v>3</v>
      </c>
      <c r="N425" s="5">
        <v>51.01</v>
      </c>
      <c r="O425" s="6">
        <v>0.15</v>
      </c>
      <c r="P425" s="5">
        <v>22.84</v>
      </c>
      <c r="Q425" s="5">
        <f t="shared" si="24"/>
        <v>130.07550000000001</v>
      </c>
      <c r="R425" s="5">
        <f t="shared" si="25"/>
        <v>68.52</v>
      </c>
      <c r="S425" s="5">
        <f t="shared" si="26"/>
        <v>61.555500000000009</v>
      </c>
      <c r="T425" s="7">
        <f t="shared" si="27"/>
        <v>0.47322900930613382</v>
      </c>
    </row>
    <row r="426" spans="1:20" ht="15.5" x14ac:dyDescent="0.35">
      <c r="A426" s="1">
        <v>273</v>
      </c>
      <c r="B426" s="2">
        <v>46106</v>
      </c>
      <c r="C426" s="3">
        <f>YEAR(SalesDataTable[[#This Row],[Order Date]])</f>
        <v>2026</v>
      </c>
      <c r="D426" s="8" t="str">
        <f>"Q"&amp;ROUNDUP(MONTH(SalesDataTable[[#This Row],[Order Date]])/3,0)</f>
        <v>Q1</v>
      </c>
      <c r="E426" s="3">
        <f>MONTH(SalesDataTable[[#This Row],[Order Date]])</f>
        <v>3</v>
      </c>
      <c r="F426" s="3" t="str">
        <f>TEXT(SalesDataTable[[#This Row],[Order Date]],"MMM")</f>
        <v>Mar</v>
      </c>
      <c r="G426" s="3" t="s">
        <v>20</v>
      </c>
      <c r="H426" s="3" t="s">
        <v>33</v>
      </c>
      <c r="I426" s="3" t="s">
        <v>2</v>
      </c>
      <c r="J426" s="3" t="s">
        <v>13</v>
      </c>
      <c r="K426" s="3" t="s">
        <v>34</v>
      </c>
      <c r="L426" s="3" t="s">
        <v>38</v>
      </c>
      <c r="M426" s="4">
        <v>2</v>
      </c>
      <c r="N426" s="5">
        <v>125.04</v>
      </c>
      <c r="O426" s="6">
        <v>0.05</v>
      </c>
      <c r="P426" s="5">
        <v>67.680000000000007</v>
      </c>
      <c r="Q426" s="5">
        <f t="shared" si="24"/>
        <v>237.57599999999999</v>
      </c>
      <c r="R426" s="5">
        <f t="shared" si="25"/>
        <v>135.36000000000001</v>
      </c>
      <c r="S426" s="5">
        <f t="shared" si="26"/>
        <v>102.21599999999998</v>
      </c>
      <c r="T426" s="7">
        <f t="shared" si="27"/>
        <v>0.43024547934134755</v>
      </c>
    </row>
    <row r="427" spans="1:20" ht="15.5" x14ac:dyDescent="0.35">
      <c r="A427" s="1">
        <v>578</v>
      </c>
      <c r="B427" s="2">
        <v>46106</v>
      </c>
      <c r="C427" s="3">
        <f>YEAR(SalesDataTable[[#This Row],[Order Date]])</f>
        <v>2026</v>
      </c>
      <c r="D427" s="8" t="str">
        <f>"Q"&amp;ROUNDUP(MONTH(SalesDataTable[[#This Row],[Order Date]])/3,0)</f>
        <v>Q1</v>
      </c>
      <c r="E427" s="3">
        <f>MONTH(SalesDataTable[[#This Row],[Order Date]])</f>
        <v>3</v>
      </c>
      <c r="F427" s="3" t="str">
        <f>TEXT(SalesDataTable[[#This Row],[Order Date]],"MMM")</f>
        <v>Mar</v>
      </c>
      <c r="G427" s="3" t="s">
        <v>11</v>
      </c>
      <c r="H427" s="3" t="s">
        <v>25</v>
      </c>
      <c r="I427" s="3" t="s">
        <v>28</v>
      </c>
      <c r="J427" s="3" t="s">
        <v>3</v>
      </c>
      <c r="K427" s="3" t="s">
        <v>4</v>
      </c>
      <c r="L427" s="3" t="s">
        <v>22</v>
      </c>
      <c r="M427" s="4">
        <v>2</v>
      </c>
      <c r="N427" s="5">
        <v>50.22</v>
      </c>
      <c r="O427" s="6">
        <v>0.05</v>
      </c>
      <c r="P427" s="5">
        <v>23.16</v>
      </c>
      <c r="Q427" s="5">
        <f t="shared" si="24"/>
        <v>95.417999999999992</v>
      </c>
      <c r="R427" s="5">
        <f t="shared" si="25"/>
        <v>46.32</v>
      </c>
      <c r="S427" s="5">
        <f t="shared" si="26"/>
        <v>49.097999999999992</v>
      </c>
      <c r="T427" s="7">
        <f t="shared" si="27"/>
        <v>0.51455700182355524</v>
      </c>
    </row>
    <row r="428" spans="1:20" ht="15.5" x14ac:dyDescent="0.35">
      <c r="A428" s="1">
        <v>1290</v>
      </c>
      <c r="B428" s="2">
        <v>46106</v>
      </c>
      <c r="C428" s="3">
        <f>YEAR(SalesDataTable[[#This Row],[Order Date]])</f>
        <v>2026</v>
      </c>
      <c r="D428" s="8" t="str">
        <f>"Q"&amp;ROUNDUP(MONTH(SalesDataTable[[#This Row],[Order Date]])/3,0)</f>
        <v>Q1</v>
      </c>
      <c r="E428" s="3">
        <f>MONTH(SalesDataTable[[#This Row],[Order Date]])</f>
        <v>3</v>
      </c>
      <c r="F428" s="3" t="str">
        <f>TEXT(SalesDataTable[[#This Row],[Order Date]],"MMM")</f>
        <v>Mar</v>
      </c>
      <c r="G428" s="3" t="s">
        <v>6</v>
      </c>
      <c r="H428" s="3" t="s">
        <v>7</v>
      </c>
      <c r="I428" s="3" t="s">
        <v>2</v>
      </c>
      <c r="J428" s="3" t="s">
        <v>16</v>
      </c>
      <c r="K428" s="3" t="s">
        <v>34</v>
      </c>
      <c r="L428" s="3" t="s">
        <v>42</v>
      </c>
      <c r="M428" s="4">
        <v>5</v>
      </c>
      <c r="N428" s="5">
        <v>36.369999999999997</v>
      </c>
      <c r="O428" s="6">
        <v>0.05</v>
      </c>
      <c r="P428" s="5">
        <v>13.81</v>
      </c>
      <c r="Q428" s="5">
        <f t="shared" si="24"/>
        <v>172.75749999999999</v>
      </c>
      <c r="R428" s="5">
        <f t="shared" si="25"/>
        <v>69.05</v>
      </c>
      <c r="S428" s="5">
        <f t="shared" si="26"/>
        <v>103.7075</v>
      </c>
      <c r="T428" s="7">
        <f t="shared" si="27"/>
        <v>0.60030678841729013</v>
      </c>
    </row>
    <row r="429" spans="1:20" ht="15.5" x14ac:dyDescent="0.35">
      <c r="A429" s="1">
        <v>1501</v>
      </c>
      <c r="B429" s="2">
        <v>46106</v>
      </c>
      <c r="C429" s="3">
        <f>YEAR(SalesDataTable[[#This Row],[Order Date]])</f>
        <v>2026</v>
      </c>
      <c r="D429" s="8" t="str">
        <f>"Q"&amp;ROUNDUP(MONTH(SalesDataTable[[#This Row],[Order Date]])/3,0)</f>
        <v>Q1</v>
      </c>
      <c r="E429" s="3">
        <f>MONTH(SalesDataTable[[#This Row],[Order Date]])</f>
        <v>3</v>
      </c>
      <c r="F429" s="3" t="str">
        <f>TEXT(SalesDataTable[[#This Row],[Order Date]],"MMM")</f>
        <v>Mar</v>
      </c>
      <c r="G429" s="3" t="s">
        <v>20</v>
      </c>
      <c r="H429" s="3" t="s">
        <v>31</v>
      </c>
      <c r="I429" s="3" t="s">
        <v>8</v>
      </c>
      <c r="J429" s="3" t="s">
        <v>13</v>
      </c>
      <c r="K429" s="3" t="s">
        <v>14</v>
      </c>
      <c r="L429" s="3" t="s">
        <v>15</v>
      </c>
      <c r="M429" s="4">
        <v>3</v>
      </c>
      <c r="N429" s="5">
        <v>36.43</v>
      </c>
      <c r="O429" s="6">
        <v>0.1</v>
      </c>
      <c r="P429" s="5">
        <v>13.23</v>
      </c>
      <c r="Q429" s="5">
        <f t="shared" si="24"/>
        <v>98.36099999999999</v>
      </c>
      <c r="R429" s="5">
        <f t="shared" si="25"/>
        <v>39.69</v>
      </c>
      <c r="S429" s="5">
        <f t="shared" si="26"/>
        <v>58.670999999999992</v>
      </c>
      <c r="T429" s="7">
        <f t="shared" si="27"/>
        <v>0.59648641229755694</v>
      </c>
    </row>
    <row r="430" spans="1:20" ht="15.5" x14ac:dyDescent="0.35">
      <c r="A430" s="1">
        <v>1540</v>
      </c>
      <c r="B430" s="2">
        <v>46106</v>
      </c>
      <c r="C430" s="3">
        <f>YEAR(SalesDataTable[[#This Row],[Order Date]])</f>
        <v>2026</v>
      </c>
      <c r="D430" s="8" t="str">
        <f>"Q"&amp;ROUNDUP(MONTH(SalesDataTable[[#This Row],[Order Date]])/3,0)</f>
        <v>Q1</v>
      </c>
      <c r="E430" s="3">
        <f>MONTH(SalesDataTable[[#This Row],[Order Date]])</f>
        <v>3</v>
      </c>
      <c r="F430" s="3" t="str">
        <f>TEXT(SalesDataTable[[#This Row],[Order Date]],"MMM")</f>
        <v>Mar</v>
      </c>
      <c r="G430" s="3" t="s">
        <v>6</v>
      </c>
      <c r="H430" s="3" t="s">
        <v>43</v>
      </c>
      <c r="I430" s="3" t="s">
        <v>8</v>
      </c>
      <c r="J430" s="3" t="s">
        <v>16</v>
      </c>
      <c r="K430" s="3" t="s">
        <v>4</v>
      </c>
      <c r="L430" s="3" t="s">
        <v>22</v>
      </c>
      <c r="M430" s="4">
        <v>10</v>
      </c>
      <c r="N430" s="5">
        <v>49.7</v>
      </c>
      <c r="O430" s="6">
        <v>0.1</v>
      </c>
      <c r="P430" s="5">
        <v>21.96</v>
      </c>
      <c r="Q430" s="5">
        <f t="shared" si="24"/>
        <v>447.3</v>
      </c>
      <c r="R430" s="5">
        <f t="shared" si="25"/>
        <v>219.60000000000002</v>
      </c>
      <c r="S430" s="5">
        <f t="shared" si="26"/>
        <v>227.7</v>
      </c>
      <c r="T430" s="7">
        <f t="shared" si="27"/>
        <v>0.50905432595573441</v>
      </c>
    </row>
    <row r="431" spans="1:20" ht="15.5" x14ac:dyDescent="0.35">
      <c r="A431" s="1">
        <v>2541</v>
      </c>
      <c r="B431" s="2">
        <v>46106</v>
      </c>
      <c r="C431" s="3">
        <f>YEAR(SalesDataTable[[#This Row],[Order Date]])</f>
        <v>2026</v>
      </c>
      <c r="D431" s="8" t="str">
        <f>"Q"&amp;ROUNDUP(MONTH(SalesDataTable[[#This Row],[Order Date]])/3,0)</f>
        <v>Q1</v>
      </c>
      <c r="E431" s="3">
        <f>MONTH(SalesDataTable[[#This Row],[Order Date]])</f>
        <v>3</v>
      </c>
      <c r="F431" s="3" t="str">
        <f>TEXT(SalesDataTable[[#This Row],[Order Date]],"MMM")</f>
        <v>Mar</v>
      </c>
      <c r="G431" s="3" t="s">
        <v>6</v>
      </c>
      <c r="H431" s="3" t="s">
        <v>43</v>
      </c>
      <c r="I431" s="3" t="s">
        <v>2</v>
      </c>
      <c r="J431" s="3" t="s">
        <v>3</v>
      </c>
      <c r="K431" s="3" t="s">
        <v>14</v>
      </c>
      <c r="L431" s="3" t="s">
        <v>32</v>
      </c>
      <c r="M431" s="4">
        <v>2</v>
      </c>
      <c r="N431" s="5">
        <v>46.61</v>
      </c>
      <c r="O431" s="6">
        <v>0</v>
      </c>
      <c r="P431" s="5">
        <v>17.97</v>
      </c>
      <c r="Q431" s="5">
        <f t="shared" si="24"/>
        <v>93.22</v>
      </c>
      <c r="R431" s="5">
        <f t="shared" si="25"/>
        <v>35.94</v>
      </c>
      <c r="S431" s="5">
        <f t="shared" si="26"/>
        <v>57.28</v>
      </c>
      <c r="T431" s="7">
        <f t="shared" si="27"/>
        <v>0.61446041621969538</v>
      </c>
    </row>
    <row r="432" spans="1:20" ht="15.5" x14ac:dyDescent="0.35">
      <c r="A432" s="1">
        <v>4264</v>
      </c>
      <c r="B432" s="2">
        <v>46106</v>
      </c>
      <c r="C432" s="3">
        <f>YEAR(SalesDataTable[[#This Row],[Order Date]])</f>
        <v>2026</v>
      </c>
      <c r="D432" s="8" t="str">
        <f>"Q"&amp;ROUNDUP(MONTH(SalesDataTable[[#This Row],[Order Date]])/3,0)</f>
        <v>Q1</v>
      </c>
      <c r="E432" s="3">
        <f>MONTH(SalesDataTable[[#This Row],[Order Date]])</f>
        <v>3</v>
      </c>
      <c r="F432" s="3" t="str">
        <f>TEXT(SalesDataTable[[#This Row],[Order Date]],"MMM")</f>
        <v>Mar</v>
      </c>
      <c r="G432" s="3" t="s">
        <v>11</v>
      </c>
      <c r="H432" s="3" t="s">
        <v>25</v>
      </c>
      <c r="I432" s="3" t="s">
        <v>2</v>
      </c>
      <c r="J432" s="3" t="s">
        <v>13</v>
      </c>
      <c r="K432" s="3" t="s">
        <v>14</v>
      </c>
      <c r="L432" s="3" t="s">
        <v>32</v>
      </c>
      <c r="M432" s="4">
        <v>1</v>
      </c>
      <c r="N432" s="5">
        <v>47.61</v>
      </c>
      <c r="O432" s="6">
        <v>0</v>
      </c>
      <c r="P432" s="5">
        <v>18.89</v>
      </c>
      <c r="Q432" s="5">
        <f t="shared" si="24"/>
        <v>47.61</v>
      </c>
      <c r="R432" s="5">
        <f t="shared" si="25"/>
        <v>18.89</v>
      </c>
      <c r="S432" s="5">
        <f t="shared" si="26"/>
        <v>28.72</v>
      </c>
      <c r="T432" s="7">
        <f t="shared" si="27"/>
        <v>0.60323461457676952</v>
      </c>
    </row>
    <row r="433" spans="1:20" ht="15.5" x14ac:dyDescent="0.35">
      <c r="A433" s="1">
        <v>4311</v>
      </c>
      <c r="B433" s="2">
        <v>46106</v>
      </c>
      <c r="C433" s="3">
        <f>YEAR(SalesDataTable[[#This Row],[Order Date]])</f>
        <v>2026</v>
      </c>
      <c r="D433" s="8" t="str">
        <f>"Q"&amp;ROUNDUP(MONTH(SalesDataTable[[#This Row],[Order Date]])/3,0)</f>
        <v>Q1</v>
      </c>
      <c r="E433" s="3">
        <f>MONTH(SalesDataTable[[#This Row],[Order Date]])</f>
        <v>3</v>
      </c>
      <c r="F433" s="3" t="str">
        <f>TEXT(SalesDataTable[[#This Row],[Order Date]],"MMM")</f>
        <v>Mar</v>
      </c>
      <c r="G433" s="3" t="s">
        <v>11</v>
      </c>
      <c r="H433" s="3" t="s">
        <v>12</v>
      </c>
      <c r="I433" s="3" t="s">
        <v>2</v>
      </c>
      <c r="J433" s="3" t="s">
        <v>13</v>
      </c>
      <c r="K433" s="3" t="s">
        <v>4</v>
      </c>
      <c r="L433" s="3" t="s">
        <v>26</v>
      </c>
      <c r="M433" s="4">
        <v>2</v>
      </c>
      <c r="N433" s="5">
        <v>40.880000000000003</v>
      </c>
      <c r="O433" s="6">
        <v>0.05</v>
      </c>
      <c r="P433" s="5">
        <v>16.39</v>
      </c>
      <c r="Q433" s="5">
        <f t="shared" si="24"/>
        <v>77.671999999999997</v>
      </c>
      <c r="R433" s="5">
        <f t="shared" si="25"/>
        <v>32.78</v>
      </c>
      <c r="S433" s="5">
        <f t="shared" si="26"/>
        <v>44.891999999999996</v>
      </c>
      <c r="T433" s="7">
        <f t="shared" si="27"/>
        <v>0.57796889483983926</v>
      </c>
    </row>
    <row r="434" spans="1:20" ht="15.5" x14ac:dyDescent="0.35">
      <c r="A434" s="1">
        <v>4796</v>
      </c>
      <c r="B434" s="2">
        <v>46106</v>
      </c>
      <c r="C434" s="3">
        <f>YEAR(SalesDataTable[[#This Row],[Order Date]])</f>
        <v>2026</v>
      </c>
      <c r="D434" s="8" t="str">
        <f>"Q"&amp;ROUNDUP(MONTH(SalesDataTable[[#This Row],[Order Date]])/3,0)</f>
        <v>Q1</v>
      </c>
      <c r="E434" s="3">
        <f>MONTH(SalesDataTable[[#This Row],[Order Date]])</f>
        <v>3</v>
      </c>
      <c r="F434" s="3" t="str">
        <f>TEXT(SalesDataTable[[#This Row],[Order Date]],"MMM")</f>
        <v>Mar</v>
      </c>
      <c r="G434" s="3" t="s">
        <v>6</v>
      </c>
      <c r="H434" s="3" t="s">
        <v>43</v>
      </c>
      <c r="I434" s="3" t="s">
        <v>2</v>
      </c>
      <c r="J434" s="3" t="s">
        <v>13</v>
      </c>
      <c r="K434" s="3" t="s">
        <v>34</v>
      </c>
      <c r="L434" s="3" t="s">
        <v>35</v>
      </c>
      <c r="M434" s="4">
        <v>2</v>
      </c>
      <c r="N434" s="5">
        <v>39.409999999999997</v>
      </c>
      <c r="O434" s="6">
        <v>0.15</v>
      </c>
      <c r="P434" s="5">
        <v>14.91</v>
      </c>
      <c r="Q434" s="5">
        <f t="shared" si="24"/>
        <v>66.996999999999986</v>
      </c>
      <c r="R434" s="5">
        <f t="shared" si="25"/>
        <v>29.82</v>
      </c>
      <c r="S434" s="5">
        <f t="shared" si="26"/>
        <v>37.176999999999985</v>
      </c>
      <c r="T434" s="7">
        <f t="shared" si="27"/>
        <v>0.55490544352732207</v>
      </c>
    </row>
    <row r="435" spans="1:20" ht="15.5" x14ac:dyDescent="0.35">
      <c r="A435" s="1">
        <v>89</v>
      </c>
      <c r="B435" s="2">
        <v>46107</v>
      </c>
      <c r="C435" s="3">
        <f>YEAR(SalesDataTable[[#This Row],[Order Date]])</f>
        <v>2026</v>
      </c>
      <c r="D435" s="8" t="str">
        <f>"Q"&amp;ROUNDUP(MONTH(SalesDataTable[[#This Row],[Order Date]])/3,0)</f>
        <v>Q1</v>
      </c>
      <c r="E435" s="3">
        <f>MONTH(SalesDataTable[[#This Row],[Order Date]])</f>
        <v>3</v>
      </c>
      <c r="F435" s="3" t="str">
        <f>TEXT(SalesDataTable[[#This Row],[Order Date]],"MMM")</f>
        <v>Mar</v>
      </c>
      <c r="G435" s="3" t="s">
        <v>11</v>
      </c>
      <c r="H435" s="3" t="s">
        <v>39</v>
      </c>
      <c r="I435" s="3" t="s">
        <v>2</v>
      </c>
      <c r="J435" s="3" t="s">
        <v>3</v>
      </c>
      <c r="K435" s="3" t="s">
        <v>4</v>
      </c>
      <c r="L435" s="3" t="s">
        <v>26</v>
      </c>
      <c r="M435" s="4">
        <v>1</v>
      </c>
      <c r="N435" s="5">
        <v>40.82</v>
      </c>
      <c r="O435" s="6">
        <v>0.05</v>
      </c>
      <c r="P435" s="5">
        <v>16.940000000000001</v>
      </c>
      <c r="Q435" s="5">
        <f t="shared" si="24"/>
        <v>38.778999999999996</v>
      </c>
      <c r="R435" s="5">
        <f t="shared" si="25"/>
        <v>16.940000000000001</v>
      </c>
      <c r="S435" s="5">
        <f t="shared" si="26"/>
        <v>21.838999999999995</v>
      </c>
      <c r="T435" s="7">
        <f t="shared" si="27"/>
        <v>0.56316563088269411</v>
      </c>
    </row>
    <row r="436" spans="1:20" ht="15.5" x14ac:dyDescent="0.35">
      <c r="A436" s="1">
        <v>487</v>
      </c>
      <c r="B436" s="2">
        <v>46107</v>
      </c>
      <c r="C436" s="3">
        <f>YEAR(SalesDataTable[[#This Row],[Order Date]])</f>
        <v>2026</v>
      </c>
      <c r="D436" s="8" t="str">
        <f>"Q"&amp;ROUNDUP(MONTH(SalesDataTable[[#This Row],[Order Date]])/3,0)</f>
        <v>Q1</v>
      </c>
      <c r="E436" s="3">
        <f>MONTH(SalesDataTable[[#This Row],[Order Date]])</f>
        <v>3</v>
      </c>
      <c r="F436" s="3" t="str">
        <f>TEXT(SalesDataTable[[#This Row],[Order Date]],"MMM")</f>
        <v>Mar</v>
      </c>
      <c r="G436" s="3" t="s">
        <v>20</v>
      </c>
      <c r="H436" s="3" t="s">
        <v>33</v>
      </c>
      <c r="I436" s="3" t="s">
        <v>19</v>
      </c>
      <c r="J436" s="3" t="s">
        <v>16</v>
      </c>
      <c r="K436" s="3" t="s">
        <v>14</v>
      </c>
      <c r="L436" s="3" t="s">
        <v>15</v>
      </c>
      <c r="M436" s="4">
        <v>3</v>
      </c>
      <c r="N436" s="5">
        <v>36.979999999999997</v>
      </c>
      <c r="O436" s="6">
        <v>0.1</v>
      </c>
      <c r="P436" s="5">
        <v>13.65</v>
      </c>
      <c r="Q436" s="5">
        <f t="shared" si="24"/>
        <v>99.846000000000004</v>
      </c>
      <c r="R436" s="5">
        <f t="shared" si="25"/>
        <v>40.950000000000003</v>
      </c>
      <c r="S436" s="5">
        <f t="shared" si="26"/>
        <v>58.896000000000001</v>
      </c>
      <c r="T436" s="7">
        <f t="shared" si="27"/>
        <v>0.58986839733189111</v>
      </c>
    </row>
    <row r="437" spans="1:20" ht="15.5" x14ac:dyDescent="0.35">
      <c r="A437" s="1">
        <v>1476</v>
      </c>
      <c r="B437" s="2">
        <v>46107</v>
      </c>
      <c r="C437" s="3">
        <f>YEAR(SalesDataTable[[#This Row],[Order Date]])</f>
        <v>2026</v>
      </c>
      <c r="D437" s="8" t="str">
        <f>"Q"&amp;ROUNDUP(MONTH(SalesDataTable[[#This Row],[Order Date]])/3,0)</f>
        <v>Q1</v>
      </c>
      <c r="E437" s="3">
        <f>MONTH(SalesDataTable[[#This Row],[Order Date]])</f>
        <v>3</v>
      </c>
      <c r="F437" s="3" t="str">
        <f>TEXT(SalesDataTable[[#This Row],[Order Date]],"MMM")</f>
        <v>Mar</v>
      </c>
      <c r="G437" s="3" t="s">
        <v>6</v>
      </c>
      <c r="H437" s="3" t="s">
        <v>43</v>
      </c>
      <c r="I437" s="3" t="s">
        <v>28</v>
      </c>
      <c r="J437" s="3" t="s">
        <v>13</v>
      </c>
      <c r="K437" s="3" t="s">
        <v>14</v>
      </c>
      <c r="L437" s="3" t="s">
        <v>15</v>
      </c>
      <c r="M437" s="4">
        <v>1</v>
      </c>
      <c r="N437" s="5">
        <v>35.700000000000003</v>
      </c>
      <c r="O437" s="6">
        <v>0.05</v>
      </c>
      <c r="P437" s="5">
        <v>13.91</v>
      </c>
      <c r="Q437" s="5">
        <f t="shared" si="24"/>
        <v>33.914999999999999</v>
      </c>
      <c r="R437" s="5">
        <f t="shared" si="25"/>
        <v>13.91</v>
      </c>
      <c r="S437" s="5">
        <f t="shared" si="26"/>
        <v>20.004999999999999</v>
      </c>
      <c r="T437" s="7">
        <f t="shared" si="27"/>
        <v>0.58985699542975079</v>
      </c>
    </row>
    <row r="438" spans="1:20" ht="15.5" x14ac:dyDescent="0.35">
      <c r="A438" s="1">
        <v>2145</v>
      </c>
      <c r="B438" s="2">
        <v>46107</v>
      </c>
      <c r="C438" s="3">
        <f>YEAR(SalesDataTable[[#This Row],[Order Date]])</f>
        <v>2026</v>
      </c>
      <c r="D438" s="8" t="str">
        <f>"Q"&amp;ROUNDUP(MONTH(SalesDataTable[[#This Row],[Order Date]])/3,0)</f>
        <v>Q1</v>
      </c>
      <c r="E438" s="3">
        <f>MONTH(SalesDataTable[[#This Row],[Order Date]])</f>
        <v>3</v>
      </c>
      <c r="F438" s="3" t="str">
        <f>TEXT(SalesDataTable[[#This Row],[Order Date]],"MMM")</f>
        <v>Mar</v>
      </c>
      <c r="G438" s="3" t="s">
        <v>20</v>
      </c>
      <c r="H438" s="3" t="s">
        <v>33</v>
      </c>
      <c r="I438" s="3" t="s">
        <v>19</v>
      </c>
      <c r="J438" s="3" t="s">
        <v>3</v>
      </c>
      <c r="K438" s="3" t="s">
        <v>4</v>
      </c>
      <c r="L438" s="3" t="s">
        <v>26</v>
      </c>
      <c r="M438" s="4">
        <v>1</v>
      </c>
      <c r="N438" s="5">
        <v>39.53</v>
      </c>
      <c r="O438" s="6">
        <v>0.05</v>
      </c>
      <c r="P438" s="5">
        <v>17.170000000000002</v>
      </c>
      <c r="Q438" s="5">
        <f t="shared" si="24"/>
        <v>37.5535</v>
      </c>
      <c r="R438" s="5">
        <f t="shared" si="25"/>
        <v>17.170000000000002</v>
      </c>
      <c r="S438" s="5">
        <f t="shared" si="26"/>
        <v>20.383499999999998</v>
      </c>
      <c r="T438" s="7">
        <f t="shared" si="27"/>
        <v>0.54278562584046752</v>
      </c>
    </row>
    <row r="439" spans="1:20" ht="15.5" x14ac:dyDescent="0.35">
      <c r="A439" s="1">
        <v>2999</v>
      </c>
      <c r="B439" s="2">
        <v>46107</v>
      </c>
      <c r="C439" s="3">
        <f>YEAR(SalesDataTable[[#This Row],[Order Date]])</f>
        <v>2026</v>
      </c>
      <c r="D439" s="8" t="str">
        <f>"Q"&amp;ROUNDUP(MONTH(SalesDataTable[[#This Row],[Order Date]])/3,0)</f>
        <v>Q1</v>
      </c>
      <c r="E439" s="3">
        <f>MONTH(SalesDataTable[[#This Row],[Order Date]])</f>
        <v>3</v>
      </c>
      <c r="F439" s="3" t="str">
        <f>TEXT(SalesDataTable[[#This Row],[Order Date]],"MMM")</f>
        <v>Mar</v>
      </c>
      <c r="G439" s="3" t="s">
        <v>11</v>
      </c>
      <c r="H439" s="3" t="s">
        <v>18</v>
      </c>
      <c r="I439" s="3" t="s">
        <v>19</v>
      </c>
      <c r="J439" s="3" t="s">
        <v>3</v>
      </c>
      <c r="K439" s="3" t="s">
        <v>14</v>
      </c>
      <c r="L439" s="3" t="s">
        <v>15</v>
      </c>
      <c r="M439" s="4">
        <v>2</v>
      </c>
      <c r="N439" s="5">
        <v>35.75</v>
      </c>
      <c r="O439" s="6">
        <v>0</v>
      </c>
      <c r="P439" s="5">
        <v>13.28</v>
      </c>
      <c r="Q439" s="5">
        <f t="shared" si="24"/>
        <v>71.5</v>
      </c>
      <c r="R439" s="5">
        <f t="shared" si="25"/>
        <v>26.56</v>
      </c>
      <c r="S439" s="5">
        <f t="shared" si="26"/>
        <v>44.94</v>
      </c>
      <c r="T439" s="7">
        <f t="shared" si="27"/>
        <v>0.62853146853146846</v>
      </c>
    </row>
    <row r="440" spans="1:20" ht="15.5" x14ac:dyDescent="0.35">
      <c r="A440" s="1">
        <v>4464</v>
      </c>
      <c r="B440" s="2">
        <v>46107</v>
      </c>
      <c r="C440" s="3">
        <f>YEAR(SalesDataTable[[#This Row],[Order Date]])</f>
        <v>2026</v>
      </c>
      <c r="D440" s="8" t="str">
        <f>"Q"&amp;ROUNDUP(MONTH(SalesDataTable[[#This Row],[Order Date]])/3,0)</f>
        <v>Q1</v>
      </c>
      <c r="E440" s="3">
        <f>MONTH(SalesDataTable[[#This Row],[Order Date]])</f>
        <v>3</v>
      </c>
      <c r="F440" s="3" t="str">
        <f>TEXT(SalesDataTable[[#This Row],[Order Date]],"MMM")</f>
        <v>Mar</v>
      </c>
      <c r="G440" s="3" t="s">
        <v>11</v>
      </c>
      <c r="H440" s="3" t="s">
        <v>12</v>
      </c>
      <c r="I440" s="3" t="s">
        <v>2</v>
      </c>
      <c r="J440" s="3" t="s">
        <v>16</v>
      </c>
      <c r="K440" s="3" t="s">
        <v>34</v>
      </c>
      <c r="L440" s="3" t="s">
        <v>45</v>
      </c>
      <c r="M440" s="4">
        <v>2</v>
      </c>
      <c r="N440" s="5">
        <v>50.17</v>
      </c>
      <c r="O440" s="6">
        <v>0</v>
      </c>
      <c r="P440" s="5">
        <v>22.37</v>
      </c>
      <c r="Q440" s="5">
        <f t="shared" si="24"/>
        <v>100.34</v>
      </c>
      <c r="R440" s="5">
        <f t="shared" si="25"/>
        <v>44.74</v>
      </c>
      <c r="S440" s="5">
        <f t="shared" si="26"/>
        <v>55.6</v>
      </c>
      <c r="T440" s="7">
        <f t="shared" si="27"/>
        <v>0.55411600558102447</v>
      </c>
    </row>
    <row r="441" spans="1:20" ht="15.5" x14ac:dyDescent="0.35">
      <c r="A441" s="1">
        <v>4978</v>
      </c>
      <c r="B441" s="2">
        <v>46107</v>
      </c>
      <c r="C441" s="3">
        <f>YEAR(SalesDataTable[[#This Row],[Order Date]])</f>
        <v>2026</v>
      </c>
      <c r="D441" s="8" t="str">
        <f>"Q"&amp;ROUNDUP(MONTH(SalesDataTable[[#This Row],[Order Date]])/3,0)</f>
        <v>Q1</v>
      </c>
      <c r="E441" s="3">
        <f>MONTH(SalesDataTable[[#This Row],[Order Date]])</f>
        <v>3</v>
      </c>
      <c r="F441" s="3" t="str">
        <f>TEXT(SalesDataTable[[#This Row],[Order Date]],"MMM")</f>
        <v>Mar</v>
      </c>
      <c r="G441" s="3" t="s">
        <v>0</v>
      </c>
      <c r="H441" s="3" t="s">
        <v>36</v>
      </c>
      <c r="I441" s="3" t="s">
        <v>2</v>
      </c>
      <c r="J441" s="3" t="s">
        <v>13</v>
      </c>
      <c r="K441" s="3" t="s">
        <v>34</v>
      </c>
      <c r="L441" s="3" t="s">
        <v>35</v>
      </c>
      <c r="M441" s="4">
        <v>5</v>
      </c>
      <c r="N441" s="5">
        <v>41.32</v>
      </c>
      <c r="O441" s="6">
        <v>0</v>
      </c>
      <c r="P441" s="5">
        <v>15.09</v>
      </c>
      <c r="Q441" s="5">
        <f t="shared" si="24"/>
        <v>206.6</v>
      </c>
      <c r="R441" s="5">
        <f t="shared" si="25"/>
        <v>75.45</v>
      </c>
      <c r="S441" s="5">
        <f t="shared" si="26"/>
        <v>131.14999999999998</v>
      </c>
      <c r="T441" s="7">
        <f t="shared" si="27"/>
        <v>0.63480154888673757</v>
      </c>
    </row>
    <row r="442" spans="1:20" ht="15.5" x14ac:dyDescent="0.35">
      <c r="A442" s="1">
        <v>130</v>
      </c>
      <c r="B442" s="2">
        <v>46108</v>
      </c>
      <c r="C442" s="3">
        <f>YEAR(SalesDataTable[[#This Row],[Order Date]])</f>
        <v>2026</v>
      </c>
      <c r="D442" s="8" t="str">
        <f>"Q"&amp;ROUNDUP(MONTH(SalesDataTable[[#This Row],[Order Date]])/3,0)</f>
        <v>Q1</v>
      </c>
      <c r="E442" s="3">
        <f>MONTH(SalesDataTable[[#This Row],[Order Date]])</f>
        <v>3</v>
      </c>
      <c r="F442" s="3" t="str">
        <f>TEXT(SalesDataTable[[#This Row],[Order Date]],"MMM")</f>
        <v>Mar</v>
      </c>
      <c r="G442" s="3" t="s">
        <v>20</v>
      </c>
      <c r="H442" s="3" t="s">
        <v>31</v>
      </c>
      <c r="I442" s="3" t="s">
        <v>28</v>
      </c>
      <c r="J442" s="3" t="s">
        <v>13</v>
      </c>
      <c r="K442" s="3" t="s">
        <v>9</v>
      </c>
      <c r="L442" s="3" t="s">
        <v>37</v>
      </c>
      <c r="M442" s="4">
        <v>3</v>
      </c>
      <c r="N442" s="5">
        <v>152.4</v>
      </c>
      <c r="O442" s="6">
        <v>0.05</v>
      </c>
      <c r="P442" s="5">
        <v>79.97</v>
      </c>
      <c r="Q442" s="5">
        <f t="shared" si="24"/>
        <v>434.34000000000003</v>
      </c>
      <c r="R442" s="5">
        <f t="shared" si="25"/>
        <v>239.91</v>
      </c>
      <c r="S442" s="5">
        <f t="shared" si="26"/>
        <v>194.43000000000004</v>
      </c>
      <c r="T442" s="7">
        <f t="shared" si="27"/>
        <v>0.44764470230694853</v>
      </c>
    </row>
    <row r="443" spans="1:20" ht="15.5" x14ac:dyDescent="0.35">
      <c r="A443" s="1">
        <v>848</v>
      </c>
      <c r="B443" s="2">
        <v>46108</v>
      </c>
      <c r="C443" s="3">
        <f>YEAR(SalesDataTable[[#This Row],[Order Date]])</f>
        <v>2026</v>
      </c>
      <c r="D443" s="8" t="str">
        <f>"Q"&amp;ROUNDUP(MONTH(SalesDataTable[[#This Row],[Order Date]])/3,0)</f>
        <v>Q1</v>
      </c>
      <c r="E443" s="3">
        <f>MONTH(SalesDataTable[[#This Row],[Order Date]])</f>
        <v>3</v>
      </c>
      <c r="F443" s="3" t="str">
        <f>TEXT(SalesDataTable[[#This Row],[Order Date]],"MMM")</f>
        <v>Mar</v>
      </c>
      <c r="G443" s="3" t="s">
        <v>0</v>
      </c>
      <c r="H443" s="3" t="s">
        <v>1</v>
      </c>
      <c r="I443" s="3" t="s">
        <v>2</v>
      </c>
      <c r="J443" s="3" t="s">
        <v>13</v>
      </c>
      <c r="K443" s="3" t="s">
        <v>34</v>
      </c>
      <c r="L443" s="3" t="s">
        <v>42</v>
      </c>
      <c r="M443" s="4">
        <v>1</v>
      </c>
      <c r="N443" s="5">
        <v>36.299999999999997</v>
      </c>
      <c r="O443" s="6">
        <v>0</v>
      </c>
      <c r="P443" s="5">
        <v>14.1</v>
      </c>
      <c r="Q443" s="5">
        <f t="shared" si="24"/>
        <v>36.299999999999997</v>
      </c>
      <c r="R443" s="5">
        <f t="shared" si="25"/>
        <v>14.1</v>
      </c>
      <c r="S443" s="5">
        <f t="shared" si="26"/>
        <v>22.199999999999996</v>
      </c>
      <c r="T443" s="7">
        <f t="shared" si="27"/>
        <v>0.61157024793388426</v>
      </c>
    </row>
    <row r="444" spans="1:20" ht="15.5" x14ac:dyDescent="0.35">
      <c r="A444" s="1">
        <v>1359</v>
      </c>
      <c r="B444" s="2">
        <v>46108</v>
      </c>
      <c r="C444" s="3">
        <f>YEAR(SalesDataTable[[#This Row],[Order Date]])</f>
        <v>2026</v>
      </c>
      <c r="D444" s="8" t="str">
        <f>"Q"&amp;ROUNDUP(MONTH(SalesDataTable[[#This Row],[Order Date]])/3,0)</f>
        <v>Q1</v>
      </c>
      <c r="E444" s="3">
        <f>MONTH(SalesDataTable[[#This Row],[Order Date]])</f>
        <v>3</v>
      </c>
      <c r="F444" s="3" t="str">
        <f>TEXT(SalesDataTable[[#This Row],[Order Date]],"MMM")</f>
        <v>Mar</v>
      </c>
      <c r="G444" s="3" t="s">
        <v>11</v>
      </c>
      <c r="H444" s="3" t="s">
        <v>25</v>
      </c>
      <c r="I444" s="3" t="s">
        <v>2</v>
      </c>
      <c r="J444" s="3" t="s">
        <v>3</v>
      </c>
      <c r="K444" s="3" t="s">
        <v>14</v>
      </c>
      <c r="L444" s="3" t="s">
        <v>32</v>
      </c>
      <c r="M444" s="4">
        <v>3</v>
      </c>
      <c r="N444" s="5">
        <v>46.24</v>
      </c>
      <c r="O444" s="6">
        <v>0.1</v>
      </c>
      <c r="P444" s="5">
        <v>18.2</v>
      </c>
      <c r="Q444" s="5">
        <f t="shared" si="24"/>
        <v>124.848</v>
      </c>
      <c r="R444" s="5">
        <f t="shared" si="25"/>
        <v>54.599999999999994</v>
      </c>
      <c r="S444" s="5">
        <f t="shared" si="26"/>
        <v>70.248000000000005</v>
      </c>
      <c r="T444" s="7">
        <f t="shared" si="27"/>
        <v>0.56266820453671673</v>
      </c>
    </row>
    <row r="445" spans="1:20" ht="15.5" x14ac:dyDescent="0.35">
      <c r="A445" s="1">
        <v>2379</v>
      </c>
      <c r="B445" s="2">
        <v>46108</v>
      </c>
      <c r="C445" s="3">
        <f>YEAR(SalesDataTable[[#This Row],[Order Date]])</f>
        <v>2026</v>
      </c>
      <c r="D445" s="8" t="str">
        <f>"Q"&amp;ROUNDUP(MONTH(SalesDataTable[[#This Row],[Order Date]])/3,0)</f>
        <v>Q1</v>
      </c>
      <c r="E445" s="3">
        <f>MONTH(SalesDataTable[[#This Row],[Order Date]])</f>
        <v>3</v>
      </c>
      <c r="F445" s="3" t="str">
        <f>TEXT(SalesDataTable[[#This Row],[Order Date]],"MMM")</f>
        <v>Mar</v>
      </c>
      <c r="G445" s="3" t="s">
        <v>0</v>
      </c>
      <c r="H445" s="3" t="s">
        <v>1</v>
      </c>
      <c r="I445" s="3" t="s">
        <v>19</v>
      </c>
      <c r="J445" s="3" t="s">
        <v>3</v>
      </c>
      <c r="K445" s="3" t="s">
        <v>14</v>
      </c>
      <c r="L445" s="3" t="s">
        <v>48</v>
      </c>
      <c r="M445" s="4">
        <v>2</v>
      </c>
      <c r="N445" s="5">
        <v>165.58</v>
      </c>
      <c r="O445" s="6">
        <v>0</v>
      </c>
      <c r="P445" s="5">
        <v>86.16</v>
      </c>
      <c r="Q445" s="5">
        <f t="shared" si="24"/>
        <v>331.16</v>
      </c>
      <c r="R445" s="5">
        <f t="shared" si="25"/>
        <v>172.32</v>
      </c>
      <c r="S445" s="5">
        <f t="shared" si="26"/>
        <v>158.84000000000003</v>
      </c>
      <c r="T445" s="7">
        <f t="shared" si="27"/>
        <v>0.47964730039859893</v>
      </c>
    </row>
    <row r="446" spans="1:20" ht="15.5" x14ac:dyDescent="0.35">
      <c r="A446" s="1">
        <v>2987</v>
      </c>
      <c r="B446" s="2">
        <v>46108</v>
      </c>
      <c r="C446" s="3">
        <f>YEAR(SalesDataTable[[#This Row],[Order Date]])</f>
        <v>2026</v>
      </c>
      <c r="D446" s="8" t="str">
        <f>"Q"&amp;ROUNDUP(MONTH(SalesDataTable[[#This Row],[Order Date]])/3,0)</f>
        <v>Q1</v>
      </c>
      <c r="E446" s="3">
        <f>MONTH(SalesDataTable[[#This Row],[Order Date]])</f>
        <v>3</v>
      </c>
      <c r="F446" s="3" t="str">
        <f>TEXT(SalesDataTable[[#This Row],[Order Date]],"MMM")</f>
        <v>Mar</v>
      </c>
      <c r="G446" s="3" t="s">
        <v>0</v>
      </c>
      <c r="H446" s="3" t="s">
        <v>36</v>
      </c>
      <c r="I446" s="3" t="s">
        <v>2</v>
      </c>
      <c r="J446" s="3" t="s">
        <v>3</v>
      </c>
      <c r="K446" s="3" t="s">
        <v>23</v>
      </c>
      <c r="L446" s="3" t="s">
        <v>51</v>
      </c>
      <c r="M446" s="4">
        <v>4</v>
      </c>
      <c r="N446" s="5">
        <v>121.49</v>
      </c>
      <c r="O446" s="6">
        <v>0</v>
      </c>
      <c r="P446" s="5">
        <v>62.01</v>
      </c>
      <c r="Q446" s="5">
        <f t="shared" si="24"/>
        <v>485.96</v>
      </c>
      <c r="R446" s="5">
        <f t="shared" si="25"/>
        <v>248.04</v>
      </c>
      <c r="S446" s="5">
        <f t="shared" si="26"/>
        <v>237.92</v>
      </c>
      <c r="T446" s="7">
        <f t="shared" si="27"/>
        <v>0.4895876203802782</v>
      </c>
    </row>
    <row r="447" spans="1:20" ht="15.5" x14ac:dyDescent="0.35">
      <c r="A447" s="1">
        <v>3121</v>
      </c>
      <c r="B447" s="2">
        <v>46108</v>
      </c>
      <c r="C447" s="3">
        <f>YEAR(SalesDataTable[[#This Row],[Order Date]])</f>
        <v>2026</v>
      </c>
      <c r="D447" s="8" t="str">
        <f>"Q"&amp;ROUNDUP(MONTH(SalesDataTable[[#This Row],[Order Date]])/3,0)</f>
        <v>Q1</v>
      </c>
      <c r="E447" s="3">
        <f>MONTH(SalesDataTable[[#This Row],[Order Date]])</f>
        <v>3</v>
      </c>
      <c r="F447" s="3" t="str">
        <f>TEXT(SalesDataTable[[#This Row],[Order Date]],"MMM")</f>
        <v>Mar</v>
      </c>
      <c r="G447" s="3" t="s">
        <v>6</v>
      </c>
      <c r="H447" s="3" t="s">
        <v>43</v>
      </c>
      <c r="I447" s="3" t="s">
        <v>19</v>
      </c>
      <c r="J447" s="3" t="s">
        <v>13</v>
      </c>
      <c r="K447" s="3" t="s">
        <v>4</v>
      </c>
      <c r="L447" s="3" t="s">
        <v>5</v>
      </c>
      <c r="M447" s="4">
        <v>5</v>
      </c>
      <c r="N447" s="5">
        <v>81.84</v>
      </c>
      <c r="O447" s="6">
        <v>0.1</v>
      </c>
      <c r="P447" s="5">
        <v>42.7</v>
      </c>
      <c r="Q447" s="5">
        <f t="shared" si="24"/>
        <v>368.28000000000003</v>
      </c>
      <c r="R447" s="5">
        <f t="shared" si="25"/>
        <v>213.5</v>
      </c>
      <c r="S447" s="5">
        <f t="shared" si="26"/>
        <v>154.78000000000003</v>
      </c>
      <c r="T447" s="7">
        <f t="shared" si="27"/>
        <v>0.42027804931030743</v>
      </c>
    </row>
    <row r="448" spans="1:20" ht="15.5" x14ac:dyDescent="0.35">
      <c r="A448" s="1">
        <v>4445</v>
      </c>
      <c r="B448" s="2">
        <v>46108</v>
      </c>
      <c r="C448" s="3">
        <f>YEAR(SalesDataTable[[#This Row],[Order Date]])</f>
        <v>2026</v>
      </c>
      <c r="D448" s="8" t="str">
        <f>"Q"&amp;ROUNDUP(MONTH(SalesDataTable[[#This Row],[Order Date]])/3,0)</f>
        <v>Q1</v>
      </c>
      <c r="E448" s="3">
        <f>MONTH(SalesDataTable[[#This Row],[Order Date]])</f>
        <v>3</v>
      </c>
      <c r="F448" s="3" t="str">
        <f>TEXT(SalesDataTable[[#This Row],[Order Date]],"MMM")</f>
        <v>Mar</v>
      </c>
      <c r="G448" s="3" t="s">
        <v>6</v>
      </c>
      <c r="H448" s="3" t="s">
        <v>41</v>
      </c>
      <c r="I448" s="3" t="s">
        <v>2</v>
      </c>
      <c r="J448" s="3" t="s">
        <v>13</v>
      </c>
      <c r="K448" s="3" t="s">
        <v>9</v>
      </c>
      <c r="L448" s="3" t="s">
        <v>37</v>
      </c>
      <c r="M448" s="4">
        <v>1</v>
      </c>
      <c r="N448" s="5">
        <v>151.47999999999999</v>
      </c>
      <c r="O448" s="6">
        <v>0</v>
      </c>
      <c r="P448" s="5">
        <v>79.41</v>
      </c>
      <c r="Q448" s="5">
        <f t="shared" si="24"/>
        <v>151.47999999999999</v>
      </c>
      <c r="R448" s="5">
        <f t="shared" si="25"/>
        <v>79.41</v>
      </c>
      <c r="S448" s="5">
        <f t="shared" si="26"/>
        <v>72.069999999999993</v>
      </c>
      <c r="T448" s="7">
        <f t="shared" si="27"/>
        <v>0.47577237919197252</v>
      </c>
    </row>
    <row r="449" spans="1:20" ht="15.5" x14ac:dyDescent="0.35">
      <c r="A449" s="1">
        <v>441</v>
      </c>
      <c r="B449" s="2">
        <v>46109</v>
      </c>
      <c r="C449" s="3">
        <f>YEAR(SalesDataTable[[#This Row],[Order Date]])</f>
        <v>2026</v>
      </c>
      <c r="D449" s="8" t="str">
        <f>"Q"&amp;ROUNDUP(MONTH(SalesDataTable[[#This Row],[Order Date]])/3,0)</f>
        <v>Q1</v>
      </c>
      <c r="E449" s="3">
        <f>MONTH(SalesDataTable[[#This Row],[Order Date]])</f>
        <v>3</v>
      </c>
      <c r="F449" s="3" t="str">
        <f>TEXT(SalesDataTable[[#This Row],[Order Date]],"MMM")</f>
        <v>Mar</v>
      </c>
      <c r="G449" s="3" t="s">
        <v>0</v>
      </c>
      <c r="H449" s="3" t="s">
        <v>50</v>
      </c>
      <c r="I449" s="3" t="s">
        <v>19</v>
      </c>
      <c r="J449" s="3" t="s">
        <v>13</v>
      </c>
      <c r="K449" s="3" t="s">
        <v>34</v>
      </c>
      <c r="L449" s="3" t="s">
        <v>45</v>
      </c>
      <c r="M449" s="4">
        <v>1</v>
      </c>
      <c r="N449" s="5">
        <v>51.02</v>
      </c>
      <c r="O449" s="6">
        <v>0.05</v>
      </c>
      <c r="P449" s="5">
        <v>21.94</v>
      </c>
      <c r="Q449" s="5">
        <f t="shared" si="24"/>
        <v>48.469000000000001</v>
      </c>
      <c r="R449" s="5">
        <f t="shared" si="25"/>
        <v>21.94</v>
      </c>
      <c r="S449" s="5">
        <f t="shared" si="26"/>
        <v>26.529</v>
      </c>
      <c r="T449" s="7">
        <f t="shared" si="27"/>
        <v>0.54733953661102974</v>
      </c>
    </row>
    <row r="450" spans="1:20" ht="15.5" x14ac:dyDescent="0.35">
      <c r="A450" s="1">
        <v>4608</v>
      </c>
      <c r="B450" s="2">
        <v>46109</v>
      </c>
      <c r="C450" s="3">
        <f>YEAR(SalesDataTable[[#This Row],[Order Date]])</f>
        <v>2026</v>
      </c>
      <c r="D450" s="8" t="str">
        <f>"Q"&amp;ROUNDUP(MONTH(SalesDataTable[[#This Row],[Order Date]])/3,0)</f>
        <v>Q1</v>
      </c>
      <c r="E450" s="3">
        <f>MONTH(SalesDataTable[[#This Row],[Order Date]])</f>
        <v>3</v>
      </c>
      <c r="F450" s="3" t="str">
        <f>TEXT(SalesDataTable[[#This Row],[Order Date]],"MMM")</f>
        <v>Mar</v>
      </c>
      <c r="G450" s="3" t="s">
        <v>11</v>
      </c>
      <c r="H450" s="3" t="s">
        <v>12</v>
      </c>
      <c r="I450" s="3" t="s">
        <v>8</v>
      </c>
      <c r="J450" s="3" t="s">
        <v>16</v>
      </c>
      <c r="K450" s="3" t="s">
        <v>4</v>
      </c>
      <c r="L450" s="3" t="s">
        <v>26</v>
      </c>
      <c r="M450" s="4">
        <v>8</v>
      </c>
      <c r="N450" s="5">
        <v>40.86</v>
      </c>
      <c r="O450" s="6">
        <v>0.1</v>
      </c>
      <c r="P450" s="5">
        <v>16.34</v>
      </c>
      <c r="Q450" s="5">
        <f t="shared" ref="Q450:Q513" si="28">M450*N450*(1-O450)</f>
        <v>294.19200000000001</v>
      </c>
      <c r="R450" s="5">
        <f t="shared" ref="R450:R513" si="29">M450*P450</f>
        <v>130.72</v>
      </c>
      <c r="S450" s="5">
        <f t="shared" ref="S450:S513" si="30">Q450-R450</f>
        <v>163.47200000000001</v>
      </c>
      <c r="T450" s="7">
        <f t="shared" ref="T450:T513" si="31">IFERROR(S450/Q450,0)</f>
        <v>0.55566432805786703</v>
      </c>
    </row>
    <row r="451" spans="1:20" ht="15.5" x14ac:dyDescent="0.35">
      <c r="A451" s="1">
        <v>4914</v>
      </c>
      <c r="B451" s="2">
        <v>46109</v>
      </c>
      <c r="C451" s="3">
        <f>YEAR(SalesDataTable[[#This Row],[Order Date]])</f>
        <v>2026</v>
      </c>
      <c r="D451" s="8" t="str">
        <f>"Q"&amp;ROUNDUP(MONTH(SalesDataTable[[#This Row],[Order Date]])/3,0)</f>
        <v>Q1</v>
      </c>
      <c r="E451" s="3">
        <f>MONTH(SalesDataTable[[#This Row],[Order Date]])</f>
        <v>3</v>
      </c>
      <c r="F451" s="3" t="str">
        <f>TEXT(SalesDataTable[[#This Row],[Order Date]],"MMM")</f>
        <v>Mar</v>
      </c>
      <c r="G451" s="3" t="s">
        <v>0</v>
      </c>
      <c r="H451" s="3" t="s">
        <v>36</v>
      </c>
      <c r="I451" s="3" t="s">
        <v>2</v>
      </c>
      <c r="J451" s="3" t="s">
        <v>13</v>
      </c>
      <c r="K451" s="3" t="s">
        <v>14</v>
      </c>
      <c r="L451" s="3" t="s">
        <v>48</v>
      </c>
      <c r="M451" s="4">
        <v>5</v>
      </c>
      <c r="N451" s="5">
        <v>163.33000000000001</v>
      </c>
      <c r="O451" s="6">
        <v>0</v>
      </c>
      <c r="P451" s="5">
        <v>87.05</v>
      </c>
      <c r="Q451" s="5">
        <f t="shared" si="28"/>
        <v>816.65000000000009</v>
      </c>
      <c r="R451" s="5">
        <f t="shared" si="29"/>
        <v>435.25</v>
      </c>
      <c r="S451" s="5">
        <f t="shared" si="30"/>
        <v>381.40000000000009</v>
      </c>
      <c r="T451" s="7">
        <f t="shared" si="31"/>
        <v>0.46702993938651816</v>
      </c>
    </row>
    <row r="452" spans="1:20" ht="15.5" x14ac:dyDescent="0.35">
      <c r="A452" s="1">
        <v>860</v>
      </c>
      <c r="B452" s="2">
        <v>46110</v>
      </c>
      <c r="C452" s="3">
        <f>YEAR(SalesDataTable[[#This Row],[Order Date]])</f>
        <v>2026</v>
      </c>
      <c r="D452" s="8" t="str">
        <f>"Q"&amp;ROUNDUP(MONTH(SalesDataTable[[#This Row],[Order Date]])/3,0)</f>
        <v>Q1</v>
      </c>
      <c r="E452" s="3">
        <f>MONTH(SalesDataTable[[#This Row],[Order Date]])</f>
        <v>3</v>
      </c>
      <c r="F452" s="3" t="str">
        <f>TEXT(SalesDataTable[[#This Row],[Order Date]],"MMM")</f>
        <v>Mar</v>
      </c>
      <c r="G452" s="3" t="s">
        <v>6</v>
      </c>
      <c r="H452" s="3" t="s">
        <v>49</v>
      </c>
      <c r="I452" s="3" t="s">
        <v>28</v>
      </c>
      <c r="J452" s="3" t="s">
        <v>13</v>
      </c>
      <c r="K452" s="3" t="s">
        <v>9</v>
      </c>
      <c r="L452" s="3" t="s">
        <v>10</v>
      </c>
      <c r="M452" s="4">
        <v>1</v>
      </c>
      <c r="N452" s="5">
        <v>90.27</v>
      </c>
      <c r="O452" s="6">
        <v>0</v>
      </c>
      <c r="P452" s="5">
        <v>46.38</v>
      </c>
      <c r="Q452" s="5">
        <f t="shared" si="28"/>
        <v>90.27</v>
      </c>
      <c r="R452" s="5">
        <f t="shared" si="29"/>
        <v>46.38</v>
      </c>
      <c r="S452" s="5">
        <f t="shared" si="30"/>
        <v>43.889999999999993</v>
      </c>
      <c r="T452" s="7">
        <f t="shared" si="31"/>
        <v>0.48620804253904948</v>
      </c>
    </row>
    <row r="453" spans="1:20" ht="15.5" x14ac:dyDescent="0.35">
      <c r="A453" s="1">
        <v>920</v>
      </c>
      <c r="B453" s="2">
        <v>46110</v>
      </c>
      <c r="C453" s="3">
        <f>YEAR(SalesDataTable[[#This Row],[Order Date]])</f>
        <v>2026</v>
      </c>
      <c r="D453" s="8" t="str">
        <f>"Q"&amp;ROUNDUP(MONTH(SalesDataTable[[#This Row],[Order Date]])/3,0)</f>
        <v>Q1</v>
      </c>
      <c r="E453" s="3">
        <f>MONTH(SalesDataTable[[#This Row],[Order Date]])</f>
        <v>3</v>
      </c>
      <c r="F453" s="3" t="str">
        <f>TEXT(SalesDataTable[[#This Row],[Order Date]],"MMM")</f>
        <v>Mar</v>
      </c>
      <c r="G453" s="3" t="s">
        <v>0</v>
      </c>
      <c r="H453" s="3" t="s">
        <v>36</v>
      </c>
      <c r="I453" s="3" t="s">
        <v>8</v>
      </c>
      <c r="J453" s="3" t="s">
        <v>16</v>
      </c>
      <c r="K453" s="3" t="s">
        <v>14</v>
      </c>
      <c r="L453" s="3" t="s">
        <v>44</v>
      </c>
      <c r="M453" s="4">
        <v>12</v>
      </c>
      <c r="N453" s="5">
        <v>131.31</v>
      </c>
      <c r="O453" s="6">
        <v>0.05</v>
      </c>
      <c r="P453" s="5">
        <v>68.459999999999994</v>
      </c>
      <c r="Q453" s="5">
        <f t="shared" si="28"/>
        <v>1496.934</v>
      </c>
      <c r="R453" s="5">
        <f t="shared" si="29"/>
        <v>821.52</v>
      </c>
      <c r="S453" s="5">
        <f t="shared" si="30"/>
        <v>675.41399999999999</v>
      </c>
      <c r="T453" s="7">
        <f t="shared" si="31"/>
        <v>0.45119824922140855</v>
      </c>
    </row>
    <row r="454" spans="1:20" ht="15.5" x14ac:dyDescent="0.35">
      <c r="A454" s="1">
        <v>1700</v>
      </c>
      <c r="B454" s="2">
        <v>46110</v>
      </c>
      <c r="C454" s="3">
        <f>YEAR(SalesDataTable[[#This Row],[Order Date]])</f>
        <v>2026</v>
      </c>
      <c r="D454" s="8" t="str">
        <f>"Q"&amp;ROUNDUP(MONTH(SalesDataTable[[#This Row],[Order Date]])/3,0)</f>
        <v>Q1</v>
      </c>
      <c r="E454" s="3">
        <f>MONTH(SalesDataTable[[#This Row],[Order Date]])</f>
        <v>3</v>
      </c>
      <c r="F454" s="3" t="str">
        <f>TEXT(SalesDataTable[[#This Row],[Order Date]],"MMM")</f>
        <v>Mar</v>
      </c>
      <c r="G454" s="3" t="s">
        <v>6</v>
      </c>
      <c r="H454" s="3" t="s">
        <v>43</v>
      </c>
      <c r="I454" s="3" t="s">
        <v>28</v>
      </c>
      <c r="J454" s="3" t="s">
        <v>13</v>
      </c>
      <c r="K454" s="3" t="s">
        <v>14</v>
      </c>
      <c r="L454" s="3" t="s">
        <v>48</v>
      </c>
      <c r="M454" s="4">
        <v>1</v>
      </c>
      <c r="N454" s="5">
        <v>167.27</v>
      </c>
      <c r="O454" s="6">
        <v>0.05</v>
      </c>
      <c r="P454" s="5">
        <v>88.19</v>
      </c>
      <c r="Q454" s="5">
        <f t="shared" si="28"/>
        <v>158.90649999999999</v>
      </c>
      <c r="R454" s="5">
        <f t="shared" si="29"/>
        <v>88.19</v>
      </c>
      <c r="S454" s="5">
        <f t="shared" si="30"/>
        <v>70.716499999999996</v>
      </c>
      <c r="T454" s="7">
        <f t="shared" si="31"/>
        <v>0.44501955552478972</v>
      </c>
    </row>
    <row r="455" spans="1:20" ht="15.5" x14ac:dyDescent="0.35">
      <c r="A455" s="1">
        <v>1768</v>
      </c>
      <c r="B455" s="2">
        <v>46110</v>
      </c>
      <c r="C455" s="3">
        <f>YEAR(SalesDataTable[[#This Row],[Order Date]])</f>
        <v>2026</v>
      </c>
      <c r="D455" s="8" t="str">
        <f>"Q"&amp;ROUNDUP(MONTH(SalesDataTable[[#This Row],[Order Date]])/3,0)</f>
        <v>Q1</v>
      </c>
      <c r="E455" s="3">
        <f>MONTH(SalesDataTable[[#This Row],[Order Date]])</f>
        <v>3</v>
      </c>
      <c r="F455" s="3" t="str">
        <f>TEXT(SalesDataTable[[#This Row],[Order Date]],"MMM")</f>
        <v>Mar</v>
      </c>
      <c r="G455" s="3" t="s">
        <v>6</v>
      </c>
      <c r="H455" s="3" t="s">
        <v>43</v>
      </c>
      <c r="I455" s="3" t="s">
        <v>28</v>
      </c>
      <c r="J455" s="3" t="s">
        <v>3</v>
      </c>
      <c r="K455" s="3" t="s">
        <v>9</v>
      </c>
      <c r="L455" s="3" t="s">
        <v>46</v>
      </c>
      <c r="M455" s="4">
        <v>4</v>
      </c>
      <c r="N455" s="5">
        <v>70.510000000000005</v>
      </c>
      <c r="O455" s="6">
        <v>0</v>
      </c>
      <c r="P455" s="5">
        <v>31.93</v>
      </c>
      <c r="Q455" s="5">
        <f t="shared" si="28"/>
        <v>282.04000000000002</v>
      </c>
      <c r="R455" s="5">
        <f t="shared" si="29"/>
        <v>127.72</v>
      </c>
      <c r="S455" s="5">
        <f t="shared" si="30"/>
        <v>154.32000000000002</v>
      </c>
      <c r="T455" s="7">
        <f t="shared" si="31"/>
        <v>0.54715643171181394</v>
      </c>
    </row>
    <row r="456" spans="1:20" ht="15.5" x14ac:dyDescent="0.35">
      <c r="A456" s="1">
        <v>1876</v>
      </c>
      <c r="B456" s="2">
        <v>46110</v>
      </c>
      <c r="C456" s="3">
        <f>YEAR(SalesDataTable[[#This Row],[Order Date]])</f>
        <v>2026</v>
      </c>
      <c r="D456" s="8" t="str">
        <f>"Q"&amp;ROUNDUP(MONTH(SalesDataTable[[#This Row],[Order Date]])/3,0)</f>
        <v>Q1</v>
      </c>
      <c r="E456" s="3">
        <f>MONTH(SalesDataTable[[#This Row],[Order Date]])</f>
        <v>3</v>
      </c>
      <c r="F456" s="3" t="str">
        <f>TEXT(SalesDataTable[[#This Row],[Order Date]],"MMM")</f>
        <v>Mar</v>
      </c>
      <c r="G456" s="3" t="s">
        <v>6</v>
      </c>
      <c r="H456" s="3" t="s">
        <v>27</v>
      </c>
      <c r="I456" s="3" t="s">
        <v>8</v>
      </c>
      <c r="J456" s="3" t="s">
        <v>13</v>
      </c>
      <c r="K456" s="3" t="s">
        <v>4</v>
      </c>
      <c r="L456" s="3" t="s">
        <v>30</v>
      </c>
      <c r="M456" s="4">
        <v>12</v>
      </c>
      <c r="N456" s="5">
        <v>101.06</v>
      </c>
      <c r="O456" s="6">
        <v>0.1</v>
      </c>
      <c r="P456" s="5">
        <v>50.59</v>
      </c>
      <c r="Q456" s="5">
        <f t="shared" si="28"/>
        <v>1091.4480000000001</v>
      </c>
      <c r="R456" s="5">
        <f t="shared" si="29"/>
        <v>607.08000000000004</v>
      </c>
      <c r="S456" s="5">
        <f t="shared" si="30"/>
        <v>484.36800000000005</v>
      </c>
      <c r="T456" s="7">
        <f t="shared" si="31"/>
        <v>0.4437847703234602</v>
      </c>
    </row>
    <row r="457" spans="1:20" ht="15.5" x14ac:dyDescent="0.35">
      <c r="A457" s="1">
        <v>2453</v>
      </c>
      <c r="B457" s="2">
        <v>46110</v>
      </c>
      <c r="C457" s="3">
        <f>YEAR(SalesDataTable[[#This Row],[Order Date]])</f>
        <v>2026</v>
      </c>
      <c r="D457" s="8" t="str">
        <f>"Q"&amp;ROUNDUP(MONTH(SalesDataTable[[#This Row],[Order Date]])/3,0)</f>
        <v>Q1</v>
      </c>
      <c r="E457" s="3">
        <f>MONTH(SalesDataTable[[#This Row],[Order Date]])</f>
        <v>3</v>
      </c>
      <c r="F457" s="3" t="str">
        <f>TEXT(SalesDataTable[[#This Row],[Order Date]],"MMM")</f>
        <v>Mar</v>
      </c>
      <c r="G457" s="3" t="s">
        <v>20</v>
      </c>
      <c r="H457" s="3" t="s">
        <v>33</v>
      </c>
      <c r="I457" s="3" t="s">
        <v>2</v>
      </c>
      <c r="J457" s="3" t="s">
        <v>16</v>
      </c>
      <c r="K457" s="3" t="s">
        <v>4</v>
      </c>
      <c r="L457" s="3" t="s">
        <v>5</v>
      </c>
      <c r="M457" s="4">
        <v>2</v>
      </c>
      <c r="N457" s="5">
        <v>79.849999999999994</v>
      </c>
      <c r="O457" s="6">
        <v>0.05</v>
      </c>
      <c r="P457" s="5">
        <v>43.78</v>
      </c>
      <c r="Q457" s="5">
        <f t="shared" si="28"/>
        <v>151.71499999999997</v>
      </c>
      <c r="R457" s="5">
        <f t="shared" si="29"/>
        <v>87.56</v>
      </c>
      <c r="S457" s="5">
        <f t="shared" si="30"/>
        <v>64.154999999999973</v>
      </c>
      <c r="T457" s="7">
        <f t="shared" si="31"/>
        <v>0.42286524074745402</v>
      </c>
    </row>
    <row r="458" spans="1:20" ht="15.5" x14ac:dyDescent="0.35">
      <c r="A458" s="1">
        <v>2676</v>
      </c>
      <c r="B458" s="2">
        <v>46110</v>
      </c>
      <c r="C458" s="3">
        <f>YEAR(SalesDataTable[[#This Row],[Order Date]])</f>
        <v>2026</v>
      </c>
      <c r="D458" s="8" t="str">
        <f>"Q"&amp;ROUNDUP(MONTH(SalesDataTable[[#This Row],[Order Date]])/3,0)</f>
        <v>Q1</v>
      </c>
      <c r="E458" s="3">
        <f>MONTH(SalesDataTable[[#This Row],[Order Date]])</f>
        <v>3</v>
      </c>
      <c r="F458" s="3" t="str">
        <f>TEXT(SalesDataTable[[#This Row],[Order Date]],"MMM")</f>
        <v>Mar</v>
      </c>
      <c r="G458" s="3" t="s">
        <v>11</v>
      </c>
      <c r="H458" s="3" t="s">
        <v>25</v>
      </c>
      <c r="I458" s="3" t="s">
        <v>19</v>
      </c>
      <c r="J458" s="3" t="s">
        <v>13</v>
      </c>
      <c r="K458" s="3" t="s">
        <v>23</v>
      </c>
      <c r="L458" s="3" t="s">
        <v>29</v>
      </c>
      <c r="M458" s="4">
        <v>4</v>
      </c>
      <c r="N458" s="5">
        <v>191.99</v>
      </c>
      <c r="O458" s="6">
        <v>0</v>
      </c>
      <c r="P458" s="5">
        <v>104.44</v>
      </c>
      <c r="Q458" s="5">
        <f t="shared" si="28"/>
        <v>767.96</v>
      </c>
      <c r="R458" s="5">
        <f t="shared" si="29"/>
        <v>417.76</v>
      </c>
      <c r="S458" s="5">
        <f t="shared" si="30"/>
        <v>350.20000000000005</v>
      </c>
      <c r="T458" s="7">
        <f t="shared" si="31"/>
        <v>0.45601333402781397</v>
      </c>
    </row>
    <row r="459" spans="1:20" ht="15.5" x14ac:dyDescent="0.35">
      <c r="A459" s="1">
        <v>2800</v>
      </c>
      <c r="B459" s="2">
        <v>46110</v>
      </c>
      <c r="C459" s="3">
        <f>YEAR(SalesDataTable[[#This Row],[Order Date]])</f>
        <v>2026</v>
      </c>
      <c r="D459" s="8" t="str">
        <f>"Q"&amp;ROUNDUP(MONTH(SalesDataTable[[#This Row],[Order Date]])/3,0)</f>
        <v>Q1</v>
      </c>
      <c r="E459" s="3">
        <f>MONTH(SalesDataTable[[#This Row],[Order Date]])</f>
        <v>3</v>
      </c>
      <c r="F459" s="3" t="str">
        <f>TEXT(SalesDataTable[[#This Row],[Order Date]],"MMM")</f>
        <v>Mar</v>
      </c>
      <c r="G459" s="3" t="s">
        <v>6</v>
      </c>
      <c r="H459" s="3" t="s">
        <v>41</v>
      </c>
      <c r="I459" s="3" t="s">
        <v>2</v>
      </c>
      <c r="J459" s="3" t="s">
        <v>13</v>
      </c>
      <c r="K459" s="3" t="s">
        <v>4</v>
      </c>
      <c r="L459" s="3" t="s">
        <v>22</v>
      </c>
      <c r="M459" s="4">
        <v>1</v>
      </c>
      <c r="N459" s="5">
        <v>49.81</v>
      </c>
      <c r="O459" s="6">
        <v>0.05</v>
      </c>
      <c r="P459" s="5">
        <v>23.12</v>
      </c>
      <c r="Q459" s="5">
        <f t="shared" si="28"/>
        <v>47.319499999999998</v>
      </c>
      <c r="R459" s="5">
        <f t="shared" si="29"/>
        <v>23.12</v>
      </c>
      <c r="S459" s="5">
        <f t="shared" si="30"/>
        <v>24.199499999999997</v>
      </c>
      <c r="T459" s="7">
        <f t="shared" si="31"/>
        <v>0.51140650260463438</v>
      </c>
    </row>
    <row r="460" spans="1:20" ht="15.5" x14ac:dyDescent="0.35">
      <c r="A460" s="1">
        <v>2857</v>
      </c>
      <c r="B460" s="2">
        <v>46110</v>
      </c>
      <c r="C460" s="3">
        <f>YEAR(SalesDataTable[[#This Row],[Order Date]])</f>
        <v>2026</v>
      </c>
      <c r="D460" s="8" t="str">
        <f>"Q"&amp;ROUNDUP(MONTH(SalesDataTable[[#This Row],[Order Date]])/3,0)</f>
        <v>Q1</v>
      </c>
      <c r="E460" s="3">
        <f>MONTH(SalesDataTable[[#This Row],[Order Date]])</f>
        <v>3</v>
      </c>
      <c r="F460" s="3" t="str">
        <f>TEXT(SalesDataTable[[#This Row],[Order Date]],"MMM")</f>
        <v>Mar</v>
      </c>
      <c r="G460" s="3" t="s">
        <v>0</v>
      </c>
      <c r="H460" s="3" t="s">
        <v>50</v>
      </c>
      <c r="I460" s="3" t="s">
        <v>19</v>
      </c>
      <c r="J460" s="3" t="s">
        <v>13</v>
      </c>
      <c r="K460" s="3" t="s">
        <v>34</v>
      </c>
      <c r="L460" s="3" t="s">
        <v>35</v>
      </c>
      <c r="M460" s="4">
        <v>1</v>
      </c>
      <c r="N460" s="5">
        <v>40.39</v>
      </c>
      <c r="O460" s="6">
        <v>0.1</v>
      </c>
      <c r="P460" s="5">
        <v>14.97</v>
      </c>
      <c r="Q460" s="5">
        <f t="shared" si="28"/>
        <v>36.350999999999999</v>
      </c>
      <c r="R460" s="5">
        <f t="shared" si="29"/>
        <v>14.97</v>
      </c>
      <c r="S460" s="5">
        <f t="shared" si="30"/>
        <v>21.381</v>
      </c>
      <c r="T460" s="7">
        <f t="shared" si="31"/>
        <v>0.58818189320788972</v>
      </c>
    </row>
    <row r="461" spans="1:20" ht="15.5" x14ac:dyDescent="0.35">
      <c r="A461" s="1">
        <v>3584</v>
      </c>
      <c r="B461" s="2">
        <v>46110</v>
      </c>
      <c r="C461" s="3">
        <f>YEAR(SalesDataTable[[#This Row],[Order Date]])</f>
        <v>2026</v>
      </c>
      <c r="D461" s="8" t="str">
        <f>"Q"&amp;ROUNDUP(MONTH(SalesDataTable[[#This Row],[Order Date]])/3,0)</f>
        <v>Q1</v>
      </c>
      <c r="E461" s="3">
        <f>MONTH(SalesDataTable[[#This Row],[Order Date]])</f>
        <v>3</v>
      </c>
      <c r="F461" s="3" t="str">
        <f>TEXT(SalesDataTable[[#This Row],[Order Date]],"MMM")</f>
        <v>Mar</v>
      </c>
      <c r="G461" s="3" t="s">
        <v>0</v>
      </c>
      <c r="H461" s="3" t="s">
        <v>1</v>
      </c>
      <c r="I461" s="3" t="s">
        <v>2</v>
      </c>
      <c r="J461" s="3" t="s">
        <v>3</v>
      </c>
      <c r="K461" s="3" t="s">
        <v>14</v>
      </c>
      <c r="L461" s="3" t="s">
        <v>15</v>
      </c>
      <c r="M461" s="4">
        <v>1</v>
      </c>
      <c r="N461" s="5">
        <v>35.700000000000003</v>
      </c>
      <c r="O461" s="6">
        <v>0.05</v>
      </c>
      <c r="P461" s="5">
        <v>13.85</v>
      </c>
      <c r="Q461" s="5">
        <f t="shared" si="28"/>
        <v>33.914999999999999</v>
      </c>
      <c r="R461" s="5">
        <f t="shared" si="29"/>
        <v>13.85</v>
      </c>
      <c r="S461" s="5">
        <f t="shared" si="30"/>
        <v>20.064999999999998</v>
      </c>
      <c r="T461" s="7">
        <f t="shared" si="31"/>
        <v>0.59162612413386406</v>
      </c>
    </row>
    <row r="462" spans="1:20" ht="15.5" x14ac:dyDescent="0.35">
      <c r="A462" s="1">
        <v>3669</v>
      </c>
      <c r="B462" s="2">
        <v>46110</v>
      </c>
      <c r="C462" s="3">
        <f>YEAR(SalesDataTable[[#This Row],[Order Date]])</f>
        <v>2026</v>
      </c>
      <c r="D462" s="8" t="str">
        <f>"Q"&amp;ROUNDUP(MONTH(SalesDataTable[[#This Row],[Order Date]])/3,0)</f>
        <v>Q1</v>
      </c>
      <c r="E462" s="3">
        <f>MONTH(SalesDataTable[[#This Row],[Order Date]])</f>
        <v>3</v>
      </c>
      <c r="F462" s="3" t="str">
        <f>TEXT(SalesDataTable[[#This Row],[Order Date]],"MMM")</f>
        <v>Mar</v>
      </c>
      <c r="G462" s="3" t="s">
        <v>11</v>
      </c>
      <c r="H462" s="3" t="s">
        <v>39</v>
      </c>
      <c r="I462" s="3" t="s">
        <v>28</v>
      </c>
      <c r="J462" s="3" t="s">
        <v>3</v>
      </c>
      <c r="K462" s="3" t="s">
        <v>23</v>
      </c>
      <c r="L462" s="3" t="s">
        <v>40</v>
      </c>
      <c r="M462" s="4">
        <v>1</v>
      </c>
      <c r="N462" s="5">
        <v>80.09</v>
      </c>
      <c r="O462" s="6">
        <v>0</v>
      </c>
      <c r="P462" s="5">
        <v>40.61</v>
      </c>
      <c r="Q462" s="5">
        <f t="shared" si="28"/>
        <v>80.09</v>
      </c>
      <c r="R462" s="5">
        <f t="shared" si="29"/>
        <v>40.61</v>
      </c>
      <c r="S462" s="5">
        <f t="shared" si="30"/>
        <v>39.480000000000004</v>
      </c>
      <c r="T462" s="7">
        <f t="shared" si="31"/>
        <v>0.49294543638406796</v>
      </c>
    </row>
    <row r="463" spans="1:20" ht="15.5" x14ac:dyDescent="0.35">
      <c r="A463" s="1">
        <v>4787</v>
      </c>
      <c r="B463" s="2">
        <v>46110</v>
      </c>
      <c r="C463" s="3">
        <f>YEAR(SalesDataTable[[#This Row],[Order Date]])</f>
        <v>2026</v>
      </c>
      <c r="D463" s="8" t="str">
        <f>"Q"&amp;ROUNDUP(MONTH(SalesDataTable[[#This Row],[Order Date]])/3,0)</f>
        <v>Q1</v>
      </c>
      <c r="E463" s="3">
        <f>MONTH(SalesDataTable[[#This Row],[Order Date]])</f>
        <v>3</v>
      </c>
      <c r="F463" s="3" t="str">
        <f>TEXT(SalesDataTable[[#This Row],[Order Date]],"MMM")</f>
        <v>Mar</v>
      </c>
      <c r="G463" s="3" t="s">
        <v>20</v>
      </c>
      <c r="H463" s="3" t="s">
        <v>47</v>
      </c>
      <c r="I463" s="3" t="s">
        <v>28</v>
      </c>
      <c r="J463" s="3" t="s">
        <v>13</v>
      </c>
      <c r="K463" s="3" t="s">
        <v>9</v>
      </c>
      <c r="L463" s="3" t="s">
        <v>17</v>
      </c>
      <c r="M463" s="4">
        <v>1</v>
      </c>
      <c r="N463" s="5">
        <v>142.87</v>
      </c>
      <c r="O463" s="6">
        <v>0.1</v>
      </c>
      <c r="P463" s="5">
        <v>77.33</v>
      </c>
      <c r="Q463" s="5">
        <f t="shared" si="28"/>
        <v>128.583</v>
      </c>
      <c r="R463" s="5">
        <f t="shared" si="29"/>
        <v>77.33</v>
      </c>
      <c r="S463" s="5">
        <f t="shared" si="30"/>
        <v>51.253</v>
      </c>
      <c r="T463" s="7">
        <f t="shared" si="31"/>
        <v>0.39859857057309289</v>
      </c>
    </row>
    <row r="464" spans="1:20" ht="15.5" x14ac:dyDescent="0.35">
      <c r="A464" s="1">
        <v>769</v>
      </c>
      <c r="B464" s="2">
        <v>46111</v>
      </c>
      <c r="C464" s="3">
        <f>YEAR(SalesDataTable[[#This Row],[Order Date]])</f>
        <v>2026</v>
      </c>
      <c r="D464" s="8" t="str">
        <f>"Q"&amp;ROUNDUP(MONTH(SalesDataTable[[#This Row],[Order Date]])/3,0)</f>
        <v>Q1</v>
      </c>
      <c r="E464" s="3">
        <f>MONTH(SalesDataTable[[#This Row],[Order Date]])</f>
        <v>3</v>
      </c>
      <c r="F464" s="3" t="str">
        <f>TEXT(SalesDataTable[[#This Row],[Order Date]],"MMM")</f>
        <v>Mar</v>
      </c>
      <c r="G464" s="3" t="s">
        <v>20</v>
      </c>
      <c r="H464" s="3" t="s">
        <v>33</v>
      </c>
      <c r="I464" s="3" t="s">
        <v>2</v>
      </c>
      <c r="J464" s="3" t="s">
        <v>3</v>
      </c>
      <c r="K464" s="3" t="s">
        <v>34</v>
      </c>
      <c r="L464" s="3" t="s">
        <v>35</v>
      </c>
      <c r="M464" s="4">
        <v>1</v>
      </c>
      <c r="N464" s="5">
        <v>40.53</v>
      </c>
      <c r="O464" s="6">
        <v>0</v>
      </c>
      <c r="P464" s="5">
        <v>14.32</v>
      </c>
      <c r="Q464" s="5">
        <f t="shared" si="28"/>
        <v>40.53</v>
      </c>
      <c r="R464" s="5">
        <f t="shared" si="29"/>
        <v>14.32</v>
      </c>
      <c r="S464" s="5">
        <f t="shared" si="30"/>
        <v>26.21</v>
      </c>
      <c r="T464" s="7">
        <f t="shared" si="31"/>
        <v>0.64668147051566738</v>
      </c>
    </row>
    <row r="465" spans="1:20" ht="15.5" x14ac:dyDescent="0.35">
      <c r="A465" s="1">
        <v>1184</v>
      </c>
      <c r="B465" s="2">
        <v>46111</v>
      </c>
      <c r="C465" s="3">
        <f>YEAR(SalesDataTable[[#This Row],[Order Date]])</f>
        <v>2026</v>
      </c>
      <c r="D465" s="8" t="str">
        <f>"Q"&amp;ROUNDUP(MONTH(SalesDataTable[[#This Row],[Order Date]])/3,0)</f>
        <v>Q1</v>
      </c>
      <c r="E465" s="3">
        <f>MONTH(SalesDataTable[[#This Row],[Order Date]])</f>
        <v>3</v>
      </c>
      <c r="F465" s="3" t="str">
        <f>TEXT(SalesDataTable[[#This Row],[Order Date]],"MMM")</f>
        <v>Mar</v>
      </c>
      <c r="G465" s="3" t="s">
        <v>20</v>
      </c>
      <c r="H465" s="3" t="s">
        <v>33</v>
      </c>
      <c r="I465" s="3" t="s">
        <v>2</v>
      </c>
      <c r="J465" s="3" t="s">
        <v>3</v>
      </c>
      <c r="K465" s="3" t="s">
        <v>4</v>
      </c>
      <c r="L465" s="3" t="s">
        <v>22</v>
      </c>
      <c r="M465" s="4">
        <v>1</v>
      </c>
      <c r="N465" s="5">
        <v>49.46</v>
      </c>
      <c r="O465" s="6">
        <v>0</v>
      </c>
      <c r="P465" s="5">
        <v>23.04</v>
      </c>
      <c r="Q465" s="5">
        <f t="shared" si="28"/>
        <v>49.46</v>
      </c>
      <c r="R465" s="5">
        <f t="shared" si="29"/>
        <v>23.04</v>
      </c>
      <c r="S465" s="5">
        <f t="shared" si="30"/>
        <v>26.42</v>
      </c>
      <c r="T465" s="7">
        <f t="shared" si="31"/>
        <v>0.53416902547513145</v>
      </c>
    </row>
    <row r="466" spans="1:20" ht="15.5" x14ac:dyDescent="0.35">
      <c r="A466" s="1">
        <v>1498</v>
      </c>
      <c r="B466" s="2">
        <v>46111</v>
      </c>
      <c r="C466" s="3">
        <f>YEAR(SalesDataTable[[#This Row],[Order Date]])</f>
        <v>2026</v>
      </c>
      <c r="D466" s="8" t="str">
        <f>"Q"&amp;ROUNDUP(MONTH(SalesDataTable[[#This Row],[Order Date]])/3,0)</f>
        <v>Q1</v>
      </c>
      <c r="E466" s="3">
        <f>MONTH(SalesDataTable[[#This Row],[Order Date]])</f>
        <v>3</v>
      </c>
      <c r="F466" s="3" t="str">
        <f>TEXT(SalesDataTable[[#This Row],[Order Date]],"MMM")</f>
        <v>Mar</v>
      </c>
      <c r="G466" s="3" t="s">
        <v>6</v>
      </c>
      <c r="H466" s="3" t="s">
        <v>49</v>
      </c>
      <c r="I466" s="3" t="s">
        <v>28</v>
      </c>
      <c r="J466" s="3" t="s">
        <v>16</v>
      </c>
      <c r="K466" s="3" t="s">
        <v>9</v>
      </c>
      <c r="L466" s="3" t="s">
        <v>17</v>
      </c>
      <c r="M466" s="4">
        <v>3</v>
      </c>
      <c r="N466" s="5">
        <v>142.46</v>
      </c>
      <c r="O466" s="6">
        <v>0</v>
      </c>
      <c r="P466" s="5">
        <v>79.650000000000006</v>
      </c>
      <c r="Q466" s="5">
        <f t="shared" si="28"/>
        <v>427.38</v>
      </c>
      <c r="R466" s="5">
        <f t="shared" si="29"/>
        <v>238.95000000000002</v>
      </c>
      <c r="S466" s="5">
        <f t="shared" si="30"/>
        <v>188.42999999999998</v>
      </c>
      <c r="T466" s="7">
        <f t="shared" si="31"/>
        <v>0.44089569001825069</v>
      </c>
    </row>
    <row r="467" spans="1:20" ht="15.5" x14ac:dyDescent="0.35">
      <c r="A467" s="1">
        <v>2054</v>
      </c>
      <c r="B467" s="2">
        <v>46111</v>
      </c>
      <c r="C467" s="3">
        <f>YEAR(SalesDataTable[[#This Row],[Order Date]])</f>
        <v>2026</v>
      </c>
      <c r="D467" s="8" t="str">
        <f>"Q"&amp;ROUNDUP(MONTH(SalesDataTable[[#This Row],[Order Date]])/3,0)</f>
        <v>Q1</v>
      </c>
      <c r="E467" s="3">
        <f>MONTH(SalesDataTable[[#This Row],[Order Date]])</f>
        <v>3</v>
      </c>
      <c r="F467" s="3" t="str">
        <f>TEXT(SalesDataTable[[#This Row],[Order Date]],"MMM")</f>
        <v>Mar</v>
      </c>
      <c r="G467" s="3" t="s">
        <v>20</v>
      </c>
      <c r="H467" s="3" t="s">
        <v>47</v>
      </c>
      <c r="I467" s="3" t="s">
        <v>8</v>
      </c>
      <c r="J467" s="3" t="s">
        <v>16</v>
      </c>
      <c r="K467" s="3" t="s">
        <v>9</v>
      </c>
      <c r="L467" s="3" t="s">
        <v>17</v>
      </c>
      <c r="M467" s="4">
        <v>6</v>
      </c>
      <c r="N467" s="5">
        <v>142.18</v>
      </c>
      <c r="O467" s="6">
        <v>0.05</v>
      </c>
      <c r="P467" s="5">
        <v>80.94</v>
      </c>
      <c r="Q467" s="5">
        <f t="shared" si="28"/>
        <v>810.42600000000004</v>
      </c>
      <c r="R467" s="5">
        <f t="shared" si="29"/>
        <v>485.64</v>
      </c>
      <c r="S467" s="5">
        <f t="shared" si="30"/>
        <v>324.78600000000006</v>
      </c>
      <c r="T467" s="7">
        <f t="shared" si="31"/>
        <v>0.40075960050640036</v>
      </c>
    </row>
    <row r="468" spans="1:20" ht="15.5" x14ac:dyDescent="0.35">
      <c r="A468" s="1">
        <v>2294</v>
      </c>
      <c r="B468" s="2">
        <v>46111</v>
      </c>
      <c r="C468" s="3">
        <f>YEAR(SalesDataTable[[#This Row],[Order Date]])</f>
        <v>2026</v>
      </c>
      <c r="D468" s="8" t="str">
        <f>"Q"&amp;ROUNDUP(MONTH(SalesDataTable[[#This Row],[Order Date]])/3,0)</f>
        <v>Q1</v>
      </c>
      <c r="E468" s="3">
        <f>MONTH(SalesDataTable[[#This Row],[Order Date]])</f>
        <v>3</v>
      </c>
      <c r="F468" s="3" t="str">
        <f>TEXT(SalesDataTable[[#This Row],[Order Date]],"MMM")</f>
        <v>Mar</v>
      </c>
      <c r="G468" s="3" t="s">
        <v>6</v>
      </c>
      <c r="H468" s="3" t="s">
        <v>49</v>
      </c>
      <c r="I468" s="3" t="s">
        <v>2</v>
      </c>
      <c r="J468" s="3" t="s">
        <v>13</v>
      </c>
      <c r="K468" s="3" t="s">
        <v>34</v>
      </c>
      <c r="L468" s="3" t="s">
        <v>35</v>
      </c>
      <c r="M468" s="4">
        <v>2</v>
      </c>
      <c r="N468" s="5">
        <v>41.04</v>
      </c>
      <c r="O468" s="6">
        <v>0</v>
      </c>
      <c r="P468" s="5">
        <v>15.03</v>
      </c>
      <c r="Q468" s="5">
        <f t="shared" si="28"/>
        <v>82.08</v>
      </c>
      <c r="R468" s="5">
        <f t="shared" si="29"/>
        <v>30.06</v>
      </c>
      <c r="S468" s="5">
        <f t="shared" si="30"/>
        <v>52.019999999999996</v>
      </c>
      <c r="T468" s="7">
        <f t="shared" si="31"/>
        <v>0.63377192982456132</v>
      </c>
    </row>
    <row r="469" spans="1:20" ht="15.5" x14ac:dyDescent="0.35">
      <c r="A469" s="1">
        <v>2892</v>
      </c>
      <c r="B469" s="2">
        <v>46111</v>
      </c>
      <c r="C469" s="3">
        <f>YEAR(SalesDataTable[[#This Row],[Order Date]])</f>
        <v>2026</v>
      </c>
      <c r="D469" s="8" t="str">
        <f>"Q"&amp;ROUNDUP(MONTH(SalesDataTable[[#This Row],[Order Date]])/3,0)</f>
        <v>Q1</v>
      </c>
      <c r="E469" s="3">
        <f>MONTH(SalesDataTable[[#This Row],[Order Date]])</f>
        <v>3</v>
      </c>
      <c r="F469" s="3" t="str">
        <f>TEXT(SalesDataTable[[#This Row],[Order Date]],"MMM")</f>
        <v>Mar</v>
      </c>
      <c r="G469" s="3" t="s">
        <v>6</v>
      </c>
      <c r="H469" s="3" t="s">
        <v>43</v>
      </c>
      <c r="I469" s="3" t="s">
        <v>2</v>
      </c>
      <c r="J469" s="3" t="s">
        <v>3</v>
      </c>
      <c r="K469" s="3" t="s">
        <v>9</v>
      </c>
      <c r="L469" s="3" t="s">
        <v>17</v>
      </c>
      <c r="M469" s="4">
        <v>2</v>
      </c>
      <c r="N469" s="5">
        <v>145.06</v>
      </c>
      <c r="O469" s="6">
        <v>0.15</v>
      </c>
      <c r="P469" s="5">
        <v>77.08</v>
      </c>
      <c r="Q469" s="5">
        <f t="shared" si="28"/>
        <v>246.602</v>
      </c>
      <c r="R469" s="5">
        <f t="shared" si="29"/>
        <v>154.16</v>
      </c>
      <c r="S469" s="5">
        <f t="shared" si="30"/>
        <v>92.442000000000007</v>
      </c>
      <c r="T469" s="7">
        <f t="shared" si="31"/>
        <v>0.37486313979610875</v>
      </c>
    </row>
    <row r="470" spans="1:20" ht="15.5" x14ac:dyDescent="0.35">
      <c r="A470" s="1">
        <v>3145</v>
      </c>
      <c r="B470" s="2">
        <v>46111</v>
      </c>
      <c r="C470" s="3">
        <f>YEAR(SalesDataTable[[#This Row],[Order Date]])</f>
        <v>2026</v>
      </c>
      <c r="D470" s="8" t="str">
        <f>"Q"&amp;ROUNDUP(MONTH(SalesDataTable[[#This Row],[Order Date]])/3,0)</f>
        <v>Q1</v>
      </c>
      <c r="E470" s="3">
        <f>MONTH(SalesDataTable[[#This Row],[Order Date]])</f>
        <v>3</v>
      </c>
      <c r="F470" s="3" t="str">
        <f>TEXT(SalesDataTable[[#This Row],[Order Date]],"MMM")</f>
        <v>Mar</v>
      </c>
      <c r="G470" s="3" t="s">
        <v>6</v>
      </c>
      <c r="H470" s="3" t="s">
        <v>41</v>
      </c>
      <c r="I470" s="3" t="s">
        <v>2</v>
      </c>
      <c r="J470" s="3" t="s">
        <v>3</v>
      </c>
      <c r="K470" s="3" t="s">
        <v>14</v>
      </c>
      <c r="L470" s="3" t="s">
        <v>44</v>
      </c>
      <c r="M470" s="4">
        <v>1</v>
      </c>
      <c r="N470" s="5">
        <v>130.72999999999999</v>
      </c>
      <c r="O470" s="6">
        <v>0</v>
      </c>
      <c r="P470" s="5">
        <v>66.17</v>
      </c>
      <c r="Q470" s="5">
        <f t="shared" si="28"/>
        <v>130.72999999999999</v>
      </c>
      <c r="R470" s="5">
        <f t="shared" si="29"/>
        <v>66.17</v>
      </c>
      <c r="S470" s="5">
        <f t="shared" si="30"/>
        <v>64.559999999999988</v>
      </c>
      <c r="T470" s="7">
        <f t="shared" si="31"/>
        <v>0.4938422703281572</v>
      </c>
    </row>
    <row r="471" spans="1:20" ht="15.5" x14ac:dyDescent="0.35">
      <c r="A471" s="1">
        <v>3925</v>
      </c>
      <c r="B471" s="2">
        <v>46111</v>
      </c>
      <c r="C471" s="3">
        <f>YEAR(SalesDataTable[[#This Row],[Order Date]])</f>
        <v>2026</v>
      </c>
      <c r="D471" s="8" t="str">
        <f>"Q"&amp;ROUNDUP(MONTH(SalesDataTable[[#This Row],[Order Date]])/3,0)</f>
        <v>Q1</v>
      </c>
      <c r="E471" s="3">
        <f>MONTH(SalesDataTable[[#This Row],[Order Date]])</f>
        <v>3</v>
      </c>
      <c r="F471" s="3" t="str">
        <f>TEXT(SalesDataTable[[#This Row],[Order Date]],"MMM")</f>
        <v>Mar</v>
      </c>
      <c r="G471" s="3" t="s">
        <v>20</v>
      </c>
      <c r="H471" s="3" t="s">
        <v>47</v>
      </c>
      <c r="I471" s="3" t="s">
        <v>2</v>
      </c>
      <c r="J471" s="3" t="s">
        <v>16</v>
      </c>
      <c r="K471" s="3" t="s">
        <v>34</v>
      </c>
      <c r="L471" s="3" t="s">
        <v>42</v>
      </c>
      <c r="M471" s="4">
        <v>2</v>
      </c>
      <c r="N471" s="5">
        <v>36.630000000000003</v>
      </c>
      <c r="O471" s="6">
        <v>0</v>
      </c>
      <c r="P471" s="5">
        <v>14.31</v>
      </c>
      <c r="Q471" s="5">
        <f t="shared" si="28"/>
        <v>73.260000000000005</v>
      </c>
      <c r="R471" s="5">
        <f t="shared" si="29"/>
        <v>28.62</v>
      </c>
      <c r="S471" s="5">
        <f t="shared" si="30"/>
        <v>44.64</v>
      </c>
      <c r="T471" s="7">
        <f t="shared" si="31"/>
        <v>0.60933660933660927</v>
      </c>
    </row>
    <row r="472" spans="1:20" ht="15.5" x14ac:dyDescent="0.35">
      <c r="A472" s="1">
        <v>2722</v>
      </c>
      <c r="B472" s="2">
        <v>46112</v>
      </c>
      <c r="C472" s="3">
        <f>YEAR(SalesDataTable[[#This Row],[Order Date]])</f>
        <v>2026</v>
      </c>
      <c r="D472" s="8" t="str">
        <f>"Q"&amp;ROUNDUP(MONTH(SalesDataTable[[#This Row],[Order Date]])/3,0)</f>
        <v>Q1</v>
      </c>
      <c r="E472" s="3">
        <f>MONTH(SalesDataTable[[#This Row],[Order Date]])</f>
        <v>3</v>
      </c>
      <c r="F472" s="3" t="str">
        <f>TEXT(SalesDataTable[[#This Row],[Order Date]],"MMM")</f>
        <v>Mar</v>
      </c>
      <c r="G472" s="3" t="s">
        <v>20</v>
      </c>
      <c r="H472" s="3" t="s">
        <v>47</v>
      </c>
      <c r="I472" s="3" t="s">
        <v>28</v>
      </c>
      <c r="J472" s="3" t="s">
        <v>13</v>
      </c>
      <c r="K472" s="3" t="s">
        <v>4</v>
      </c>
      <c r="L472" s="3" t="s">
        <v>22</v>
      </c>
      <c r="M472" s="4">
        <v>1</v>
      </c>
      <c r="N472" s="5">
        <v>50.99</v>
      </c>
      <c r="O472" s="6">
        <v>0.1</v>
      </c>
      <c r="P472" s="5">
        <v>21.86</v>
      </c>
      <c r="Q472" s="5">
        <f t="shared" si="28"/>
        <v>45.891000000000005</v>
      </c>
      <c r="R472" s="5">
        <f t="shared" si="29"/>
        <v>21.86</v>
      </c>
      <c r="S472" s="5">
        <f t="shared" si="30"/>
        <v>24.031000000000006</v>
      </c>
      <c r="T472" s="7">
        <f t="shared" si="31"/>
        <v>0.52365387548756848</v>
      </c>
    </row>
    <row r="473" spans="1:20" ht="15.5" x14ac:dyDescent="0.35">
      <c r="A473" s="1">
        <v>2767</v>
      </c>
      <c r="B473" s="2">
        <v>46112</v>
      </c>
      <c r="C473" s="3">
        <f>YEAR(SalesDataTable[[#This Row],[Order Date]])</f>
        <v>2026</v>
      </c>
      <c r="D473" s="8" t="str">
        <f>"Q"&amp;ROUNDUP(MONTH(SalesDataTable[[#This Row],[Order Date]])/3,0)</f>
        <v>Q1</v>
      </c>
      <c r="E473" s="3">
        <f>MONTH(SalesDataTable[[#This Row],[Order Date]])</f>
        <v>3</v>
      </c>
      <c r="F473" s="3" t="str">
        <f>TEXT(SalesDataTable[[#This Row],[Order Date]],"MMM")</f>
        <v>Mar</v>
      </c>
      <c r="G473" s="3" t="s">
        <v>6</v>
      </c>
      <c r="H473" s="3" t="s">
        <v>27</v>
      </c>
      <c r="I473" s="3" t="s">
        <v>2</v>
      </c>
      <c r="J473" s="3" t="s">
        <v>3</v>
      </c>
      <c r="K473" s="3" t="s">
        <v>14</v>
      </c>
      <c r="L473" s="3" t="s">
        <v>44</v>
      </c>
      <c r="M473" s="4">
        <v>4</v>
      </c>
      <c r="N473" s="5">
        <v>134.18</v>
      </c>
      <c r="O473" s="6">
        <v>0</v>
      </c>
      <c r="P473" s="5">
        <v>66.430000000000007</v>
      </c>
      <c r="Q473" s="5">
        <f t="shared" si="28"/>
        <v>536.72</v>
      </c>
      <c r="R473" s="5">
        <f t="shared" si="29"/>
        <v>265.72000000000003</v>
      </c>
      <c r="S473" s="5">
        <f t="shared" si="30"/>
        <v>271</v>
      </c>
      <c r="T473" s="7">
        <f t="shared" si="31"/>
        <v>0.5049187658369354</v>
      </c>
    </row>
    <row r="474" spans="1:20" ht="15.5" x14ac:dyDescent="0.35">
      <c r="A474" s="1">
        <v>3794</v>
      </c>
      <c r="B474" s="2">
        <v>46112</v>
      </c>
      <c r="C474" s="3">
        <f>YEAR(SalesDataTable[[#This Row],[Order Date]])</f>
        <v>2026</v>
      </c>
      <c r="D474" s="8" t="str">
        <f>"Q"&amp;ROUNDUP(MONTH(SalesDataTable[[#This Row],[Order Date]])/3,0)</f>
        <v>Q1</v>
      </c>
      <c r="E474" s="3">
        <f>MONTH(SalesDataTable[[#This Row],[Order Date]])</f>
        <v>3</v>
      </c>
      <c r="F474" s="3" t="str">
        <f>TEXT(SalesDataTable[[#This Row],[Order Date]],"MMM")</f>
        <v>Mar</v>
      </c>
      <c r="G474" s="3" t="s">
        <v>6</v>
      </c>
      <c r="H474" s="3" t="s">
        <v>43</v>
      </c>
      <c r="I474" s="3" t="s">
        <v>19</v>
      </c>
      <c r="J474" s="3" t="s">
        <v>16</v>
      </c>
      <c r="K474" s="3" t="s">
        <v>34</v>
      </c>
      <c r="L474" s="3" t="s">
        <v>45</v>
      </c>
      <c r="M474" s="4">
        <v>2</v>
      </c>
      <c r="N474" s="5">
        <v>50.86</v>
      </c>
      <c r="O474" s="6">
        <v>0.1</v>
      </c>
      <c r="P474" s="5">
        <v>21.76</v>
      </c>
      <c r="Q474" s="5">
        <f t="shared" si="28"/>
        <v>91.548000000000002</v>
      </c>
      <c r="R474" s="5">
        <f t="shared" si="29"/>
        <v>43.52</v>
      </c>
      <c r="S474" s="5">
        <f t="shared" si="30"/>
        <v>48.027999999999999</v>
      </c>
      <c r="T474" s="7">
        <f t="shared" si="31"/>
        <v>0.52462096386595003</v>
      </c>
    </row>
    <row r="475" spans="1:20" ht="15.5" x14ac:dyDescent="0.35">
      <c r="A475" s="1">
        <v>3880</v>
      </c>
      <c r="B475" s="2">
        <v>46112</v>
      </c>
      <c r="C475" s="3">
        <f>YEAR(SalesDataTable[[#This Row],[Order Date]])</f>
        <v>2026</v>
      </c>
      <c r="D475" s="8" t="str">
        <f>"Q"&amp;ROUNDUP(MONTH(SalesDataTable[[#This Row],[Order Date]])/3,0)</f>
        <v>Q1</v>
      </c>
      <c r="E475" s="3">
        <f>MONTH(SalesDataTable[[#This Row],[Order Date]])</f>
        <v>3</v>
      </c>
      <c r="F475" s="3" t="str">
        <f>TEXT(SalesDataTable[[#This Row],[Order Date]],"MMM")</f>
        <v>Mar</v>
      </c>
      <c r="G475" s="3" t="s">
        <v>6</v>
      </c>
      <c r="H475" s="3" t="s">
        <v>43</v>
      </c>
      <c r="I475" s="3" t="s">
        <v>8</v>
      </c>
      <c r="J475" s="3" t="s">
        <v>16</v>
      </c>
      <c r="K475" s="3" t="s">
        <v>23</v>
      </c>
      <c r="L475" s="3" t="s">
        <v>51</v>
      </c>
      <c r="M475" s="4">
        <v>12</v>
      </c>
      <c r="N475" s="5">
        <v>124.86</v>
      </c>
      <c r="O475" s="6">
        <v>0.1</v>
      </c>
      <c r="P475" s="5">
        <v>60.82</v>
      </c>
      <c r="Q475" s="5">
        <f t="shared" si="28"/>
        <v>1348.4880000000001</v>
      </c>
      <c r="R475" s="5">
        <f t="shared" si="29"/>
        <v>729.84</v>
      </c>
      <c r="S475" s="5">
        <f t="shared" si="30"/>
        <v>618.64800000000002</v>
      </c>
      <c r="T475" s="7">
        <f t="shared" si="31"/>
        <v>0.45877160197198641</v>
      </c>
    </row>
    <row r="476" spans="1:20" ht="15.5" x14ac:dyDescent="0.35">
      <c r="A476" s="1">
        <v>422</v>
      </c>
      <c r="B476" s="2">
        <v>46113</v>
      </c>
      <c r="C476" s="3">
        <f>YEAR(SalesDataTable[[#This Row],[Order Date]])</f>
        <v>2026</v>
      </c>
      <c r="D476" s="8" t="str">
        <f>"Q"&amp;ROUNDUP(MONTH(SalesDataTable[[#This Row],[Order Date]])/3,0)</f>
        <v>Q2</v>
      </c>
      <c r="E476" s="3">
        <f>MONTH(SalesDataTable[[#This Row],[Order Date]])</f>
        <v>4</v>
      </c>
      <c r="F476" s="3" t="str">
        <f>TEXT(SalesDataTable[[#This Row],[Order Date]],"MMM")</f>
        <v>Apr</v>
      </c>
      <c r="G476" s="3" t="s">
        <v>20</v>
      </c>
      <c r="H476" s="3" t="s">
        <v>21</v>
      </c>
      <c r="I476" s="3" t="s">
        <v>2</v>
      </c>
      <c r="J476" s="3" t="s">
        <v>16</v>
      </c>
      <c r="K476" s="3" t="s">
        <v>4</v>
      </c>
      <c r="L476" s="3" t="s">
        <v>5</v>
      </c>
      <c r="M476" s="4">
        <v>1</v>
      </c>
      <c r="N476" s="5">
        <v>81.760000000000005</v>
      </c>
      <c r="O476" s="6">
        <v>0.1</v>
      </c>
      <c r="P476" s="5">
        <v>42.78</v>
      </c>
      <c r="Q476" s="5">
        <f t="shared" si="28"/>
        <v>73.584000000000003</v>
      </c>
      <c r="R476" s="5">
        <f t="shared" si="29"/>
        <v>42.78</v>
      </c>
      <c r="S476" s="5">
        <f t="shared" si="30"/>
        <v>30.804000000000002</v>
      </c>
      <c r="T476" s="7">
        <f t="shared" si="31"/>
        <v>0.4186236138290933</v>
      </c>
    </row>
    <row r="477" spans="1:20" ht="15.5" x14ac:dyDescent="0.35">
      <c r="A477" s="1">
        <v>495</v>
      </c>
      <c r="B477" s="2">
        <v>46113</v>
      </c>
      <c r="C477" s="3">
        <f>YEAR(SalesDataTable[[#This Row],[Order Date]])</f>
        <v>2026</v>
      </c>
      <c r="D477" s="8" t="str">
        <f>"Q"&amp;ROUNDUP(MONTH(SalesDataTable[[#This Row],[Order Date]])/3,0)</f>
        <v>Q2</v>
      </c>
      <c r="E477" s="3">
        <f>MONTH(SalesDataTable[[#This Row],[Order Date]])</f>
        <v>4</v>
      </c>
      <c r="F477" s="3" t="str">
        <f>TEXT(SalesDataTable[[#This Row],[Order Date]],"MMM")</f>
        <v>Apr</v>
      </c>
      <c r="G477" s="3" t="s">
        <v>6</v>
      </c>
      <c r="H477" s="3" t="s">
        <v>49</v>
      </c>
      <c r="I477" s="3" t="s">
        <v>19</v>
      </c>
      <c r="J477" s="3" t="s">
        <v>16</v>
      </c>
      <c r="K477" s="3" t="s">
        <v>14</v>
      </c>
      <c r="L477" s="3" t="s">
        <v>44</v>
      </c>
      <c r="M477" s="4">
        <v>1</v>
      </c>
      <c r="N477" s="5">
        <v>134.65</v>
      </c>
      <c r="O477" s="6">
        <v>0</v>
      </c>
      <c r="P477" s="5">
        <v>68.19</v>
      </c>
      <c r="Q477" s="5">
        <f t="shared" si="28"/>
        <v>134.65</v>
      </c>
      <c r="R477" s="5">
        <f t="shared" si="29"/>
        <v>68.19</v>
      </c>
      <c r="S477" s="5">
        <f t="shared" si="30"/>
        <v>66.460000000000008</v>
      </c>
      <c r="T477" s="7">
        <f t="shared" si="31"/>
        <v>0.49357593761604163</v>
      </c>
    </row>
    <row r="478" spans="1:20" ht="15.5" x14ac:dyDescent="0.35">
      <c r="A478" s="1">
        <v>1517</v>
      </c>
      <c r="B478" s="2">
        <v>46113</v>
      </c>
      <c r="C478" s="3">
        <f>YEAR(SalesDataTable[[#This Row],[Order Date]])</f>
        <v>2026</v>
      </c>
      <c r="D478" s="8" t="str">
        <f>"Q"&amp;ROUNDUP(MONTH(SalesDataTable[[#This Row],[Order Date]])/3,0)</f>
        <v>Q2</v>
      </c>
      <c r="E478" s="3">
        <f>MONTH(SalesDataTable[[#This Row],[Order Date]])</f>
        <v>4</v>
      </c>
      <c r="F478" s="3" t="str">
        <f>TEXT(SalesDataTable[[#This Row],[Order Date]],"MMM")</f>
        <v>Apr</v>
      </c>
      <c r="G478" s="3" t="s">
        <v>11</v>
      </c>
      <c r="H478" s="3" t="s">
        <v>52</v>
      </c>
      <c r="I478" s="3" t="s">
        <v>2</v>
      </c>
      <c r="J478" s="3" t="s">
        <v>16</v>
      </c>
      <c r="K478" s="3" t="s">
        <v>4</v>
      </c>
      <c r="L478" s="3" t="s">
        <v>26</v>
      </c>
      <c r="M478" s="4">
        <v>1</v>
      </c>
      <c r="N478" s="5">
        <v>41.21</v>
      </c>
      <c r="O478" s="6">
        <v>0</v>
      </c>
      <c r="P478" s="5">
        <v>16.34</v>
      </c>
      <c r="Q478" s="5">
        <f t="shared" si="28"/>
        <v>41.21</v>
      </c>
      <c r="R478" s="5">
        <f t="shared" si="29"/>
        <v>16.34</v>
      </c>
      <c r="S478" s="5">
        <f t="shared" si="30"/>
        <v>24.87</v>
      </c>
      <c r="T478" s="7">
        <f t="shared" si="31"/>
        <v>0.60349429750060668</v>
      </c>
    </row>
    <row r="479" spans="1:20" ht="15.5" x14ac:dyDescent="0.35">
      <c r="A479" s="1">
        <v>2391</v>
      </c>
      <c r="B479" s="2">
        <v>46113</v>
      </c>
      <c r="C479" s="3">
        <f>YEAR(SalesDataTable[[#This Row],[Order Date]])</f>
        <v>2026</v>
      </c>
      <c r="D479" s="8" t="str">
        <f>"Q"&amp;ROUNDUP(MONTH(SalesDataTable[[#This Row],[Order Date]])/3,0)</f>
        <v>Q2</v>
      </c>
      <c r="E479" s="3">
        <f>MONTH(SalesDataTable[[#This Row],[Order Date]])</f>
        <v>4</v>
      </c>
      <c r="F479" s="3" t="str">
        <f>TEXT(SalesDataTable[[#This Row],[Order Date]],"MMM")</f>
        <v>Apr</v>
      </c>
      <c r="G479" s="3" t="s">
        <v>6</v>
      </c>
      <c r="H479" s="3" t="s">
        <v>43</v>
      </c>
      <c r="I479" s="3" t="s">
        <v>2</v>
      </c>
      <c r="J479" s="3" t="s">
        <v>3</v>
      </c>
      <c r="K479" s="3" t="s">
        <v>34</v>
      </c>
      <c r="L479" s="3" t="s">
        <v>35</v>
      </c>
      <c r="M479" s="4">
        <v>2</v>
      </c>
      <c r="N479" s="5">
        <v>40.590000000000003</v>
      </c>
      <c r="O479" s="6">
        <v>0</v>
      </c>
      <c r="P479" s="5">
        <v>15.01</v>
      </c>
      <c r="Q479" s="5">
        <f t="shared" si="28"/>
        <v>81.180000000000007</v>
      </c>
      <c r="R479" s="5">
        <f t="shared" si="29"/>
        <v>30.02</v>
      </c>
      <c r="S479" s="5">
        <f t="shared" si="30"/>
        <v>51.160000000000011</v>
      </c>
      <c r="T479" s="7">
        <f t="shared" si="31"/>
        <v>0.63020448386302053</v>
      </c>
    </row>
    <row r="480" spans="1:20" ht="15.5" x14ac:dyDescent="0.35">
      <c r="A480" s="1">
        <v>3809</v>
      </c>
      <c r="B480" s="2">
        <v>46113</v>
      </c>
      <c r="C480" s="3">
        <f>YEAR(SalesDataTable[[#This Row],[Order Date]])</f>
        <v>2026</v>
      </c>
      <c r="D480" s="8" t="str">
        <f>"Q"&amp;ROUNDUP(MONTH(SalesDataTable[[#This Row],[Order Date]])/3,0)</f>
        <v>Q2</v>
      </c>
      <c r="E480" s="3">
        <f>MONTH(SalesDataTable[[#This Row],[Order Date]])</f>
        <v>4</v>
      </c>
      <c r="F480" s="3" t="str">
        <f>TEXT(SalesDataTable[[#This Row],[Order Date]],"MMM")</f>
        <v>Apr</v>
      </c>
      <c r="G480" s="3" t="s">
        <v>0</v>
      </c>
      <c r="H480" s="3" t="s">
        <v>50</v>
      </c>
      <c r="I480" s="3" t="s">
        <v>2</v>
      </c>
      <c r="J480" s="3" t="s">
        <v>13</v>
      </c>
      <c r="K480" s="3" t="s">
        <v>23</v>
      </c>
      <c r="L480" s="3" t="s">
        <v>51</v>
      </c>
      <c r="M480" s="4">
        <v>3</v>
      </c>
      <c r="N480" s="5">
        <v>124.08</v>
      </c>
      <c r="O480" s="6">
        <v>0.05</v>
      </c>
      <c r="P480" s="5">
        <v>62.41</v>
      </c>
      <c r="Q480" s="5">
        <f t="shared" si="28"/>
        <v>353.62799999999999</v>
      </c>
      <c r="R480" s="5">
        <f t="shared" si="29"/>
        <v>187.23</v>
      </c>
      <c r="S480" s="5">
        <f t="shared" si="30"/>
        <v>166.398</v>
      </c>
      <c r="T480" s="7">
        <f t="shared" si="31"/>
        <v>0.47054531880959655</v>
      </c>
    </row>
    <row r="481" spans="1:20" ht="15.5" x14ac:dyDescent="0.35">
      <c r="A481" s="1">
        <v>3958</v>
      </c>
      <c r="B481" s="2">
        <v>46113</v>
      </c>
      <c r="C481" s="3">
        <f>YEAR(SalesDataTable[[#This Row],[Order Date]])</f>
        <v>2026</v>
      </c>
      <c r="D481" s="8" t="str">
        <f>"Q"&amp;ROUNDUP(MONTH(SalesDataTable[[#This Row],[Order Date]])/3,0)</f>
        <v>Q2</v>
      </c>
      <c r="E481" s="3">
        <f>MONTH(SalesDataTable[[#This Row],[Order Date]])</f>
        <v>4</v>
      </c>
      <c r="F481" s="3" t="str">
        <f>TEXT(SalesDataTable[[#This Row],[Order Date]],"MMM")</f>
        <v>Apr</v>
      </c>
      <c r="G481" s="3" t="s">
        <v>6</v>
      </c>
      <c r="H481" s="3" t="s">
        <v>7</v>
      </c>
      <c r="I481" s="3" t="s">
        <v>2</v>
      </c>
      <c r="J481" s="3" t="s">
        <v>3</v>
      </c>
      <c r="K481" s="3" t="s">
        <v>23</v>
      </c>
      <c r="L481" s="3" t="s">
        <v>51</v>
      </c>
      <c r="M481" s="4">
        <v>2</v>
      </c>
      <c r="N481" s="5">
        <v>125.35</v>
      </c>
      <c r="O481" s="6">
        <v>0.15</v>
      </c>
      <c r="P481" s="5">
        <v>60.73</v>
      </c>
      <c r="Q481" s="5">
        <f t="shared" si="28"/>
        <v>213.095</v>
      </c>
      <c r="R481" s="5">
        <f t="shared" si="29"/>
        <v>121.46</v>
      </c>
      <c r="S481" s="5">
        <f t="shared" si="30"/>
        <v>91.635000000000005</v>
      </c>
      <c r="T481" s="7">
        <f t="shared" si="31"/>
        <v>0.43001947488209485</v>
      </c>
    </row>
    <row r="482" spans="1:20" ht="15.5" x14ac:dyDescent="0.35">
      <c r="A482" s="1">
        <v>4418</v>
      </c>
      <c r="B482" s="2">
        <v>46113</v>
      </c>
      <c r="C482" s="3">
        <f>YEAR(SalesDataTable[[#This Row],[Order Date]])</f>
        <v>2026</v>
      </c>
      <c r="D482" s="8" t="str">
        <f>"Q"&amp;ROUNDUP(MONTH(SalesDataTable[[#This Row],[Order Date]])/3,0)</f>
        <v>Q2</v>
      </c>
      <c r="E482" s="3">
        <f>MONTH(SalesDataTable[[#This Row],[Order Date]])</f>
        <v>4</v>
      </c>
      <c r="F482" s="3" t="str">
        <f>TEXT(SalesDataTable[[#This Row],[Order Date]],"MMM")</f>
        <v>Apr</v>
      </c>
      <c r="G482" s="3" t="s">
        <v>6</v>
      </c>
      <c r="H482" s="3" t="s">
        <v>49</v>
      </c>
      <c r="I482" s="3" t="s">
        <v>28</v>
      </c>
      <c r="J482" s="3" t="s">
        <v>13</v>
      </c>
      <c r="K482" s="3" t="s">
        <v>34</v>
      </c>
      <c r="L482" s="3" t="s">
        <v>42</v>
      </c>
      <c r="M482" s="4">
        <v>3</v>
      </c>
      <c r="N482" s="5">
        <v>36.090000000000003</v>
      </c>
      <c r="O482" s="6">
        <v>0</v>
      </c>
      <c r="P482" s="5">
        <v>14.03</v>
      </c>
      <c r="Q482" s="5">
        <f t="shared" si="28"/>
        <v>108.27000000000001</v>
      </c>
      <c r="R482" s="5">
        <f t="shared" si="29"/>
        <v>42.089999999999996</v>
      </c>
      <c r="S482" s="5">
        <f t="shared" si="30"/>
        <v>66.180000000000007</v>
      </c>
      <c r="T482" s="7">
        <f t="shared" si="31"/>
        <v>0.61124965364366857</v>
      </c>
    </row>
    <row r="483" spans="1:20" ht="15.5" x14ac:dyDescent="0.35">
      <c r="A483" s="1">
        <v>4693</v>
      </c>
      <c r="B483" s="2">
        <v>46113</v>
      </c>
      <c r="C483" s="3">
        <f>YEAR(SalesDataTable[[#This Row],[Order Date]])</f>
        <v>2026</v>
      </c>
      <c r="D483" s="8" t="str">
        <f>"Q"&amp;ROUNDUP(MONTH(SalesDataTable[[#This Row],[Order Date]])/3,0)</f>
        <v>Q2</v>
      </c>
      <c r="E483" s="3">
        <f>MONTH(SalesDataTable[[#This Row],[Order Date]])</f>
        <v>4</v>
      </c>
      <c r="F483" s="3" t="str">
        <f>TEXT(SalesDataTable[[#This Row],[Order Date]],"MMM")</f>
        <v>Apr</v>
      </c>
      <c r="G483" s="3" t="s">
        <v>6</v>
      </c>
      <c r="H483" s="3" t="s">
        <v>43</v>
      </c>
      <c r="I483" s="3" t="s">
        <v>8</v>
      </c>
      <c r="J483" s="3" t="s">
        <v>16</v>
      </c>
      <c r="K483" s="3" t="s">
        <v>9</v>
      </c>
      <c r="L483" s="3" t="s">
        <v>10</v>
      </c>
      <c r="M483" s="4">
        <v>15</v>
      </c>
      <c r="N483" s="5">
        <v>94.33</v>
      </c>
      <c r="O483" s="6">
        <v>0.1</v>
      </c>
      <c r="P483" s="5">
        <v>44.38</v>
      </c>
      <c r="Q483" s="5">
        <f t="shared" si="28"/>
        <v>1273.4550000000002</v>
      </c>
      <c r="R483" s="5">
        <f t="shared" si="29"/>
        <v>665.7</v>
      </c>
      <c r="S483" s="5">
        <f t="shared" si="30"/>
        <v>607.75500000000011</v>
      </c>
      <c r="T483" s="7">
        <f t="shared" si="31"/>
        <v>0.47724890161018652</v>
      </c>
    </row>
    <row r="484" spans="1:20" ht="15.5" x14ac:dyDescent="0.35">
      <c r="A484" s="1">
        <v>193</v>
      </c>
      <c r="B484" s="2">
        <v>46114</v>
      </c>
      <c r="C484" s="3">
        <f>YEAR(SalesDataTable[[#This Row],[Order Date]])</f>
        <v>2026</v>
      </c>
      <c r="D484" s="8" t="str">
        <f>"Q"&amp;ROUNDUP(MONTH(SalesDataTable[[#This Row],[Order Date]])/3,0)</f>
        <v>Q2</v>
      </c>
      <c r="E484" s="3">
        <f>MONTH(SalesDataTable[[#This Row],[Order Date]])</f>
        <v>4</v>
      </c>
      <c r="F484" s="3" t="str">
        <f>TEXT(SalesDataTable[[#This Row],[Order Date]],"MMM")</f>
        <v>Apr</v>
      </c>
      <c r="G484" s="3" t="s">
        <v>20</v>
      </c>
      <c r="H484" s="3" t="s">
        <v>21</v>
      </c>
      <c r="I484" s="3" t="s">
        <v>19</v>
      </c>
      <c r="J484" s="3" t="s">
        <v>3</v>
      </c>
      <c r="K484" s="3" t="s">
        <v>14</v>
      </c>
      <c r="L484" s="3" t="s">
        <v>15</v>
      </c>
      <c r="M484" s="4">
        <v>1</v>
      </c>
      <c r="N484" s="5">
        <v>35.6</v>
      </c>
      <c r="O484" s="6">
        <v>0.1</v>
      </c>
      <c r="P484" s="5">
        <v>13.39</v>
      </c>
      <c r="Q484" s="5">
        <f t="shared" si="28"/>
        <v>32.04</v>
      </c>
      <c r="R484" s="5">
        <f t="shared" si="29"/>
        <v>13.39</v>
      </c>
      <c r="S484" s="5">
        <f t="shared" si="30"/>
        <v>18.649999999999999</v>
      </c>
      <c r="T484" s="7">
        <f t="shared" si="31"/>
        <v>0.58208489388264661</v>
      </c>
    </row>
    <row r="485" spans="1:20" ht="15.5" x14ac:dyDescent="0.35">
      <c r="A485" s="1">
        <v>2246</v>
      </c>
      <c r="B485" s="2">
        <v>46114</v>
      </c>
      <c r="C485" s="3">
        <f>YEAR(SalesDataTable[[#This Row],[Order Date]])</f>
        <v>2026</v>
      </c>
      <c r="D485" s="8" t="str">
        <f>"Q"&amp;ROUNDUP(MONTH(SalesDataTable[[#This Row],[Order Date]])/3,0)</f>
        <v>Q2</v>
      </c>
      <c r="E485" s="3">
        <f>MONTH(SalesDataTable[[#This Row],[Order Date]])</f>
        <v>4</v>
      </c>
      <c r="F485" s="3" t="str">
        <f>TEXT(SalesDataTable[[#This Row],[Order Date]],"MMM")</f>
        <v>Apr</v>
      </c>
      <c r="G485" s="3" t="s">
        <v>6</v>
      </c>
      <c r="H485" s="3" t="s">
        <v>43</v>
      </c>
      <c r="I485" s="3" t="s">
        <v>28</v>
      </c>
      <c r="J485" s="3" t="s">
        <v>3</v>
      </c>
      <c r="K485" s="3" t="s">
        <v>4</v>
      </c>
      <c r="L485" s="3" t="s">
        <v>22</v>
      </c>
      <c r="M485" s="4">
        <v>1</v>
      </c>
      <c r="N485" s="5">
        <v>50.17</v>
      </c>
      <c r="O485" s="6">
        <v>0</v>
      </c>
      <c r="P485" s="5">
        <v>21.95</v>
      </c>
      <c r="Q485" s="5">
        <f t="shared" si="28"/>
        <v>50.17</v>
      </c>
      <c r="R485" s="5">
        <f t="shared" si="29"/>
        <v>21.95</v>
      </c>
      <c r="S485" s="5">
        <f t="shared" si="30"/>
        <v>28.220000000000002</v>
      </c>
      <c r="T485" s="7">
        <f t="shared" si="31"/>
        <v>0.56248754235598963</v>
      </c>
    </row>
    <row r="486" spans="1:20" ht="15.5" x14ac:dyDescent="0.35">
      <c r="A486" s="1">
        <v>2556</v>
      </c>
      <c r="B486" s="2">
        <v>46114</v>
      </c>
      <c r="C486" s="3">
        <f>YEAR(SalesDataTable[[#This Row],[Order Date]])</f>
        <v>2026</v>
      </c>
      <c r="D486" s="8" t="str">
        <f>"Q"&amp;ROUNDUP(MONTH(SalesDataTable[[#This Row],[Order Date]])/3,0)</f>
        <v>Q2</v>
      </c>
      <c r="E486" s="3">
        <f>MONTH(SalesDataTable[[#This Row],[Order Date]])</f>
        <v>4</v>
      </c>
      <c r="F486" s="3" t="str">
        <f>TEXT(SalesDataTable[[#This Row],[Order Date]],"MMM")</f>
        <v>Apr</v>
      </c>
      <c r="G486" s="3" t="s">
        <v>20</v>
      </c>
      <c r="H486" s="3" t="s">
        <v>33</v>
      </c>
      <c r="I486" s="3" t="s">
        <v>2</v>
      </c>
      <c r="J486" s="3" t="s">
        <v>3</v>
      </c>
      <c r="K486" s="3" t="s">
        <v>9</v>
      </c>
      <c r="L486" s="3" t="s">
        <v>46</v>
      </c>
      <c r="M486" s="4">
        <v>2</v>
      </c>
      <c r="N486" s="5">
        <v>72.900000000000006</v>
      </c>
      <c r="O486" s="6">
        <v>0</v>
      </c>
      <c r="P486" s="5">
        <v>31.52</v>
      </c>
      <c r="Q486" s="5">
        <f t="shared" si="28"/>
        <v>145.80000000000001</v>
      </c>
      <c r="R486" s="5">
        <f t="shared" si="29"/>
        <v>63.04</v>
      </c>
      <c r="S486" s="5">
        <f t="shared" si="30"/>
        <v>82.760000000000019</v>
      </c>
      <c r="T486" s="7">
        <f t="shared" si="31"/>
        <v>0.5676268861454048</v>
      </c>
    </row>
    <row r="487" spans="1:20" ht="15.5" x14ac:dyDescent="0.35">
      <c r="A487" s="1">
        <v>169</v>
      </c>
      <c r="B487" s="2">
        <v>46115</v>
      </c>
      <c r="C487" s="3">
        <f>YEAR(SalesDataTable[[#This Row],[Order Date]])</f>
        <v>2026</v>
      </c>
      <c r="D487" s="8" t="str">
        <f>"Q"&amp;ROUNDUP(MONTH(SalesDataTable[[#This Row],[Order Date]])/3,0)</f>
        <v>Q2</v>
      </c>
      <c r="E487" s="3">
        <f>MONTH(SalesDataTable[[#This Row],[Order Date]])</f>
        <v>4</v>
      </c>
      <c r="F487" s="3" t="str">
        <f>TEXT(SalesDataTable[[#This Row],[Order Date]],"MMM")</f>
        <v>Apr</v>
      </c>
      <c r="G487" s="3" t="s">
        <v>11</v>
      </c>
      <c r="H487" s="3" t="s">
        <v>52</v>
      </c>
      <c r="I487" s="3" t="s">
        <v>2</v>
      </c>
      <c r="J487" s="3" t="s">
        <v>13</v>
      </c>
      <c r="K487" s="3" t="s">
        <v>9</v>
      </c>
      <c r="L487" s="3" t="s">
        <v>10</v>
      </c>
      <c r="M487" s="4">
        <v>2</v>
      </c>
      <c r="N487" s="5">
        <v>93.48</v>
      </c>
      <c r="O487" s="6">
        <v>0</v>
      </c>
      <c r="P487" s="5">
        <v>45.15</v>
      </c>
      <c r="Q487" s="5">
        <f t="shared" si="28"/>
        <v>186.96</v>
      </c>
      <c r="R487" s="5">
        <f t="shared" si="29"/>
        <v>90.3</v>
      </c>
      <c r="S487" s="5">
        <f t="shared" si="30"/>
        <v>96.660000000000011</v>
      </c>
      <c r="T487" s="7">
        <f t="shared" si="31"/>
        <v>0.51700898587933253</v>
      </c>
    </row>
    <row r="488" spans="1:20" ht="15.5" x14ac:dyDescent="0.35">
      <c r="A488" s="1">
        <v>877</v>
      </c>
      <c r="B488" s="2">
        <v>46115</v>
      </c>
      <c r="C488" s="3">
        <f>YEAR(SalesDataTable[[#This Row],[Order Date]])</f>
        <v>2026</v>
      </c>
      <c r="D488" s="8" t="str">
        <f>"Q"&amp;ROUNDUP(MONTH(SalesDataTable[[#This Row],[Order Date]])/3,0)</f>
        <v>Q2</v>
      </c>
      <c r="E488" s="3">
        <f>MONTH(SalesDataTable[[#This Row],[Order Date]])</f>
        <v>4</v>
      </c>
      <c r="F488" s="3" t="str">
        <f>TEXT(SalesDataTable[[#This Row],[Order Date]],"MMM")</f>
        <v>Apr</v>
      </c>
      <c r="G488" s="3" t="s">
        <v>6</v>
      </c>
      <c r="H488" s="3" t="s">
        <v>43</v>
      </c>
      <c r="I488" s="3" t="s">
        <v>2</v>
      </c>
      <c r="J488" s="3" t="s">
        <v>13</v>
      </c>
      <c r="K488" s="3" t="s">
        <v>23</v>
      </c>
      <c r="L488" s="3" t="s">
        <v>51</v>
      </c>
      <c r="M488" s="4">
        <v>1</v>
      </c>
      <c r="N488" s="5">
        <v>123.63</v>
      </c>
      <c r="O488" s="6">
        <v>0</v>
      </c>
      <c r="P488" s="5">
        <v>58.88</v>
      </c>
      <c r="Q488" s="5">
        <f t="shared" si="28"/>
        <v>123.63</v>
      </c>
      <c r="R488" s="5">
        <f t="shared" si="29"/>
        <v>58.88</v>
      </c>
      <c r="S488" s="5">
        <f t="shared" si="30"/>
        <v>64.75</v>
      </c>
      <c r="T488" s="7">
        <f t="shared" si="31"/>
        <v>0.52374019250990866</v>
      </c>
    </row>
    <row r="489" spans="1:20" ht="15.5" x14ac:dyDescent="0.35">
      <c r="A489" s="1">
        <v>2023</v>
      </c>
      <c r="B489" s="2">
        <v>46115</v>
      </c>
      <c r="C489" s="3">
        <f>YEAR(SalesDataTable[[#This Row],[Order Date]])</f>
        <v>2026</v>
      </c>
      <c r="D489" s="8" t="str">
        <f>"Q"&amp;ROUNDUP(MONTH(SalesDataTable[[#This Row],[Order Date]])/3,0)</f>
        <v>Q2</v>
      </c>
      <c r="E489" s="3">
        <f>MONTH(SalesDataTable[[#This Row],[Order Date]])</f>
        <v>4</v>
      </c>
      <c r="F489" s="3" t="str">
        <f>TEXT(SalesDataTable[[#This Row],[Order Date]],"MMM")</f>
        <v>Apr</v>
      </c>
      <c r="G489" s="3" t="s">
        <v>6</v>
      </c>
      <c r="H489" s="3" t="s">
        <v>43</v>
      </c>
      <c r="I489" s="3" t="s">
        <v>2</v>
      </c>
      <c r="J489" s="3" t="s">
        <v>13</v>
      </c>
      <c r="K489" s="3" t="s">
        <v>14</v>
      </c>
      <c r="L489" s="3" t="s">
        <v>48</v>
      </c>
      <c r="M489" s="4">
        <v>3</v>
      </c>
      <c r="N489" s="5">
        <v>168.37</v>
      </c>
      <c r="O489" s="6">
        <v>0</v>
      </c>
      <c r="P489" s="5">
        <v>87.15</v>
      </c>
      <c r="Q489" s="5">
        <f t="shared" si="28"/>
        <v>505.11</v>
      </c>
      <c r="R489" s="5">
        <f t="shared" si="29"/>
        <v>261.45000000000005</v>
      </c>
      <c r="S489" s="5">
        <f t="shared" si="30"/>
        <v>243.65999999999997</v>
      </c>
      <c r="T489" s="7">
        <f t="shared" si="31"/>
        <v>0.4823899744610084</v>
      </c>
    </row>
    <row r="490" spans="1:20" ht="15.5" x14ac:dyDescent="0.35">
      <c r="A490" s="1">
        <v>2548</v>
      </c>
      <c r="B490" s="2">
        <v>46115</v>
      </c>
      <c r="C490" s="3">
        <f>YEAR(SalesDataTable[[#This Row],[Order Date]])</f>
        <v>2026</v>
      </c>
      <c r="D490" s="8" t="str">
        <f>"Q"&amp;ROUNDUP(MONTH(SalesDataTable[[#This Row],[Order Date]])/3,0)</f>
        <v>Q2</v>
      </c>
      <c r="E490" s="3">
        <f>MONTH(SalesDataTable[[#This Row],[Order Date]])</f>
        <v>4</v>
      </c>
      <c r="F490" s="3" t="str">
        <f>TEXT(SalesDataTable[[#This Row],[Order Date]],"MMM")</f>
        <v>Apr</v>
      </c>
      <c r="G490" s="3" t="s">
        <v>0</v>
      </c>
      <c r="H490" s="3" t="s">
        <v>36</v>
      </c>
      <c r="I490" s="3" t="s">
        <v>28</v>
      </c>
      <c r="J490" s="3" t="s">
        <v>13</v>
      </c>
      <c r="K490" s="3" t="s">
        <v>4</v>
      </c>
      <c r="L490" s="3" t="s">
        <v>22</v>
      </c>
      <c r="M490" s="4">
        <v>4</v>
      </c>
      <c r="N490" s="5">
        <v>51.68</v>
      </c>
      <c r="O490" s="6">
        <v>0.05</v>
      </c>
      <c r="P490" s="5">
        <v>23.09</v>
      </c>
      <c r="Q490" s="5">
        <f t="shared" si="28"/>
        <v>196.38399999999999</v>
      </c>
      <c r="R490" s="5">
        <f t="shared" si="29"/>
        <v>92.36</v>
      </c>
      <c r="S490" s="5">
        <f t="shared" si="30"/>
        <v>104.02399999999999</v>
      </c>
      <c r="T490" s="7">
        <f t="shared" si="31"/>
        <v>0.52969692031937421</v>
      </c>
    </row>
    <row r="491" spans="1:20" ht="15.5" x14ac:dyDescent="0.35">
      <c r="A491" s="1">
        <v>2602</v>
      </c>
      <c r="B491" s="2">
        <v>46115</v>
      </c>
      <c r="C491" s="3">
        <f>YEAR(SalesDataTable[[#This Row],[Order Date]])</f>
        <v>2026</v>
      </c>
      <c r="D491" s="8" t="str">
        <f>"Q"&amp;ROUNDUP(MONTH(SalesDataTable[[#This Row],[Order Date]])/3,0)</f>
        <v>Q2</v>
      </c>
      <c r="E491" s="3">
        <f>MONTH(SalesDataTable[[#This Row],[Order Date]])</f>
        <v>4</v>
      </c>
      <c r="F491" s="3" t="str">
        <f>TEXT(SalesDataTable[[#This Row],[Order Date]],"MMM")</f>
        <v>Apr</v>
      </c>
      <c r="G491" s="3" t="s">
        <v>6</v>
      </c>
      <c r="H491" s="3" t="s">
        <v>43</v>
      </c>
      <c r="I491" s="3" t="s">
        <v>28</v>
      </c>
      <c r="J491" s="3" t="s">
        <v>13</v>
      </c>
      <c r="K491" s="3" t="s">
        <v>4</v>
      </c>
      <c r="L491" s="3" t="s">
        <v>26</v>
      </c>
      <c r="M491" s="4">
        <v>1</v>
      </c>
      <c r="N491" s="5">
        <v>40.159999999999997</v>
      </c>
      <c r="O491" s="6">
        <v>0</v>
      </c>
      <c r="P491" s="5">
        <v>16.77</v>
      </c>
      <c r="Q491" s="5">
        <f t="shared" si="28"/>
        <v>40.159999999999997</v>
      </c>
      <c r="R491" s="5">
        <f t="shared" si="29"/>
        <v>16.77</v>
      </c>
      <c r="S491" s="5">
        <f t="shared" si="30"/>
        <v>23.389999999999997</v>
      </c>
      <c r="T491" s="7">
        <f t="shared" si="31"/>
        <v>0.58242031872509958</v>
      </c>
    </row>
    <row r="492" spans="1:20" ht="15.5" x14ac:dyDescent="0.35">
      <c r="A492" s="1">
        <v>3229</v>
      </c>
      <c r="B492" s="2">
        <v>46115</v>
      </c>
      <c r="C492" s="3">
        <f>YEAR(SalesDataTable[[#This Row],[Order Date]])</f>
        <v>2026</v>
      </c>
      <c r="D492" s="8" t="str">
        <f>"Q"&amp;ROUNDUP(MONTH(SalesDataTable[[#This Row],[Order Date]])/3,0)</f>
        <v>Q2</v>
      </c>
      <c r="E492" s="3">
        <f>MONTH(SalesDataTable[[#This Row],[Order Date]])</f>
        <v>4</v>
      </c>
      <c r="F492" s="3" t="str">
        <f>TEXT(SalesDataTable[[#This Row],[Order Date]],"MMM")</f>
        <v>Apr</v>
      </c>
      <c r="G492" s="3" t="s">
        <v>20</v>
      </c>
      <c r="H492" s="3" t="s">
        <v>47</v>
      </c>
      <c r="I492" s="3" t="s">
        <v>19</v>
      </c>
      <c r="J492" s="3" t="s">
        <v>3</v>
      </c>
      <c r="K492" s="3" t="s">
        <v>14</v>
      </c>
      <c r="L492" s="3" t="s">
        <v>15</v>
      </c>
      <c r="M492" s="4">
        <v>3</v>
      </c>
      <c r="N492" s="5">
        <v>36.17</v>
      </c>
      <c r="O492" s="6">
        <v>0.1</v>
      </c>
      <c r="P492" s="5">
        <v>13.65</v>
      </c>
      <c r="Q492" s="5">
        <f t="shared" si="28"/>
        <v>97.659000000000006</v>
      </c>
      <c r="R492" s="5">
        <f t="shared" si="29"/>
        <v>40.950000000000003</v>
      </c>
      <c r="S492" s="5">
        <f t="shared" si="30"/>
        <v>56.709000000000003</v>
      </c>
      <c r="T492" s="7">
        <f t="shared" si="31"/>
        <v>0.58068380794396834</v>
      </c>
    </row>
    <row r="493" spans="1:20" ht="15.5" x14ac:dyDescent="0.35">
      <c r="A493" s="1">
        <v>3261</v>
      </c>
      <c r="B493" s="2">
        <v>46115</v>
      </c>
      <c r="C493" s="3">
        <f>YEAR(SalesDataTable[[#This Row],[Order Date]])</f>
        <v>2026</v>
      </c>
      <c r="D493" s="8" t="str">
        <f>"Q"&amp;ROUNDUP(MONTH(SalesDataTable[[#This Row],[Order Date]])/3,0)</f>
        <v>Q2</v>
      </c>
      <c r="E493" s="3">
        <f>MONTH(SalesDataTable[[#This Row],[Order Date]])</f>
        <v>4</v>
      </c>
      <c r="F493" s="3" t="str">
        <f>TEXT(SalesDataTable[[#This Row],[Order Date]],"MMM")</f>
        <v>Apr</v>
      </c>
      <c r="G493" s="3" t="s">
        <v>11</v>
      </c>
      <c r="H493" s="3" t="s">
        <v>39</v>
      </c>
      <c r="I493" s="3" t="s">
        <v>2</v>
      </c>
      <c r="J493" s="3" t="s">
        <v>13</v>
      </c>
      <c r="K493" s="3" t="s">
        <v>14</v>
      </c>
      <c r="L493" s="3" t="s">
        <v>44</v>
      </c>
      <c r="M493" s="4">
        <v>4</v>
      </c>
      <c r="N493" s="5">
        <v>130.55000000000001</v>
      </c>
      <c r="O493" s="6">
        <v>0</v>
      </c>
      <c r="P493" s="5">
        <v>67.66</v>
      </c>
      <c r="Q493" s="5">
        <f t="shared" si="28"/>
        <v>522.20000000000005</v>
      </c>
      <c r="R493" s="5">
        <f t="shared" si="29"/>
        <v>270.64</v>
      </c>
      <c r="S493" s="5">
        <f t="shared" si="30"/>
        <v>251.56000000000006</v>
      </c>
      <c r="T493" s="7">
        <f t="shared" si="31"/>
        <v>0.48173113749521262</v>
      </c>
    </row>
    <row r="494" spans="1:20" ht="15.5" x14ac:dyDescent="0.35">
      <c r="A494" s="1">
        <v>3621</v>
      </c>
      <c r="B494" s="2">
        <v>46115</v>
      </c>
      <c r="C494" s="3">
        <f>YEAR(SalesDataTable[[#This Row],[Order Date]])</f>
        <v>2026</v>
      </c>
      <c r="D494" s="8" t="str">
        <f>"Q"&amp;ROUNDUP(MONTH(SalesDataTable[[#This Row],[Order Date]])/3,0)</f>
        <v>Q2</v>
      </c>
      <c r="E494" s="3">
        <f>MONTH(SalesDataTable[[#This Row],[Order Date]])</f>
        <v>4</v>
      </c>
      <c r="F494" s="3" t="str">
        <f>TEXT(SalesDataTable[[#This Row],[Order Date]],"MMM")</f>
        <v>Apr</v>
      </c>
      <c r="G494" s="3" t="s">
        <v>20</v>
      </c>
      <c r="H494" s="3" t="s">
        <v>33</v>
      </c>
      <c r="I494" s="3" t="s">
        <v>2</v>
      </c>
      <c r="J494" s="3" t="s">
        <v>13</v>
      </c>
      <c r="K494" s="3" t="s">
        <v>4</v>
      </c>
      <c r="L494" s="3" t="s">
        <v>30</v>
      </c>
      <c r="M494" s="4">
        <v>2</v>
      </c>
      <c r="N494" s="5">
        <v>102.63</v>
      </c>
      <c r="O494" s="6">
        <v>0</v>
      </c>
      <c r="P494" s="5">
        <v>50.19</v>
      </c>
      <c r="Q494" s="5">
        <f t="shared" si="28"/>
        <v>205.26</v>
      </c>
      <c r="R494" s="5">
        <f t="shared" si="29"/>
        <v>100.38</v>
      </c>
      <c r="S494" s="5">
        <f t="shared" si="30"/>
        <v>104.88</v>
      </c>
      <c r="T494" s="7">
        <f t="shared" si="31"/>
        <v>0.51096170710318622</v>
      </c>
    </row>
    <row r="495" spans="1:20" ht="15.5" x14ac:dyDescent="0.35">
      <c r="A495" s="1">
        <v>4681</v>
      </c>
      <c r="B495" s="2">
        <v>46115</v>
      </c>
      <c r="C495" s="3">
        <f>YEAR(SalesDataTable[[#This Row],[Order Date]])</f>
        <v>2026</v>
      </c>
      <c r="D495" s="8" t="str">
        <f>"Q"&amp;ROUNDUP(MONTH(SalesDataTable[[#This Row],[Order Date]])/3,0)</f>
        <v>Q2</v>
      </c>
      <c r="E495" s="3">
        <f>MONTH(SalesDataTable[[#This Row],[Order Date]])</f>
        <v>4</v>
      </c>
      <c r="F495" s="3" t="str">
        <f>TEXT(SalesDataTable[[#This Row],[Order Date]],"MMM")</f>
        <v>Apr</v>
      </c>
      <c r="G495" s="3" t="s">
        <v>20</v>
      </c>
      <c r="H495" s="3" t="s">
        <v>47</v>
      </c>
      <c r="I495" s="3" t="s">
        <v>28</v>
      </c>
      <c r="J495" s="3" t="s">
        <v>3</v>
      </c>
      <c r="K495" s="3" t="s">
        <v>4</v>
      </c>
      <c r="L495" s="3" t="s">
        <v>5</v>
      </c>
      <c r="M495" s="4">
        <v>6</v>
      </c>
      <c r="N495" s="5">
        <v>81.239999999999995</v>
      </c>
      <c r="O495" s="6">
        <v>0</v>
      </c>
      <c r="P495" s="5">
        <v>43.28</v>
      </c>
      <c r="Q495" s="5">
        <f t="shared" si="28"/>
        <v>487.43999999999994</v>
      </c>
      <c r="R495" s="5">
        <f t="shared" si="29"/>
        <v>259.68</v>
      </c>
      <c r="S495" s="5">
        <f t="shared" si="30"/>
        <v>227.75999999999993</v>
      </c>
      <c r="T495" s="7">
        <f t="shared" si="31"/>
        <v>0.46725750861644505</v>
      </c>
    </row>
    <row r="496" spans="1:20" ht="15.5" x14ac:dyDescent="0.35">
      <c r="A496" s="1">
        <v>4954</v>
      </c>
      <c r="B496" s="2">
        <v>46115</v>
      </c>
      <c r="C496" s="3">
        <f>YEAR(SalesDataTable[[#This Row],[Order Date]])</f>
        <v>2026</v>
      </c>
      <c r="D496" s="8" t="str">
        <f>"Q"&amp;ROUNDUP(MONTH(SalesDataTable[[#This Row],[Order Date]])/3,0)</f>
        <v>Q2</v>
      </c>
      <c r="E496" s="3">
        <f>MONTH(SalesDataTable[[#This Row],[Order Date]])</f>
        <v>4</v>
      </c>
      <c r="F496" s="3" t="str">
        <f>TEXT(SalesDataTable[[#This Row],[Order Date]],"MMM")</f>
        <v>Apr</v>
      </c>
      <c r="G496" s="3" t="s">
        <v>20</v>
      </c>
      <c r="H496" s="3" t="s">
        <v>33</v>
      </c>
      <c r="I496" s="3" t="s">
        <v>2</v>
      </c>
      <c r="J496" s="3" t="s">
        <v>13</v>
      </c>
      <c r="K496" s="3" t="s">
        <v>9</v>
      </c>
      <c r="L496" s="3" t="s">
        <v>46</v>
      </c>
      <c r="M496" s="4">
        <v>3</v>
      </c>
      <c r="N496" s="5">
        <v>72.11</v>
      </c>
      <c r="O496" s="6">
        <v>0.05</v>
      </c>
      <c r="P496" s="5">
        <v>31.63</v>
      </c>
      <c r="Q496" s="5">
        <f t="shared" si="28"/>
        <v>205.51349999999996</v>
      </c>
      <c r="R496" s="5">
        <f t="shared" si="29"/>
        <v>94.89</v>
      </c>
      <c r="S496" s="5">
        <f t="shared" si="30"/>
        <v>110.62349999999996</v>
      </c>
      <c r="T496" s="7">
        <f t="shared" si="31"/>
        <v>0.5382785072513484</v>
      </c>
    </row>
    <row r="497" spans="1:20" ht="15.5" x14ac:dyDescent="0.35">
      <c r="A497" s="1">
        <v>1153</v>
      </c>
      <c r="B497" s="2">
        <v>46116</v>
      </c>
      <c r="C497" s="3">
        <f>YEAR(SalesDataTable[[#This Row],[Order Date]])</f>
        <v>2026</v>
      </c>
      <c r="D497" s="8" t="str">
        <f>"Q"&amp;ROUNDUP(MONTH(SalesDataTable[[#This Row],[Order Date]])/3,0)</f>
        <v>Q2</v>
      </c>
      <c r="E497" s="3">
        <f>MONTH(SalesDataTable[[#This Row],[Order Date]])</f>
        <v>4</v>
      </c>
      <c r="F497" s="3" t="str">
        <f>TEXT(SalesDataTable[[#This Row],[Order Date]],"MMM")</f>
        <v>Apr</v>
      </c>
      <c r="G497" s="3" t="s">
        <v>11</v>
      </c>
      <c r="H497" s="3" t="s">
        <v>52</v>
      </c>
      <c r="I497" s="3" t="s">
        <v>19</v>
      </c>
      <c r="J497" s="3" t="s">
        <v>13</v>
      </c>
      <c r="K497" s="3" t="s">
        <v>9</v>
      </c>
      <c r="L497" s="3" t="s">
        <v>10</v>
      </c>
      <c r="M497" s="4">
        <v>4</v>
      </c>
      <c r="N497" s="5">
        <v>90.15</v>
      </c>
      <c r="O497" s="6">
        <v>0</v>
      </c>
      <c r="P497" s="5">
        <v>44.9</v>
      </c>
      <c r="Q497" s="5">
        <f t="shared" si="28"/>
        <v>360.6</v>
      </c>
      <c r="R497" s="5">
        <f t="shared" si="29"/>
        <v>179.6</v>
      </c>
      <c r="S497" s="5">
        <f t="shared" si="30"/>
        <v>181.00000000000003</v>
      </c>
      <c r="T497" s="7">
        <f t="shared" si="31"/>
        <v>0.50194120909595119</v>
      </c>
    </row>
    <row r="498" spans="1:20" ht="15.5" x14ac:dyDescent="0.35">
      <c r="A498" s="1">
        <v>1383</v>
      </c>
      <c r="B498" s="2">
        <v>46116</v>
      </c>
      <c r="C498" s="3">
        <f>YEAR(SalesDataTable[[#This Row],[Order Date]])</f>
        <v>2026</v>
      </c>
      <c r="D498" s="8" t="str">
        <f>"Q"&amp;ROUNDUP(MONTH(SalesDataTable[[#This Row],[Order Date]])/3,0)</f>
        <v>Q2</v>
      </c>
      <c r="E498" s="3">
        <f>MONTH(SalesDataTable[[#This Row],[Order Date]])</f>
        <v>4</v>
      </c>
      <c r="F498" s="3" t="str">
        <f>TEXT(SalesDataTable[[#This Row],[Order Date]],"MMM")</f>
        <v>Apr</v>
      </c>
      <c r="G498" s="3" t="s">
        <v>20</v>
      </c>
      <c r="H498" s="3" t="s">
        <v>21</v>
      </c>
      <c r="I498" s="3" t="s">
        <v>19</v>
      </c>
      <c r="J498" s="3" t="s">
        <v>3</v>
      </c>
      <c r="K498" s="3" t="s">
        <v>4</v>
      </c>
      <c r="L498" s="3" t="s">
        <v>22</v>
      </c>
      <c r="M498" s="4">
        <v>1</v>
      </c>
      <c r="N498" s="5">
        <v>50.7</v>
      </c>
      <c r="O498" s="6">
        <v>0.05</v>
      </c>
      <c r="P498" s="5">
        <v>21.85</v>
      </c>
      <c r="Q498" s="5">
        <f t="shared" si="28"/>
        <v>48.164999999999999</v>
      </c>
      <c r="R498" s="5">
        <f t="shared" si="29"/>
        <v>21.85</v>
      </c>
      <c r="S498" s="5">
        <f t="shared" si="30"/>
        <v>26.314999999999998</v>
      </c>
      <c r="T498" s="7">
        <f t="shared" si="31"/>
        <v>0.54635108481262329</v>
      </c>
    </row>
    <row r="499" spans="1:20" ht="15.5" x14ac:dyDescent="0.35">
      <c r="A499" s="1">
        <v>2583</v>
      </c>
      <c r="B499" s="2">
        <v>46116</v>
      </c>
      <c r="C499" s="3">
        <f>YEAR(SalesDataTable[[#This Row],[Order Date]])</f>
        <v>2026</v>
      </c>
      <c r="D499" s="8" t="str">
        <f>"Q"&amp;ROUNDUP(MONTH(SalesDataTable[[#This Row],[Order Date]])/3,0)</f>
        <v>Q2</v>
      </c>
      <c r="E499" s="3">
        <f>MONTH(SalesDataTable[[#This Row],[Order Date]])</f>
        <v>4</v>
      </c>
      <c r="F499" s="3" t="str">
        <f>TEXT(SalesDataTable[[#This Row],[Order Date]],"MMM")</f>
        <v>Apr</v>
      </c>
      <c r="G499" s="3" t="s">
        <v>0</v>
      </c>
      <c r="H499" s="3" t="s">
        <v>1</v>
      </c>
      <c r="I499" s="3" t="s">
        <v>2</v>
      </c>
      <c r="J499" s="3" t="s">
        <v>3</v>
      </c>
      <c r="K499" s="3" t="s">
        <v>34</v>
      </c>
      <c r="L499" s="3" t="s">
        <v>35</v>
      </c>
      <c r="M499" s="4">
        <v>1</v>
      </c>
      <c r="N499" s="5">
        <v>41.13</v>
      </c>
      <c r="O499" s="6">
        <v>0</v>
      </c>
      <c r="P499" s="5">
        <v>15.04</v>
      </c>
      <c r="Q499" s="5">
        <f t="shared" si="28"/>
        <v>41.13</v>
      </c>
      <c r="R499" s="5">
        <f t="shared" si="29"/>
        <v>15.04</v>
      </c>
      <c r="S499" s="5">
        <f t="shared" si="30"/>
        <v>26.090000000000003</v>
      </c>
      <c r="T499" s="7">
        <f t="shared" si="31"/>
        <v>0.63433017262338931</v>
      </c>
    </row>
    <row r="500" spans="1:20" ht="15.5" x14ac:dyDescent="0.35">
      <c r="A500" s="1">
        <v>4074</v>
      </c>
      <c r="B500" s="2">
        <v>46116</v>
      </c>
      <c r="C500" s="3">
        <f>YEAR(SalesDataTable[[#This Row],[Order Date]])</f>
        <v>2026</v>
      </c>
      <c r="D500" s="8" t="str">
        <f>"Q"&amp;ROUNDUP(MONTH(SalesDataTable[[#This Row],[Order Date]])/3,0)</f>
        <v>Q2</v>
      </c>
      <c r="E500" s="3">
        <f>MONTH(SalesDataTable[[#This Row],[Order Date]])</f>
        <v>4</v>
      </c>
      <c r="F500" s="3" t="str">
        <f>TEXT(SalesDataTable[[#This Row],[Order Date]],"MMM")</f>
        <v>Apr</v>
      </c>
      <c r="G500" s="3" t="s">
        <v>6</v>
      </c>
      <c r="H500" s="3" t="s">
        <v>7</v>
      </c>
      <c r="I500" s="3" t="s">
        <v>19</v>
      </c>
      <c r="J500" s="3" t="s">
        <v>3</v>
      </c>
      <c r="K500" s="3" t="s">
        <v>23</v>
      </c>
      <c r="L500" s="3" t="s">
        <v>51</v>
      </c>
      <c r="M500" s="4">
        <v>1</v>
      </c>
      <c r="N500" s="5">
        <v>121.66</v>
      </c>
      <c r="O500" s="6">
        <v>0</v>
      </c>
      <c r="P500" s="5">
        <v>61.37</v>
      </c>
      <c r="Q500" s="5">
        <f t="shared" si="28"/>
        <v>121.66</v>
      </c>
      <c r="R500" s="5">
        <f t="shared" si="29"/>
        <v>61.37</v>
      </c>
      <c r="S500" s="5">
        <f t="shared" si="30"/>
        <v>60.29</v>
      </c>
      <c r="T500" s="7">
        <f t="shared" si="31"/>
        <v>0.49556140062469178</v>
      </c>
    </row>
    <row r="501" spans="1:20" ht="15.5" x14ac:dyDescent="0.35">
      <c r="A501" s="1">
        <v>4301</v>
      </c>
      <c r="B501" s="2">
        <v>46116</v>
      </c>
      <c r="C501" s="3">
        <f>YEAR(SalesDataTable[[#This Row],[Order Date]])</f>
        <v>2026</v>
      </c>
      <c r="D501" s="8" t="str">
        <f>"Q"&amp;ROUNDUP(MONTH(SalesDataTable[[#This Row],[Order Date]])/3,0)</f>
        <v>Q2</v>
      </c>
      <c r="E501" s="3">
        <f>MONTH(SalesDataTable[[#This Row],[Order Date]])</f>
        <v>4</v>
      </c>
      <c r="F501" s="3" t="str">
        <f>TEXT(SalesDataTable[[#This Row],[Order Date]],"MMM")</f>
        <v>Apr</v>
      </c>
      <c r="G501" s="3" t="s">
        <v>11</v>
      </c>
      <c r="H501" s="3" t="s">
        <v>52</v>
      </c>
      <c r="I501" s="3" t="s">
        <v>19</v>
      </c>
      <c r="J501" s="3" t="s">
        <v>13</v>
      </c>
      <c r="K501" s="3" t="s">
        <v>34</v>
      </c>
      <c r="L501" s="3" t="s">
        <v>38</v>
      </c>
      <c r="M501" s="4">
        <v>1</v>
      </c>
      <c r="N501" s="5">
        <v>122.77</v>
      </c>
      <c r="O501" s="6">
        <v>0.1</v>
      </c>
      <c r="P501" s="5">
        <v>70.59</v>
      </c>
      <c r="Q501" s="5">
        <f t="shared" si="28"/>
        <v>110.49299999999999</v>
      </c>
      <c r="R501" s="5">
        <f t="shared" si="29"/>
        <v>70.59</v>
      </c>
      <c r="S501" s="5">
        <f t="shared" si="30"/>
        <v>39.902999999999992</v>
      </c>
      <c r="T501" s="7">
        <f t="shared" si="31"/>
        <v>0.36113599956558329</v>
      </c>
    </row>
    <row r="502" spans="1:20" ht="15.5" x14ac:dyDescent="0.35">
      <c r="A502" s="1">
        <v>4692</v>
      </c>
      <c r="B502" s="2">
        <v>46116</v>
      </c>
      <c r="C502" s="3">
        <f>YEAR(SalesDataTable[[#This Row],[Order Date]])</f>
        <v>2026</v>
      </c>
      <c r="D502" s="8" t="str">
        <f>"Q"&amp;ROUNDUP(MONTH(SalesDataTable[[#This Row],[Order Date]])/3,0)</f>
        <v>Q2</v>
      </c>
      <c r="E502" s="3">
        <f>MONTH(SalesDataTable[[#This Row],[Order Date]])</f>
        <v>4</v>
      </c>
      <c r="F502" s="3" t="str">
        <f>TEXT(SalesDataTable[[#This Row],[Order Date]],"MMM")</f>
        <v>Apr</v>
      </c>
      <c r="G502" s="3" t="s">
        <v>20</v>
      </c>
      <c r="H502" s="3" t="s">
        <v>47</v>
      </c>
      <c r="I502" s="3" t="s">
        <v>2</v>
      </c>
      <c r="J502" s="3" t="s">
        <v>3</v>
      </c>
      <c r="K502" s="3" t="s">
        <v>4</v>
      </c>
      <c r="L502" s="3" t="s">
        <v>22</v>
      </c>
      <c r="M502" s="4">
        <v>1</v>
      </c>
      <c r="N502" s="5">
        <v>49.96</v>
      </c>
      <c r="O502" s="6">
        <v>0</v>
      </c>
      <c r="P502" s="5">
        <v>22.13</v>
      </c>
      <c r="Q502" s="5">
        <f t="shared" si="28"/>
        <v>49.96</v>
      </c>
      <c r="R502" s="5">
        <f t="shared" si="29"/>
        <v>22.13</v>
      </c>
      <c r="S502" s="5">
        <f t="shared" si="30"/>
        <v>27.830000000000002</v>
      </c>
      <c r="T502" s="7">
        <f t="shared" si="31"/>
        <v>0.55704563650920735</v>
      </c>
    </row>
    <row r="503" spans="1:20" ht="15.5" x14ac:dyDescent="0.35">
      <c r="A503" s="1">
        <v>1951</v>
      </c>
      <c r="B503" s="2">
        <v>46117</v>
      </c>
      <c r="C503" s="3">
        <f>YEAR(SalesDataTable[[#This Row],[Order Date]])</f>
        <v>2026</v>
      </c>
      <c r="D503" s="8" t="str">
        <f>"Q"&amp;ROUNDUP(MONTH(SalesDataTable[[#This Row],[Order Date]])/3,0)</f>
        <v>Q2</v>
      </c>
      <c r="E503" s="3">
        <f>MONTH(SalesDataTable[[#This Row],[Order Date]])</f>
        <v>4</v>
      </c>
      <c r="F503" s="3" t="str">
        <f>TEXT(SalesDataTable[[#This Row],[Order Date]],"MMM")</f>
        <v>Apr</v>
      </c>
      <c r="G503" s="3" t="s">
        <v>20</v>
      </c>
      <c r="H503" s="3" t="s">
        <v>33</v>
      </c>
      <c r="I503" s="3" t="s">
        <v>28</v>
      </c>
      <c r="J503" s="3" t="s">
        <v>3</v>
      </c>
      <c r="K503" s="3" t="s">
        <v>9</v>
      </c>
      <c r="L503" s="3" t="s">
        <v>37</v>
      </c>
      <c r="M503" s="4">
        <v>2</v>
      </c>
      <c r="N503" s="5">
        <v>155.13</v>
      </c>
      <c r="O503" s="6">
        <v>0.15</v>
      </c>
      <c r="P503" s="5">
        <v>80.959999999999994</v>
      </c>
      <c r="Q503" s="5">
        <f t="shared" si="28"/>
        <v>263.721</v>
      </c>
      <c r="R503" s="5">
        <f t="shared" si="29"/>
        <v>161.91999999999999</v>
      </c>
      <c r="S503" s="5">
        <f t="shared" si="30"/>
        <v>101.80100000000002</v>
      </c>
      <c r="T503" s="7">
        <f t="shared" si="31"/>
        <v>0.38601779911345707</v>
      </c>
    </row>
    <row r="504" spans="1:20" ht="15.5" x14ac:dyDescent="0.35">
      <c r="A504" s="1">
        <v>2111</v>
      </c>
      <c r="B504" s="2">
        <v>46117</v>
      </c>
      <c r="C504" s="3">
        <f>YEAR(SalesDataTable[[#This Row],[Order Date]])</f>
        <v>2026</v>
      </c>
      <c r="D504" s="8" t="str">
        <f>"Q"&amp;ROUNDUP(MONTH(SalesDataTable[[#This Row],[Order Date]])/3,0)</f>
        <v>Q2</v>
      </c>
      <c r="E504" s="3">
        <f>MONTH(SalesDataTable[[#This Row],[Order Date]])</f>
        <v>4</v>
      </c>
      <c r="F504" s="3" t="str">
        <f>TEXT(SalesDataTable[[#This Row],[Order Date]],"MMM")</f>
        <v>Apr</v>
      </c>
      <c r="G504" s="3" t="s">
        <v>20</v>
      </c>
      <c r="H504" s="3" t="s">
        <v>47</v>
      </c>
      <c r="I504" s="3" t="s">
        <v>2</v>
      </c>
      <c r="J504" s="3" t="s">
        <v>13</v>
      </c>
      <c r="K504" s="3" t="s">
        <v>9</v>
      </c>
      <c r="L504" s="3" t="s">
        <v>46</v>
      </c>
      <c r="M504" s="4">
        <v>3</v>
      </c>
      <c r="N504" s="5">
        <v>69.83</v>
      </c>
      <c r="O504" s="6">
        <v>0.05</v>
      </c>
      <c r="P504" s="5">
        <v>31.53</v>
      </c>
      <c r="Q504" s="5">
        <f t="shared" si="28"/>
        <v>199.0155</v>
      </c>
      <c r="R504" s="5">
        <f t="shared" si="29"/>
        <v>94.59</v>
      </c>
      <c r="S504" s="5">
        <f t="shared" si="30"/>
        <v>104.4255</v>
      </c>
      <c r="T504" s="7">
        <f t="shared" si="31"/>
        <v>0.52471038687941396</v>
      </c>
    </row>
    <row r="505" spans="1:20" ht="15.5" x14ac:dyDescent="0.35">
      <c r="A505" s="1">
        <v>2933</v>
      </c>
      <c r="B505" s="2">
        <v>46117</v>
      </c>
      <c r="C505" s="3">
        <f>YEAR(SalesDataTable[[#This Row],[Order Date]])</f>
        <v>2026</v>
      </c>
      <c r="D505" s="8" t="str">
        <f>"Q"&amp;ROUNDUP(MONTH(SalesDataTable[[#This Row],[Order Date]])/3,0)</f>
        <v>Q2</v>
      </c>
      <c r="E505" s="3">
        <f>MONTH(SalesDataTable[[#This Row],[Order Date]])</f>
        <v>4</v>
      </c>
      <c r="F505" s="3" t="str">
        <f>TEXT(SalesDataTable[[#This Row],[Order Date]],"MMM")</f>
        <v>Apr</v>
      </c>
      <c r="G505" s="3" t="s">
        <v>6</v>
      </c>
      <c r="H505" s="3" t="s">
        <v>27</v>
      </c>
      <c r="I505" s="3" t="s">
        <v>19</v>
      </c>
      <c r="J505" s="3" t="s">
        <v>3</v>
      </c>
      <c r="K505" s="3" t="s">
        <v>14</v>
      </c>
      <c r="L505" s="3" t="s">
        <v>15</v>
      </c>
      <c r="M505" s="4">
        <v>1</v>
      </c>
      <c r="N505" s="5">
        <v>35.4</v>
      </c>
      <c r="O505" s="6">
        <v>0</v>
      </c>
      <c r="P505" s="5">
        <v>13.37</v>
      </c>
      <c r="Q505" s="5">
        <f t="shared" si="28"/>
        <v>35.4</v>
      </c>
      <c r="R505" s="5">
        <f t="shared" si="29"/>
        <v>13.37</v>
      </c>
      <c r="S505" s="5">
        <f t="shared" si="30"/>
        <v>22.03</v>
      </c>
      <c r="T505" s="7">
        <f t="shared" si="31"/>
        <v>0.62231638418079105</v>
      </c>
    </row>
    <row r="506" spans="1:20" ht="15.5" x14ac:dyDescent="0.35">
      <c r="A506" s="1">
        <v>3263</v>
      </c>
      <c r="B506" s="2">
        <v>46117</v>
      </c>
      <c r="C506" s="3">
        <f>YEAR(SalesDataTable[[#This Row],[Order Date]])</f>
        <v>2026</v>
      </c>
      <c r="D506" s="8" t="str">
        <f>"Q"&amp;ROUNDUP(MONTH(SalesDataTable[[#This Row],[Order Date]])/3,0)</f>
        <v>Q2</v>
      </c>
      <c r="E506" s="3">
        <f>MONTH(SalesDataTable[[#This Row],[Order Date]])</f>
        <v>4</v>
      </c>
      <c r="F506" s="3" t="str">
        <f>TEXT(SalesDataTable[[#This Row],[Order Date]],"MMM")</f>
        <v>Apr</v>
      </c>
      <c r="G506" s="3" t="s">
        <v>20</v>
      </c>
      <c r="H506" s="3" t="s">
        <v>31</v>
      </c>
      <c r="I506" s="3" t="s">
        <v>2</v>
      </c>
      <c r="J506" s="3" t="s">
        <v>13</v>
      </c>
      <c r="K506" s="3" t="s">
        <v>34</v>
      </c>
      <c r="L506" s="3" t="s">
        <v>45</v>
      </c>
      <c r="M506" s="4">
        <v>1</v>
      </c>
      <c r="N506" s="5">
        <v>51.75</v>
      </c>
      <c r="O506" s="6">
        <v>0.1</v>
      </c>
      <c r="P506" s="5">
        <v>22.1</v>
      </c>
      <c r="Q506" s="5">
        <f t="shared" si="28"/>
        <v>46.575000000000003</v>
      </c>
      <c r="R506" s="5">
        <f t="shared" si="29"/>
        <v>22.1</v>
      </c>
      <c r="S506" s="5">
        <f t="shared" si="30"/>
        <v>24.475000000000001</v>
      </c>
      <c r="T506" s="7">
        <f t="shared" si="31"/>
        <v>0.52549651100375738</v>
      </c>
    </row>
    <row r="507" spans="1:20" ht="15.5" x14ac:dyDescent="0.35">
      <c r="A507" s="1">
        <v>4764</v>
      </c>
      <c r="B507" s="2">
        <v>46117</v>
      </c>
      <c r="C507" s="3">
        <f>YEAR(SalesDataTable[[#This Row],[Order Date]])</f>
        <v>2026</v>
      </c>
      <c r="D507" s="8" t="str">
        <f>"Q"&amp;ROUNDUP(MONTH(SalesDataTable[[#This Row],[Order Date]])/3,0)</f>
        <v>Q2</v>
      </c>
      <c r="E507" s="3">
        <f>MONTH(SalesDataTable[[#This Row],[Order Date]])</f>
        <v>4</v>
      </c>
      <c r="F507" s="3" t="str">
        <f>TEXT(SalesDataTable[[#This Row],[Order Date]],"MMM")</f>
        <v>Apr</v>
      </c>
      <c r="G507" s="3" t="s">
        <v>20</v>
      </c>
      <c r="H507" s="3" t="s">
        <v>47</v>
      </c>
      <c r="I507" s="3" t="s">
        <v>28</v>
      </c>
      <c r="J507" s="3" t="s">
        <v>13</v>
      </c>
      <c r="K507" s="3" t="s">
        <v>4</v>
      </c>
      <c r="L507" s="3" t="s">
        <v>26</v>
      </c>
      <c r="M507" s="4">
        <v>6</v>
      </c>
      <c r="N507" s="5">
        <v>39.6</v>
      </c>
      <c r="O507" s="6">
        <v>0.15</v>
      </c>
      <c r="P507" s="5">
        <v>17.010000000000002</v>
      </c>
      <c r="Q507" s="5">
        <f t="shared" si="28"/>
        <v>201.96</v>
      </c>
      <c r="R507" s="5">
        <f t="shared" si="29"/>
        <v>102.06</v>
      </c>
      <c r="S507" s="5">
        <f t="shared" si="30"/>
        <v>99.9</v>
      </c>
      <c r="T507" s="7">
        <f t="shared" si="31"/>
        <v>0.49465240641711233</v>
      </c>
    </row>
    <row r="508" spans="1:20" ht="15.5" x14ac:dyDescent="0.35">
      <c r="A508" s="1">
        <v>28</v>
      </c>
      <c r="B508" s="2">
        <v>46118</v>
      </c>
      <c r="C508" s="3">
        <f>YEAR(SalesDataTable[[#This Row],[Order Date]])</f>
        <v>2026</v>
      </c>
      <c r="D508" s="8" t="str">
        <f>"Q"&amp;ROUNDUP(MONTH(SalesDataTable[[#This Row],[Order Date]])/3,0)</f>
        <v>Q2</v>
      </c>
      <c r="E508" s="3">
        <f>MONTH(SalesDataTable[[#This Row],[Order Date]])</f>
        <v>4</v>
      </c>
      <c r="F508" s="3" t="str">
        <f>TEXT(SalesDataTable[[#This Row],[Order Date]],"MMM")</f>
        <v>Apr</v>
      </c>
      <c r="G508" s="3" t="s">
        <v>6</v>
      </c>
      <c r="H508" s="3" t="s">
        <v>27</v>
      </c>
      <c r="I508" s="3" t="s">
        <v>19</v>
      </c>
      <c r="J508" s="3" t="s">
        <v>13</v>
      </c>
      <c r="K508" s="3" t="s">
        <v>34</v>
      </c>
      <c r="L508" s="3" t="s">
        <v>38</v>
      </c>
      <c r="M508" s="4">
        <v>2</v>
      </c>
      <c r="N508" s="5">
        <v>125.94</v>
      </c>
      <c r="O508" s="6">
        <v>0.05</v>
      </c>
      <c r="P508" s="5">
        <v>70.94</v>
      </c>
      <c r="Q508" s="5">
        <f t="shared" si="28"/>
        <v>239.28599999999997</v>
      </c>
      <c r="R508" s="5">
        <f t="shared" si="29"/>
        <v>141.88</v>
      </c>
      <c r="S508" s="5">
        <f t="shared" si="30"/>
        <v>97.405999999999977</v>
      </c>
      <c r="T508" s="7">
        <f t="shared" si="31"/>
        <v>0.40706936469329585</v>
      </c>
    </row>
    <row r="509" spans="1:20" ht="15.5" x14ac:dyDescent="0.35">
      <c r="A509" s="1">
        <v>581</v>
      </c>
      <c r="B509" s="2">
        <v>46118</v>
      </c>
      <c r="C509" s="3">
        <f>YEAR(SalesDataTable[[#This Row],[Order Date]])</f>
        <v>2026</v>
      </c>
      <c r="D509" s="8" t="str">
        <f>"Q"&amp;ROUNDUP(MONTH(SalesDataTable[[#This Row],[Order Date]])/3,0)</f>
        <v>Q2</v>
      </c>
      <c r="E509" s="3">
        <f>MONTH(SalesDataTable[[#This Row],[Order Date]])</f>
        <v>4</v>
      </c>
      <c r="F509" s="3" t="str">
        <f>TEXT(SalesDataTable[[#This Row],[Order Date]],"MMM")</f>
        <v>Apr</v>
      </c>
      <c r="G509" s="3" t="s">
        <v>6</v>
      </c>
      <c r="H509" s="3" t="s">
        <v>7</v>
      </c>
      <c r="I509" s="3" t="s">
        <v>2</v>
      </c>
      <c r="J509" s="3" t="s">
        <v>3</v>
      </c>
      <c r="K509" s="3" t="s">
        <v>23</v>
      </c>
      <c r="L509" s="3" t="s">
        <v>51</v>
      </c>
      <c r="M509" s="4">
        <v>3</v>
      </c>
      <c r="N509" s="5">
        <v>124.67</v>
      </c>
      <c r="O509" s="6">
        <v>0</v>
      </c>
      <c r="P509" s="5">
        <v>61.46</v>
      </c>
      <c r="Q509" s="5">
        <f t="shared" si="28"/>
        <v>374.01</v>
      </c>
      <c r="R509" s="5">
        <f t="shared" si="29"/>
        <v>184.38</v>
      </c>
      <c r="S509" s="5">
        <f t="shared" si="30"/>
        <v>189.63</v>
      </c>
      <c r="T509" s="7">
        <f t="shared" si="31"/>
        <v>0.50701852891633914</v>
      </c>
    </row>
    <row r="510" spans="1:20" ht="15.5" x14ac:dyDescent="0.35">
      <c r="A510" s="1">
        <v>643</v>
      </c>
      <c r="B510" s="2">
        <v>46118</v>
      </c>
      <c r="C510" s="3">
        <f>YEAR(SalesDataTable[[#This Row],[Order Date]])</f>
        <v>2026</v>
      </c>
      <c r="D510" s="8" t="str">
        <f>"Q"&amp;ROUNDUP(MONTH(SalesDataTable[[#This Row],[Order Date]])/3,0)</f>
        <v>Q2</v>
      </c>
      <c r="E510" s="3">
        <f>MONTH(SalesDataTable[[#This Row],[Order Date]])</f>
        <v>4</v>
      </c>
      <c r="F510" s="3" t="str">
        <f>TEXT(SalesDataTable[[#This Row],[Order Date]],"MMM")</f>
        <v>Apr</v>
      </c>
      <c r="G510" s="3" t="s">
        <v>20</v>
      </c>
      <c r="H510" s="3" t="s">
        <v>33</v>
      </c>
      <c r="I510" s="3" t="s">
        <v>2</v>
      </c>
      <c r="J510" s="3" t="s">
        <v>3</v>
      </c>
      <c r="K510" s="3" t="s">
        <v>9</v>
      </c>
      <c r="L510" s="3" t="s">
        <v>46</v>
      </c>
      <c r="M510" s="4">
        <v>2</v>
      </c>
      <c r="N510" s="5">
        <v>72.260000000000005</v>
      </c>
      <c r="O510" s="6">
        <v>0</v>
      </c>
      <c r="P510" s="5">
        <v>33.21</v>
      </c>
      <c r="Q510" s="5">
        <f t="shared" si="28"/>
        <v>144.52000000000001</v>
      </c>
      <c r="R510" s="5">
        <f t="shared" si="29"/>
        <v>66.42</v>
      </c>
      <c r="S510" s="5">
        <f t="shared" si="30"/>
        <v>78.100000000000009</v>
      </c>
      <c r="T510" s="7">
        <f t="shared" si="31"/>
        <v>0.54040963188486024</v>
      </c>
    </row>
    <row r="511" spans="1:20" ht="15.5" x14ac:dyDescent="0.35">
      <c r="A511" s="1">
        <v>1907</v>
      </c>
      <c r="B511" s="2">
        <v>46118</v>
      </c>
      <c r="C511" s="3">
        <f>YEAR(SalesDataTable[[#This Row],[Order Date]])</f>
        <v>2026</v>
      </c>
      <c r="D511" s="8" t="str">
        <f>"Q"&amp;ROUNDUP(MONTH(SalesDataTable[[#This Row],[Order Date]])/3,0)</f>
        <v>Q2</v>
      </c>
      <c r="E511" s="3">
        <f>MONTH(SalesDataTable[[#This Row],[Order Date]])</f>
        <v>4</v>
      </c>
      <c r="F511" s="3" t="str">
        <f>TEXT(SalesDataTable[[#This Row],[Order Date]],"MMM")</f>
        <v>Apr</v>
      </c>
      <c r="G511" s="3" t="s">
        <v>6</v>
      </c>
      <c r="H511" s="3" t="s">
        <v>43</v>
      </c>
      <c r="I511" s="3" t="s">
        <v>8</v>
      </c>
      <c r="J511" s="3" t="s">
        <v>16</v>
      </c>
      <c r="K511" s="3" t="s">
        <v>4</v>
      </c>
      <c r="L511" s="3" t="s">
        <v>22</v>
      </c>
      <c r="M511" s="4">
        <v>10</v>
      </c>
      <c r="N511" s="5">
        <v>50.64</v>
      </c>
      <c r="O511" s="6">
        <v>0.2</v>
      </c>
      <c r="P511" s="5">
        <v>22.99</v>
      </c>
      <c r="Q511" s="5">
        <f t="shared" si="28"/>
        <v>405.12</v>
      </c>
      <c r="R511" s="5">
        <f t="shared" si="29"/>
        <v>229.89999999999998</v>
      </c>
      <c r="S511" s="5">
        <f t="shared" si="30"/>
        <v>175.22000000000003</v>
      </c>
      <c r="T511" s="7">
        <f t="shared" si="31"/>
        <v>0.43251382306477099</v>
      </c>
    </row>
    <row r="512" spans="1:20" ht="15.5" x14ac:dyDescent="0.35">
      <c r="A512" s="1">
        <v>1950</v>
      </c>
      <c r="B512" s="2">
        <v>46118</v>
      </c>
      <c r="C512" s="3">
        <f>YEAR(SalesDataTable[[#This Row],[Order Date]])</f>
        <v>2026</v>
      </c>
      <c r="D512" s="8" t="str">
        <f>"Q"&amp;ROUNDUP(MONTH(SalesDataTable[[#This Row],[Order Date]])/3,0)</f>
        <v>Q2</v>
      </c>
      <c r="E512" s="3">
        <f>MONTH(SalesDataTable[[#This Row],[Order Date]])</f>
        <v>4</v>
      </c>
      <c r="F512" s="3" t="str">
        <f>TEXT(SalesDataTable[[#This Row],[Order Date]],"MMM")</f>
        <v>Apr</v>
      </c>
      <c r="G512" s="3" t="s">
        <v>0</v>
      </c>
      <c r="H512" s="3" t="s">
        <v>36</v>
      </c>
      <c r="I512" s="3" t="s">
        <v>2</v>
      </c>
      <c r="J512" s="3" t="s">
        <v>13</v>
      </c>
      <c r="K512" s="3" t="s">
        <v>9</v>
      </c>
      <c r="L512" s="3" t="s">
        <v>46</v>
      </c>
      <c r="M512" s="4">
        <v>1</v>
      </c>
      <c r="N512" s="5">
        <v>73</v>
      </c>
      <c r="O512" s="6">
        <v>0</v>
      </c>
      <c r="P512" s="5">
        <v>32.4</v>
      </c>
      <c r="Q512" s="5">
        <f t="shared" si="28"/>
        <v>73</v>
      </c>
      <c r="R512" s="5">
        <f t="shared" si="29"/>
        <v>32.4</v>
      </c>
      <c r="S512" s="5">
        <f t="shared" si="30"/>
        <v>40.6</v>
      </c>
      <c r="T512" s="7">
        <f t="shared" si="31"/>
        <v>0.55616438356164388</v>
      </c>
    </row>
    <row r="513" spans="1:20" ht="15.5" x14ac:dyDescent="0.35">
      <c r="A513" s="1">
        <v>2443</v>
      </c>
      <c r="B513" s="2">
        <v>46118</v>
      </c>
      <c r="C513" s="3">
        <f>YEAR(SalesDataTable[[#This Row],[Order Date]])</f>
        <v>2026</v>
      </c>
      <c r="D513" s="8" t="str">
        <f>"Q"&amp;ROUNDUP(MONTH(SalesDataTable[[#This Row],[Order Date]])/3,0)</f>
        <v>Q2</v>
      </c>
      <c r="E513" s="3">
        <f>MONTH(SalesDataTable[[#This Row],[Order Date]])</f>
        <v>4</v>
      </c>
      <c r="F513" s="3" t="str">
        <f>TEXT(SalesDataTable[[#This Row],[Order Date]],"MMM")</f>
        <v>Apr</v>
      </c>
      <c r="G513" s="3" t="s">
        <v>0</v>
      </c>
      <c r="H513" s="3" t="s">
        <v>50</v>
      </c>
      <c r="I513" s="3" t="s">
        <v>2</v>
      </c>
      <c r="J513" s="3" t="s">
        <v>3</v>
      </c>
      <c r="K513" s="3" t="s">
        <v>14</v>
      </c>
      <c r="L513" s="3" t="s">
        <v>15</v>
      </c>
      <c r="M513" s="4">
        <v>1</v>
      </c>
      <c r="N513" s="5">
        <v>35.700000000000003</v>
      </c>
      <c r="O513" s="6">
        <v>0</v>
      </c>
      <c r="P513" s="5">
        <v>13.8</v>
      </c>
      <c r="Q513" s="5">
        <f t="shared" si="28"/>
        <v>35.700000000000003</v>
      </c>
      <c r="R513" s="5">
        <f t="shared" si="29"/>
        <v>13.8</v>
      </c>
      <c r="S513" s="5">
        <f t="shared" si="30"/>
        <v>21.900000000000002</v>
      </c>
      <c r="T513" s="7">
        <f t="shared" si="31"/>
        <v>0.61344537815126055</v>
      </c>
    </row>
    <row r="514" spans="1:20" ht="15.5" x14ac:dyDescent="0.35">
      <c r="A514" s="1">
        <v>2480</v>
      </c>
      <c r="B514" s="2">
        <v>46118</v>
      </c>
      <c r="C514" s="3">
        <f>YEAR(SalesDataTable[[#This Row],[Order Date]])</f>
        <v>2026</v>
      </c>
      <c r="D514" s="8" t="str">
        <f>"Q"&amp;ROUNDUP(MONTH(SalesDataTable[[#This Row],[Order Date]])/3,0)</f>
        <v>Q2</v>
      </c>
      <c r="E514" s="3">
        <f>MONTH(SalesDataTable[[#This Row],[Order Date]])</f>
        <v>4</v>
      </c>
      <c r="F514" s="3" t="str">
        <f>TEXT(SalesDataTable[[#This Row],[Order Date]],"MMM")</f>
        <v>Apr</v>
      </c>
      <c r="G514" s="3" t="s">
        <v>11</v>
      </c>
      <c r="H514" s="3" t="s">
        <v>52</v>
      </c>
      <c r="I514" s="3" t="s">
        <v>8</v>
      </c>
      <c r="J514" s="3" t="s">
        <v>13</v>
      </c>
      <c r="K514" s="3" t="s">
        <v>9</v>
      </c>
      <c r="L514" s="3" t="s">
        <v>37</v>
      </c>
      <c r="M514" s="4">
        <v>8</v>
      </c>
      <c r="N514" s="5">
        <v>152.41999999999999</v>
      </c>
      <c r="O514" s="6">
        <v>0.05</v>
      </c>
      <c r="P514" s="5">
        <v>80.11</v>
      </c>
      <c r="Q514" s="5">
        <f t="shared" ref="Q514:Q577" si="32">M514*N514*(1-O514)</f>
        <v>1158.3919999999998</v>
      </c>
      <c r="R514" s="5">
        <f t="shared" ref="R514:R577" si="33">M514*P514</f>
        <v>640.88</v>
      </c>
      <c r="S514" s="5">
        <f t="shared" ref="S514:S577" si="34">Q514-R514</f>
        <v>517.51199999999983</v>
      </c>
      <c r="T514" s="7">
        <f t="shared" ref="T514:T577" si="35">IFERROR(S514/Q514,0)</f>
        <v>0.44675032286134564</v>
      </c>
    </row>
    <row r="515" spans="1:20" ht="15.5" x14ac:dyDescent="0.35">
      <c r="A515" s="1">
        <v>2515</v>
      </c>
      <c r="B515" s="2">
        <v>46118</v>
      </c>
      <c r="C515" s="3">
        <f>YEAR(SalesDataTable[[#This Row],[Order Date]])</f>
        <v>2026</v>
      </c>
      <c r="D515" s="8" t="str">
        <f>"Q"&amp;ROUNDUP(MONTH(SalesDataTable[[#This Row],[Order Date]])/3,0)</f>
        <v>Q2</v>
      </c>
      <c r="E515" s="3">
        <f>MONTH(SalesDataTable[[#This Row],[Order Date]])</f>
        <v>4</v>
      </c>
      <c r="F515" s="3" t="str">
        <f>TEXT(SalesDataTable[[#This Row],[Order Date]],"MMM")</f>
        <v>Apr</v>
      </c>
      <c r="G515" s="3" t="s">
        <v>20</v>
      </c>
      <c r="H515" s="3" t="s">
        <v>33</v>
      </c>
      <c r="I515" s="3" t="s">
        <v>2</v>
      </c>
      <c r="J515" s="3" t="s">
        <v>3</v>
      </c>
      <c r="K515" s="3" t="s">
        <v>4</v>
      </c>
      <c r="L515" s="3" t="s">
        <v>5</v>
      </c>
      <c r="M515" s="4">
        <v>1</v>
      </c>
      <c r="N515" s="5">
        <v>81.78</v>
      </c>
      <c r="O515" s="6">
        <v>0</v>
      </c>
      <c r="P515" s="5">
        <v>42.82</v>
      </c>
      <c r="Q515" s="5">
        <f t="shared" si="32"/>
        <v>81.78</v>
      </c>
      <c r="R515" s="5">
        <f t="shared" si="33"/>
        <v>42.82</v>
      </c>
      <c r="S515" s="5">
        <f t="shared" si="34"/>
        <v>38.96</v>
      </c>
      <c r="T515" s="7">
        <f t="shared" si="35"/>
        <v>0.47640009782342874</v>
      </c>
    </row>
    <row r="516" spans="1:20" ht="15.5" x14ac:dyDescent="0.35">
      <c r="A516" s="1">
        <v>2829</v>
      </c>
      <c r="B516" s="2">
        <v>46118</v>
      </c>
      <c r="C516" s="3">
        <f>YEAR(SalesDataTable[[#This Row],[Order Date]])</f>
        <v>2026</v>
      </c>
      <c r="D516" s="8" t="str">
        <f>"Q"&amp;ROUNDUP(MONTH(SalesDataTable[[#This Row],[Order Date]])/3,0)</f>
        <v>Q2</v>
      </c>
      <c r="E516" s="3">
        <f>MONTH(SalesDataTable[[#This Row],[Order Date]])</f>
        <v>4</v>
      </c>
      <c r="F516" s="3" t="str">
        <f>TEXT(SalesDataTable[[#This Row],[Order Date]],"MMM")</f>
        <v>Apr</v>
      </c>
      <c r="G516" s="3" t="s">
        <v>6</v>
      </c>
      <c r="H516" s="3" t="s">
        <v>27</v>
      </c>
      <c r="I516" s="3" t="s">
        <v>2</v>
      </c>
      <c r="J516" s="3" t="s">
        <v>16</v>
      </c>
      <c r="K516" s="3" t="s">
        <v>4</v>
      </c>
      <c r="L516" s="3" t="s">
        <v>30</v>
      </c>
      <c r="M516" s="4">
        <v>6</v>
      </c>
      <c r="N516" s="5">
        <v>102.59</v>
      </c>
      <c r="O516" s="6">
        <v>0.1</v>
      </c>
      <c r="P516" s="5">
        <v>49.6</v>
      </c>
      <c r="Q516" s="5">
        <f t="shared" si="32"/>
        <v>553.98599999999999</v>
      </c>
      <c r="R516" s="5">
        <f t="shared" si="33"/>
        <v>297.60000000000002</v>
      </c>
      <c r="S516" s="5">
        <f t="shared" si="34"/>
        <v>256.38599999999997</v>
      </c>
      <c r="T516" s="7">
        <f t="shared" si="35"/>
        <v>0.46280230908362302</v>
      </c>
    </row>
    <row r="517" spans="1:20" ht="15.5" x14ac:dyDescent="0.35">
      <c r="A517" s="1">
        <v>4086</v>
      </c>
      <c r="B517" s="2">
        <v>46118</v>
      </c>
      <c r="C517" s="3">
        <f>YEAR(SalesDataTable[[#This Row],[Order Date]])</f>
        <v>2026</v>
      </c>
      <c r="D517" s="8" t="str">
        <f>"Q"&amp;ROUNDUP(MONTH(SalesDataTable[[#This Row],[Order Date]])/3,0)</f>
        <v>Q2</v>
      </c>
      <c r="E517" s="3">
        <f>MONTH(SalesDataTable[[#This Row],[Order Date]])</f>
        <v>4</v>
      </c>
      <c r="F517" s="3" t="str">
        <f>TEXT(SalesDataTable[[#This Row],[Order Date]],"MMM")</f>
        <v>Apr</v>
      </c>
      <c r="G517" s="3" t="s">
        <v>20</v>
      </c>
      <c r="H517" s="3" t="s">
        <v>33</v>
      </c>
      <c r="I517" s="3" t="s">
        <v>19</v>
      </c>
      <c r="J517" s="3" t="s">
        <v>3</v>
      </c>
      <c r="K517" s="3" t="s">
        <v>9</v>
      </c>
      <c r="L517" s="3" t="s">
        <v>37</v>
      </c>
      <c r="M517" s="4">
        <v>2</v>
      </c>
      <c r="N517" s="5">
        <v>152.44</v>
      </c>
      <c r="O517" s="6">
        <v>0.15</v>
      </c>
      <c r="P517" s="5">
        <v>76.680000000000007</v>
      </c>
      <c r="Q517" s="5">
        <f t="shared" si="32"/>
        <v>259.14799999999997</v>
      </c>
      <c r="R517" s="5">
        <f t="shared" si="33"/>
        <v>153.36000000000001</v>
      </c>
      <c r="S517" s="5">
        <f t="shared" si="34"/>
        <v>105.78799999999995</v>
      </c>
      <c r="T517" s="7">
        <f t="shared" si="35"/>
        <v>0.4082146109559015</v>
      </c>
    </row>
    <row r="518" spans="1:20" ht="15.5" x14ac:dyDescent="0.35">
      <c r="A518" s="1">
        <v>4512</v>
      </c>
      <c r="B518" s="2">
        <v>46118</v>
      </c>
      <c r="C518" s="3">
        <f>YEAR(SalesDataTable[[#This Row],[Order Date]])</f>
        <v>2026</v>
      </c>
      <c r="D518" s="8" t="str">
        <f>"Q"&amp;ROUNDUP(MONTH(SalesDataTable[[#This Row],[Order Date]])/3,0)</f>
        <v>Q2</v>
      </c>
      <c r="E518" s="3">
        <f>MONTH(SalesDataTable[[#This Row],[Order Date]])</f>
        <v>4</v>
      </c>
      <c r="F518" s="3" t="str">
        <f>TEXT(SalesDataTable[[#This Row],[Order Date]],"MMM")</f>
        <v>Apr</v>
      </c>
      <c r="G518" s="3" t="s">
        <v>6</v>
      </c>
      <c r="H518" s="3" t="s">
        <v>7</v>
      </c>
      <c r="I518" s="3" t="s">
        <v>2</v>
      </c>
      <c r="J518" s="3" t="s">
        <v>13</v>
      </c>
      <c r="K518" s="3" t="s">
        <v>14</v>
      </c>
      <c r="L518" s="3" t="s">
        <v>44</v>
      </c>
      <c r="M518" s="4">
        <v>6</v>
      </c>
      <c r="N518" s="5">
        <v>136.29</v>
      </c>
      <c r="O518" s="6">
        <v>0</v>
      </c>
      <c r="P518" s="5">
        <v>68.209999999999994</v>
      </c>
      <c r="Q518" s="5">
        <f t="shared" si="32"/>
        <v>817.74</v>
      </c>
      <c r="R518" s="5">
        <f t="shared" si="33"/>
        <v>409.26</v>
      </c>
      <c r="S518" s="5">
        <f t="shared" si="34"/>
        <v>408.48</v>
      </c>
      <c r="T518" s="7">
        <f t="shared" si="35"/>
        <v>0.49952307579426225</v>
      </c>
    </row>
    <row r="519" spans="1:20" ht="15.5" x14ac:dyDescent="0.35">
      <c r="A519" s="1">
        <v>4837</v>
      </c>
      <c r="B519" s="2">
        <v>46118</v>
      </c>
      <c r="C519" s="3">
        <f>YEAR(SalesDataTable[[#This Row],[Order Date]])</f>
        <v>2026</v>
      </c>
      <c r="D519" s="8" t="str">
        <f>"Q"&amp;ROUNDUP(MONTH(SalesDataTable[[#This Row],[Order Date]])/3,0)</f>
        <v>Q2</v>
      </c>
      <c r="E519" s="3">
        <f>MONTH(SalesDataTable[[#This Row],[Order Date]])</f>
        <v>4</v>
      </c>
      <c r="F519" s="3" t="str">
        <f>TEXT(SalesDataTable[[#This Row],[Order Date]],"MMM")</f>
        <v>Apr</v>
      </c>
      <c r="G519" s="3" t="s">
        <v>0</v>
      </c>
      <c r="H519" s="3" t="s">
        <v>36</v>
      </c>
      <c r="I519" s="3" t="s">
        <v>8</v>
      </c>
      <c r="J519" s="3" t="s">
        <v>16</v>
      </c>
      <c r="K519" s="3" t="s">
        <v>9</v>
      </c>
      <c r="L519" s="3" t="s">
        <v>37</v>
      </c>
      <c r="M519" s="4">
        <v>4</v>
      </c>
      <c r="N519" s="5">
        <v>157.51</v>
      </c>
      <c r="O519" s="6">
        <v>0.2</v>
      </c>
      <c r="P519" s="5">
        <v>79.209999999999994</v>
      </c>
      <c r="Q519" s="5">
        <f t="shared" si="32"/>
        <v>504.03199999999998</v>
      </c>
      <c r="R519" s="5">
        <f t="shared" si="33"/>
        <v>316.83999999999997</v>
      </c>
      <c r="S519" s="5">
        <f t="shared" si="34"/>
        <v>187.19200000000001</v>
      </c>
      <c r="T519" s="7">
        <f t="shared" si="35"/>
        <v>0.37138911815122855</v>
      </c>
    </row>
    <row r="520" spans="1:20" ht="15.5" x14ac:dyDescent="0.35">
      <c r="A520" s="1">
        <v>1580</v>
      </c>
      <c r="B520" s="2">
        <v>46119</v>
      </c>
      <c r="C520" s="3">
        <f>YEAR(SalesDataTable[[#This Row],[Order Date]])</f>
        <v>2026</v>
      </c>
      <c r="D520" s="8" t="str">
        <f>"Q"&amp;ROUNDUP(MONTH(SalesDataTable[[#This Row],[Order Date]])/3,0)</f>
        <v>Q2</v>
      </c>
      <c r="E520" s="3">
        <f>MONTH(SalesDataTable[[#This Row],[Order Date]])</f>
        <v>4</v>
      </c>
      <c r="F520" s="3" t="str">
        <f>TEXT(SalesDataTable[[#This Row],[Order Date]],"MMM")</f>
        <v>Apr</v>
      </c>
      <c r="G520" s="3" t="s">
        <v>11</v>
      </c>
      <c r="H520" s="3" t="s">
        <v>18</v>
      </c>
      <c r="I520" s="3" t="s">
        <v>2</v>
      </c>
      <c r="J520" s="3" t="s">
        <v>13</v>
      </c>
      <c r="K520" s="3" t="s">
        <v>23</v>
      </c>
      <c r="L520" s="3" t="s">
        <v>51</v>
      </c>
      <c r="M520" s="4">
        <v>2</v>
      </c>
      <c r="N520" s="5">
        <v>120.5</v>
      </c>
      <c r="O520" s="6">
        <v>0</v>
      </c>
      <c r="P520" s="5">
        <v>61.42</v>
      </c>
      <c r="Q520" s="5">
        <f t="shared" si="32"/>
        <v>241</v>
      </c>
      <c r="R520" s="5">
        <f t="shared" si="33"/>
        <v>122.84</v>
      </c>
      <c r="S520" s="5">
        <f t="shared" si="34"/>
        <v>118.16</v>
      </c>
      <c r="T520" s="7">
        <f t="shared" si="35"/>
        <v>0.49029045643153524</v>
      </c>
    </row>
    <row r="521" spans="1:20" ht="15.5" x14ac:dyDescent="0.35">
      <c r="A521" s="1">
        <v>1962</v>
      </c>
      <c r="B521" s="2">
        <v>46119</v>
      </c>
      <c r="C521" s="3">
        <f>YEAR(SalesDataTable[[#This Row],[Order Date]])</f>
        <v>2026</v>
      </c>
      <c r="D521" s="8" t="str">
        <f>"Q"&amp;ROUNDUP(MONTH(SalesDataTable[[#This Row],[Order Date]])/3,0)</f>
        <v>Q2</v>
      </c>
      <c r="E521" s="3">
        <f>MONTH(SalesDataTable[[#This Row],[Order Date]])</f>
        <v>4</v>
      </c>
      <c r="F521" s="3" t="str">
        <f>TEXT(SalesDataTable[[#This Row],[Order Date]],"MMM")</f>
        <v>Apr</v>
      </c>
      <c r="G521" s="3" t="s">
        <v>0</v>
      </c>
      <c r="H521" s="3" t="s">
        <v>1</v>
      </c>
      <c r="I521" s="3" t="s">
        <v>2</v>
      </c>
      <c r="J521" s="3" t="s">
        <v>3</v>
      </c>
      <c r="K521" s="3" t="s">
        <v>9</v>
      </c>
      <c r="L521" s="3" t="s">
        <v>37</v>
      </c>
      <c r="M521" s="4">
        <v>3</v>
      </c>
      <c r="N521" s="5">
        <v>152.62</v>
      </c>
      <c r="O521" s="6">
        <v>0.05</v>
      </c>
      <c r="P521" s="5">
        <v>77.75</v>
      </c>
      <c r="Q521" s="5">
        <f t="shared" si="32"/>
        <v>434.96699999999998</v>
      </c>
      <c r="R521" s="5">
        <f t="shared" si="33"/>
        <v>233.25</v>
      </c>
      <c r="S521" s="5">
        <f t="shared" si="34"/>
        <v>201.71699999999998</v>
      </c>
      <c r="T521" s="7">
        <f t="shared" si="35"/>
        <v>0.46375242259757637</v>
      </c>
    </row>
    <row r="522" spans="1:20" ht="15.5" x14ac:dyDescent="0.35">
      <c r="A522" s="1">
        <v>2381</v>
      </c>
      <c r="B522" s="2">
        <v>46119</v>
      </c>
      <c r="C522" s="3">
        <f>YEAR(SalesDataTable[[#This Row],[Order Date]])</f>
        <v>2026</v>
      </c>
      <c r="D522" s="8" t="str">
        <f>"Q"&amp;ROUNDUP(MONTH(SalesDataTable[[#This Row],[Order Date]])/3,0)</f>
        <v>Q2</v>
      </c>
      <c r="E522" s="3">
        <f>MONTH(SalesDataTable[[#This Row],[Order Date]])</f>
        <v>4</v>
      </c>
      <c r="F522" s="3" t="str">
        <f>TEXT(SalesDataTable[[#This Row],[Order Date]],"MMM")</f>
        <v>Apr</v>
      </c>
      <c r="G522" s="3" t="s">
        <v>6</v>
      </c>
      <c r="H522" s="3" t="s">
        <v>41</v>
      </c>
      <c r="I522" s="3" t="s">
        <v>2</v>
      </c>
      <c r="J522" s="3" t="s">
        <v>3</v>
      </c>
      <c r="K522" s="3" t="s">
        <v>14</v>
      </c>
      <c r="L522" s="3" t="s">
        <v>44</v>
      </c>
      <c r="M522" s="4">
        <v>2</v>
      </c>
      <c r="N522" s="5">
        <v>134.16</v>
      </c>
      <c r="O522" s="6">
        <v>0.05</v>
      </c>
      <c r="P522" s="5">
        <v>67.08</v>
      </c>
      <c r="Q522" s="5">
        <f t="shared" si="32"/>
        <v>254.90399999999997</v>
      </c>
      <c r="R522" s="5">
        <f t="shared" si="33"/>
        <v>134.16</v>
      </c>
      <c r="S522" s="5">
        <f t="shared" si="34"/>
        <v>120.74399999999997</v>
      </c>
      <c r="T522" s="7">
        <f t="shared" si="35"/>
        <v>0.47368421052631576</v>
      </c>
    </row>
    <row r="523" spans="1:20" ht="15.5" x14ac:dyDescent="0.35">
      <c r="A523" s="1">
        <v>2655</v>
      </c>
      <c r="B523" s="2">
        <v>46119</v>
      </c>
      <c r="C523" s="3">
        <f>YEAR(SalesDataTable[[#This Row],[Order Date]])</f>
        <v>2026</v>
      </c>
      <c r="D523" s="8" t="str">
        <f>"Q"&amp;ROUNDUP(MONTH(SalesDataTable[[#This Row],[Order Date]])/3,0)</f>
        <v>Q2</v>
      </c>
      <c r="E523" s="3">
        <f>MONTH(SalesDataTable[[#This Row],[Order Date]])</f>
        <v>4</v>
      </c>
      <c r="F523" s="3" t="str">
        <f>TEXT(SalesDataTable[[#This Row],[Order Date]],"MMM")</f>
        <v>Apr</v>
      </c>
      <c r="G523" s="3" t="s">
        <v>20</v>
      </c>
      <c r="H523" s="3" t="s">
        <v>47</v>
      </c>
      <c r="I523" s="3" t="s">
        <v>19</v>
      </c>
      <c r="J523" s="3" t="s">
        <v>16</v>
      </c>
      <c r="K523" s="3" t="s">
        <v>4</v>
      </c>
      <c r="L523" s="3" t="s">
        <v>30</v>
      </c>
      <c r="M523" s="4">
        <v>1</v>
      </c>
      <c r="N523" s="5">
        <v>101.13</v>
      </c>
      <c r="O523" s="6">
        <v>0</v>
      </c>
      <c r="P523" s="5">
        <v>50.8</v>
      </c>
      <c r="Q523" s="5">
        <f t="shared" si="32"/>
        <v>101.13</v>
      </c>
      <c r="R523" s="5">
        <f t="shared" si="33"/>
        <v>50.8</v>
      </c>
      <c r="S523" s="5">
        <f t="shared" si="34"/>
        <v>50.33</v>
      </c>
      <c r="T523" s="7">
        <f t="shared" si="35"/>
        <v>0.49767625828141998</v>
      </c>
    </row>
    <row r="524" spans="1:20" ht="15.5" x14ac:dyDescent="0.35">
      <c r="A524" s="1">
        <v>2944</v>
      </c>
      <c r="B524" s="2">
        <v>46119</v>
      </c>
      <c r="C524" s="3">
        <f>YEAR(SalesDataTable[[#This Row],[Order Date]])</f>
        <v>2026</v>
      </c>
      <c r="D524" s="8" t="str">
        <f>"Q"&amp;ROUNDUP(MONTH(SalesDataTable[[#This Row],[Order Date]])/3,0)</f>
        <v>Q2</v>
      </c>
      <c r="E524" s="3">
        <f>MONTH(SalesDataTable[[#This Row],[Order Date]])</f>
        <v>4</v>
      </c>
      <c r="F524" s="3" t="str">
        <f>TEXT(SalesDataTable[[#This Row],[Order Date]],"MMM")</f>
        <v>Apr</v>
      </c>
      <c r="G524" s="3" t="s">
        <v>6</v>
      </c>
      <c r="H524" s="3" t="s">
        <v>49</v>
      </c>
      <c r="I524" s="3" t="s">
        <v>19</v>
      </c>
      <c r="J524" s="3" t="s">
        <v>13</v>
      </c>
      <c r="K524" s="3" t="s">
        <v>34</v>
      </c>
      <c r="L524" s="3" t="s">
        <v>45</v>
      </c>
      <c r="M524" s="4">
        <v>1</v>
      </c>
      <c r="N524" s="5">
        <v>51.36</v>
      </c>
      <c r="O524" s="6">
        <v>0</v>
      </c>
      <c r="P524" s="5">
        <v>22.21</v>
      </c>
      <c r="Q524" s="5">
        <f t="shared" si="32"/>
        <v>51.36</v>
      </c>
      <c r="R524" s="5">
        <f t="shared" si="33"/>
        <v>22.21</v>
      </c>
      <c r="S524" s="5">
        <f t="shared" si="34"/>
        <v>29.15</v>
      </c>
      <c r="T524" s="7">
        <f t="shared" si="35"/>
        <v>0.56756230529595009</v>
      </c>
    </row>
    <row r="525" spans="1:20" ht="15.5" x14ac:dyDescent="0.35">
      <c r="A525" s="1">
        <v>4756</v>
      </c>
      <c r="B525" s="2">
        <v>46119</v>
      </c>
      <c r="C525" s="3">
        <f>YEAR(SalesDataTable[[#This Row],[Order Date]])</f>
        <v>2026</v>
      </c>
      <c r="D525" s="8" t="str">
        <f>"Q"&amp;ROUNDUP(MONTH(SalesDataTable[[#This Row],[Order Date]])/3,0)</f>
        <v>Q2</v>
      </c>
      <c r="E525" s="3">
        <f>MONTH(SalesDataTable[[#This Row],[Order Date]])</f>
        <v>4</v>
      </c>
      <c r="F525" s="3" t="str">
        <f>TEXT(SalesDataTable[[#This Row],[Order Date]],"MMM")</f>
        <v>Apr</v>
      </c>
      <c r="G525" s="3" t="s">
        <v>11</v>
      </c>
      <c r="H525" s="3" t="s">
        <v>52</v>
      </c>
      <c r="I525" s="3" t="s">
        <v>2</v>
      </c>
      <c r="J525" s="3" t="s">
        <v>16</v>
      </c>
      <c r="K525" s="3" t="s">
        <v>9</v>
      </c>
      <c r="L525" s="3" t="s">
        <v>37</v>
      </c>
      <c r="M525" s="4">
        <v>5</v>
      </c>
      <c r="N525" s="5">
        <v>151.88</v>
      </c>
      <c r="O525" s="6">
        <v>0</v>
      </c>
      <c r="P525" s="5">
        <v>80.56</v>
      </c>
      <c r="Q525" s="5">
        <f t="shared" si="32"/>
        <v>759.4</v>
      </c>
      <c r="R525" s="5">
        <f t="shared" si="33"/>
        <v>402.8</v>
      </c>
      <c r="S525" s="5">
        <f t="shared" si="34"/>
        <v>356.59999999999997</v>
      </c>
      <c r="T525" s="7">
        <f t="shared" si="35"/>
        <v>0.46958124835396364</v>
      </c>
    </row>
    <row r="526" spans="1:20" ht="15.5" x14ac:dyDescent="0.35">
      <c r="A526" s="1">
        <v>52</v>
      </c>
      <c r="B526" s="2">
        <v>46120</v>
      </c>
      <c r="C526" s="3">
        <f>YEAR(SalesDataTable[[#This Row],[Order Date]])</f>
        <v>2026</v>
      </c>
      <c r="D526" s="8" t="str">
        <f>"Q"&amp;ROUNDUP(MONTH(SalesDataTable[[#This Row],[Order Date]])/3,0)</f>
        <v>Q2</v>
      </c>
      <c r="E526" s="3">
        <f>MONTH(SalesDataTable[[#This Row],[Order Date]])</f>
        <v>4</v>
      </c>
      <c r="F526" s="3" t="str">
        <f>TEXT(SalesDataTable[[#This Row],[Order Date]],"MMM")</f>
        <v>Apr</v>
      </c>
      <c r="G526" s="3" t="s">
        <v>6</v>
      </c>
      <c r="H526" s="3" t="s">
        <v>43</v>
      </c>
      <c r="I526" s="3" t="s">
        <v>2</v>
      </c>
      <c r="J526" s="3" t="s">
        <v>13</v>
      </c>
      <c r="K526" s="3" t="s">
        <v>14</v>
      </c>
      <c r="L526" s="3" t="s">
        <v>44</v>
      </c>
      <c r="M526" s="4">
        <v>2</v>
      </c>
      <c r="N526" s="5">
        <v>133.59</v>
      </c>
      <c r="O526" s="6">
        <v>0</v>
      </c>
      <c r="P526" s="5">
        <v>66.83</v>
      </c>
      <c r="Q526" s="5">
        <f t="shared" si="32"/>
        <v>267.18</v>
      </c>
      <c r="R526" s="5">
        <f t="shared" si="33"/>
        <v>133.66</v>
      </c>
      <c r="S526" s="5">
        <f t="shared" si="34"/>
        <v>133.52000000000001</v>
      </c>
      <c r="T526" s="7">
        <f t="shared" si="35"/>
        <v>0.49973800434164234</v>
      </c>
    </row>
    <row r="527" spans="1:20" ht="15.5" x14ac:dyDescent="0.35">
      <c r="A527" s="1">
        <v>556</v>
      </c>
      <c r="B527" s="2">
        <v>46120</v>
      </c>
      <c r="C527" s="3">
        <f>YEAR(SalesDataTable[[#This Row],[Order Date]])</f>
        <v>2026</v>
      </c>
      <c r="D527" s="8" t="str">
        <f>"Q"&amp;ROUNDUP(MONTH(SalesDataTable[[#This Row],[Order Date]])/3,0)</f>
        <v>Q2</v>
      </c>
      <c r="E527" s="3">
        <f>MONTH(SalesDataTable[[#This Row],[Order Date]])</f>
        <v>4</v>
      </c>
      <c r="F527" s="3" t="str">
        <f>TEXT(SalesDataTable[[#This Row],[Order Date]],"MMM")</f>
        <v>Apr</v>
      </c>
      <c r="G527" s="3" t="s">
        <v>20</v>
      </c>
      <c r="H527" s="3" t="s">
        <v>33</v>
      </c>
      <c r="I527" s="3" t="s">
        <v>2</v>
      </c>
      <c r="J527" s="3" t="s">
        <v>13</v>
      </c>
      <c r="K527" s="3" t="s">
        <v>23</v>
      </c>
      <c r="L527" s="3" t="s">
        <v>51</v>
      </c>
      <c r="M527" s="4">
        <v>2</v>
      </c>
      <c r="N527" s="5">
        <v>124.39</v>
      </c>
      <c r="O527" s="6">
        <v>0</v>
      </c>
      <c r="P527" s="5">
        <v>61.27</v>
      </c>
      <c r="Q527" s="5">
        <f t="shared" si="32"/>
        <v>248.78</v>
      </c>
      <c r="R527" s="5">
        <f t="shared" si="33"/>
        <v>122.54</v>
      </c>
      <c r="S527" s="5">
        <f t="shared" si="34"/>
        <v>126.24</v>
      </c>
      <c r="T527" s="7">
        <f t="shared" si="35"/>
        <v>0.50743628909076288</v>
      </c>
    </row>
    <row r="528" spans="1:20" ht="15.5" x14ac:dyDescent="0.35">
      <c r="A528" s="1">
        <v>1233</v>
      </c>
      <c r="B528" s="2">
        <v>46120</v>
      </c>
      <c r="C528" s="3">
        <f>YEAR(SalesDataTable[[#This Row],[Order Date]])</f>
        <v>2026</v>
      </c>
      <c r="D528" s="8" t="str">
        <f>"Q"&amp;ROUNDUP(MONTH(SalesDataTable[[#This Row],[Order Date]])/3,0)</f>
        <v>Q2</v>
      </c>
      <c r="E528" s="3">
        <f>MONTH(SalesDataTable[[#This Row],[Order Date]])</f>
        <v>4</v>
      </c>
      <c r="F528" s="3" t="str">
        <f>TEXT(SalesDataTable[[#This Row],[Order Date]],"MMM")</f>
        <v>Apr</v>
      </c>
      <c r="G528" s="3" t="s">
        <v>0</v>
      </c>
      <c r="H528" s="3" t="s">
        <v>50</v>
      </c>
      <c r="I528" s="3" t="s">
        <v>2</v>
      </c>
      <c r="J528" s="3" t="s">
        <v>13</v>
      </c>
      <c r="K528" s="3" t="s">
        <v>4</v>
      </c>
      <c r="L528" s="3" t="s">
        <v>22</v>
      </c>
      <c r="M528" s="4">
        <v>5</v>
      </c>
      <c r="N528" s="5">
        <v>50.22</v>
      </c>
      <c r="O528" s="6">
        <v>0.1</v>
      </c>
      <c r="P528" s="5">
        <v>22.31</v>
      </c>
      <c r="Q528" s="5">
        <f t="shared" si="32"/>
        <v>225.99</v>
      </c>
      <c r="R528" s="5">
        <f t="shared" si="33"/>
        <v>111.55</v>
      </c>
      <c r="S528" s="5">
        <f t="shared" si="34"/>
        <v>114.44000000000001</v>
      </c>
      <c r="T528" s="7">
        <f t="shared" si="35"/>
        <v>0.50639408823399268</v>
      </c>
    </row>
    <row r="529" spans="1:20" ht="15.5" x14ac:dyDescent="0.35">
      <c r="A529" s="1">
        <v>1492</v>
      </c>
      <c r="B529" s="2">
        <v>46120</v>
      </c>
      <c r="C529" s="3">
        <f>YEAR(SalesDataTable[[#This Row],[Order Date]])</f>
        <v>2026</v>
      </c>
      <c r="D529" s="8" t="str">
        <f>"Q"&amp;ROUNDUP(MONTH(SalesDataTable[[#This Row],[Order Date]])/3,0)</f>
        <v>Q2</v>
      </c>
      <c r="E529" s="3">
        <f>MONTH(SalesDataTable[[#This Row],[Order Date]])</f>
        <v>4</v>
      </c>
      <c r="F529" s="3" t="str">
        <f>TEXT(SalesDataTable[[#This Row],[Order Date]],"MMM")</f>
        <v>Apr</v>
      </c>
      <c r="G529" s="3" t="s">
        <v>6</v>
      </c>
      <c r="H529" s="3" t="s">
        <v>49</v>
      </c>
      <c r="I529" s="3" t="s">
        <v>2</v>
      </c>
      <c r="J529" s="3" t="s">
        <v>3</v>
      </c>
      <c r="K529" s="3" t="s">
        <v>4</v>
      </c>
      <c r="L529" s="3" t="s">
        <v>26</v>
      </c>
      <c r="M529" s="4">
        <v>2</v>
      </c>
      <c r="N529" s="5">
        <v>41.08</v>
      </c>
      <c r="O529" s="6">
        <v>0</v>
      </c>
      <c r="P529" s="5">
        <v>16.79</v>
      </c>
      <c r="Q529" s="5">
        <f t="shared" si="32"/>
        <v>82.16</v>
      </c>
      <c r="R529" s="5">
        <f t="shared" si="33"/>
        <v>33.58</v>
      </c>
      <c r="S529" s="5">
        <f t="shared" si="34"/>
        <v>48.58</v>
      </c>
      <c r="T529" s="7">
        <f t="shared" si="35"/>
        <v>0.59128529698149956</v>
      </c>
    </row>
    <row r="530" spans="1:20" ht="15.5" x14ac:dyDescent="0.35">
      <c r="A530" s="1">
        <v>1619</v>
      </c>
      <c r="B530" s="2">
        <v>46120</v>
      </c>
      <c r="C530" s="3">
        <f>YEAR(SalesDataTable[[#This Row],[Order Date]])</f>
        <v>2026</v>
      </c>
      <c r="D530" s="8" t="str">
        <f>"Q"&amp;ROUNDUP(MONTH(SalesDataTable[[#This Row],[Order Date]])/3,0)</f>
        <v>Q2</v>
      </c>
      <c r="E530" s="3">
        <f>MONTH(SalesDataTable[[#This Row],[Order Date]])</f>
        <v>4</v>
      </c>
      <c r="F530" s="3" t="str">
        <f>TEXT(SalesDataTable[[#This Row],[Order Date]],"MMM")</f>
        <v>Apr</v>
      </c>
      <c r="G530" s="3" t="s">
        <v>20</v>
      </c>
      <c r="H530" s="3" t="s">
        <v>33</v>
      </c>
      <c r="I530" s="3" t="s">
        <v>19</v>
      </c>
      <c r="J530" s="3" t="s">
        <v>13</v>
      </c>
      <c r="K530" s="3" t="s">
        <v>14</v>
      </c>
      <c r="L530" s="3" t="s">
        <v>32</v>
      </c>
      <c r="M530" s="4">
        <v>5</v>
      </c>
      <c r="N530" s="5">
        <v>46.11</v>
      </c>
      <c r="O530" s="6">
        <v>0</v>
      </c>
      <c r="P530" s="5">
        <v>18.88</v>
      </c>
      <c r="Q530" s="5">
        <f t="shared" si="32"/>
        <v>230.55</v>
      </c>
      <c r="R530" s="5">
        <f t="shared" si="33"/>
        <v>94.399999999999991</v>
      </c>
      <c r="S530" s="5">
        <f t="shared" si="34"/>
        <v>136.15000000000003</v>
      </c>
      <c r="T530" s="7">
        <f t="shared" si="35"/>
        <v>0.5905443504662764</v>
      </c>
    </row>
    <row r="531" spans="1:20" ht="15.5" x14ac:dyDescent="0.35">
      <c r="A531" s="1">
        <v>1631</v>
      </c>
      <c r="B531" s="2">
        <v>46120</v>
      </c>
      <c r="C531" s="3">
        <f>YEAR(SalesDataTable[[#This Row],[Order Date]])</f>
        <v>2026</v>
      </c>
      <c r="D531" s="8" t="str">
        <f>"Q"&amp;ROUNDUP(MONTH(SalesDataTable[[#This Row],[Order Date]])/3,0)</f>
        <v>Q2</v>
      </c>
      <c r="E531" s="3">
        <f>MONTH(SalesDataTable[[#This Row],[Order Date]])</f>
        <v>4</v>
      </c>
      <c r="F531" s="3" t="str">
        <f>TEXT(SalesDataTable[[#This Row],[Order Date]],"MMM")</f>
        <v>Apr</v>
      </c>
      <c r="G531" s="3" t="s">
        <v>20</v>
      </c>
      <c r="H531" s="3" t="s">
        <v>33</v>
      </c>
      <c r="I531" s="3" t="s">
        <v>2</v>
      </c>
      <c r="J531" s="3" t="s">
        <v>3</v>
      </c>
      <c r="K531" s="3" t="s">
        <v>14</v>
      </c>
      <c r="L531" s="3" t="s">
        <v>32</v>
      </c>
      <c r="M531" s="4">
        <v>1</v>
      </c>
      <c r="N531" s="5">
        <v>45.54</v>
      </c>
      <c r="O531" s="6">
        <v>0</v>
      </c>
      <c r="P531" s="5">
        <v>18.36</v>
      </c>
      <c r="Q531" s="5">
        <f t="shared" si="32"/>
        <v>45.54</v>
      </c>
      <c r="R531" s="5">
        <f t="shared" si="33"/>
        <v>18.36</v>
      </c>
      <c r="S531" s="5">
        <f t="shared" si="34"/>
        <v>27.18</v>
      </c>
      <c r="T531" s="7">
        <f t="shared" si="35"/>
        <v>0.59683794466403162</v>
      </c>
    </row>
    <row r="532" spans="1:20" ht="15.5" x14ac:dyDescent="0.35">
      <c r="A532" s="1">
        <v>1844</v>
      </c>
      <c r="B532" s="2">
        <v>46120</v>
      </c>
      <c r="C532" s="3">
        <f>YEAR(SalesDataTable[[#This Row],[Order Date]])</f>
        <v>2026</v>
      </c>
      <c r="D532" s="8" t="str">
        <f>"Q"&amp;ROUNDUP(MONTH(SalesDataTable[[#This Row],[Order Date]])/3,0)</f>
        <v>Q2</v>
      </c>
      <c r="E532" s="3">
        <f>MONTH(SalesDataTable[[#This Row],[Order Date]])</f>
        <v>4</v>
      </c>
      <c r="F532" s="3" t="str">
        <f>TEXT(SalesDataTable[[#This Row],[Order Date]],"MMM")</f>
        <v>Apr</v>
      </c>
      <c r="G532" s="3" t="s">
        <v>6</v>
      </c>
      <c r="H532" s="3" t="s">
        <v>49</v>
      </c>
      <c r="I532" s="3" t="s">
        <v>19</v>
      </c>
      <c r="J532" s="3" t="s">
        <v>13</v>
      </c>
      <c r="K532" s="3" t="s">
        <v>34</v>
      </c>
      <c r="L532" s="3" t="s">
        <v>42</v>
      </c>
      <c r="M532" s="4">
        <v>2</v>
      </c>
      <c r="N532" s="5">
        <v>37.1</v>
      </c>
      <c r="O532" s="6">
        <v>0.1</v>
      </c>
      <c r="P532" s="5">
        <v>14.17</v>
      </c>
      <c r="Q532" s="5">
        <f t="shared" si="32"/>
        <v>66.78</v>
      </c>
      <c r="R532" s="5">
        <f t="shared" si="33"/>
        <v>28.34</v>
      </c>
      <c r="S532" s="5">
        <f t="shared" si="34"/>
        <v>38.44</v>
      </c>
      <c r="T532" s="7">
        <f t="shared" si="35"/>
        <v>0.57562144354597178</v>
      </c>
    </row>
    <row r="533" spans="1:20" ht="15.5" x14ac:dyDescent="0.35">
      <c r="A533" s="1">
        <v>4246</v>
      </c>
      <c r="B533" s="2">
        <v>46120</v>
      </c>
      <c r="C533" s="3">
        <f>YEAR(SalesDataTable[[#This Row],[Order Date]])</f>
        <v>2026</v>
      </c>
      <c r="D533" s="8" t="str">
        <f>"Q"&amp;ROUNDUP(MONTH(SalesDataTable[[#This Row],[Order Date]])/3,0)</f>
        <v>Q2</v>
      </c>
      <c r="E533" s="3">
        <f>MONTH(SalesDataTable[[#This Row],[Order Date]])</f>
        <v>4</v>
      </c>
      <c r="F533" s="3" t="str">
        <f>TEXT(SalesDataTable[[#This Row],[Order Date]],"MMM")</f>
        <v>Apr</v>
      </c>
      <c r="G533" s="3" t="s">
        <v>20</v>
      </c>
      <c r="H533" s="3" t="s">
        <v>33</v>
      </c>
      <c r="I533" s="3" t="s">
        <v>8</v>
      </c>
      <c r="J533" s="3" t="s">
        <v>16</v>
      </c>
      <c r="K533" s="3" t="s">
        <v>9</v>
      </c>
      <c r="L533" s="3" t="s">
        <v>37</v>
      </c>
      <c r="M533" s="4">
        <v>5</v>
      </c>
      <c r="N533" s="5">
        <v>156.57</v>
      </c>
      <c r="O533" s="6">
        <v>0.15</v>
      </c>
      <c r="P533" s="5">
        <v>80.849999999999994</v>
      </c>
      <c r="Q533" s="5">
        <f t="shared" si="32"/>
        <v>665.4224999999999</v>
      </c>
      <c r="R533" s="5">
        <f t="shared" si="33"/>
        <v>404.25</v>
      </c>
      <c r="S533" s="5">
        <f t="shared" si="34"/>
        <v>261.1724999999999</v>
      </c>
      <c r="T533" s="7">
        <f t="shared" si="35"/>
        <v>0.39249123677062309</v>
      </c>
    </row>
    <row r="534" spans="1:20" ht="15.5" x14ac:dyDescent="0.35">
      <c r="A534" s="1">
        <v>5139</v>
      </c>
      <c r="B534" s="2">
        <v>46120</v>
      </c>
      <c r="C534" s="3">
        <f>YEAR(SalesDataTable[[#This Row],[Order Date]])</f>
        <v>2026</v>
      </c>
      <c r="D534" s="8" t="str">
        <f>"Q"&amp;ROUNDUP(MONTH(SalesDataTable[[#This Row],[Order Date]])/3,0)</f>
        <v>Q2</v>
      </c>
      <c r="E534" s="3">
        <f>MONTH(SalesDataTable[[#This Row],[Order Date]])</f>
        <v>4</v>
      </c>
      <c r="F534" s="3" t="str">
        <f>TEXT(SalesDataTable[[#This Row],[Order Date]],"MMM")</f>
        <v>Apr</v>
      </c>
      <c r="G534" s="3" t="s">
        <v>0</v>
      </c>
      <c r="H534" s="3" t="s">
        <v>50</v>
      </c>
      <c r="I534" s="3" t="s">
        <v>2</v>
      </c>
      <c r="J534" s="3" t="s">
        <v>3</v>
      </c>
      <c r="K534" s="3" t="s">
        <v>34</v>
      </c>
      <c r="L534" s="3" t="s">
        <v>45</v>
      </c>
      <c r="M534" s="4">
        <v>2</v>
      </c>
      <c r="N534" s="5">
        <v>51.4</v>
      </c>
      <c r="O534" s="6">
        <v>0</v>
      </c>
      <c r="P534" s="5">
        <v>21.99</v>
      </c>
      <c r="Q534" s="5">
        <f t="shared" si="32"/>
        <v>102.8</v>
      </c>
      <c r="R534" s="5">
        <f t="shared" si="33"/>
        <v>43.98</v>
      </c>
      <c r="S534" s="5">
        <f t="shared" si="34"/>
        <v>58.82</v>
      </c>
      <c r="T534" s="7">
        <f t="shared" si="35"/>
        <v>0.57217898832684821</v>
      </c>
    </row>
    <row r="535" spans="1:20" ht="15.5" x14ac:dyDescent="0.35">
      <c r="A535" s="1">
        <v>186</v>
      </c>
      <c r="B535" s="2">
        <v>46121</v>
      </c>
      <c r="C535" s="3">
        <f>YEAR(SalesDataTable[[#This Row],[Order Date]])</f>
        <v>2026</v>
      </c>
      <c r="D535" s="8" t="str">
        <f>"Q"&amp;ROUNDUP(MONTH(SalesDataTable[[#This Row],[Order Date]])/3,0)</f>
        <v>Q2</v>
      </c>
      <c r="E535" s="3">
        <f>MONTH(SalesDataTable[[#This Row],[Order Date]])</f>
        <v>4</v>
      </c>
      <c r="F535" s="3" t="str">
        <f>TEXT(SalesDataTable[[#This Row],[Order Date]],"MMM")</f>
        <v>Apr</v>
      </c>
      <c r="G535" s="3" t="s">
        <v>0</v>
      </c>
      <c r="H535" s="3" t="s">
        <v>1</v>
      </c>
      <c r="I535" s="3" t="s">
        <v>2</v>
      </c>
      <c r="J535" s="3" t="s">
        <v>13</v>
      </c>
      <c r="K535" s="3" t="s">
        <v>14</v>
      </c>
      <c r="L535" s="3" t="s">
        <v>32</v>
      </c>
      <c r="M535" s="4">
        <v>2</v>
      </c>
      <c r="N535" s="5">
        <v>46.42</v>
      </c>
      <c r="O535" s="6">
        <v>0.1</v>
      </c>
      <c r="P535" s="5">
        <v>18.73</v>
      </c>
      <c r="Q535" s="5">
        <f t="shared" si="32"/>
        <v>83.556000000000012</v>
      </c>
      <c r="R535" s="5">
        <f t="shared" si="33"/>
        <v>37.46</v>
      </c>
      <c r="S535" s="5">
        <f t="shared" si="34"/>
        <v>46.096000000000011</v>
      </c>
      <c r="T535" s="7">
        <f t="shared" si="35"/>
        <v>0.55167791660682663</v>
      </c>
    </row>
    <row r="536" spans="1:20" ht="15.5" x14ac:dyDescent="0.35">
      <c r="A536" s="1">
        <v>1742</v>
      </c>
      <c r="B536" s="2">
        <v>46121</v>
      </c>
      <c r="C536" s="3">
        <f>YEAR(SalesDataTable[[#This Row],[Order Date]])</f>
        <v>2026</v>
      </c>
      <c r="D536" s="8" t="str">
        <f>"Q"&amp;ROUNDUP(MONTH(SalesDataTable[[#This Row],[Order Date]])/3,0)</f>
        <v>Q2</v>
      </c>
      <c r="E536" s="3">
        <f>MONTH(SalesDataTable[[#This Row],[Order Date]])</f>
        <v>4</v>
      </c>
      <c r="F536" s="3" t="str">
        <f>TEXT(SalesDataTable[[#This Row],[Order Date]],"MMM")</f>
        <v>Apr</v>
      </c>
      <c r="G536" s="3" t="s">
        <v>20</v>
      </c>
      <c r="H536" s="3" t="s">
        <v>21</v>
      </c>
      <c r="I536" s="3" t="s">
        <v>28</v>
      </c>
      <c r="J536" s="3" t="s">
        <v>3</v>
      </c>
      <c r="K536" s="3" t="s">
        <v>23</v>
      </c>
      <c r="L536" s="3" t="s">
        <v>51</v>
      </c>
      <c r="M536" s="4">
        <v>2</v>
      </c>
      <c r="N536" s="5">
        <v>120.75</v>
      </c>
      <c r="O536" s="6">
        <v>0.05</v>
      </c>
      <c r="P536" s="5">
        <v>60.31</v>
      </c>
      <c r="Q536" s="5">
        <f t="shared" si="32"/>
        <v>229.42499999999998</v>
      </c>
      <c r="R536" s="5">
        <f t="shared" si="33"/>
        <v>120.62</v>
      </c>
      <c r="S536" s="5">
        <f t="shared" si="34"/>
        <v>108.80499999999998</v>
      </c>
      <c r="T536" s="7">
        <f t="shared" si="35"/>
        <v>0.47425084450256066</v>
      </c>
    </row>
    <row r="537" spans="1:20" ht="15.5" x14ac:dyDescent="0.35">
      <c r="A537" s="1">
        <v>3189</v>
      </c>
      <c r="B537" s="2">
        <v>46121</v>
      </c>
      <c r="C537" s="3">
        <f>YEAR(SalesDataTable[[#This Row],[Order Date]])</f>
        <v>2026</v>
      </c>
      <c r="D537" s="8" t="str">
        <f>"Q"&amp;ROUNDUP(MONTH(SalesDataTable[[#This Row],[Order Date]])/3,0)</f>
        <v>Q2</v>
      </c>
      <c r="E537" s="3">
        <f>MONTH(SalesDataTable[[#This Row],[Order Date]])</f>
        <v>4</v>
      </c>
      <c r="F537" s="3" t="str">
        <f>TEXT(SalesDataTable[[#This Row],[Order Date]],"MMM")</f>
        <v>Apr</v>
      </c>
      <c r="G537" s="3" t="s">
        <v>6</v>
      </c>
      <c r="H537" s="3" t="s">
        <v>41</v>
      </c>
      <c r="I537" s="3" t="s">
        <v>8</v>
      </c>
      <c r="J537" s="3" t="s">
        <v>16</v>
      </c>
      <c r="K537" s="3" t="s">
        <v>9</v>
      </c>
      <c r="L537" s="3" t="s">
        <v>37</v>
      </c>
      <c r="M537" s="4">
        <v>6</v>
      </c>
      <c r="N537" s="5">
        <v>157.38999999999999</v>
      </c>
      <c r="O537" s="6">
        <v>0.05</v>
      </c>
      <c r="P537" s="5">
        <v>79.239999999999995</v>
      </c>
      <c r="Q537" s="5">
        <f t="shared" si="32"/>
        <v>897.12299999999993</v>
      </c>
      <c r="R537" s="5">
        <f t="shared" si="33"/>
        <v>475.43999999999994</v>
      </c>
      <c r="S537" s="5">
        <f t="shared" si="34"/>
        <v>421.68299999999999</v>
      </c>
      <c r="T537" s="7">
        <f t="shared" si="35"/>
        <v>0.47003922539049831</v>
      </c>
    </row>
    <row r="538" spans="1:20" ht="15.5" x14ac:dyDescent="0.35">
      <c r="A538" s="1">
        <v>3747</v>
      </c>
      <c r="B538" s="2">
        <v>46121</v>
      </c>
      <c r="C538" s="3">
        <f>YEAR(SalesDataTable[[#This Row],[Order Date]])</f>
        <v>2026</v>
      </c>
      <c r="D538" s="8" t="str">
        <f>"Q"&amp;ROUNDUP(MONTH(SalesDataTable[[#This Row],[Order Date]])/3,0)</f>
        <v>Q2</v>
      </c>
      <c r="E538" s="3">
        <f>MONTH(SalesDataTable[[#This Row],[Order Date]])</f>
        <v>4</v>
      </c>
      <c r="F538" s="3" t="str">
        <f>TEXT(SalesDataTable[[#This Row],[Order Date]],"MMM")</f>
        <v>Apr</v>
      </c>
      <c r="G538" s="3" t="s">
        <v>20</v>
      </c>
      <c r="H538" s="3" t="s">
        <v>31</v>
      </c>
      <c r="I538" s="3" t="s">
        <v>19</v>
      </c>
      <c r="J538" s="3" t="s">
        <v>3</v>
      </c>
      <c r="K538" s="3" t="s">
        <v>23</v>
      </c>
      <c r="L538" s="3" t="s">
        <v>51</v>
      </c>
      <c r="M538" s="4">
        <v>2</v>
      </c>
      <c r="N538" s="5">
        <v>122.36</v>
      </c>
      <c r="O538" s="6">
        <v>0.05</v>
      </c>
      <c r="P538" s="5">
        <v>59.06</v>
      </c>
      <c r="Q538" s="5">
        <f t="shared" si="32"/>
        <v>232.48399999999998</v>
      </c>
      <c r="R538" s="5">
        <f t="shared" si="33"/>
        <v>118.12</v>
      </c>
      <c r="S538" s="5">
        <f t="shared" si="34"/>
        <v>114.36399999999998</v>
      </c>
      <c r="T538" s="7">
        <f t="shared" si="35"/>
        <v>0.49192202474148755</v>
      </c>
    </row>
    <row r="539" spans="1:20" ht="15.5" x14ac:dyDescent="0.35">
      <c r="A539" s="1">
        <v>3782</v>
      </c>
      <c r="B539" s="2">
        <v>46121</v>
      </c>
      <c r="C539" s="3">
        <f>YEAR(SalesDataTable[[#This Row],[Order Date]])</f>
        <v>2026</v>
      </c>
      <c r="D539" s="8" t="str">
        <f>"Q"&amp;ROUNDUP(MONTH(SalesDataTable[[#This Row],[Order Date]])/3,0)</f>
        <v>Q2</v>
      </c>
      <c r="E539" s="3">
        <f>MONTH(SalesDataTable[[#This Row],[Order Date]])</f>
        <v>4</v>
      </c>
      <c r="F539" s="3" t="str">
        <f>TEXT(SalesDataTable[[#This Row],[Order Date]],"MMM")</f>
        <v>Apr</v>
      </c>
      <c r="G539" s="3" t="s">
        <v>0</v>
      </c>
      <c r="H539" s="3" t="s">
        <v>1</v>
      </c>
      <c r="I539" s="3" t="s">
        <v>19</v>
      </c>
      <c r="J539" s="3" t="s">
        <v>3</v>
      </c>
      <c r="K539" s="3" t="s">
        <v>34</v>
      </c>
      <c r="L539" s="3" t="s">
        <v>35</v>
      </c>
      <c r="M539" s="4">
        <v>2</v>
      </c>
      <c r="N539" s="5">
        <v>39.68</v>
      </c>
      <c r="O539" s="6">
        <v>0.05</v>
      </c>
      <c r="P539" s="5">
        <v>14.98</v>
      </c>
      <c r="Q539" s="5">
        <f t="shared" si="32"/>
        <v>75.391999999999996</v>
      </c>
      <c r="R539" s="5">
        <f t="shared" si="33"/>
        <v>29.96</v>
      </c>
      <c r="S539" s="5">
        <f t="shared" si="34"/>
        <v>45.431999999999995</v>
      </c>
      <c r="T539" s="7">
        <f t="shared" si="35"/>
        <v>0.60261035653650252</v>
      </c>
    </row>
    <row r="540" spans="1:20" ht="15.5" x14ac:dyDescent="0.35">
      <c r="A540" s="1">
        <v>4344</v>
      </c>
      <c r="B540" s="2">
        <v>46121</v>
      </c>
      <c r="C540" s="3">
        <f>YEAR(SalesDataTable[[#This Row],[Order Date]])</f>
        <v>2026</v>
      </c>
      <c r="D540" s="8" t="str">
        <f>"Q"&amp;ROUNDUP(MONTH(SalesDataTable[[#This Row],[Order Date]])/3,0)</f>
        <v>Q2</v>
      </c>
      <c r="E540" s="3">
        <f>MONTH(SalesDataTable[[#This Row],[Order Date]])</f>
        <v>4</v>
      </c>
      <c r="F540" s="3" t="str">
        <f>TEXT(SalesDataTable[[#This Row],[Order Date]],"MMM")</f>
        <v>Apr</v>
      </c>
      <c r="G540" s="3" t="s">
        <v>11</v>
      </c>
      <c r="H540" s="3" t="s">
        <v>25</v>
      </c>
      <c r="I540" s="3" t="s">
        <v>19</v>
      </c>
      <c r="J540" s="3" t="s">
        <v>16</v>
      </c>
      <c r="K540" s="3" t="s">
        <v>23</v>
      </c>
      <c r="L540" s="3" t="s">
        <v>51</v>
      </c>
      <c r="M540" s="4">
        <v>3</v>
      </c>
      <c r="N540" s="5">
        <v>121.56</v>
      </c>
      <c r="O540" s="6">
        <v>0.15</v>
      </c>
      <c r="P540" s="5">
        <v>61.31</v>
      </c>
      <c r="Q540" s="5">
        <f t="shared" si="32"/>
        <v>309.97800000000001</v>
      </c>
      <c r="R540" s="5">
        <f t="shared" si="33"/>
        <v>183.93</v>
      </c>
      <c r="S540" s="5">
        <f t="shared" si="34"/>
        <v>126.048</v>
      </c>
      <c r="T540" s="7">
        <f t="shared" si="35"/>
        <v>0.40663530960261696</v>
      </c>
    </row>
    <row r="541" spans="1:20" ht="15.5" x14ac:dyDescent="0.35">
      <c r="A541" s="1">
        <v>4901</v>
      </c>
      <c r="B541" s="2">
        <v>46121</v>
      </c>
      <c r="C541" s="3">
        <f>YEAR(SalesDataTable[[#This Row],[Order Date]])</f>
        <v>2026</v>
      </c>
      <c r="D541" s="8" t="str">
        <f>"Q"&amp;ROUNDUP(MONTH(SalesDataTable[[#This Row],[Order Date]])/3,0)</f>
        <v>Q2</v>
      </c>
      <c r="E541" s="3">
        <f>MONTH(SalesDataTable[[#This Row],[Order Date]])</f>
        <v>4</v>
      </c>
      <c r="F541" s="3" t="str">
        <f>TEXT(SalesDataTable[[#This Row],[Order Date]],"MMM")</f>
        <v>Apr</v>
      </c>
      <c r="G541" s="3" t="s">
        <v>0</v>
      </c>
      <c r="H541" s="3" t="s">
        <v>1</v>
      </c>
      <c r="I541" s="3" t="s">
        <v>28</v>
      </c>
      <c r="J541" s="3" t="s">
        <v>13</v>
      </c>
      <c r="K541" s="3" t="s">
        <v>4</v>
      </c>
      <c r="L541" s="3" t="s">
        <v>5</v>
      </c>
      <c r="M541" s="4">
        <v>1</v>
      </c>
      <c r="N541" s="5">
        <v>80.19</v>
      </c>
      <c r="O541" s="6">
        <v>0.1</v>
      </c>
      <c r="P541" s="5">
        <v>42.15</v>
      </c>
      <c r="Q541" s="5">
        <f t="shared" si="32"/>
        <v>72.171000000000006</v>
      </c>
      <c r="R541" s="5">
        <f t="shared" si="33"/>
        <v>42.15</v>
      </c>
      <c r="S541" s="5">
        <f t="shared" si="34"/>
        <v>30.021000000000008</v>
      </c>
      <c r="T541" s="7">
        <f t="shared" si="35"/>
        <v>0.4159704036247247</v>
      </c>
    </row>
    <row r="542" spans="1:20" ht="15.5" x14ac:dyDescent="0.35">
      <c r="A542" s="1">
        <v>4969</v>
      </c>
      <c r="B542" s="2">
        <v>46121</v>
      </c>
      <c r="C542" s="3">
        <f>YEAR(SalesDataTable[[#This Row],[Order Date]])</f>
        <v>2026</v>
      </c>
      <c r="D542" s="8" t="str">
        <f>"Q"&amp;ROUNDUP(MONTH(SalesDataTable[[#This Row],[Order Date]])/3,0)</f>
        <v>Q2</v>
      </c>
      <c r="E542" s="3">
        <f>MONTH(SalesDataTable[[#This Row],[Order Date]])</f>
        <v>4</v>
      </c>
      <c r="F542" s="3" t="str">
        <f>TEXT(SalesDataTable[[#This Row],[Order Date]],"MMM")</f>
        <v>Apr</v>
      </c>
      <c r="G542" s="3" t="s">
        <v>20</v>
      </c>
      <c r="H542" s="3" t="s">
        <v>31</v>
      </c>
      <c r="I542" s="3" t="s">
        <v>28</v>
      </c>
      <c r="J542" s="3" t="s">
        <v>16</v>
      </c>
      <c r="K542" s="3" t="s">
        <v>4</v>
      </c>
      <c r="L542" s="3" t="s">
        <v>5</v>
      </c>
      <c r="M542" s="4">
        <v>2</v>
      </c>
      <c r="N542" s="5">
        <v>81.14</v>
      </c>
      <c r="O542" s="6">
        <v>0</v>
      </c>
      <c r="P542" s="5">
        <v>43.43</v>
      </c>
      <c r="Q542" s="5">
        <f t="shared" si="32"/>
        <v>162.28</v>
      </c>
      <c r="R542" s="5">
        <f t="shared" si="33"/>
        <v>86.86</v>
      </c>
      <c r="S542" s="5">
        <f t="shared" si="34"/>
        <v>75.42</v>
      </c>
      <c r="T542" s="7">
        <f t="shared" si="35"/>
        <v>0.46475228000985952</v>
      </c>
    </row>
    <row r="543" spans="1:20" ht="15.5" x14ac:dyDescent="0.35">
      <c r="A543" s="1">
        <v>673</v>
      </c>
      <c r="B543" s="2">
        <v>46122</v>
      </c>
      <c r="C543" s="3">
        <f>YEAR(SalesDataTable[[#This Row],[Order Date]])</f>
        <v>2026</v>
      </c>
      <c r="D543" s="8" t="str">
        <f>"Q"&amp;ROUNDUP(MONTH(SalesDataTable[[#This Row],[Order Date]])/3,0)</f>
        <v>Q2</v>
      </c>
      <c r="E543" s="3">
        <f>MONTH(SalesDataTable[[#This Row],[Order Date]])</f>
        <v>4</v>
      </c>
      <c r="F543" s="3" t="str">
        <f>TEXT(SalesDataTable[[#This Row],[Order Date]],"MMM")</f>
        <v>Apr</v>
      </c>
      <c r="G543" s="3" t="s">
        <v>20</v>
      </c>
      <c r="H543" s="3" t="s">
        <v>33</v>
      </c>
      <c r="I543" s="3" t="s">
        <v>19</v>
      </c>
      <c r="J543" s="3" t="s">
        <v>13</v>
      </c>
      <c r="K543" s="3" t="s">
        <v>23</v>
      </c>
      <c r="L543" s="3" t="s">
        <v>29</v>
      </c>
      <c r="M543" s="4">
        <v>2</v>
      </c>
      <c r="N543" s="5">
        <v>191.11</v>
      </c>
      <c r="O543" s="6">
        <v>0</v>
      </c>
      <c r="P543" s="5">
        <v>103.58</v>
      </c>
      <c r="Q543" s="5">
        <f t="shared" si="32"/>
        <v>382.22</v>
      </c>
      <c r="R543" s="5">
        <f t="shared" si="33"/>
        <v>207.16</v>
      </c>
      <c r="S543" s="5">
        <f t="shared" si="34"/>
        <v>175.06000000000003</v>
      </c>
      <c r="T543" s="7">
        <f t="shared" si="35"/>
        <v>0.45800847679346979</v>
      </c>
    </row>
    <row r="544" spans="1:20" ht="15.5" x14ac:dyDescent="0.35">
      <c r="A544" s="1">
        <v>888</v>
      </c>
      <c r="B544" s="2">
        <v>46122</v>
      </c>
      <c r="C544" s="3">
        <f>YEAR(SalesDataTable[[#This Row],[Order Date]])</f>
        <v>2026</v>
      </c>
      <c r="D544" s="8" t="str">
        <f>"Q"&amp;ROUNDUP(MONTH(SalesDataTable[[#This Row],[Order Date]])/3,0)</f>
        <v>Q2</v>
      </c>
      <c r="E544" s="3">
        <f>MONTH(SalesDataTable[[#This Row],[Order Date]])</f>
        <v>4</v>
      </c>
      <c r="F544" s="3" t="str">
        <f>TEXT(SalesDataTable[[#This Row],[Order Date]],"MMM")</f>
        <v>Apr</v>
      </c>
      <c r="G544" s="3" t="s">
        <v>20</v>
      </c>
      <c r="H544" s="3" t="s">
        <v>31</v>
      </c>
      <c r="I544" s="3" t="s">
        <v>19</v>
      </c>
      <c r="J544" s="3" t="s">
        <v>13</v>
      </c>
      <c r="K544" s="3" t="s">
        <v>4</v>
      </c>
      <c r="L544" s="3" t="s">
        <v>26</v>
      </c>
      <c r="M544" s="4">
        <v>2</v>
      </c>
      <c r="N544" s="5">
        <v>40.58</v>
      </c>
      <c r="O544" s="6">
        <v>0.05</v>
      </c>
      <c r="P544" s="5">
        <v>17.149999999999999</v>
      </c>
      <c r="Q544" s="5">
        <f t="shared" si="32"/>
        <v>77.10199999999999</v>
      </c>
      <c r="R544" s="5">
        <f t="shared" si="33"/>
        <v>34.299999999999997</v>
      </c>
      <c r="S544" s="5">
        <f t="shared" si="34"/>
        <v>42.801999999999992</v>
      </c>
      <c r="T544" s="7">
        <f t="shared" si="35"/>
        <v>0.55513475655625011</v>
      </c>
    </row>
    <row r="545" spans="1:20" ht="15.5" x14ac:dyDescent="0.35">
      <c r="A545" s="1">
        <v>1541</v>
      </c>
      <c r="B545" s="2">
        <v>46122</v>
      </c>
      <c r="C545" s="3">
        <f>YEAR(SalesDataTable[[#This Row],[Order Date]])</f>
        <v>2026</v>
      </c>
      <c r="D545" s="8" t="str">
        <f>"Q"&amp;ROUNDUP(MONTH(SalesDataTable[[#This Row],[Order Date]])/3,0)</f>
        <v>Q2</v>
      </c>
      <c r="E545" s="3">
        <f>MONTH(SalesDataTable[[#This Row],[Order Date]])</f>
        <v>4</v>
      </c>
      <c r="F545" s="3" t="str">
        <f>TEXT(SalesDataTable[[#This Row],[Order Date]],"MMM")</f>
        <v>Apr</v>
      </c>
      <c r="G545" s="3" t="s">
        <v>0</v>
      </c>
      <c r="H545" s="3" t="s">
        <v>50</v>
      </c>
      <c r="I545" s="3" t="s">
        <v>28</v>
      </c>
      <c r="J545" s="3" t="s">
        <v>3</v>
      </c>
      <c r="K545" s="3" t="s">
        <v>23</v>
      </c>
      <c r="L545" s="3" t="s">
        <v>40</v>
      </c>
      <c r="M545" s="4">
        <v>1</v>
      </c>
      <c r="N545" s="5">
        <v>83.44</v>
      </c>
      <c r="O545" s="6">
        <v>0</v>
      </c>
      <c r="P545" s="5">
        <v>40.299999999999997</v>
      </c>
      <c r="Q545" s="5">
        <f t="shared" si="32"/>
        <v>83.44</v>
      </c>
      <c r="R545" s="5">
        <f t="shared" si="33"/>
        <v>40.299999999999997</v>
      </c>
      <c r="S545" s="5">
        <f t="shared" si="34"/>
        <v>43.14</v>
      </c>
      <c r="T545" s="7">
        <f t="shared" si="35"/>
        <v>0.51701821668264625</v>
      </c>
    </row>
    <row r="546" spans="1:20" ht="15.5" x14ac:dyDescent="0.35">
      <c r="A546" s="1">
        <v>1881</v>
      </c>
      <c r="B546" s="2">
        <v>46122</v>
      </c>
      <c r="C546" s="3">
        <f>YEAR(SalesDataTable[[#This Row],[Order Date]])</f>
        <v>2026</v>
      </c>
      <c r="D546" s="8" t="str">
        <f>"Q"&amp;ROUNDUP(MONTH(SalesDataTable[[#This Row],[Order Date]])/3,0)</f>
        <v>Q2</v>
      </c>
      <c r="E546" s="3">
        <f>MONTH(SalesDataTable[[#This Row],[Order Date]])</f>
        <v>4</v>
      </c>
      <c r="F546" s="3" t="str">
        <f>TEXT(SalesDataTable[[#This Row],[Order Date]],"MMM")</f>
        <v>Apr</v>
      </c>
      <c r="G546" s="3" t="s">
        <v>20</v>
      </c>
      <c r="H546" s="3" t="s">
        <v>31</v>
      </c>
      <c r="I546" s="3" t="s">
        <v>28</v>
      </c>
      <c r="J546" s="3" t="s">
        <v>13</v>
      </c>
      <c r="K546" s="3" t="s">
        <v>34</v>
      </c>
      <c r="L546" s="3" t="s">
        <v>45</v>
      </c>
      <c r="M546" s="4">
        <v>1</v>
      </c>
      <c r="N546" s="5">
        <v>49.61</v>
      </c>
      <c r="O546" s="6">
        <v>0</v>
      </c>
      <c r="P546" s="5">
        <v>21.92</v>
      </c>
      <c r="Q546" s="5">
        <f t="shared" si="32"/>
        <v>49.61</v>
      </c>
      <c r="R546" s="5">
        <f t="shared" si="33"/>
        <v>21.92</v>
      </c>
      <c r="S546" s="5">
        <f t="shared" si="34"/>
        <v>27.689999999999998</v>
      </c>
      <c r="T546" s="7">
        <f t="shared" si="35"/>
        <v>0.55815359806490628</v>
      </c>
    </row>
    <row r="547" spans="1:20" ht="15.5" x14ac:dyDescent="0.35">
      <c r="A547" s="1">
        <v>2007</v>
      </c>
      <c r="B547" s="2">
        <v>46122</v>
      </c>
      <c r="C547" s="3">
        <f>YEAR(SalesDataTable[[#This Row],[Order Date]])</f>
        <v>2026</v>
      </c>
      <c r="D547" s="8" t="str">
        <f>"Q"&amp;ROUNDUP(MONTH(SalesDataTable[[#This Row],[Order Date]])/3,0)</f>
        <v>Q2</v>
      </c>
      <c r="E547" s="3">
        <f>MONTH(SalesDataTable[[#This Row],[Order Date]])</f>
        <v>4</v>
      </c>
      <c r="F547" s="3" t="str">
        <f>TEXT(SalesDataTable[[#This Row],[Order Date]],"MMM")</f>
        <v>Apr</v>
      </c>
      <c r="G547" s="3" t="s">
        <v>20</v>
      </c>
      <c r="H547" s="3" t="s">
        <v>33</v>
      </c>
      <c r="I547" s="3" t="s">
        <v>2</v>
      </c>
      <c r="J547" s="3" t="s">
        <v>3</v>
      </c>
      <c r="K547" s="3" t="s">
        <v>34</v>
      </c>
      <c r="L547" s="3" t="s">
        <v>38</v>
      </c>
      <c r="M547" s="4">
        <v>2</v>
      </c>
      <c r="N547" s="5">
        <v>123.31</v>
      </c>
      <c r="O547" s="6">
        <v>0</v>
      </c>
      <c r="P547" s="5">
        <v>69.239999999999995</v>
      </c>
      <c r="Q547" s="5">
        <f t="shared" si="32"/>
        <v>246.62</v>
      </c>
      <c r="R547" s="5">
        <f t="shared" si="33"/>
        <v>138.47999999999999</v>
      </c>
      <c r="S547" s="5">
        <f t="shared" si="34"/>
        <v>108.14000000000001</v>
      </c>
      <c r="T547" s="7">
        <f t="shared" si="35"/>
        <v>0.43848836266320662</v>
      </c>
    </row>
    <row r="548" spans="1:20" ht="15.5" x14ac:dyDescent="0.35">
      <c r="A548" s="1">
        <v>2312</v>
      </c>
      <c r="B548" s="2">
        <v>46122</v>
      </c>
      <c r="C548" s="3">
        <f>YEAR(SalesDataTable[[#This Row],[Order Date]])</f>
        <v>2026</v>
      </c>
      <c r="D548" s="8" t="str">
        <f>"Q"&amp;ROUNDUP(MONTH(SalesDataTable[[#This Row],[Order Date]])/3,0)</f>
        <v>Q2</v>
      </c>
      <c r="E548" s="3">
        <f>MONTH(SalesDataTable[[#This Row],[Order Date]])</f>
        <v>4</v>
      </c>
      <c r="F548" s="3" t="str">
        <f>TEXT(SalesDataTable[[#This Row],[Order Date]],"MMM")</f>
        <v>Apr</v>
      </c>
      <c r="G548" s="3" t="s">
        <v>0</v>
      </c>
      <c r="H548" s="3" t="s">
        <v>50</v>
      </c>
      <c r="I548" s="3" t="s">
        <v>19</v>
      </c>
      <c r="J548" s="3" t="s">
        <v>13</v>
      </c>
      <c r="K548" s="3" t="s">
        <v>9</v>
      </c>
      <c r="L548" s="3" t="s">
        <v>10</v>
      </c>
      <c r="M548" s="4">
        <v>1</v>
      </c>
      <c r="N548" s="5">
        <v>93.35</v>
      </c>
      <c r="O548" s="6">
        <v>0.1</v>
      </c>
      <c r="P548" s="5">
        <v>45.54</v>
      </c>
      <c r="Q548" s="5">
        <f t="shared" si="32"/>
        <v>84.015000000000001</v>
      </c>
      <c r="R548" s="5">
        <f t="shared" si="33"/>
        <v>45.54</v>
      </c>
      <c r="S548" s="5">
        <f t="shared" si="34"/>
        <v>38.475000000000001</v>
      </c>
      <c r="T548" s="7">
        <f t="shared" si="35"/>
        <v>0.45795393679700053</v>
      </c>
    </row>
    <row r="549" spans="1:20" ht="15.5" x14ac:dyDescent="0.35">
      <c r="A549" s="1">
        <v>4493</v>
      </c>
      <c r="B549" s="2">
        <v>46122</v>
      </c>
      <c r="C549" s="3">
        <f>YEAR(SalesDataTable[[#This Row],[Order Date]])</f>
        <v>2026</v>
      </c>
      <c r="D549" s="8" t="str">
        <f>"Q"&amp;ROUNDUP(MONTH(SalesDataTable[[#This Row],[Order Date]])/3,0)</f>
        <v>Q2</v>
      </c>
      <c r="E549" s="3">
        <f>MONTH(SalesDataTable[[#This Row],[Order Date]])</f>
        <v>4</v>
      </c>
      <c r="F549" s="3" t="str">
        <f>TEXT(SalesDataTable[[#This Row],[Order Date]],"MMM")</f>
        <v>Apr</v>
      </c>
      <c r="G549" s="3" t="s">
        <v>0</v>
      </c>
      <c r="H549" s="3" t="s">
        <v>1</v>
      </c>
      <c r="I549" s="3" t="s">
        <v>8</v>
      </c>
      <c r="J549" s="3" t="s">
        <v>16</v>
      </c>
      <c r="K549" s="3" t="s">
        <v>9</v>
      </c>
      <c r="L549" s="3" t="s">
        <v>10</v>
      </c>
      <c r="M549" s="4">
        <v>5</v>
      </c>
      <c r="N549" s="5">
        <v>92.63</v>
      </c>
      <c r="O549" s="6">
        <v>0.15</v>
      </c>
      <c r="P549" s="5">
        <v>46.33</v>
      </c>
      <c r="Q549" s="5">
        <f t="shared" si="32"/>
        <v>393.67749999999995</v>
      </c>
      <c r="R549" s="5">
        <f t="shared" si="33"/>
        <v>231.64999999999998</v>
      </c>
      <c r="S549" s="5">
        <f t="shared" si="34"/>
        <v>162.02749999999997</v>
      </c>
      <c r="T549" s="7">
        <f t="shared" si="35"/>
        <v>0.41157419461361139</v>
      </c>
    </row>
    <row r="550" spans="1:20" ht="15.5" x14ac:dyDescent="0.35">
      <c r="A550" s="1">
        <v>2072</v>
      </c>
      <c r="B550" s="2">
        <v>46123</v>
      </c>
      <c r="C550" s="3">
        <f>YEAR(SalesDataTable[[#This Row],[Order Date]])</f>
        <v>2026</v>
      </c>
      <c r="D550" s="8" t="str">
        <f>"Q"&amp;ROUNDUP(MONTH(SalesDataTable[[#This Row],[Order Date]])/3,0)</f>
        <v>Q2</v>
      </c>
      <c r="E550" s="3">
        <f>MONTH(SalesDataTable[[#This Row],[Order Date]])</f>
        <v>4</v>
      </c>
      <c r="F550" s="3" t="str">
        <f>TEXT(SalesDataTable[[#This Row],[Order Date]],"MMM")</f>
        <v>Apr</v>
      </c>
      <c r="G550" s="3" t="s">
        <v>0</v>
      </c>
      <c r="H550" s="3" t="s">
        <v>36</v>
      </c>
      <c r="I550" s="3" t="s">
        <v>2</v>
      </c>
      <c r="J550" s="3" t="s">
        <v>13</v>
      </c>
      <c r="K550" s="3" t="s">
        <v>23</v>
      </c>
      <c r="L550" s="3" t="s">
        <v>51</v>
      </c>
      <c r="M550" s="4">
        <v>4</v>
      </c>
      <c r="N550" s="5">
        <v>124.87</v>
      </c>
      <c r="O550" s="6">
        <v>0.1</v>
      </c>
      <c r="P550" s="5">
        <v>62.03</v>
      </c>
      <c r="Q550" s="5">
        <f t="shared" si="32"/>
        <v>449.53200000000004</v>
      </c>
      <c r="R550" s="5">
        <f t="shared" si="33"/>
        <v>248.12</v>
      </c>
      <c r="S550" s="5">
        <f t="shared" si="34"/>
        <v>201.41200000000003</v>
      </c>
      <c r="T550" s="7">
        <f t="shared" si="35"/>
        <v>0.44804819234225823</v>
      </c>
    </row>
    <row r="551" spans="1:20" ht="15.5" x14ac:dyDescent="0.35">
      <c r="A551" s="1">
        <v>2142</v>
      </c>
      <c r="B551" s="2">
        <v>46123</v>
      </c>
      <c r="C551" s="3">
        <f>YEAR(SalesDataTable[[#This Row],[Order Date]])</f>
        <v>2026</v>
      </c>
      <c r="D551" s="8" t="str">
        <f>"Q"&amp;ROUNDUP(MONTH(SalesDataTable[[#This Row],[Order Date]])/3,0)</f>
        <v>Q2</v>
      </c>
      <c r="E551" s="3">
        <f>MONTH(SalesDataTable[[#This Row],[Order Date]])</f>
        <v>4</v>
      </c>
      <c r="F551" s="3" t="str">
        <f>TEXT(SalesDataTable[[#This Row],[Order Date]],"MMM")</f>
        <v>Apr</v>
      </c>
      <c r="G551" s="3" t="s">
        <v>20</v>
      </c>
      <c r="H551" s="3" t="s">
        <v>21</v>
      </c>
      <c r="I551" s="3" t="s">
        <v>28</v>
      </c>
      <c r="J551" s="3" t="s">
        <v>13</v>
      </c>
      <c r="K551" s="3" t="s">
        <v>23</v>
      </c>
      <c r="L551" s="3" t="s">
        <v>24</v>
      </c>
      <c r="M551" s="4">
        <v>1</v>
      </c>
      <c r="N551" s="5">
        <v>339.64</v>
      </c>
      <c r="O551" s="6">
        <v>0.1</v>
      </c>
      <c r="P551" s="5">
        <v>195.81</v>
      </c>
      <c r="Q551" s="5">
        <f t="shared" si="32"/>
        <v>305.67599999999999</v>
      </c>
      <c r="R551" s="5">
        <f t="shared" si="33"/>
        <v>195.81</v>
      </c>
      <c r="S551" s="5">
        <f t="shared" si="34"/>
        <v>109.86599999999999</v>
      </c>
      <c r="T551" s="7">
        <f t="shared" si="35"/>
        <v>0.35941977780394924</v>
      </c>
    </row>
    <row r="552" spans="1:20" ht="15.5" x14ac:dyDescent="0.35">
      <c r="A552" s="1">
        <v>2911</v>
      </c>
      <c r="B552" s="2">
        <v>46123</v>
      </c>
      <c r="C552" s="3">
        <f>YEAR(SalesDataTable[[#This Row],[Order Date]])</f>
        <v>2026</v>
      </c>
      <c r="D552" s="8" t="str">
        <f>"Q"&amp;ROUNDUP(MONTH(SalesDataTable[[#This Row],[Order Date]])/3,0)</f>
        <v>Q2</v>
      </c>
      <c r="E552" s="3">
        <f>MONTH(SalesDataTable[[#This Row],[Order Date]])</f>
        <v>4</v>
      </c>
      <c r="F552" s="3" t="str">
        <f>TEXT(SalesDataTable[[#This Row],[Order Date]],"MMM")</f>
        <v>Apr</v>
      </c>
      <c r="G552" s="3" t="s">
        <v>11</v>
      </c>
      <c r="H552" s="3" t="s">
        <v>12</v>
      </c>
      <c r="I552" s="3" t="s">
        <v>19</v>
      </c>
      <c r="J552" s="3" t="s">
        <v>13</v>
      </c>
      <c r="K552" s="3" t="s">
        <v>4</v>
      </c>
      <c r="L552" s="3" t="s">
        <v>22</v>
      </c>
      <c r="M552" s="4">
        <v>1</v>
      </c>
      <c r="N552" s="5">
        <v>50.86</v>
      </c>
      <c r="O552" s="6">
        <v>0.05</v>
      </c>
      <c r="P552" s="5">
        <v>22.1</v>
      </c>
      <c r="Q552" s="5">
        <f t="shared" si="32"/>
        <v>48.317</v>
      </c>
      <c r="R552" s="5">
        <f t="shared" si="33"/>
        <v>22.1</v>
      </c>
      <c r="S552" s="5">
        <f t="shared" si="34"/>
        <v>26.216999999999999</v>
      </c>
      <c r="T552" s="7">
        <f t="shared" si="35"/>
        <v>0.54260405240391574</v>
      </c>
    </row>
    <row r="553" spans="1:20" ht="15.5" x14ac:dyDescent="0.35">
      <c r="A553" s="1">
        <v>4276</v>
      </c>
      <c r="B553" s="2">
        <v>46123</v>
      </c>
      <c r="C553" s="3">
        <f>YEAR(SalesDataTable[[#This Row],[Order Date]])</f>
        <v>2026</v>
      </c>
      <c r="D553" s="8" t="str">
        <f>"Q"&amp;ROUNDUP(MONTH(SalesDataTable[[#This Row],[Order Date]])/3,0)</f>
        <v>Q2</v>
      </c>
      <c r="E553" s="3">
        <f>MONTH(SalesDataTable[[#This Row],[Order Date]])</f>
        <v>4</v>
      </c>
      <c r="F553" s="3" t="str">
        <f>TEXT(SalesDataTable[[#This Row],[Order Date]],"MMM")</f>
        <v>Apr</v>
      </c>
      <c r="G553" s="3" t="s">
        <v>20</v>
      </c>
      <c r="H553" s="3" t="s">
        <v>33</v>
      </c>
      <c r="I553" s="3" t="s">
        <v>2</v>
      </c>
      <c r="J553" s="3" t="s">
        <v>13</v>
      </c>
      <c r="K553" s="3" t="s">
        <v>14</v>
      </c>
      <c r="L553" s="3" t="s">
        <v>48</v>
      </c>
      <c r="M553" s="4">
        <v>2</v>
      </c>
      <c r="N553" s="5">
        <v>167.01</v>
      </c>
      <c r="O553" s="6">
        <v>0</v>
      </c>
      <c r="P553" s="5">
        <v>89.8</v>
      </c>
      <c r="Q553" s="5">
        <f t="shared" si="32"/>
        <v>334.02</v>
      </c>
      <c r="R553" s="5">
        <f t="shared" si="33"/>
        <v>179.6</v>
      </c>
      <c r="S553" s="5">
        <f t="shared" si="34"/>
        <v>154.41999999999999</v>
      </c>
      <c r="T553" s="7">
        <f t="shared" si="35"/>
        <v>0.46230764624872761</v>
      </c>
    </row>
    <row r="554" spans="1:20" ht="15.5" x14ac:dyDescent="0.35">
      <c r="A554" s="1">
        <v>5077</v>
      </c>
      <c r="B554" s="2">
        <v>46123</v>
      </c>
      <c r="C554" s="3">
        <f>YEAR(SalesDataTable[[#This Row],[Order Date]])</f>
        <v>2026</v>
      </c>
      <c r="D554" s="8" t="str">
        <f>"Q"&amp;ROUNDUP(MONTH(SalesDataTable[[#This Row],[Order Date]])/3,0)</f>
        <v>Q2</v>
      </c>
      <c r="E554" s="3">
        <f>MONTH(SalesDataTable[[#This Row],[Order Date]])</f>
        <v>4</v>
      </c>
      <c r="F554" s="3" t="str">
        <f>TEXT(SalesDataTable[[#This Row],[Order Date]],"MMM")</f>
        <v>Apr</v>
      </c>
      <c r="G554" s="3" t="s">
        <v>20</v>
      </c>
      <c r="H554" s="3" t="s">
        <v>33</v>
      </c>
      <c r="I554" s="3" t="s">
        <v>28</v>
      </c>
      <c r="J554" s="3" t="s">
        <v>3</v>
      </c>
      <c r="K554" s="3" t="s">
        <v>9</v>
      </c>
      <c r="L554" s="3" t="s">
        <v>10</v>
      </c>
      <c r="M554" s="4">
        <v>2</v>
      </c>
      <c r="N554" s="5">
        <v>92.63</v>
      </c>
      <c r="O554" s="6">
        <v>0.15</v>
      </c>
      <c r="P554" s="5">
        <v>44.96</v>
      </c>
      <c r="Q554" s="5">
        <f t="shared" si="32"/>
        <v>157.47099999999998</v>
      </c>
      <c r="R554" s="5">
        <f t="shared" si="33"/>
        <v>89.92</v>
      </c>
      <c r="S554" s="5">
        <f t="shared" si="34"/>
        <v>67.550999999999974</v>
      </c>
      <c r="T554" s="7">
        <f t="shared" si="35"/>
        <v>0.42897422382533917</v>
      </c>
    </row>
    <row r="555" spans="1:20" ht="15.5" x14ac:dyDescent="0.35">
      <c r="A555" s="1">
        <v>1259</v>
      </c>
      <c r="B555" s="2">
        <v>46124</v>
      </c>
      <c r="C555" s="3">
        <f>YEAR(SalesDataTable[[#This Row],[Order Date]])</f>
        <v>2026</v>
      </c>
      <c r="D555" s="8" t="str">
        <f>"Q"&amp;ROUNDUP(MONTH(SalesDataTable[[#This Row],[Order Date]])/3,0)</f>
        <v>Q2</v>
      </c>
      <c r="E555" s="3">
        <f>MONTH(SalesDataTable[[#This Row],[Order Date]])</f>
        <v>4</v>
      </c>
      <c r="F555" s="3" t="str">
        <f>TEXT(SalesDataTable[[#This Row],[Order Date]],"MMM")</f>
        <v>Apr</v>
      </c>
      <c r="G555" s="3" t="s">
        <v>6</v>
      </c>
      <c r="H555" s="3" t="s">
        <v>43</v>
      </c>
      <c r="I555" s="3" t="s">
        <v>28</v>
      </c>
      <c r="J555" s="3" t="s">
        <v>13</v>
      </c>
      <c r="K555" s="3" t="s">
        <v>9</v>
      </c>
      <c r="L555" s="3" t="s">
        <v>37</v>
      </c>
      <c r="M555" s="4">
        <v>2</v>
      </c>
      <c r="N555" s="5">
        <v>151.01</v>
      </c>
      <c r="O555" s="6">
        <v>0</v>
      </c>
      <c r="P555" s="5">
        <v>80.209999999999994</v>
      </c>
      <c r="Q555" s="5">
        <f t="shared" si="32"/>
        <v>302.02</v>
      </c>
      <c r="R555" s="5">
        <f t="shared" si="33"/>
        <v>160.41999999999999</v>
      </c>
      <c r="S555" s="5">
        <f t="shared" si="34"/>
        <v>141.6</v>
      </c>
      <c r="T555" s="7">
        <f t="shared" si="35"/>
        <v>0.4688431229719886</v>
      </c>
    </row>
    <row r="556" spans="1:20" ht="15.5" x14ac:dyDescent="0.35">
      <c r="A556" s="1">
        <v>1720</v>
      </c>
      <c r="B556" s="2">
        <v>46124</v>
      </c>
      <c r="C556" s="3">
        <f>YEAR(SalesDataTable[[#This Row],[Order Date]])</f>
        <v>2026</v>
      </c>
      <c r="D556" s="8" t="str">
        <f>"Q"&amp;ROUNDUP(MONTH(SalesDataTable[[#This Row],[Order Date]])/3,0)</f>
        <v>Q2</v>
      </c>
      <c r="E556" s="3">
        <f>MONTH(SalesDataTable[[#This Row],[Order Date]])</f>
        <v>4</v>
      </c>
      <c r="F556" s="3" t="str">
        <f>TEXT(SalesDataTable[[#This Row],[Order Date]],"MMM")</f>
        <v>Apr</v>
      </c>
      <c r="G556" s="3" t="s">
        <v>0</v>
      </c>
      <c r="H556" s="3" t="s">
        <v>50</v>
      </c>
      <c r="I556" s="3" t="s">
        <v>2</v>
      </c>
      <c r="J556" s="3" t="s">
        <v>13</v>
      </c>
      <c r="K556" s="3" t="s">
        <v>9</v>
      </c>
      <c r="L556" s="3" t="s">
        <v>10</v>
      </c>
      <c r="M556" s="4">
        <v>2</v>
      </c>
      <c r="N556" s="5">
        <v>92.07</v>
      </c>
      <c r="O556" s="6">
        <v>0</v>
      </c>
      <c r="P556" s="5">
        <v>44.1</v>
      </c>
      <c r="Q556" s="5">
        <f t="shared" si="32"/>
        <v>184.14</v>
      </c>
      <c r="R556" s="5">
        <f t="shared" si="33"/>
        <v>88.2</v>
      </c>
      <c r="S556" s="5">
        <f t="shared" si="34"/>
        <v>95.939999999999984</v>
      </c>
      <c r="T556" s="7">
        <f t="shared" si="35"/>
        <v>0.52101661779081132</v>
      </c>
    </row>
    <row r="557" spans="1:20" ht="15.5" x14ac:dyDescent="0.35">
      <c r="A557" s="1">
        <v>1975</v>
      </c>
      <c r="B557" s="2">
        <v>46124</v>
      </c>
      <c r="C557" s="3">
        <f>YEAR(SalesDataTable[[#This Row],[Order Date]])</f>
        <v>2026</v>
      </c>
      <c r="D557" s="8" t="str">
        <f>"Q"&amp;ROUNDUP(MONTH(SalesDataTable[[#This Row],[Order Date]])/3,0)</f>
        <v>Q2</v>
      </c>
      <c r="E557" s="3">
        <f>MONTH(SalesDataTable[[#This Row],[Order Date]])</f>
        <v>4</v>
      </c>
      <c r="F557" s="3" t="str">
        <f>TEXT(SalesDataTable[[#This Row],[Order Date]],"MMM")</f>
        <v>Apr</v>
      </c>
      <c r="G557" s="3" t="s">
        <v>0</v>
      </c>
      <c r="H557" s="3" t="s">
        <v>50</v>
      </c>
      <c r="I557" s="3" t="s">
        <v>2</v>
      </c>
      <c r="J557" s="3" t="s">
        <v>3</v>
      </c>
      <c r="K557" s="3" t="s">
        <v>34</v>
      </c>
      <c r="L557" s="3" t="s">
        <v>42</v>
      </c>
      <c r="M557" s="4">
        <v>1</v>
      </c>
      <c r="N557" s="5">
        <v>36.840000000000003</v>
      </c>
      <c r="O557" s="6">
        <v>0.1</v>
      </c>
      <c r="P557" s="5">
        <v>13.86</v>
      </c>
      <c r="Q557" s="5">
        <f t="shared" si="32"/>
        <v>33.156000000000006</v>
      </c>
      <c r="R557" s="5">
        <f t="shared" si="33"/>
        <v>13.86</v>
      </c>
      <c r="S557" s="5">
        <f t="shared" si="34"/>
        <v>19.296000000000006</v>
      </c>
      <c r="T557" s="7">
        <f t="shared" si="35"/>
        <v>0.58197611292073836</v>
      </c>
    </row>
    <row r="558" spans="1:20" ht="15.5" x14ac:dyDescent="0.35">
      <c r="A558" s="1">
        <v>2848</v>
      </c>
      <c r="B558" s="2">
        <v>46124</v>
      </c>
      <c r="C558" s="3">
        <f>YEAR(SalesDataTable[[#This Row],[Order Date]])</f>
        <v>2026</v>
      </c>
      <c r="D558" s="8" t="str">
        <f>"Q"&amp;ROUNDUP(MONTH(SalesDataTable[[#This Row],[Order Date]])/3,0)</f>
        <v>Q2</v>
      </c>
      <c r="E558" s="3">
        <f>MONTH(SalesDataTable[[#This Row],[Order Date]])</f>
        <v>4</v>
      </c>
      <c r="F558" s="3" t="str">
        <f>TEXT(SalesDataTable[[#This Row],[Order Date]],"MMM")</f>
        <v>Apr</v>
      </c>
      <c r="G558" s="3" t="s">
        <v>6</v>
      </c>
      <c r="H558" s="3" t="s">
        <v>27</v>
      </c>
      <c r="I558" s="3" t="s">
        <v>2</v>
      </c>
      <c r="J558" s="3" t="s">
        <v>13</v>
      </c>
      <c r="K558" s="3" t="s">
        <v>9</v>
      </c>
      <c r="L558" s="3" t="s">
        <v>46</v>
      </c>
      <c r="M558" s="4">
        <v>1</v>
      </c>
      <c r="N558" s="5">
        <v>71.64</v>
      </c>
      <c r="O558" s="6">
        <v>0.05</v>
      </c>
      <c r="P558" s="5">
        <v>32.729999999999997</v>
      </c>
      <c r="Q558" s="5">
        <f t="shared" si="32"/>
        <v>68.057999999999993</v>
      </c>
      <c r="R558" s="5">
        <f t="shared" si="33"/>
        <v>32.729999999999997</v>
      </c>
      <c r="S558" s="5">
        <f t="shared" si="34"/>
        <v>35.327999999999996</v>
      </c>
      <c r="T558" s="7">
        <f t="shared" si="35"/>
        <v>0.51908666137706072</v>
      </c>
    </row>
    <row r="559" spans="1:20" ht="15.5" x14ac:dyDescent="0.35">
      <c r="A559" s="1">
        <v>2979</v>
      </c>
      <c r="B559" s="2">
        <v>46124</v>
      </c>
      <c r="C559" s="3">
        <f>YEAR(SalesDataTable[[#This Row],[Order Date]])</f>
        <v>2026</v>
      </c>
      <c r="D559" s="8" t="str">
        <f>"Q"&amp;ROUNDUP(MONTH(SalesDataTable[[#This Row],[Order Date]])/3,0)</f>
        <v>Q2</v>
      </c>
      <c r="E559" s="3">
        <f>MONTH(SalesDataTable[[#This Row],[Order Date]])</f>
        <v>4</v>
      </c>
      <c r="F559" s="3" t="str">
        <f>TEXT(SalesDataTable[[#This Row],[Order Date]],"MMM")</f>
        <v>Apr</v>
      </c>
      <c r="G559" s="3" t="s">
        <v>6</v>
      </c>
      <c r="H559" s="3" t="s">
        <v>49</v>
      </c>
      <c r="I559" s="3" t="s">
        <v>2</v>
      </c>
      <c r="J559" s="3" t="s">
        <v>13</v>
      </c>
      <c r="K559" s="3" t="s">
        <v>34</v>
      </c>
      <c r="L559" s="3" t="s">
        <v>38</v>
      </c>
      <c r="M559" s="4">
        <v>1</v>
      </c>
      <c r="N559" s="5">
        <v>124.18</v>
      </c>
      <c r="O559" s="6">
        <v>0</v>
      </c>
      <c r="P559" s="5">
        <v>67.42</v>
      </c>
      <c r="Q559" s="5">
        <f t="shared" si="32"/>
        <v>124.18</v>
      </c>
      <c r="R559" s="5">
        <f t="shared" si="33"/>
        <v>67.42</v>
      </c>
      <c r="S559" s="5">
        <f t="shared" si="34"/>
        <v>56.760000000000005</v>
      </c>
      <c r="T559" s="7">
        <f t="shared" si="35"/>
        <v>0.45707843453052022</v>
      </c>
    </row>
    <row r="560" spans="1:20" ht="15.5" x14ac:dyDescent="0.35">
      <c r="A560" s="1">
        <v>2996</v>
      </c>
      <c r="B560" s="2">
        <v>46124</v>
      </c>
      <c r="C560" s="3">
        <f>YEAR(SalesDataTable[[#This Row],[Order Date]])</f>
        <v>2026</v>
      </c>
      <c r="D560" s="8" t="str">
        <f>"Q"&amp;ROUNDUP(MONTH(SalesDataTable[[#This Row],[Order Date]])/3,0)</f>
        <v>Q2</v>
      </c>
      <c r="E560" s="3">
        <f>MONTH(SalesDataTable[[#This Row],[Order Date]])</f>
        <v>4</v>
      </c>
      <c r="F560" s="3" t="str">
        <f>TEXT(SalesDataTable[[#This Row],[Order Date]],"MMM")</f>
        <v>Apr</v>
      </c>
      <c r="G560" s="3" t="s">
        <v>6</v>
      </c>
      <c r="H560" s="3" t="s">
        <v>43</v>
      </c>
      <c r="I560" s="3" t="s">
        <v>19</v>
      </c>
      <c r="J560" s="3" t="s">
        <v>13</v>
      </c>
      <c r="K560" s="3" t="s">
        <v>14</v>
      </c>
      <c r="L560" s="3" t="s">
        <v>44</v>
      </c>
      <c r="M560" s="4">
        <v>1</v>
      </c>
      <c r="N560" s="5">
        <v>134.94999999999999</v>
      </c>
      <c r="O560" s="6">
        <v>0</v>
      </c>
      <c r="P560" s="5">
        <v>67.849999999999994</v>
      </c>
      <c r="Q560" s="5">
        <f t="shared" si="32"/>
        <v>134.94999999999999</v>
      </c>
      <c r="R560" s="5">
        <f t="shared" si="33"/>
        <v>67.849999999999994</v>
      </c>
      <c r="S560" s="5">
        <f t="shared" si="34"/>
        <v>67.099999999999994</v>
      </c>
      <c r="T560" s="7">
        <f t="shared" si="35"/>
        <v>0.49722119303445722</v>
      </c>
    </row>
    <row r="561" spans="1:20" ht="15.5" x14ac:dyDescent="0.35">
      <c r="A561" s="1">
        <v>749</v>
      </c>
      <c r="B561" s="2">
        <v>46125</v>
      </c>
      <c r="C561" s="3">
        <f>YEAR(SalesDataTable[[#This Row],[Order Date]])</f>
        <v>2026</v>
      </c>
      <c r="D561" s="8" t="str">
        <f>"Q"&amp;ROUNDUP(MONTH(SalesDataTable[[#This Row],[Order Date]])/3,0)</f>
        <v>Q2</v>
      </c>
      <c r="E561" s="3">
        <f>MONTH(SalesDataTable[[#This Row],[Order Date]])</f>
        <v>4</v>
      </c>
      <c r="F561" s="3" t="str">
        <f>TEXT(SalesDataTable[[#This Row],[Order Date]],"MMM")</f>
        <v>Apr</v>
      </c>
      <c r="G561" s="3" t="s">
        <v>0</v>
      </c>
      <c r="H561" s="3" t="s">
        <v>50</v>
      </c>
      <c r="I561" s="3" t="s">
        <v>2</v>
      </c>
      <c r="J561" s="3" t="s">
        <v>13</v>
      </c>
      <c r="K561" s="3" t="s">
        <v>23</v>
      </c>
      <c r="L561" s="3" t="s">
        <v>51</v>
      </c>
      <c r="M561" s="4">
        <v>2</v>
      </c>
      <c r="N561" s="5">
        <v>124</v>
      </c>
      <c r="O561" s="6">
        <v>0</v>
      </c>
      <c r="P561" s="5">
        <v>60.14</v>
      </c>
      <c r="Q561" s="5">
        <f t="shared" si="32"/>
        <v>248</v>
      </c>
      <c r="R561" s="5">
        <f t="shared" si="33"/>
        <v>120.28</v>
      </c>
      <c r="S561" s="5">
        <f t="shared" si="34"/>
        <v>127.72</v>
      </c>
      <c r="T561" s="7">
        <f t="shared" si="35"/>
        <v>0.51500000000000001</v>
      </c>
    </row>
    <row r="562" spans="1:20" ht="15.5" x14ac:dyDescent="0.35">
      <c r="A562" s="1">
        <v>1928</v>
      </c>
      <c r="B562" s="2">
        <v>46125</v>
      </c>
      <c r="C562" s="3">
        <f>YEAR(SalesDataTable[[#This Row],[Order Date]])</f>
        <v>2026</v>
      </c>
      <c r="D562" s="8" t="str">
        <f>"Q"&amp;ROUNDUP(MONTH(SalesDataTable[[#This Row],[Order Date]])/3,0)</f>
        <v>Q2</v>
      </c>
      <c r="E562" s="3">
        <f>MONTH(SalesDataTable[[#This Row],[Order Date]])</f>
        <v>4</v>
      </c>
      <c r="F562" s="3" t="str">
        <f>TEXT(SalesDataTable[[#This Row],[Order Date]],"MMM")</f>
        <v>Apr</v>
      </c>
      <c r="G562" s="3" t="s">
        <v>20</v>
      </c>
      <c r="H562" s="3" t="s">
        <v>47</v>
      </c>
      <c r="I562" s="3" t="s">
        <v>28</v>
      </c>
      <c r="J562" s="3" t="s">
        <v>3</v>
      </c>
      <c r="K562" s="3" t="s">
        <v>34</v>
      </c>
      <c r="L562" s="3" t="s">
        <v>45</v>
      </c>
      <c r="M562" s="4">
        <v>2</v>
      </c>
      <c r="N562" s="5">
        <v>50.2</v>
      </c>
      <c r="O562" s="6">
        <v>0.1</v>
      </c>
      <c r="P562" s="5">
        <v>21.48</v>
      </c>
      <c r="Q562" s="5">
        <f t="shared" si="32"/>
        <v>90.360000000000014</v>
      </c>
      <c r="R562" s="5">
        <f t="shared" si="33"/>
        <v>42.96</v>
      </c>
      <c r="S562" s="5">
        <f t="shared" si="34"/>
        <v>47.400000000000013</v>
      </c>
      <c r="T562" s="7">
        <f t="shared" si="35"/>
        <v>0.5245683930942896</v>
      </c>
    </row>
    <row r="563" spans="1:20" ht="15.5" x14ac:dyDescent="0.35">
      <c r="A563" s="1">
        <v>2486</v>
      </c>
      <c r="B563" s="2">
        <v>46125</v>
      </c>
      <c r="C563" s="3">
        <f>YEAR(SalesDataTable[[#This Row],[Order Date]])</f>
        <v>2026</v>
      </c>
      <c r="D563" s="8" t="str">
        <f>"Q"&amp;ROUNDUP(MONTH(SalesDataTable[[#This Row],[Order Date]])/3,0)</f>
        <v>Q2</v>
      </c>
      <c r="E563" s="3">
        <f>MONTH(SalesDataTable[[#This Row],[Order Date]])</f>
        <v>4</v>
      </c>
      <c r="F563" s="3" t="str">
        <f>TEXT(SalesDataTable[[#This Row],[Order Date]],"MMM")</f>
        <v>Apr</v>
      </c>
      <c r="G563" s="3" t="s">
        <v>6</v>
      </c>
      <c r="H563" s="3" t="s">
        <v>41</v>
      </c>
      <c r="I563" s="3" t="s">
        <v>2</v>
      </c>
      <c r="J563" s="3" t="s">
        <v>16</v>
      </c>
      <c r="K563" s="3" t="s">
        <v>9</v>
      </c>
      <c r="L563" s="3" t="s">
        <v>10</v>
      </c>
      <c r="M563" s="4">
        <v>1</v>
      </c>
      <c r="N563" s="5">
        <v>93.65</v>
      </c>
      <c r="O563" s="6">
        <v>0</v>
      </c>
      <c r="P563" s="5">
        <v>44.15</v>
      </c>
      <c r="Q563" s="5">
        <f t="shared" si="32"/>
        <v>93.65</v>
      </c>
      <c r="R563" s="5">
        <f t="shared" si="33"/>
        <v>44.15</v>
      </c>
      <c r="S563" s="5">
        <f t="shared" si="34"/>
        <v>49.500000000000007</v>
      </c>
      <c r="T563" s="7">
        <f t="shared" si="35"/>
        <v>0.5285638013881474</v>
      </c>
    </row>
    <row r="564" spans="1:20" ht="15.5" x14ac:dyDescent="0.35">
      <c r="A564" s="1">
        <v>2688</v>
      </c>
      <c r="B564" s="2">
        <v>46125</v>
      </c>
      <c r="C564" s="3">
        <f>YEAR(SalesDataTable[[#This Row],[Order Date]])</f>
        <v>2026</v>
      </c>
      <c r="D564" s="8" t="str">
        <f>"Q"&amp;ROUNDUP(MONTH(SalesDataTable[[#This Row],[Order Date]])/3,0)</f>
        <v>Q2</v>
      </c>
      <c r="E564" s="3">
        <f>MONTH(SalesDataTable[[#This Row],[Order Date]])</f>
        <v>4</v>
      </c>
      <c r="F564" s="3" t="str">
        <f>TEXT(SalesDataTable[[#This Row],[Order Date]],"MMM")</f>
        <v>Apr</v>
      </c>
      <c r="G564" s="3" t="s">
        <v>11</v>
      </c>
      <c r="H564" s="3" t="s">
        <v>52</v>
      </c>
      <c r="I564" s="3" t="s">
        <v>28</v>
      </c>
      <c r="J564" s="3" t="s">
        <v>13</v>
      </c>
      <c r="K564" s="3" t="s">
        <v>14</v>
      </c>
      <c r="L564" s="3" t="s">
        <v>32</v>
      </c>
      <c r="M564" s="4">
        <v>5</v>
      </c>
      <c r="N564" s="5">
        <v>47.25</v>
      </c>
      <c r="O564" s="6">
        <v>0.1</v>
      </c>
      <c r="P564" s="5">
        <v>17.93</v>
      </c>
      <c r="Q564" s="5">
        <f t="shared" si="32"/>
        <v>212.625</v>
      </c>
      <c r="R564" s="5">
        <f t="shared" si="33"/>
        <v>89.65</v>
      </c>
      <c r="S564" s="5">
        <f t="shared" si="34"/>
        <v>122.97499999999999</v>
      </c>
      <c r="T564" s="7">
        <f t="shared" si="35"/>
        <v>0.57836566725455607</v>
      </c>
    </row>
    <row r="565" spans="1:20" ht="15.5" x14ac:dyDescent="0.35">
      <c r="A565" s="1">
        <v>2712</v>
      </c>
      <c r="B565" s="2">
        <v>46125</v>
      </c>
      <c r="C565" s="3">
        <f>YEAR(SalesDataTable[[#This Row],[Order Date]])</f>
        <v>2026</v>
      </c>
      <c r="D565" s="8" t="str">
        <f>"Q"&amp;ROUNDUP(MONTH(SalesDataTable[[#This Row],[Order Date]])/3,0)</f>
        <v>Q2</v>
      </c>
      <c r="E565" s="3">
        <f>MONTH(SalesDataTable[[#This Row],[Order Date]])</f>
        <v>4</v>
      </c>
      <c r="F565" s="3" t="str">
        <f>TEXT(SalesDataTable[[#This Row],[Order Date]],"MMM")</f>
        <v>Apr</v>
      </c>
      <c r="G565" s="3" t="s">
        <v>11</v>
      </c>
      <c r="H565" s="3" t="s">
        <v>25</v>
      </c>
      <c r="I565" s="3" t="s">
        <v>2</v>
      </c>
      <c r="J565" s="3" t="s">
        <v>3</v>
      </c>
      <c r="K565" s="3" t="s">
        <v>34</v>
      </c>
      <c r="L565" s="3" t="s">
        <v>42</v>
      </c>
      <c r="M565" s="4">
        <v>1</v>
      </c>
      <c r="N565" s="5">
        <v>35.69</v>
      </c>
      <c r="O565" s="6">
        <v>0.05</v>
      </c>
      <c r="P565" s="5">
        <v>13.53</v>
      </c>
      <c r="Q565" s="5">
        <f t="shared" si="32"/>
        <v>33.905499999999996</v>
      </c>
      <c r="R565" s="5">
        <f t="shared" si="33"/>
        <v>13.53</v>
      </c>
      <c r="S565" s="5">
        <f t="shared" si="34"/>
        <v>20.375499999999995</v>
      </c>
      <c r="T565" s="7">
        <f t="shared" si="35"/>
        <v>0.60094969842650892</v>
      </c>
    </row>
    <row r="566" spans="1:20" ht="15.5" x14ac:dyDescent="0.35">
      <c r="A566" s="1">
        <v>3853</v>
      </c>
      <c r="B566" s="2">
        <v>46125</v>
      </c>
      <c r="C566" s="3">
        <f>YEAR(SalesDataTable[[#This Row],[Order Date]])</f>
        <v>2026</v>
      </c>
      <c r="D566" s="8" t="str">
        <f>"Q"&amp;ROUNDUP(MONTH(SalesDataTable[[#This Row],[Order Date]])/3,0)</f>
        <v>Q2</v>
      </c>
      <c r="E566" s="3">
        <f>MONTH(SalesDataTable[[#This Row],[Order Date]])</f>
        <v>4</v>
      </c>
      <c r="F566" s="3" t="str">
        <f>TEXT(SalesDataTable[[#This Row],[Order Date]],"MMM")</f>
        <v>Apr</v>
      </c>
      <c r="G566" s="3" t="s">
        <v>20</v>
      </c>
      <c r="H566" s="3" t="s">
        <v>47</v>
      </c>
      <c r="I566" s="3" t="s">
        <v>2</v>
      </c>
      <c r="J566" s="3" t="s">
        <v>3</v>
      </c>
      <c r="K566" s="3" t="s">
        <v>14</v>
      </c>
      <c r="L566" s="3" t="s">
        <v>44</v>
      </c>
      <c r="M566" s="4">
        <v>3</v>
      </c>
      <c r="N566" s="5">
        <v>136.12</v>
      </c>
      <c r="O566" s="6">
        <v>0</v>
      </c>
      <c r="P566" s="5">
        <v>66.58</v>
      </c>
      <c r="Q566" s="5">
        <f t="shared" si="32"/>
        <v>408.36</v>
      </c>
      <c r="R566" s="5">
        <f t="shared" si="33"/>
        <v>199.74</v>
      </c>
      <c r="S566" s="5">
        <f t="shared" si="34"/>
        <v>208.62</v>
      </c>
      <c r="T566" s="7">
        <f t="shared" si="35"/>
        <v>0.51087275933000298</v>
      </c>
    </row>
    <row r="567" spans="1:20" ht="15.5" x14ac:dyDescent="0.35">
      <c r="A567" s="1">
        <v>4043</v>
      </c>
      <c r="B567" s="2">
        <v>46125</v>
      </c>
      <c r="C567" s="3">
        <f>YEAR(SalesDataTable[[#This Row],[Order Date]])</f>
        <v>2026</v>
      </c>
      <c r="D567" s="8" t="str">
        <f>"Q"&amp;ROUNDUP(MONTH(SalesDataTable[[#This Row],[Order Date]])/3,0)</f>
        <v>Q2</v>
      </c>
      <c r="E567" s="3">
        <f>MONTH(SalesDataTable[[#This Row],[Order Date]])</f>
        <v>4</v>
      </c>
      <c r="F567" s="3" t="str">
        <f>TEXT(SalesDataTable[[#This Row],[Order Date]],"MMM")</f>
        <v>Apr</v>
      </c>
      <c r="G567" s="3" t="s">
        <v>20</v>
      </c>
      <c r="H567" s="3" t="s">
        <v>31</v>
      </c>
      <c r="I567" s="3" t="s">
        <v>28</v>
      </c>
      <c r="J567" s="3" t="s">
        <v>13</v>
      </c>
      <c r="K567" s="3" t="s">
        <v>9</v>
      </c>
      <c r="L567" s="3" t="s">
        <v>37</v>
      </c>
      <c r="M567" s="4">
        <v>1</v>
      </c>
      <c r="N567" s="5">
        <v>155.88999999999999</v>
      </c>
      <c r="O567" s="6">
        <v>0</v>
      </c>
      <c r="P567" s="5">
        <v>77.260000000000005</v>
      </c>
      <c r="Q567" s="5">
        <f t="shared" si="32"/>
        <v>155.88999999999999</v>
      </c>
      <c r="R567" s="5">
        <f t="shared" si="33"/>
        <v>77.260000000000005</v>
      </c>
      <c r="S567" s="5">
        <f t="shared" si="34"/>
        <v>78.629999999999981</v>
      </c>
      <c r="T567" s="7">
        <f t="shared" si="35"/>
        <v>0.50439412406183837</v>
      </c>
    </row>
    <row r="568" spans="1:20" ht="15.5" x14ac:dyDescent="0.35">
      <c r="A568" s="1">
        <v>290</v>
      </c>
      <c r="B568" s="2">
        <v>46126</v>
      </c>
      <c r="C568" s="3">
        <f>YEAR(SalesDataTable[[#This Row],[Order Date]])</f>
        <v>2026</v>
      </c>
      <c r="D568" s="8" t="str">
        <f>"Q"&amp;ROUNDUP(MONTH(SalesDataTable[[#This Row],[Order Date]])/3,0)</f>
        <v>Q2</v>
      </c>
      <c r="E568" s="3">
        <f>MONTH(SalesDataTable[[#This Row],[Order Date]])</f>
        <v>4</v>
      </c>
      <c r="F568" s="3" t="str">
        <f>TEXT(SalesDataTable[[#This Row],[Order Date]],"MMM")</f>
        <v>Apr</v>
      </c>
      <c r="G568" s="3" t="s">
        <v>0</v>
      </c>
      <c r="H568" s="3" t="s">
        <v>50</v>
      </c>
      <c r="I568" s="3" t="s">
        <v>2</v>
      </c>
      <c r="J568" s="3" t="s">
        <v>16</v>
      </c>
      <c r="K568" s="3" t="s">
        <v>14</v>
      </c>
      <c r="L568" s="3" t="s">
        <v>44</v>
      </c>
      <c r="M568" s="4">
        <v>1</v>
      </c>
      <c r="N568" s="5">
        <v>130.81</v>
      </c>
      <c r="O568" s="6">
        <v>0</v>
      </c>
      <c r="P568" s="5">
        <v>67.86</v>
      </c>
      <c r="Q568" s="5">
        <f t="shared" si="32"/>
        <v>130.81</v>
      </c>
      <c r="R568" s="5">
        <f t="shared" si="33"/>
        <v>67.86</v>
      </c>
      <c r="S568" s="5">
        <f t="shared" si="34"/>
        <v>62.95</v>
      </c>
      <c r="T568" s="7">
        <f t="shared" si="35"/>
        <v>0.48123232168794439</v>
      </c>
    </row>
    <row r="569" spans="1:20" ht="15.5" x14ac:dyDescent="0.35">
      <c r="A569" s="1">
        <v>2953</v>
      </c>
      <c r="B569" s="2">
        <v>46126</v>
      </c>
      <c r="C569" s="3">
        <f>YEAR(SalesDataTable[[#This Row],[Order Date]])</f>
        <v>2026</v>
      </c>
      <c r="D569" s="8" t="str">
        <f>"Q"&amp;ROUNDUP(MONTH(SalesDataTable[[#This Row],[Order Date]])/3,0)</f>
        <v>Q2</v>
      </c>
      <c r="E569" s="3">
        <f>MONTH(SalesDataTable[[#This Row],[Order Date]])</f>
        <v>4</v>
      </c>
      <c r="F569" s="3" t="str">
        <f>TEXT(SalesDataTable[[#This Row],[Order Date]],"MMM")</f>
        <v>Apr</v>
      </c>
      <c r="G569" s="3" t="s">
        <v>0</v>
      </c>
      <c r="H569" s="3" t="s">
        <v>1</v>
      </c>
      <c r="I569" s="3" t="s">
        <v>2</v>
      </c>
      <c r="J569" s="3" t="s">
        <v>3</v>
      </c>
      <c r="K569" s="3" t="s">
        <v>14</v>
      </c>
      <c r="L569" s="3" t="s">
        <v>32</v>
      </c>
      <c r="M569" s="4">
        <v>2</v>
      </c>
      <c r="N569" s="5">
        <v>47.56</v>
      </c>
      <c r="O569" s="6">
        <v>0.05</v>
      </c>
      <c r="P569" s="5">
        <v>18.649999999999999</v>
      </c>
      <c r="Q569" s="5">
        <f t="shared" si="32"/>
        <v>90.364000000000004</v>
      </c>
      <c r="R569" s="5">
        <f t="shared" si="33"/>
        <v>37.299999999999997</v>
      </c>
      <c r="S569" s="5">
        <f t="shared" si="34"/>
        <v>53.064000000000007</v>
      </c>
      <c r="T569" s="7">
        <f t="shared" si="35"/>
        <v>0.58722500110663545</v>
      </c>
    </row>
    <row r="570" spans="1:20" ht="15.5" x14ac:dyDescent="0.35">
      <c r="A570" s="1">
        <v>3179</v>
      </c>
      <c r="B570" s="2">
        <v>46126</v>
      </c>
      <c r="C570" s="3">
        <f>YEAR(SalesDataTable[[#This Row],[Order Date]])</f>
        <v>2026</v>
      </c>
      <c r="D570" s="8" t="str">
        <f>"Q"&amp;ROUNDUP(MONTH(SalesDataTable[[#This Row],[Order Date]])/3,0)</f>
        <v>Q2</v>
      </c>
      <c r="E570" s="3">
        <f>MONTH(SalesDataTable[[#This Row],[Order Date]])</f>
        <v>4</v>
      </c>
      <c r="F570" s="3" t="str">
        <f>TEXT(SalesDataTable[[#This Row],[Order Date]],"MMM")</f>
        <v>Apr</v>
      </c>
      <c r="G570" s="3" t="s">
        <v>6</v>
      </c>
      <c r="H570" s="3" t="s">
        <v>49</v>
      </c>
      <c r="I570" s="3" t="s">
        <v>2</v>
      </c>
      <c r="J570" s="3" t="s">
        <v>13</v>
      </c>
      <c r="K570" s="3" t="s">
        <v>9</v>
      </c>
      <c r="L570" s="3" t="s">
        <v>17</v>
      </c>
      <c r="M570" s="4">
        <v>2</v>
      </c>
      <c r="N570" s="5">
        <v>140.65</v>
      </c>
      <c r="O570" s="6">
        <v>0.05</v>
      </c>
      <c r="P570" s="5">
        <v>78.900000000000006</v>
      </c>
      <c r="Q570" s="5">
        <f t="shared" si="32"/>
        <v>267.23500000000001</v>
      </c>
      <c r="R570" s="5">
        <f t="shared" si="33"/>
        <v>157.80000000000001</v>
      </c>
      <c r="S570" s="5">
        <f t="shared" si="34"/>
        <v>109.435</v>
      </c>
      <c r="T570" s="7">
        <f t="shared" si="35"/>
        <v>0.40950848504125581</v>
      </c>
    </row>
    <row r="571" spans="1:20" ht="15.5" x14ac:dyDescent="0.35">
      <c r="A571" s="1">
        <v>3301</v>
      </c>
      <c r="B571" s="2">
        <v>46126</v>
      </c>
      <c r="C571" s="3">
        <f>YEAR(SalesDataTable[[#This Row],[Order Date]])</f>
        <v>2026</v>
      </c>
      <c r="D571" s="8" t="str">
        <f>"Q"&amp;ROUNDUP(MONTH(SalesDataTable[[#This Row],[Order Date]])/3,0)</f>
        <v>Q2</v>
      </c>
      <c r="E571" s="3">
        <f>MONTH(SalesDataTable[[#This Row],[Order Date]])</f>
        <v>4</v>
      </c>
      <c r="F571" s="3" t="str">
        <f>TEXT(SalesDataTable[[#This Row],[Order Date]],"MMM")</f>
        <v>Apr</v>
      </c>
      <c r="G571" s="3" t="s">
        <v>20</v>
      </c>
      <c r="H571" s="3" t="s">
        <v>21</v>
      </c>
      <c r="I571" s="3" t="s">
        <v>19</v>
      </c>
      <c r="J571" s="3" t="s">
        <v>13</v>
      </c>
      <c r="K571" s="3" t="s">
        <v>4</v>
      </c>
      <c r="L571" s="3" t="s">
        <v>5</v>
      </c>
      <c r="M571" s="4">
        <v>1</v>
      </c>
      <c r="N571" s="5">
        <v>82.75</v>
      </c>
      <c r="O571" s="6">
        <v>0</v>
      </c>
      <c r="P571" s="5">
        <v>43.18</v>
      </c>
      <c r="Q571" s="5">
        <f t="shared" si="32"/>
        <v>82.75</v>
      </c>
      <c r="R571" s="5">
        <f t="shared" si="33"/>
        <v>43.18</v>
      </c>
      <c r="S571" s="5">
        <f t="shared" si="34"/>
        <v>39.57</v>
      </c>
      <c r="T571" s="7">
        <f t="shared" si="35"/>
        <v>0.47818731117824775</v>
      </c>
    </row>
    <row r="572" spans="1:20" ht="15.5" x14ac:dyDescent="0.35">
      <c r="A572" s="1">
        <v>3349</v>
      </c>
      <c r="B572" s="2">
        <v>46126</v>
      </c>
      <c r="C572" s="3">
        <f>YEAR(SalesDataTable[[#This Row],[Order Date]])</f>
        <v>2026</v>
      </c>
      <c r="D572" s="8" t="str">
        <f>"Q"&amp;ROUNDUP(MONTH(SalesDataTable[[#This Row],[Order Date]])/3,0)</f>
        <v>Q2</v>
      </c>
      <c r="E572" s="3">
        <f>MONTH(SalesDataTable[[#This Row],[Order Date]])</f>
        <v>4</v>
      </c>
      <c r="F572" s="3" t="str">
        <f>TEXT(SalesDataTable[[#This Row],[Order Date]],"MMM")</f>
        <v>Apr</v>
      </c>
      <c r="G572" s="3" t="s">
        <v>20</v>
      </c>
      <c r="H572" s="3" t="s">
        <v>33</v>
      </c>
      <c r="I572" s="3" t="s">
        <v>2</v>
      </c>
      <c r="J572" s="3" t="s">
        <v>3</v>
      </c>
      <c r="K572" s="3" t="s">
        <v>34</v>
      </c>
      <c r="L572" s="3" t="s">
        <v>35</v>
      </c>
      <c r="M572" s="4">
        <v>2</v>
      </c>
      <c r="N572" s="5">
        <v>40.909999999999997</v>
      </c>
      <c r="O572" s="6">
        <v>0.1</v>
      </c>
      <c r="P572" s="5">
        <v>14.95</v>
      </c>
      <c r="Q572" s="5">
        <f t="shared" si="32"/>
        <v>73.637999999999991</v>
      </c>
      <c r="R572" s="5">
        <f t="shared" si="33"/>
        <v>29.9</v>
      </c>
      <c r="S572" s="5">
        <f t="shared" si="34"/>
        <v>43.737999999999992</v>
      </c>
      <c r="T572" s="7">
        <f t="shared" si="35"/>
        <v>0.59395964040305271</v>
      </c>
    </row>
    <row r="573" spans="1:20" ht="15.5" x14ac:dyDescent="0.35">
      <c r="A573" s="1">
        <v>4874</v>
      </c>
      <c r="B573" s="2">
        <v>46126</v>
      </c>
      <c r="C573" s="3">
        <f>YEAR(SalesDataTable[[#This Row],[Order Date]])</f>
        <v>2026</v>
      </c>
      <c r="D573" s="8" t="str">
        <f>"Q"&amp;ROUNDUP(MONTH(SalesDataTable[[#This Row],[Order Date]])/3,0)</f>
        <v>Q2</v>
      </c>
      <c r="E573" s="3">
        <f>MONTH(SalesDataTable[[#This Row],[Order Date]])</f>
        <v>4</v>
      </c>
      <c r="F573" s="3" t="str">
        <f>TEXT(SalesDataTable[[#This Row],[Order Date]],"MMM")</f>
        <v>Apr</v>
      </c>
      <c r="G573" s="3" t="s">
        <v>0</v>
      </c>
      <c r="H573" s="3" t="s">
        <v>1</v>
      </c>
      <c r="I573" s="3" t="s">
        <v>19</v>
      </c>
      <c r="J573" s="3" t="s">
        <v>3</v>
      </c>
      <c r="K573" s="3" t="s">
        <v>14</v>
      </c>
      <c r="L573" s="3" t="s">
        <v>32</v>
      </c>
      <c r="M573" s="4">
        <v>1</v>
      </c>
      <c r="N573" s="5">
        <v>46.62</v>
      </c>
      <c r="O573" s="6">
        <v>0</v>
      </c>
      <c r="P573" s="5">
        <v>18.86</v>
      </c>
      <c r="Q573" s="5">
        <f t="shared" si="32"/>
        <v>46.62</v>
      </c>
      <c r="R573" s="5">
        <f t="shared" si="33"/>
        <v>18.86</v>
      </c>
      <c r="S573" s="5">
        <f t="shared" si="34"/>
        <v>27.759999999999998</v>
      </c>
      <c r="T573" s="7">
        <f t="shared" si="35"/>
        <v>0.59545259545259543</v>
      </c>
    </row>
    <row r="574" spans="1:20" ht="15.5" x14ac:dyDescent="0.35">
      <c r="A574" s="1">
        <v>1045</v>
      </c>
      <c r="B574" s="2">
        <v>46127</v>
      </c>
      <c r="C574" s="3">
        <f>YEAR(SalesDataTable[[#This Row],[Order Date]])</f>
        <v>2026</v>
      </c>
      <c r="D574" s="8" t="str">
        <f>"Q"&amp;ROUNDUP(MONTH(SalesDataTable[[#This Row],[Order Date]])/3,0)</f>
        <v>Q2</v>
      </c>
      <c r="E574" s="3">
        <f>MONTH(SalesDataTable[[#This Row],[Order Date]])</f>
        <v>4</v>
      </c>
      <c r="F574" s="3" t="str">
        <f>TEXT(SalesDataTable[[#This Row],[Order Date]],"MMM")</f>
        <v>Apr</v>
      </c>
      <c r="G574" s="3" t="s">
        <v>0</v>
      </c>
      <c r="H574" s="3" t="s">
        <v>50</v>
      </c>
      <c r="I574" s="3" t="s">
        <v>2</v>
      </c>
      <c r="J574" s="3" t="s">
        <v>3</v>
      </c>
      <c r="K574" s="3" t="s">
        <v>23</v>
      </c>
      <c r="L574" s="3" t="s">
        <v>29</v>
      </c>
      <c r="M574" s="4">
        <v>2</v>
      </c>
      <c r="N574" s="5">
        <v>196.57</v>
      </c>
      <c r="O574" s="6">
        <v>0.05</v>
      </c>
      <c r="P574" s="5">
        <v>106.2</v>
      </c>
      <c r="Q574" s="5">
        <f t="shared" si="32"/>
        <v>373.48299999999995</v>
      </c>
      <c r="R574" s="5">
        <f t="shared" si="33"/>
        <v>212.4</v>
      </c>
      <c r="S574" s="5">
        <f t="shared" si="34"/>
        <v>161.08299999999994</v>
      </c>
      <c r="T574" s="7">
        <f t="shared" si="35"/>
        <v>0.43129941657317727</v>
      </c>
    </row>
    <row r="575" spans="1:20" ht="15.5" x14ac:dyDescent="0.35">
      <c r="A575" s="1">
        <v>1703</v>
      </c>
      <c r="B575" s="2">
        <v>46127</v>
      </c>
      <c r="C575" s="3">
        <f>YEAR(SalesDataTable[[#This Row],[Order Date]])</f>
        <v>2026</v>
      </c>
      <c r="D575" s="8" t="str">
        <f>"Q"&amp;ROUNDUP(MONTH(SalesDataTable[[#This Row],[Order Date]])/3,0)</f>
        <v>Q2</v>
      </c>
      <c r="E575" s="3">
        <f>MONTH(SalesDataTable[[#This Row],[Order Date]])</f>
        <v>4</v>
      </c>
      <c r="F575" s="3" t="str">
        <f>TEXT(SalesDataTable[[#This Row],[Order Date]],"MMM")</f>
        <v>Apr</v>
      </c>
      <c r="G575" s="3" t="s">
        <v>6</v>
      </c>
      <c r="H575" s="3" t="s">
        <v>7</v>
      </c>
      <c r="I575" s="3" t="s">
        <v>2</v>
      </c>
      <c r="J575" s="3" t="s">
        <v>3</v>
      </c>
      <c r="K575" s="3" t="s">
        <v>9</v>
      </c>
      <c r="L575" s="3" t="s">
        <v>10</v>
      </c>
      <c r="M575" s="4">
        <v>1</v>
      </c>
      <c r="N575" s="5">
        <v>90.52</v>
      </c>
      <c r="O575" s="6">
        <v>0</v>
      </c>
      <c r="P575" s="5">
        <v>46.5</v>
      </c>
      <c r="Q575" s="5">
        <f t="shared" si="32"/>
        <v>90.52</v>
      </c>
      <c r="R575" s="5">
        <f t="shared" si="33"/>
        <v>46.5</v>
      </c>
      <c r="S575" s="5">
        <f t="shared" si="34"/>
        <v>44.019999999999996</v>
      </c>
      <c r="T575" s="7">
        <f t="shared" si="35"/>
        <v>0.4863013698630137</v>
      </c>
    </row>
    <row r="576" spans="1:20" ht="15.5" x14ac:dyDescent="0.35">
      <c r="A576" s="1">
        <v>2107</v>
      </c>
      <c r="B576" s="2">
        <v>46127</v>
      </c>
      <c r="C576" s="3">
        <f>YEAR(SalesDataTable[[#This Row],[Order Date]])</f>
        <v>2026</v>
      </c>
      <c r="D576" s="8" t="str">
        <f>"Q"&amp;ROUNDUP(MONTH(SalesDataTable[[#This Row],[Order Date]])/3,0)</f>
        <v>Q2</v>
      </c>
      <c r="E576" s="3">
        <f>MONTH(SalesDataTable[[#This Row],[Order Date]])</f>
        <v>4</v>
      </c>
      <c r="F576" s="3" t="str">
        <f>TEXT(SalesDataTable[[#This Row],[Order Date]],"MMM")</f>
        <v>Apr</v>
      </c>
      <c r="G576" s="3" t="s">
        <v>0</v>
      </c>
      <c r="H576" s="3" t="s">
        <v>50</v>
      </c>
      <c r="I576" s="3" t="s">
        <v>2</v>
      </c>
      <c r="J576" s="3" t="s">
        <v>3</v>
      </c>
      <c r="K576" s="3" t="s">
        <v>14</v>
      </c>
      <c r="L576" s="3" t="s">
        <v>48</v>
      </c>
      <c r="M576" s="4">
        <v>5</v>
      </c>
      <c r="N576" s="5">
        <v>165.35</v>
      </c>
      <c r="O576" s="6">
        <v>0.05</v>
      </c>
      <c r="P576" s="5">
        <v>89.38</v>
      </c>
      <c r="Q576" s="5">
        <f t="shared" si="32"/>
        <v>785.41249999999991</v>
      </c>
      <c r="R576" s="5">
        <f t="shared" si="33"/>
        <v>446.9</v>
      </c>
      <c r="S576" s="5">
        <f t="shared" si="34"/>
        <v>338.51249999999993</v>
      </c>
      <c r="T576" s="7">
        <f t="shared" si="35"/>
        <v>0.43099963395031271</v>
      </c>
    </row>
    <row r="577" spans="1:20" ht="15.5" x14ac:dyDescent="0.35">
      <c r="A577" s="1">
        <v>2265</v>
      </c>
      <c r="B577" s="2">
        <v>46127</v>
      </c>
      <c r="C577" s="3">
        <f>YEAR(SalesDataTable[[#This Row],[Order Date]])</f>
        <v>2026</v>
      </c>
      <c r="D577" s="8" t="str">
        <f>"Q"&amp;ROUNDUP(MONTH(SalesDataTable[[#This Row],[Order Date]])/3,0)</f>
        <v>Q2</v>
      </c>
      <c r="E577" s="3">
        <f>MONTH(SalesDataTable[[#This Row],[Order Date]])</f>
        <v>4</v>
      </c>
      <c r="F577" s="3" t="str">
        <f>TEXT(SalesDataTable[[#This Row],[Order Date]],"MMM")</f>
        <v>Apr</v>
      </c>
      <c r="G577" s="3" t="s">
        <v>6</v>
      </c>
      <c r="H577" s="3" t="s">
        <v>41</v>
      </c>
      <c r="I577" s="3" t="s">
        <v>19</v>
      </c>
      <c r="J577" s="3" t="s">
        <v>3</v>
      </c>
      <c r="K577" s="3" t="s">
        <v>14</v>
      </c>
      <c r="L577" s="3" t="s">
        <v>15</v>
      </c>
      <c r="M577" s="4">
        <v>2</v>
      </c>
      <c r="N577" s="5">
        <v>36.35</v>
      </c>
      <c r="O577" s="6">
        <v>0</v>
      </c>
      <c r="P577" s="5">
        <v>13.55</v>
      </c>
      <c r="Q577" s="5">
        <f t="shared" si="32"/>
        <v>72.7</v>
      </c>
      <c r="R577" s="5">
        <f t="shared" si="33"/>
        <v>27.1</v>
      </c>
      <c r="S577" s="5">
        <f t="shared" si="34"/>
        <v>45.6</v>
      </c>
      <c r="T577" s="7">
        <f t="shared" si="35"/>
        <v>0.6272352132049519</v>
      </c>
    </row>
    <row r="578" spans="1:20" ht="15.5" x14ac:dyDescent="0.35">
      <c r="A578" s="1">
        <v>2839</v>
      </c>
      <c r="B578" s="2">
        <v>46127</v>
      </c>
      <c r="C578" s="3">
        <f>YEAR(SalesDataTable[[#This Row],[Order Date]])</f>
        <v>2026</v>
      </c>
      <c r="D578" s="8" t="str">
        <f>"Q"&amp;ROUNDUP(MONTH(SalesDataTable[[#This Row],[Order Date]])/3,0)</f>
        <v>Q2</v>
      </c>
      <c r="E578" s="3">
        <f>MONTH(SalesDataTable[[#This Row],[Order Date]])</f>
        <v>4</v>
      </c>
      <c r="F578" s="3" t="str">
        <f>TEXT(SalesDataTable[[#This Row],[Order Date]],"MMM")</f>
        <v>Apr</v>
      </c>
      <c r="G578" s="3" t="s">
        <v>6</v>
      </c>
      <c r="H578" s="3" t="s">
        <v>49</v>
      </c>
      <c r="I578" s="3" t="s">
        <v>19</v>
      </c>
      <c r="J578" s="3" t="s">
        <v>13</v>
      </c>
      <c r="K578" s="3" t="s">
        <v>14</v>
      </c>
      <c r="L578" s="3" t="s">
        <v>32</v>
      </c>
      <c r="M578" s="4">
        <v>1</v>
      </c>
      <c r="N578" s="5">
        <v>47</v>
      </c>
      <c r="O578" s="6">
        <v>0</v>
      </c>
      <c r="P578" s="5">
        <v>18.64</v>
      </c>
      <c r="Q578" s="5">
        <f t="shared" ref="Q578:Q641" si="36">M578*N578*(1-O578)</f>
        <v>47</v>
      </c>
      <c r="R578" s="5">
        <f t="shared" ref="R578:R641" si="37">M578*P578</f>
        <v>18.64</v>
      </c>
      <c r="S578" s="5">
        <f t="shared" ref="S578:S641" si="38">Q578-R578</f>
        <v>28.36</v>
      </c>
      <c r="T578" s="7">
        <f t="shared" ref="T578:T641" si="39">IFERROR(S578/Q578,0)</f>
        <v>0.60340425531914887</v>
      </c>
    </row>
    <row r="579" spans="1:20" ht="15.5" x14ac:dyDescent="0.35">
      <c r="A579" s="1">
        <v>4742</v>
      </c>
      <c r="B579" s="2">
        <v>46127</v>
      </c>
      <c r="C579" s="3">
        <f>YEAR(SalesDataTable[[#This Row],[Order Date]])</f>
        <v>2026</v>
      </c>
      <c r="D579" s="8" t="str">
        <f>"Q"&amp;ROUNDUP(MONTH(SalesDataTable[[#This Row],[Order Date]])/3,0)</f>
        <v>Q2</v>
      </c>
      <c r="E579" s="3">
        <f>MONTH(SalesDataTable[[#This Row],[Order Date]])</f>
        <v>4</v>
      </c>
      <c r="F579" s="3" t="str">
        <f>TEXT(SalesDataTable[[#This Row],[Order Date]],"MMM")</f>
        <v>Apr</v>
      </c>
      <c r="G579" s="3" t="s">
        <v>20</v>
      </c>
      <c r="H579" s="3" t="s">
        <v>47</v>
      </c>
      <c r="I579" s="3" t="s">
        <v>28</v>
      </c>
      <c r="J579" s="3" t="s">
        <v>3</v>
      </c>
      <c r="K579" s="3" t="s">
        <v>14</v>
      </c>
      <c r="L579" s="3" t="s">
        <v>32</v>
      </c>
      <c r="M579" s="4">
        <v>1</v>
      </c>
      <c r="N579" s="5">
        <v>46.86</v>
      </c>
      <c r="O579" s="6">
        <v>0</v>
      </c>
      <c r="P579" s="5">
        <v>18.190000000000001</v>
      </c>
      <c r="Q579" s="5">
        <f t="shared" si="36"/>
        <v>46.86</v>
      </c>
      <c r="R579" s="5">
        <f t="shared" si="37"/>
        <v>18.190000000000001</v>
      </c>
      <c r="S579" s="5">
        <f t="shared" si="38"/>
        <v>28.669999999999998</v>
      </c>
      <c r="T579" s="7">
        <f t="shared" si="39"/>
        <v>0.61182244985061884</v>
      </c>
    </row>
    <row r="580" spans="1:20" ht="15.5" x14ac:dyDescent="0.35">
      <c r="A580" s="1">
        <v>4899</v>
      </c>
      <c r="B580" s="2">
        <v>46127</v>
      </c>
      <c r="C580" s="3">
        <f>YEAR(SalesDataTable[[#This Row],[Order Date]])</f>
        <v>2026</v>
      </c>
      <c r="D580" s="8" t="str">
        <f>"Q"&amp;ROUNDUP(MONTH(SalesDataTable[[#This Row],[Order Date]])/3,0)</f>
        <v>Q2</v>
      </c>
      <c r="E580" s="3">
        <f>MONTH(SalesDataTable[[#This Row],[Order Date]])</f>
        <v>4</v>
      </c>
      <c r="F580" s="3" t="str">
        <f>TEXT(SalesDataTable[[#This Row],[Order Date]],"MMM")</f>
        <v>Apr</v>
      </c>
      <c r="G580" s="3" t="s">
        <v>0</v>
      </c>
      <c r="H580" s="3" t="s">
        <v>36</v>
      </c>
      <c r="I580" s="3" t="s">
        <v>2</v>
      </c>
      <c r="J580" s="3" t="s">
        <v>13</v>
      </c>
      <c r="K580" s="3" t="s">
        <v>23</v>
      </c>
      <c r="L580" s="3" t="s">
        <v>40</v>
      </c>
      <c r="M580" s="4">
        <v>2</v>
      </c>
      <c r="N580" s="5">
        <v>82.13</v>
      </c>
      <c r="O580" s="6">
        <v>0.05</v>
      </c>
      <c r="P580" s="5">
        <v>39.909999999999997</v>
      </c>
      <c r="Q580" s="5">
        <f t="shared" si="36"/>
        <v>156.047</v>
      </c>
      <c r="R580" s="5">
        <f t="shared" si="37"/>
        <v>79.819999999999993</v>
      </c>
      <c r="S580" s="5">
        <f t="shared" si="38"/>
        <v>76.227000000000004</v>
      </c>
      <c r="T580" s="7">
        <f t="shared" si="39"/>
        <v>0.48848744288579726</v>
      </c>
    </row>
    <row r="581" spans="1:20" ht="15.5" x14ac:dyDescent="0.35">
      <c r="A581" s="1">
        <v>5042</v>
      </c>
      <c r="B581" s="2">
        <v>46127</v>
      </c>
      <c r="C581" s="3">
        <f>YEAR(SalesDataTable[[#This Row],[Order Date]])</f>
        <v>2026</v>
      </c>
      <c r="D581" s="8" t="str">
        <f>"Q"&amp;ROUNDUP(MONTH(SalesDataTable[[#This Row],[Order Date]])/3,0)</f>
        <v>Q2</v>
      </c>
      <c r="E581" s="3">
        <f>MONTH(SalesDataTable[[#This Row],[Order Date]])</f>
        <v>4</v>
      </c>
      <c r="F581" s="3" t="str">
        <f>TEXT(SalesDataTable[[#This Row],[Order Date]],"MMM")</f>
        <v>Apr</v>
      </c>
      <c r="G581" s="3" t="s">
        <v>6</v>
      </c>
      <c r="H581" s="3" t="s">
        <v>27</v>
      </c>
      <c r="I581" s="3" t="s">
        <v>19</v>
      </c>
      <c r="J581" s="3" t="s">
        <v>16</v>
      </c>
      <c r="K581" s="3" t="s">
        <v>14</v>
      </c>
      <c r="L581" s="3" t="s">
        <v>48</v>
      </c>
      <c r="M581" s="4">
        <v>1</v>
      </c>
      <c r="N581" s="5">
        <v>163.16</v>
      </c>
      <c r="O581" s="6">
        <v>0</v>
      </c>
      <c r="P581" s="5">
        <v>88.78</v>
      </c>
      <c r="Q581" s="5">
        <f t="shared" si="36"/>
        <v>163.16</v>
      </c>
      <c r="R581" s="5">
        <f t="shared" si="37"/>
        <v>88.78</v>
      </c>
      <c r="S581" s="5">
        <f t="shared" si="38"/>
        <v>74.38</v>
      </c>
      <c r="T581" s="7">
        <f t="shared" si="39"/>
        <v>0.45587153714145623</v>
      </c>
    </row>
    <row r="582" spans="1:20" ht="15.5" x14ac:dyDescent="0.35">
      <c r="A582" s="1">
        <v>2248</v>
      </c>
      <c r="B582" s="2">
        <v>46128</v>
      </c>
      <c r="C582" s="3">
        <f>YEAR(SalesDataTable[[#This Row],[Order Date]])</f>
        <v>2026</v>
      </c>
      <c r="D582" s="8" t="str">
        <f>"Q"&amp;ROUNDUP(MONTH(SalesDataTable[[#This Row],[Order Date]])/3,0)</f>
        <v>Q2</v>
      </c>
      <c r="E582" s="3">
        <f>MONTH(SalesDataTable[[#This Row],[Order Date]])</f>
        <v>4</v>
      </c>
      <c r="F582" s="3" t="str">
        <f>TEXT(SalesDataTable[[#This Row],[Order Date]],"MMM")</f>
        <v>Apr</v>
      </c>
      <c r="G582" s="3" t="s">
        <v>0</v>
      </c>
      <c r="H582" s="3" t="s">
        <v>50</v>
      </c>
      <c r="I582" s="3" t="s">
        <v>19</v>
      </c>
      <c r="J582" s="3" t="s">
        <v>13</v>
      </c>
      <c r="K582" s="3" t="s">
        <v>14</v>
      </c>
      <c r="L582" s="3" t="s">
        <v>15</v>
      </c>
      <c r="M582" s="4">
        <v>2</v>
      </c>
      <c r="N582" s="5">
        <v>36.68</v>
      </c>
      <c r="O582" s="6">
        <v>0.1</v>
      </c>
      <c r="P582" s="5">
        <v>13.92</v>
      </c>
      <c r="Q582" s="5">
        <f t="shared" si="36"/>
        <v>66.024000000000001</v>
      </c>
      <c r="R582" s="5">
        <f t="shared" si="37"/>
        <v>27.84</v>
      </c>
      <c r="S582" s="5">
        <f t="shared" si="38"/>
        <v>38.183999999999997</v>
      </c>
      <c r="T582" s="7">
        <f t="shared" si="39"/>
        <v>0.57833515085423481</v>
      </c>
    </row>
    <row r="583" spans="1:20" ht="15.5" x14ac:dyDescent="0.35">
      <c r="A583" s="1">
        <v>2427</v>
      </c>
      <c r="B583" s="2">
        <v>46128</v>
      </c>
      <c r="C583" s="3">
        <f>YEAR(SalesDataTable[[#This Row],[Order Date]])</f>
        <v>2026</v>
      </c>
      <c r="D583" s="8" t="str">
        <f>"Q"&amp;ROUNDUP(MONTH(SalesDataTable[[#This Row],[Order Date]])/3,0)</f>
        <v>Q2</v>
      </c>
      <c r="E583" s="3">
        <f>MONTH(SalesDataTable[[#This Row],[Order Date]])</f>
        <v>4</v>
      </c>
      <c r="F583" s="3" t="str">
        <f>TEXT(SalesDataTable[[#This Row],[Order Date]],"MMM")</f>
        <v>Apr</v>
      </c>
      <c r="G583" s="3" t="s">
        <v>20</v>
      </c>
      <c r="H583" s="3" t="s">
        <v>47</v>
      </c>
      <c r="I583" s="3" t="s">
        <v>2</v>
      </c>
      <c r="J583" s="3" t="s">
        <v>13</v>
      </c>
      <c r="K583" s="3" t="s">
        <v>14</v>
      </c>
      <c r="L583" s="3" t="s">
        <v>32</v>
      </c>
      <c r="M583" s="4">
        <v>1</v>
      </c>
      <c r="N583" s="5">
        <v>45.82</v>
      </c>
      <c r="O583" s="6">
        <v>0.1</v>
      </c>
      <c r="P583" s="5">
        <v>18.48</v>
      </c>
      <c r="Q583" s="5">
        <f t="shared" si="36"/>
        <v>41.238</v>
      </c>
      <c r="R583" s="5">
        <f t="shared" si="37"/>
        <v>18.48</v>
      </c>
      <c r="S583" s="5">
        <f t="shared" si="38"/>
        <v>22.757999999999999</v>
      </c>
      <c r="T583" s="7">
        <f t="shared" si="39"/>
        <v>0.55186963480285167</v>
      </c>
    </row>
    <row r="584" spans="1:20" ht="15.5" x14ac:dyDescent="0.35">
      <c r="A584" s="1">
        <v>2445</v>
      </c>
      <c r="B584" s="2">
        <v>46128</v>
      </c>
      <c r="C584" s="3">
        <f>YEAR(SalesDataTable[[#This Row],[Order Date]])</f>
        <v>2026</v>
      </c>
      <c r="D584" s="8" t="str">
        <f>"Q"&amp;ROUNDUP(MONTH(SalesDataTable[[#This Row],[Order Date]])/3,0)</f>
        <v>Q2</v>
      </c>
      <c r="E584" s="3">
        <f>MONTH(SalesDataTable[[#This Row],[Order Date]])</f>
        <v>4</v>
      </c>
      <c r="F584" s="3" t="str">
        <f>TEXT(SalesDataTable[[#This Row],[Order Date]],"MMM")</f>
        <v>Apr</v>
      </c>
      <c r="G584" s="3" t="s">
        <v>0</v>
      </c>
      <c r="H584" s="3" t="s">
        <v>50</v>
      </c>
      <c r="I584" s="3" t="s">
        <v>2</v>
      </c>
      <c r="J584" s="3" t="s">
        <v>3</v>
      </c>
      <c r="K584" s="3" t="s">
        <v>9</v>
      </c>
      <c r="L584" s="3" t="s">
        <v>46</v>
      </c>
      <c r="M584" s="4">
        <v>1</v>
      </c>
      <c r="N584" s="5">
        <v>70.95</v>
      </c>
      <c r="O584" s="6">
        <v>0</v>
      </c>
      <c r="P584" s="5">
        <v>31.43</v>
      </c>
      <c r="Q584" s="5">
        <f t="shared" si="36"/>
        <v>70.95</v>
      </c>
      <c r="R584" s="5">
        <f t="shared" si="37"/>
        <v>31.43</v>
      </c>
      <c r="S584" s="5">
        <f t="shared" si="38"/>
        <v>39.520000000000003</v>
      </c>
      <c r="T584" s="7">
        <f t="shared" si="39"/>
        <v>0.55701198026779419</v>
      </c>
    </row>
    <row r="585" spans="1:20" ht="15.5" x14ac:dyDescent="0.35">
      <c r="A585" s="1">
        <v>3311</v>
      </c>
      <c r="B585" s="2">
        <v>46128</v>
      </c>
      <c r="C585" s="3">
        <f>YEAR(SalesDataTable[[#This Row],[Order Date]])</f>
        <v>2026</v>
      </c>
      <c r="D585" s="8" t="str">
        <f>"Q"&amp;ROUNDUP(MONTH(SalesDataTable[[#This Row],[Order Date]])/3,0)</f>
        <v>Q2</v>
      </c>
      <c r="E585" s="3">
        <f>MONTH(SalesDataTable[[#This Row],[Order Date]])</f>
        <v>4</v>
      </c>
      <c r="F585" s="3" t="str">
        <f>TEXT(SalesDataTable[[#This Row],[Order Date]],"MMM")</f>
        <v>Apr</v>
      </c>
      <c r="G585" s="3" t="s">
        <v>6</v>
      </c>
      <c r="H585" s="3" t="s">
        <v>41</v>
      </c>
      <c r="I585" s="3" t="s">
        <v>2</v>
      </c>
      <c r="J585" s="3" t="s">
        <v>13</v>
      </c>
      <c r="K585" s="3" t="s">
        <v>14</v>
      </c>
      <c r="L585" s="3" t="s">
        <v>32</v>
      </c>
      <c r="M585" s="4">
        <v>1</v>
      </c>
      <c r="N585" s="5">
        <v>46.68</v>
      </c>
      <c r="O585" s="6">
        <v>0.05</v>
      </c>
      <c r="P585" s="5">
        <v>18.350000000000001</v>
      </c>
      <c r="Q585" s="5">
        <f t="shared" si="36"/>
        <v>44.345999999999997</v>
      </c>
      <c r="R585" s="5">
        <f t="shared" si="37"/>
        <v>18.350000000000001</v>
      </c>
      <c r="S585" s="5">
        <f t="shared" si="38"/>
        <v>25.995999999999995</v>
      </c>
      <c r="T585" s="7">
        <f t="shared" si="39"/>
        <v>0.58620845172056102</v>
      </c>
    </row>
    <row r="586" spans="1:20" ht="15.5" x14ac:dyDescent="0.35">
      <c r="A586" s="1">
        <v>3320</v>
      </c>
      <c r="B586" s="2">
        <v>46128</v>
      </c>
      <c r="C586" s="3">
        <f>YEAR(SalesDataTable[[#This Row],[Order Date]])</f>
        <v>2026</v>
      </c>
      <c r="D586" s="8" t="str">
        <f>"Q"&amp;ROUNDUP(MONTH(SalesDataTable[[#This Row],[Order Date]])/3,0)</f>
        <v>Q2</v>
      </c>
      <c r="E586" s="3">
        <f>MONTH(SalesDataTable[[#This Row],[Order Date]])</f>
        <v>4</v>
      </c>
      <c r="F586" s="3" t="str">
        <f>TEXT(SalesDataTable[[#This Row],[Order Date]],"MMM")</f>
        <v>Apr</v>
      </c>
      <c r="G586" s="3" t="s">
        <v>11</v>
      </c>
      <c r="H586" s="3" t="s">
        <v>52</v>
      </c>
      <c r="I586" s="3" t="s">
        <v>2</v>
      </c>
      <c r="J586" s="3" t="s">
        <v>16</v>
      </c>
      <c r="K586" s="3" t="s">
        <v>14</v>
      </c>
      <c r="L586" s="3" t="s">
        <v>48</v>
      </c>
      <c r="M586" s="4">
        <v>5</v>
      </c>
      <c r="N586" s="5">
        <v>164.31</v>
      </c>
      <c r="O586" s="6">
        <v>0.05</v>
      </c>
      <c r="P586" s="5">
        <v>85.41</v>
      </c>
      <c r="Q586" s="5">
        <f t="shared" si="36"/>
        <v>780.47249999999997</v>
      </c>
      <c r="R586" s="5">
        <f t="shared" si="37"/>
        <v>427.04999999999995</v>
      </c>
      <c r="S586" s="5">
        <f t="shared" si="38"/>
        <v>353.42250000000001</v>
      </c>
      <c r="T586" s="7">
        <f t="shared" si="39"/>
        <v>0.45283145786686912</v>
      </c>
    </row>
    <row r="587" spans="1:20" ht="15.5" x14ac:dyDescent="0.35">
      <c r="A587" s="1">
        <v>3321</v>
      </c>
      <c r="B587" s="2">
        <v>46128</v>
      </c>
      <c r="C587" s="3">
        <f>YEAR(SalesDataTable[[#This Row],[Order Date]])</f>
        <v>2026</v>
      </c>
      <c r="D587" s="8" t="str">
        <f>"Q"&amp;ROUNDUP(MONTH(SalesDataTable[[#This Row],[Order Date]])/3,0)</f>
        <v>Q2</v>
      </c>
      <c r="E587" s="3">
        <f>MONTH(SalesDataTable[[#This Row],[Order Date]])</f>
        <v>4</v>
      </c>
      <c r="F587" s="3" t="str">
        <f>TEXT(SalesDataTable[[#This Row],[Order Date]],"MMM")</f>
        <v>Apr</v>
      </c>
      <c r="G587" s="3" t="s">
        <v>6</v>
      </c>
      <c r="H587" s="3" t="s">
        <v>27</v>
      </c>
      <c r="I587" s="3" t="s">
        <v>2</v>
      </c>
      <c r="J587" s="3" t="s">
        <v>16</v>
      </c>
      <c r="K587" s="3" t="s">
        <v>14</v>
      </c>
      <c r="L587" s="3" t="s">
        <v>15</v>
      </c>
      <c r="M587" s="4">
        <v>3</v>
      </c>
      <c r="N587" s="5">
        <v>35.57</v>
      </c>
      <c r="O587" s="6">
        <v>0</v>
      </c>
      <c r="P587" s="5">
        <v>13.67</v>
      </c>
      <c r="Q587" s="5">
        <f t="shared" si="36"/>
        <v>106.71000000000001</v>
      </c>
      <c r="R587" s="5">
        <f t="shared" si="37"/>
        <v>41.01</v>
      </c>
      <c r="S587" s="5">
        <f t="shared" si="38"/>
        <v>65.700000000000017</v>
      </c>
      <c r="T587" s="7">
        <f t="shared" si="39"/>
        <v>0.61568737700309262</v>
      </c>
    </row>
    <row r="588" spans="1:20" ht="15.5" x14ac:dyDescent="0.35">
      <c r="A588" s="1">
        <v>5181</v>
      </c>
      <c r="B588" s="2">
        <v>46128</v>
      </c>
      <c r="C588" s="3">
        <f>YEAR(SalesDataTable[[#This Row],[Order Date]])</f>
        <v>2026</v>
      </c>
      <c r="D588" s="8" t="str">
        <f>"Q"&amp;ROUNDUP(MONTH(SalesDataTable[[#This Row],[Order Date]])/3,0)</f>
        <v>Q2</v>
      </c>
      <c r="E588" s="3">
        <f>MONTH(SalesDataTable[[#This Row],[Order Date]])</f>
        <v>4</v>
      </c>
      <c r="F588" s="3" t="str">
        <f>TEXT(SalesDataTable[[#This Row],[Order Date]],"MMM")</f>
        <v>Apr</v>
      </c>
      <c r="G588" s="3" t="s">
        <v>0</v>
      </c>
      <c r="H588" s="3" t="s">
        <v>1</v>
      </c>
      <c r="I588" s="3" t="s">
        <v>28</v>
      </c>
      <c r="J588" s="3" t="s">
        <v>13</v>
      </c>
      <c r="K588" s="3" t="s">
        <v>14</v>
      </c>
      <c r="L588" s="3" t="s">
        <v>32</v>
      </c>
      <c r="M588" s="4">
        <v>2</v>
      </c>
      <c r="N588" s="5">
        <v>45.51</v>
      </c>
      <c r="O588" s="6">
        <v>0.1</v>
      </c>
      <c r="P588" s="5">
        <v>18.809999999999999</v>
      </c>
      <c r="Q588" s="5">
        <f t="shared" si="36"/>
        <v>81.917999999999992</v>
      </c>
      <c r="R588" s="5">
        <f t="shared" si="37"/>
        <v>37.619999999999997</v>
      </c>
      <c r="S588" s="5">
        <f t="shared" si="38"/>
        <v>44.297999999999995</v>
      </c>
      <c r="T588" s="7">
        <f t="shared" si="39"/>
        <v>0.54076027246758951</v>
      </c>
    </row>
    <row r="589" spans="1:20" ht="15.5" x14ac:dyDescent="0.35">
      <c r="A589" s="1">
        <v>5187</v>
      </c>
      <c r="B589" s="2">
        <v>46128</v>
      </c>
      <c r="C589" s="3">
        <f>YEAR(SalesDataTable[[#This Row],[Order Date]])</f>
        <v>2026</v>
      </c>
      <c r="D589" s="8" t="str">
        <f>"Q"&amp;ROUNDUP(MONTH(SalesDataTable[[#This Row],[Order Date]])/3,0)</f>
        <v>Q2</v>
      </c>
      <c r="E589" s="3">
        <f>MONTH(SalesDataTable[[#This Row],[Order Date]])</f>
        <v>4</v>
      </c>
      <c r="F589" s="3" t="str">
        <f>TEXT(SalesDataTable[[#This Row],[Order Date]],"MMM")</f>
        <v>Apr</v>
      </c>
      <c r="G589" s="3" t="s">
        <v>20</v>
      </c>
      <c r="H589" s="3" t="s">
        <v>33</v>
      </c>
      <c r="I589" s="3" t="s">
        <v>2</v>
      </c>
      <c r="J589" s="3" t="s">
        <v>3</v>
      </c>
      <c r="K589" s="3" t="s">
        <v>23</v>
      </c>
      <c r="L589" s="3" t="s">
        <v>29</v>
      </c>
      <c r="M589" s="4">
        <v>2</v>
      </c>
      <c r="N589" s="5">
        <v>198.32</v>
      </c>
      <c r="O589" s="6">
        <v>0</v>
      </c>
      <c r="P589" s="5">
        <v>106.8</v>
      </c>
      <c r="Q589" s="5">
        <f t="shared" si="36"/>
        <v>396.64</v>
      </c>
      <c r="R589" s="5">
        <f t="shared" si="37"/>
        <v>213.6</v>
      </c>
      <c r="S589" s="5">
        <f t="shared" si="38"/>
        <v>183.04</v>
      </c>
      <c r="T589" s="7">
        <f t="shared" si="39"/>
        <v>0.46147640177490923</v>
      </c>
    </row>
    <row r="590" spans="1:20" ht="15.5" x14ac:dyDescent="0.35">
      <c r="A590" s="1">
        <v>605</v>
      </c>
      <c r="B590" s="2">
        <v>46129</v>
      </c>
      <c r="C590" s="3">
        <f>YEAR(SalesDataTable[[#This Row],[Order Date]])</f>
        <v>2026</v>
      </c>
      <c r="D590" s="8" t="str">
        <f>"Q"&amp;ROUNDUP(MONTH(SalesDataTable[[#This Row],[Order Date]])/3,0)</f>
        <v>Q2</v>
      </c>
      <c r="E590" s="3">
        <f>MONTH(SalesDataTable[[#This Row],[Order Date]])</f>
        <v>4</v>
      </c>
      <c r="F590" s="3" t="str">
        <f>TEXT(SalesDataTable[[#This Row],[Order Date]],"MMM")</f>
        <v>Apr</v>
      </c>
      <c r="G590" s="3" t="s">
        <v>20</v>
      </c>
      <c r="H590" s="3" t="s">
        <v>33</v>
      </c>
      <c r="I590" s="3" t="s">
        <v>28</v>
      </c>
      <c r="J590" s="3" t="s">
        <v>16</v>
      </c>
      <c r="K590" s="3" t="s">
        <v>14</v>
      </c>
      <c r="L590" s="3" t="s">
        <v>44</v>
      </c>
      <c r="M590" s="4">
        <v>2</v>
      </c>
      <c r="N590" s="5">
        <v>130.94</v>
      </c>
      <c r="O590" s="6">
        <v>0</v>
      </c>
      <c r="P590" s="5">
        <v>67.459999999999994</v>
      </c>
      <c r="Q590" s="5">
        <f t="shared" si="36"/>
        <v>261.88</v>
      </c>
      <c r="R590" s="5">
        <f t="shared" si="37"/>
        <v>134.91999999999999</v>
      </c>
      <c r="S590" s="5">
        <f t="shared" si="38"/>
        <v>126.96000000000001</v>
      </c>
      <c r="T590" s="7">
        <f t="shared" si="39"/>
        <v>0.48480219948067821</v>
      </c>
    </row>
    <row r="591" spans="1:20" ht="15.5" x14ac:dyDescent="0.35">
      <c r="A591" s="1">
        <v>3244</v>
      </c>
      <c r="B591" s="2">
        <v>46129</v>
      </c>
      <c r="C591" s="3">
        <f>YEAR(SalesDataTable[[#This Row],[Order Date]])</f>
        <v>2026</v>
      </c>
      <c r="D591" s="8" t="str">
        <f>"Q"&amp;ROUNDUP(MONTH(SalesDataTable[[#This Row],[Order Date]])/3,0)</f>
        <v>Q2</v>
      </c>
      <c r="E591" s="3">
        <f>MONTH(SalesDataTable[[#This Row],[Order Date]])</f>
        <v>4</v>
      </c>
      <c r="F591" s="3" t="str">
        <f>TEXT(SalesDataTable[[#This Row],[Order Date]],"MMM")</f>
        <v>Apr</v>
      </c>
      <c r="G591" s="3" t="s">
        <v>6</v>
      </c>
      <c r="H591" s="3" t="s">
        <v>41</v>
      </c>
      <c r="I591" s="3" t="s">
        <v>28</v>
      </c>
      <c r="J591" s="3" t="s">
        <v>3</v>
      </c>
      <c r="K591" s="3" t="s">
        <v>14</v>
      </c>
      <c r="L591" s="3" t="s">
        <v>44</v>
      </c>
      <c r="M591" s="4">
        <v>1</v>
      </c>
      <c r="N591" s="5">
        <v>131.62</v>
      </c>
      <c r="O591" s="6">
        <v>0</v>
      </c>
      <c r="P591" s="5">
        <v>66.95</v>
      </c>
      <c r="Q591" s="5">
        <f t="shared" si="36"/>
        <v>131.62</v>
      </c>
      <c r="R591" s="5">
        <f t="shared" si="37"/>
        <v>66.95</v>
      </c>
      <c r="S591" s="5">
        <f t="shared" si="38"/>
        <v>64.67</v>
      </c>
      <c r="T591" s="7">
        <f t="shared" si="39"/>
        <v>0.49133870232487464</v>
      </c>
    </row>
    <row r="592" spans="1:20" ht="15.5" x14ac:dyDescent="0.35">
      <c r="A592" s="1">
        <v>4047</v>
      </c>
      <c r="B592" s="2">
        <v>46129</v>
      </c>
      <c r="C592" s="3">
        <f>YEAR(SalesDataTable[[#This Row],[Order Date]])</f>
        <v>2026</v>
      </c>
      <c r="D592" s="8" t="str">
        <f>"Q"&amp;ROUNDUP(MONTH(SalesDataTable[[#This Row],[Order Date]])/3,0)</f>
        <v>Q2</v>
      </c>
      <c r="E592" s="3">
        <f>MONTH(SalesDataTable[[#This Row],[Order Date]])</f>
        <v>4</v>
      </c>
      <c r="F592" s="3" t="str">
        <f>TEXT(SalesDataTable[[#This Row],[Order Date]],"MMM")</f>
        <v>Apr</v>
      </c>
      <c r="G592" s="3" t="s">
        <v>0</v>
      </c>
      <c r="H592" s="3" t="s">
        <v>1</v>
      </c>
      <c r="I592" s="3" t="s">
        <v>8</v>
      </c>
      <c r="J592" s="3" t="s">
        <v>16</v>
      </c>
      <c r="K592" s="3" t="s">
        <v>14</v>
      </c>
      <c r="L592" s="3" t="s">
        <v>48</v>
      </c>
      <c r="M592" s="4">
        <v>8</v>
      </c>
      <c r="N592" s="5">
        <v>168.34</v>
      </c>
      <c r="O592" s="6">
        <v>0.15</v>
      </c>
      <c r="P592" s="5">
        <v>88.7</v>
      </c>
      <c r="Q592" s="5">
        <f t="shared" si="36"/>
        <v>1144.712</v>
      </c>
      <c r="R592" s="5">
        <f t="shared" si="37"/>
        <v>709.6</v>
      </c>
      <c r="S592" s="5">
        <f t="shared" si="38"/>
        <v>435.11199999999997</v>
      </c>
      <c r="T592" s="7">
        <f t="shared" si="39"/>
        <v>0.38010608781946897</v>
      </c>
    </row>
    <row r="593" spans="1:20" ht="15.5" x14ac:dyDescent="0.35">
      <c r="A593" s="1">
        <v>4101</v>
      </c>
      <c r="B593" s="2">
        <v>46129</v>
      </c>
      <c r="C593" s="3">
        <f>YEAR(SalesDataTable[[#This Row],[Order Date]])</f>
        <v>2026</v>
      </c>
      <c r="D593" s="8" t="str">
        <f>"Q"&amp;ROUNDUP(MONTH(SalesDataTable[[#This Row],[Order Date]])/3,0)</f>
        <v>Q2</v>
      </c>
      <c r="E593" s="3">
        <f>MONTH(SalesDataTable[[#This Row],[Order Date]])</f>
        <v>4</v>
      </c>
      <c r="F593" s="3" t="str">
        <f>TEXT(SalesDataTable[[#This Row],[Order Date]],"MMM")</f>
        <v>Apr</v>
      </c>
      <c r="G593" s="3" t="s">
        <v>6</v>
      </c>
      <c r="H593" s="3" t="s">
        <v>27</v>
      </c>
      <c r="I593" s="3" t="s">
        <v>2</v>
      </c>
      <c r="J593" s="3" t="s">
        <v>3</v>
      </c>
      <c r="K593" s="3" t="s">
        <v>23</v>
      </c>
      <c r="L593" s="3" t="s">
        <v>40</v>
      </c>
      <c r="M593" s="4">
        <v>1</v>
      </c>
      <c r="N593" s="5">
        <v>81.040000000000006</v>
      </c>
      <c r="O593" s="6">
        <v>0</v>
      </c>
      <c r="P593" s="5">
        <v>39.97</v>
      </c>
      <c r="Q593" s="5">
        <f t="shared" si="36"/>
        <v>81.040000000000006</v>
      </c>
      <c r="R593" s="5">
        <f t="shared" si="37"/>
        <v>39.97</v>
      </c>
      <c r="S593" s="5">
        <f t="shared" si="38"/>
        <v>41.070000000000007</v>
      </c>
      <c r="T593" s="7">
        <f t="shared" si="39"/>
        <v>0.50678677196446209</v>
      </c>
    </row>
    <row r="594" spans="1:20" ht="15.5" x14ac:dyDescent="0.35">
      <c r="A594" s="1">
        <v>4537</v>
      </c>
      <c r="B594" s="2">
        <v>46129</v>
      </c>
      <c r="C594" s="3">
        <f>YEAR(SalesDataTable[[#This Row],[Order Date]])</f>
        <v>2026</v>
      </c>
      <c r="D594" s="8" t="str">
        <f>"Q"&amp;ROUNDUP(MONTH(SalesDataTable[[#This Row],[Order Date]])/3,0)</f>
        <v>Q2</v>
      </c>
      <c r="E594" s="3">
        <f>MONTH(SalesDataTable[[#This Row],[Order Date]])</f>
        <v>4</v>
      </c>
      <c r="F594" s="3" t="str">
        <f>TEXT(SalesDataTable[[#This Row],[Order Date]],"MMM")</f>
        <v>Apr</v>
      </c>
      <c r="G594" s="3" t="s">
        <v>20</v>
      </c>
      <c r="H594" s="3" t="s">
        <v>33</v>
      </c>
      <c r="I594" s="3" t="s">
        <v>2</v>
      </c>
      <c r="J594" s="3" t="s">
        <v>16</v>
      </c>
      <c r="K594" s="3" t="s">
        <v>23</v>
      </c>
      <c r="L594" s="3" t="s">
        <v>40</v>
      </c>
      <c r="M594" s="4">
        <v>3</v>
      </c>
      <c r="N594" s="5">
        <v>81.53</v>
      </c>
      <c r="O594" s="6">
        <v>0.05</v>
      </c>
      <c r="P594" s="5">
        <v>38.630000000000003</v>
      </c>
      <c r="Q594" s="5">
        <f t="shared" si="36"/>
        <v>232.3605</v>
      </c>
      <c r="R594" s="5">
        <f t="shared" si="37"/>
        <v>115.89000000000001</v>
      </c>
      <c r="S594" s="5">
        <f t="shared" si="38"/>
        <v>116.47049999999999</v>
      </c>
      <c r="T594" s="7">
        <f t="shared" si="39"/>
        <v>0.50124913657872139</v>
      </c>
    </row>
    <row r="595" spans="1:20" ht="15.5" x14ac:dyDescent="0.35">
      <c r="A595" s="1">
        <v>754</v>
      </c>
      <c r="B595" s="2">
        <v>46130</v>
      </c>
      <c r="C595" s="3">
        <f>YEAR(SalesDataTable[[#This Row],[Order Date]])</f>
        <v>2026</v>
      </c>
      <c r="D595" s="8" t="str">
        <f>"Q"&amp;ROUNDUP(MONTH(SalesDataTable[[#This Row],[Order Date]])/3,0)</f>
        <v>Q2</v>
      </c>
      <c r="E595" s="3">
        <f>MONTH(SalesDataTable[[#This Row],[Order Date]])</f>
        <v>4</v>
      </c>
      <c r="F595" s="3" t="str">
        <f>TEXT(SalesDataTable[[#This Row],[Order Date]],"MMM")</f>
        <v>Apr</v>
      </c>
      <c r="G595" s="3" t="s">
        <v>11</v>
      </c>
      <c r="H595" s="3" t="s">
        <v>39</v>
      </c>
      <c r="I595" s="3" t="s">
        <v>28</v>
      </c>
      <c r="J595" s="3" t="s">
        <v>3</v>
      </c>
      <c r="K595" s="3" t="s">
        <v>4</v>
      </c>
      <c r="L595" s="3" t="s">
        <v>30</v>
      </c>
      <c r="M595" s="4">
        <v>3</v>
      </c>
      <c r="N595" s="5">
        <v>104.8</v>
      </c>
      <c r="O595" s="6">
        <v>0.1</v>
      </c>
      <c r="P595" s="5">
        <v>50.59</v>
      </c>
      <c r="Q595" s="5">
        <f t="shared" si="36"/>
        <v>282.95999999999998</v>
      </c>
      <c r="R595" s="5">
        <f t="shared" si="37"/>
        <v>151.77000000000001</v>
      </c>
      <c r="S595" s="5">
        <f t="shared" si="38"/>
        <v>131.18999999999997</v>
      </c>
      <c r="T595" s="7">
        <f t="shared" si="39"/>
        <v>0.46363443596268017</v>
      </c>
    </row>
    <row r="596" spans="1:20" ht="15.5" x14ac:dyDescent="0.35">
      <c r="A596" s="1">
        <v>1340</v>
      </c>
      <c r="B596" s="2">
        <v>46130</v>
      </c>
      <c r="C596" s="3">
        <f>YEAR(SalesDataTable[[#This Row],[Order Date]])</f>
        <v>2026</v>
      </c>
      <c r="D596" s="8" t="str">
        <f>"Q"&amp;ROUNDUP(MONTH(SalesDataTable[[#This Row],[Order Date]])/3,0)</f>
        <v>Q2</v>
      </c>
      <c r="E596" s="3">
        <f>MONTH(SalesDataTable[[#This Row],[Order Date]])</f>
        <v>4</v>
      </c>
      <c r="F596" s="3" t="str">
        <f>TEXT(SalesDataTable[[#This Row],[Order Date]],"MMM")</f>
        <v>Apr</v>
      </c>
      <c r="G596" s="3" t="s">
        <v>20</v>
      </c>
      <c r="H596" s="3" t="s">
        <v>33</v>
      </c>
      <c r="I596" s="3" t="s">
        <v>2</v>
      </c>
      <c r="J596" s="3" t="s">
        <v>13</v>
      </c>
      <c r="K596" s="3" t="s">
        <v>34</v>
      </c>
      <c r="L596" s="3" t="s">
        <v>45</v>
      </c>
      <c r="M596" s="4">
        <v>2</v>
      </c>
      <c r="N596" s="5">
        <v>51.24</v>
      </c>
      <c r="O596" s="6">
        <v>0</v>
      </c>
      <c r="P596" s="5">
        <v>22.52</v>
      </c>
      <c r="Q596" s="5">
        <f t="shared" si="36"/>
        <v>102.48</v>
      </c>
      <c r="R596" s="5">
        <f t="shared" si="37"/>
        <v>45.04</v>
      </c>
      <c r="S596" s="5">
        <f t="shared" si="38"/>
        <v>57.440000000000005</v>
      </c>
      <c r="T596" s="7">
        <f t="shared" si="39"/>
        <v>0.56049960967993762</v>
      </c>
    </row>
    <row r="597" spans="1:20" ht="15.5" x14ac:dyDescent="0.35">
      <c r="A597" s="1">
        <v>1444</v>
      </c>
      <c r="B597" s="2">
        <v>46130</v>
      </c>
      <c r="C597" s="3">
        <f>YEAR(SalesDataTable[[#This Row],[Order Date]])</f>
        <v>2026</v>
      </c>
      <c r="D597" s="8" t="str">
        <f>"Q"&amp;ROUNDUP(MONTH(SalesDataTable[[#This Row],[Order Date]])/3,0)</f>
        <v>Q2</v>
      </c>
      <c r="E597" s="3">
        <f>MONTH(SalesDataTable[[#This Row],[Order Date]])</f>
        <v>4</v>
      </c>
      <c r="F597" s="3" t="str">
        <f>TEXT(SalesDataTable[[#This Row],[Order Date]],"MMM")</f>
        <v>Apr</v>
      </c>
      <c r="G597" s="3" t="s">
        <v>11</v>
      </c>
      <c r="H597" s="3" t="s">
        <v>39</v>
      </c>
      <c r="I597" s="3" t="s">
        <v>19</v>
      </c>
      <c r="J597" s="3" t="s">
        <v>3</v>
      </c>
      <c r="K597" s="3" t="s">
        <v>23</v>
      </c>
      <c r="L597" s="3" t="s">
        <v>51</v>
      </c>
      <c r="M597" s="4">
        <v>1</v>
      </c>
      <c r="N597" s="5">
        <v>120.52</v>
      </c>
      <c r="O597" s="6">
        <v>0.1</v>
      </c>
      <c r="P597" s="5">
        <v>59.01</v>
      </c>
      <c r="Q597" s="5">
        <f t="shared" si="36"/>
        <v>108.468</v>
      </c>
      <c r="R597" s="5">
        <f t="shared" si="37"/>
        <v>59.01</v>
      </c>
      <c r="S597" s="5">
        <f t="shared" si="38"/>
        <v>49.458000000000006</v>
      </c>
      <c r="T597" s="7">
        <f t="shared" si="39"/>
        <v>0.45596858059519862</v>
      </c>
    </row>
    <row r="598" spans="1:20" ht="15.5" x14ac:dyDescent="0.35">
      <c r="A598" s="1">
        <v>2390</v>
      </c>
      <c r="B598" s="2">
        <v>46130</v>
      </c>
      <c r="C598" s="3">
        <f>YEAR(SalesDataTable[[#This Row],[Order Date]])</f>
        <v>2026</v>
      </c>
      <c r="D598" s="8" t="str">
        <f>"Q"&amp;ROUNDUP(MONTH(SalesDataTable[[#This Row],[Order Date]])/3,0)</f>
        <v>Q2</v>
      </c>
      <c r="E598" s="3">
        <f>MONTH(SalesDataTable[[#This Row],[Order Date]])</f>
        <v>4</v>
      </c>
      <c r="F598" s="3" t="str">
        <f>TEXT(SalesDataTable[[#This Row],[Order Date]],"MMM")</f>
        <v>Apr</v>
      </c>
      <c r="G598" s="3" t="s">
        <v>20</v>
      </c>
      <c r="H598" s="3" t="s">
        <v>33</v>
      </c>
      <c r="I598" s="3" t="s">
        <v>19</v>
      </c>
      <c r="J598" s="3" t="s">
        <v>3</v>
      </c>
      <c r="K598" s="3" t="s">
        <v>23</v>
      </c>
      <c r="L598" s="3" t="s">
        <v>40</v>
      </c>
      <c r="M598" s="4">
        <v>1</v>
      </c>
      <c r="N598" s="5">
        <v>80.98</v>
      </c>
      <c r="O598" s="6">
        <v>0</v>
      </c>
      <c r="P598" s="5">
        <v>40.19</v>
      </c>
      <c r="Q598" s="5">
        <f t="shared" si="36"/>
        <v>80.98</v>
      </c>
      <c r="R598" s="5">
        <f t="shared" si="37"/>
        <v>40.19</v>
      </c>
      <c r="S598" s="5">
        <f t="shared" si="38"/>
        <v>40.790000000000006</v>
      </c>
      <c r="T598" s="7">
        <f t="shared" si="39"/>
        <v>0.50370461842430236</v>
      </c>
    </row>
    <row r="599" spans="1:20" ht="15.5" x14ac:dyDescent="0.35">
      <c r="A599" s="1">
        <v>3076</v>
      </c>
      <c r="B599" s="2">
        <v>46130</v>
      </c>
      <c r="C599" s="3">
        <f>YEAR(SalesDataTable[[#This Row],[Order Date]])</f>
        <v>2026</v>
      </c>
      <c r="D599" s="8" t="str">
        <f>"Q"&amp;ROUNDUP(MONTH(SalesDataTable[[#This Row],[Order Date]])/3,0)</f>
        <v>Q2</v>
      </c>
      <c r="E599" s="3">
        <f>MONTH(SalesDataTable[[#This Row],[Order Date]])</f>
        <v>4</v>
      </c>
      <c r="F599" s="3" t="str">
        <f>TEXT(SalesDataTable[[#This Row],[Order Date]],"MMM")</f>
        <v>Apr</v>
      </c>
      <c r="G599" s="3" t="s">
        <v>11</v>
      </c>
      <c r="H599" s="3" t="s">
        <v>12</v>
      </c>
      <c r="I599" s="3" t="s">
        <v>2</v>
      </c>
      <c r="J599" s="3" t="s">
        <v>16</v>
      </c>
      <c r="K599" s="3" t="s">
        <v>23</v>
      </c>
      <c r="L599" s="3" t="s">
        <v>40</v>
      </c>
      <c r="M599" s="4">
        <v>2</v>
      </c>
      <c r="N599" s="5">
        <v>82.58</v>
      </c>
      <c r="O599" s="6">
        <v>0.1</v>
      </c>
      <c r="P599" s="5">
        <v>39.93</v>
      </c>
      <c r="Q599" s="5">
        <f t="shared" si="36"/>
        <v>148.64400000000001</v>
      </c>
      <c r="R599" s="5">
        <f t="shared" si="37"/>
        <v>79.86</v>
      </c>
      <c r="S599" s="5">
        <f t="shared" si="38"/>
        <v>68.784000000000006</v>
      </c>
      <c r="T599" s="7">
        <f t="shared" si="39"/>
        <v>0.46274319851457174</v>
      </c>
    </row>
    <row r="600" spans="1:20" ht="15.5" x14ac:dyDescent="0.35">
      <c r="A600" s="1">
        <v>3157</v>
      </c>
      <c r="B600" s="2">
        <v>46130</v>
      </c>
      <c r="C600" s="3">
        <f>YEAR(SalesDataTable[[#This Row],[Order Date]])</f>
        <v>2026</v>
      </c>
      <c r="D600" s="8" t="str">
        <f>"Q"&amp;ROUNDUP(MONTH(SalesDataTable[[#This Row],[Order Date]])/3,0)</f>
        <v>Q2</v>
      </c>
      <c r="E600" s="3">
        <f>MONTH(SalesDataTable[[#This Row],[Order Date]])</f>
        <v>4</v>
      </c>
      <c r="F600" s="3" t="str">
        <f>TEXT(SalesDataTable[[#This Row],[Order Date]],"MMM")</f>
        <v>Apr</v>
      </c>
      <c r="G600" s="3" t="s">
        <v>20</v>
      </c>
      <c r="H600" s="3" t="s">
        <v>33</v>
      </c>
      <c r="I600" s="3" t="s">
        <v>2</v>
      </c>
      <c r="J600" s="3" t="s">
        <v>13</v>
      </c>
      <c r="K600" s="3" t="s">
        <v>23</v>
      </c>
      <c r="L600" s="3" t="s">
        <v>29</v>
      </c>
      <c r="M600" s="4">
        <v>2</v>
      </c>
      <c r="N600" s="5">
        <v>200.36</v>
      </c>
      <c r="O600" s="6">
        <v>0</v>
      </c>
      <c r="P600" s="5">
        <v>105.12</v>
      </c>
      <c r="Q600" s="5">
        <f t="shared" si="36"/>
        <v>400.72</v>
      </c>
      <c r="R600" s="5">
        <f t="shared" si="37"/>
        <v>210.24</v>
      </c>
      <c r="S600" s="5">
        <f t="shared" si="38"/>
        <v>190.48000000000002</v>
      </c>
      <c r="T600" s="7">
        <f t="shared" si="39"/>
        <v>0.47534438011579161</v>
      </c>
    </row>
    <row r="601" spans="1:20" ht="15.5" x14ac:dyDescent="0.35">
      <c r="A601" s="1">
        <v>4516</v>
      </c>
      <c r="B601" s="2">
        <v>46130</v>
      </c>
      <c r="C601" s="3">
        <f>YEAR(SalesDataTable[[#This Row],[Order Date]])</f>
        <v>2026</v>
      </c>
      <c r="D601" s="8" t="str">
        <f>"Q"&amp;ROUNDUP(MONTH(SalesDataTable[[#This Row],[Order Date]])/3,0)</f>
        <v>Q2</v>
      </c>
      <c r="E601" s="3">
        <f>MONTH(SalesDataTable[[#This Row],[Order Date]])</f>
        <v>4</v>
      </c>
      <c r="F601" s="3" t="str">
        <f>TEXT(SalesDataTable[[#This Row],[Order Date]],"MMM")</f>
        <v>Apr</v>
      </c>
      <c r="G601" s="3" t="s">
        <v>11</v>
      </c>
      <c r="H601" s="3" t="s">
        <v>25</v>
      </c>
      <c r="I601" s="3" t="s">
        <v>2</v>
      </c>
      <c r="J601" s="3" t="s">
        <v>3</v>
      </c>
      <c r="K601" s="3" t="s">
        <v>23</v>
      </c>
      <c r="L601" s="3" t="s">
        <v>29</v>
      </c>
      <c r="M601" s="4">
        <v>1</v>
      </c>
      <c r="N601" s="5">
        <v>196.24</v>
      </c>
      <c r="O601" s="6">
        <v>0</v>
      </c>
      <c r="P601" s="5">
        <v>106.34</v>
      </c>
      <c r="Q601" s="5">
        <f t="shared" si="36"/>
        <v>196.24</v>
      </c>
      <c r="R601" s="5">
        <f t="shared" si="37"/>
        <v>106.34</v>
      </c>
      <c r="S601" s="5">
        <f t="shared" si="38"/>
        <v>89.9</v>
      </c>
      <c r="T601" s="7">
        <f t="shared" si="39"/>
        <v>0.45811251528740321</v>
      </c>
    </row>
    <row r="602" spans="1:20" ht="15.5" x14ac:dyDescent="0.35">
      <c r="A602" s="1">
        <v>5119</v>
      </c>
      <c r="B602" s="2">
        <v>46130</v>
      </c>
      <c r="C602" s="3">
        <f>YEAR(SalesDataTable[[#This Row],[Order Date]])</f>
        <v>2026</v>
      </c>
      <c r="D602" s="8" t="str">
        <f>"Q"&amp;ROUNDUP(MONTH(SalesDataTable[[#This Row],[Order Date]])/3,0)</f>
        <v>Q2</v>
      </c>
      <c r="E602" s="3">
        <f>MONTH(SalesDataTable[[#This Row],[Order Date]])</f>
        <v>4</v>
      </c>
      <c r="F602" s="3" t="str">
        <f>TEXT(SalesDataTable[[#This Row],[Order Date]],"MMM")</f>
        <v>Apr</v>
      </c>
      <c r="G602" s="3" t="s">
        <v>0</v>
      </c>
      <c r="H602" s="3" t="s">
        <v>50</v>
      </c>
      <c r="I602" s="3" t="s">
        <v>2</v>
      </c>
      <c r="J602" s="3" t="s">
        <v>16</v>
      </c>
      <c r="K602" s="3" t="s">
        <v>9</v>
      </c>
      <c r="L602" s="3" t="s">
        <v>10</v>
      </c>
      <c r="M602" s="4">
        <v>1</v>
      </c>
      <c r="N602" s="5">
        <v>93.32</v>
      </c>
      <c r="O602" s="6">
        <v>0</v>
      </c>
      <c r="P602" s="5">
        <v>44.82</v>
      </c>
      <c r="Q602" s="5">
        <f t="shared" si="36"/>
        <v>93.32</v>
      </c>
      <c r="R602" s="5">
        <f t="shared" si="37"/>
        <v>44.82</v>
      </c>
      <c r="S602" s="5">
        <f t="shared" si="38"/>
        <v>48.499999999999993</v>
      </c>
      <c r="T602" s="7">
        <f t="shared" si="39"/>
        <v>0.51971710244320612</v>
      </c>
    </row>
    <row r="603" spans="1:20" ht="15.5" x14ac:dyDescent="0.35">
      <c r="A603" s="1">
        <v>125</v>
      </c>
      <c r="B603" s="2">
        <v>46131</v>
      </c>
      <c r="C603" s="3">
        <f>YEAR(SalesDataTable[[#This Row],[Order Date]])</f>
        <v>2026</v>
      </c>
      <c r="D603" s="8" t="str">
        <f>"Q"&amp;ROUNDUP(MONTH(SalesDataTable[[#This Row],[Order Date]])/3,0)</f>
        <v>Q2</v>
      </c>
      <c r="E603" s="3">
        <f>MONTH(SalesDataTable[[#This Row],[Order Date]])</f>
        <v>4</v>
      </c>
      <c r="F603" s="3" t="str">
        <f>TEXT(SalesDataTable[[#This Row],[Order Date]],"MMM")</f>
        <v>Apr</v>
      </c>
      <c r="G603" s="3" t="s">
        <v>20</v>
      </c>
      <c r="H603" s="3" t="s">
        <v>31</v>
      </c>
      <c r="I603" s="3" t="s">
        <v>2</v>
      </c>
      <c r="J603" s="3" t="s">
        <v>3</v>
      </c>
      <c r="K603" s="3" t="s">
        <v>4</v>
      </c>
      <c r="L603" s="3" t="s">
        <v>30</v>
      </c>
      <c r="M603" s="4">
        <v>2</v>
      </c>
      <c r="N603" s="5">
        <v>101.61</v>
      </c>
      <c r="O603" s="6">
        <v>0</v>
      </c>
      <c r="P603" s="5">
        <v>49.9</v>
      </c>
      <c r="Q603" s="5">
        <f t="shared" si="36"/>
        <v>203.22</v>
      </c>
      <c r="R603" s="5">
        <f t="shared" si="37"/>
        <v>99.8</v>
      </c>
      <c r="S603" s="5">
        <f t="shared" si="38"/>
        <v>103.42</v>
      </c>
      <c r="T603" s="7">
        <f t="shared" si="39"/>
        <v>0.50890660368074014</v>
      </c>
    </row>
    <row r="604" spans="1:20" ht="15.5" x14ac:dyDescent="0.35">
      <c r="A604" s="1">
        <v>728</v>
      </c>
      <c r="B604" s="2">
        <v>46131</v>
      </c>
      <c r="C604" s="3">
        <f>YEAR(SalesDataTable[[#This Row],[Order Date]])</f>
        <v>2026</v>
      </c>
      <c r="D604" s="8" t="str">
        <f>"Q"&amp;ROUNDUP(MONTH(SalesDataTable[[#This Row],[Order Date]])/3,0)</f>
        <v>Q2</v>
      </c>
      <c r="E604" s="3">
        <f>MONTH(SalesDataTable[[#This Row],[Order Date]])</f>
        <v>4</v>
      </c>
      <c r="F604" s="3" t="str">
        <f>TEXT(SalesDataTable[[#This Row],[Order Date]],"MMM")</f>
        <v>Apr</v>
      </c>
      <c r="G604" s="3" t="s">
        <v>6</v>
      </c>
      <c r="H604" s="3" t="s">
        <v>49</v>
      </c>
      <c r="I604" s="3" t="s">
        <v>2</v>
      </c>
      <c r="J604" s="3" t="s">
        <v>3</v>
      </c>
      <c r="K604" s="3" t="s">
        <v>4</v>
      </c>
      <c r="L604" s="3" t="s">
        <v>30</v>
      </c>
      <c r="M604" s="4">
        <v>1</v>
      </c>
      <c r="N604" s="5">
        <v>104.91</v>
      </c>
      <c r="O604" s="6">
        <v>0</v>
      </c>
      <c r="P604" s="5">
        <v>51.68</v>
      </c>
      <c r="Q604" s="5">
        <f t="shared" si="36"/>
        <v>104.91</v>
      </c>
      <c r="R604" s="5">
        <f t="shared" si="37"/>
        <v>51.68</v>
      </c>
      <c r="S604" s="5">
        <f t="shared" si="38"/>
        <v>53.23</v>
      </c>
      <c r="T604" s="7">
        <f t="shared" si="39"/>
        <v>0.50738728433895719</v>
      </c>
    </row>
    <row r="605" spans="1:20" ht="15.5" x14ac:dyDescent="0.35">
      <c r="A605" s="1">
        <v>1271</v>
      </c>
      <c r="B605" s="2">
        <v>46131</v>
      </c>
      <c r="C605" s="3">
        <f>YEAR(SalesDataTable[[#This Row],[Order Date]])</f>
        <v>2026</v>
      </c>
      <c r="D605" s="8" t="str">
        <f>"Q"&amp;ROUNDUP(MONTH(SalesDataTable[[#This Row],[Order Date]])/3,0)</f>
        <v>Q2</v>
      </c>
      <c r="E605" s="3">
        <f>MONTH(SalesDataTable[[#This Row],[Order Date]])</f>
        <v>4</v>
      </c>
      <c r="F605" s="3" t="str">
        <f>TEXT(SalesDataTable[[#This Row],[Order Date]],"MMM")</f>
        <v>Apr</v>
      </c>
      <c r="G605" s="3" t="s">
        <v>11</v>
      </c>
      <c r="H605" s="3" t="s">
        <v>12</v>
      </c>
      <c r="I605" s="3" t="s">
        <v>8</v>
      </c>
      <c r="J605" s="3" t="s">
        <v>16</v>
      </c>
      <c r="K605" s="3" t="s">
        <v>34</v>
      </c>
      <c r="L605" s="3" t="s">
        <v>35</v>
      </c>
      <c r="M605" s="4">
        <v>8</v>
      </c>
      <c r="N605" s="5">
        <v>39.99</v>
      </c>
      <c r="O605" s="6">
        <v>0.15</v>
      </c>
      <c r="P605" s="5">
        <v>14.92</v>
      </c>
      <c r="Q605" s="5">
        <f t="shared" si="36"/>
        <v>271.93200000000002</v>
      </c>
      <c r="R605" s="5">
        <f t="shared" si="37"/>
        <v>119.36</v>
      </c>
      <c r="S605" s="5">
        <f t="shared" si="38"/>
        <v>152.572</v>
      </c>
      <c r="T605" s="7">
        <f t="shared" si="39"/>
        <v>0.56106673727255341</v>
      </c>
    </row>
    <row r="606" spans="1:20" ht="15.5" x14ac:dyDescent="0.35">
      <c r="A606" s="1">
        <v>1284</v>
      </c>
      <c r="B606" s="2">
        <v>46131</v>
      </c>
      <c r="C606" s="3">
        <f>YEAR(SalesDataTable[[#This Row],[Order Date]])</f>
        <v>2026</v>
      </c>
      <c r="D606" s="8" t="str">
        <f>"Q"&amp;ROUNDUP(MONTH(SalesDataTable[[#This Row],[Order Date]])/3,0)</f>
        <v>Q2</v>
      </c>
      <c r="E606" s="3">
        <f>MONTH(SalesDataTable[[#This Row],[Order Date]])</f>
        <v>4</v>
      </c>
      <c r="F606" s="3" t="str">
        <f>TEXT(SalesDataTable[[#This Row],[Order Date]],"MMM")</f>
        <v>Apr</v>
      </c>
      <c r="G606" s="3" t="s">
        <v>6</v>
      </c>
      <c r="H606" s="3" t="s">
        <v>43</v>
      </c>
      <c r="I606" s="3" t="s">
        <v>19</v>
      </c>
      <c r="J606" s="3" t="s">
        <v>13</v>
      </c>
      <c r="K606" s="3" t="s">
        <v>14</v>
      </c>
      <c r="L606" s="3" t="s">
        <v>44</v>
      </c>
      <c r="M606" s="4">
        <v>1</v>
      </c>
      <c r="N606" s="5">
        <v>136.01</v>
      </c>
      <c r="O606" s="6">
        <v>0</v>
      </c>
      <c r="P606" s="5">
        <v>66.59</v>
      </c>
      <c r="Q606" s="5">
        <f t="shared" si="36"/>
        <v>136.01</v>
      </c>
      <c r="R606" s="5">
        <f t="shared" si="37"/>
        <v>66.59</v>
      </c>
      <c r="S606" s="5">
        <f t="shared" si="38"/>
        <v>69.419999999999987</v>
      </c>
      <c r="T606" s="7">
        <f t="shared" si="39"/>
        <v>0.51040364679067707</v>
      </c>
    </row>
    <row r="607" spans="1:20" ht="15.5" x14ac:dyDescent="0.35">
      <c r="A607" s="1">
        <v>1657</v>
      </c>
      <c r="B607" s="2">
        <v>46131</v>
      </c>
      <c r="C607" s="3">
        <f>YEAR(SalesDataTable[[#This Row],[Order Date]])</f>
        <v>2026</v>
      </c>
      <c r="D607" s="8" t="str">
        <f>"Q"&amp;ROUNDUP(MONTH(SalesDataTable[[#This Row],[Order Date]])/3,0)</f>
        <v>Q2</v>
      </c>
      <c r="E607" s="3">
        <f>MONTH(SalesDataTable[[#This Row],[Order Date]])</f>
        <v>4</v>
      </c>
      <c r="F607" s="3" t="str">
        <f>TEXT(SalesDataTable[[#This Row],[Order Date]],"MMM")</f>
        <v>Apr</v>
      </c>
      <c r="G607" s="3" t="s">
        <v>0</v>
      </c>
      <c r="H607" s="3" t="s">
        <v>1</v>
      </c>
      <c r="I607" s="3" t="s">
        <v>8</v>
      </c>
      <c r="J607" s="3" t="s">
        <v>16</v>
      </c>
      <c r="K607" s="3" t="s">
        <v>23</v>
      </c>
      <c r="L607" s="3" t="s">
        <v>51</v>
      </c>
      <c r="M607" s="4">
        <v>15</v>
      </c>
      <c r="N607" s="5">
        <v>122.1</v>
      </c>
      <c r="O607" s="6">
        <v>0.15</v>
      </c>
      <c r="P607" s="5">
        <v>62.33</v>
      </c>
      <c r="Q607" s="5">
        <f t="shared" si="36"/>
        <v>1556.7749999999999</v>
      </c>
      <c r="R607" s="5">
        <f t="shared" si="37"/>
        <v>934.94999999999993</v>
      </c>
      <c r="S607" s="5">
        <f t="shared" si="38"/>
        <v>621.82499999999993</v>
      </c>
      <c r="T607" s="7">
        <f t="shared" si="39"/>
        <v>0.39943151707857588</v>
      </c>
    </row>
    <row r="608" spans="1:20" ht="15.5" x14ac:dyDescent="0.35">
      <c r="A608" s="1">
        <v>2240</v>
      </c>
      <c r="B608" s="2">
        <v>46131</v>
      </c>
      <c r="C608" s="3">
        <f>YEAR(SalesDataTable[[#This Row],[Order Date]])</f>
        <v>2026</v>
      </c>
      <c r="D608" s="8" t="str">
        <f>"Q"&amp;ROUNDUP(MONTH(SalesDataTable[[#This Row],[Order Date]])/3,0)</f>
        <v>Q2</v>
      </c>
      <c r="E608" s="3">
        <f>MONTH(SalesDataTable[[#This Row],[Order Date]])</f>
        <v>4</v>
      </c>
      <c r="F608" s="3" t="str">
        <f>TEXT(SalesDataTable[[#This Row],[Order Date]],"MMM")</f>
        <v>Apr</v>
      </c>
      <c r="G608" s="3" t="s">
        <v>0</v>
      </c>
      <c r="H608" s="3" t="s">
        <v>50</v>
      </c>
      <c r="I608" s="3" t="s">
        <v>28</v>
      </c>
      <c r="J608" s="3" t="s">
        <v>3</v>
      </c>
      <c r="K608" s="3" t="s">
        <v>23</v>
      </c>
      <c r="L608" s="3" t="s">
        <v>24</v>
      </c>
      <c r="M608" s="4">
        <v>4</v>
      </c>
      <c r="N608" s="5">
        <v>341.75</v>
      </c>
      <c r="O608" s="6">
        <v>0.1</v>
      </c>
      <c r="P608" s="5">
        <v>191.91</v>
      </c>
      <c r="Q608" s="5">
        <f t="shared" si="36"/>
        <v>1230.3</v>
      </c>
      <c r="R608" s="5">
        <f t="shared" si="37"/>
        <v>767.64</v>
      </c>
      <c r="S608" s="5">
        <f t="shared" si="38"/>
        <v>462.65999999999997</v>
      </c>
      <c r="T608" s="7">
        <f t="shared" si="39"/>
        <v>0.37605462082418922</v>
      </c>
    </row>
    <row r="609" spans="1:20" ht="15.5" x14ac:dyDescent="0.35">
      <c r="A609" s="1">
        <v>3050</v>
      </c>
      <c r="B609" s="2">
        <v>46131</v>
      </c>
      <c r="C609" s="3">
        <f>YEAR(SalesDataTable[[#This Row],[Order Date]])</f>
        <v>2026</v>
      </c>
      <c r="D609" s="8" t="str">
        <f>"Q"&amp;ROUNDUP(MONTH(SalesDataTable[[#This Row],[Order Date]])/3,0)</f>
        <v>Q2</v>
      </c>
      <c r="E609" s="3">
        <f>MONTH(SalesDataTable[[#This Row],[Order Date]])</f>
        <v>4</v>
      </c>
      <c r="F609" s="3" t="str">
        <f>TEXT(SalesDataTable[[#This Row],[Order Date]],"MMM")</f>
        <v>Apr</v>
      </c>
      <c r="G609" s="3" t="s">
        <v>20</v>
      </c>
      <c r="H609" s="3" t="s">
        <v>47</v>
      </c>
      <c r="I609" s="3" t="s">
        <v>19</v>
      </c>
      <c r="J609" s="3" t="s">
        <v>3</v>
      </c>
      <c r="K609" s="3" t="s">
        <v>9</v>
      </c>
      <c r="L609" s="3" t="s">
        <v>37</v>
      </c>
      <c r="M609" s="4">
        <v>3</v>
      </c>
      <c r="N609" s="5">
        <v>156.16</v>
      </c>
      <c r="O609" s="6">
        <v>0.05</v>
      </c>
      <c r="P609" s="5">
        <v>77.81</v>
      </c>
      <c r="Q609" s="5">
        <f t="shared" si="36"/>
        <v>445.05599999999998</v>
      </c>
      <c r="R609" s="5">
        <f t="shared" si="37"/>
        <v>233.43</v>
      </c>
      <c r="S609" s="5">
        <f t="shared" si="38"/>
        <v>211.62599999999998</v>
      </c>
      <c r="T609" s="7">
        <f t="shared" si="39"/>
        <v>0.47550420621225192</v>
      </c>
    </row>
    <row r="610" spans="1:20" ht="15.5" x14ac:dyDescent="0.35">
      <c r="A610" s="1">
        <v>3213</v>
      </c>
      <c r="B610" s="2">
        <v>46131</v>
      </c>
      <c r="C610" s="3">
        <f>YEAR(SalesDataTable[[#This Row],[Order Date]])</f>
        <v>2026</v>
      </c>
      <c r="D610" s="8" t="str">
        <f>"Q"&amp;ROUNDUP(MONTH(SalesDataTable[[#This Row],[Order Date]])/3,0)</f>
        <v>Q2</v>
      </c>
      <c r="E610" s="3">
        <f>MONTH(SalesDataTable[[#This Row],[Order Date]])</f>
        <v>4</v>
      </c>
      <c r="F610" s="3" t="str">
        <f>TEXT(SalesDataTable[[#This Row],[Order Date]],"MMM")</f>
        <v>Apr</v>
      </c>
      <c r="G610" s="3" t="s">
        <v>0</v>
      </c>
      <c r="H610" s="3" t="s">
        <v>50</v>
      </c>
      <c r="I610" s="3" t="s">
        <v>2</v>
      </c>
      <c r="J610" s="3" t="s">
        <v>3</v>
      </c>
      <c r="K610" s="3" t="s">
        <v>14</v>
      </c>
      <c r="L610" s="3" t="s">
        <v>44</v>
      </c>
      <c r="M610" s="4">
        <v>2</v>
      </c>
      <c r="N610" s="5">
        <v>132.53</v>
      </c>
      <c r="O610" s="6">
        <v>0.05</v>
      </c>
      <c r="P610" s="5">
        <v>66.39</v>
      </c>
      <c r="Q610" s="5">
        <f t="shared" si="36"/>
        <v>251.80699999999999</v>
      </c>
      <c r="R610" s="5">
        <f t="shared" si="37"/>
        <v>132.78</v>
      </c>
      <c r="S610" s="5">
        <f t="shared" si="38"/>
        <v>119.02699999999999</v>
      </c>
      <c r="T610" s="7">
        <f t="shared" si="39"/>
        <v>0.47269138665724142</v>
      </c>
    </row>
    <row r="611" spans="1:20" ht="15.5" x14ac:dyDescent="0.35">
      <c r="A611" s="1">
        <v>3367</v>
      </c>
      <c r="B611" s="2">
        <v>46131</v>
      </c>
      <c r="C611" s="3">
        <f>YEAR(SalesDataTable[[#This Row],[Order Date]])</f>
        <v>2026</v>
      </c>
      <c r="D611" s="8" t="str">
        <f>"Q"&amp;ROUNDUP(MONTH(SalesDataTable[[#This Row],[Order Date]])/3,0)</f>
        <v>Q2</v>
      </c>
      <c r="E611" s="3">
        <f>MONTH(SalesDataTable[[#This Row],[Order Date]])</f>
        <v>4</v>
      </c>
      <c r="F611" s="3" t="str">
        <f>TEXT(SalesDataTable[[#This Row],[Order Date]],"MMM")</f>
        <v>Apr</v>
      </c>
      <c r="G611" s="3" t="s">
        <v>11</v>
      </c>
      <c r="H611" s="3" t="s">
        <v>18</v>
      </c>
      <c r="I611" s="3" t="s">
        <v>2</v>
      </c>
      <c r="J611" s="3" t="s">
        <v>3</v>
      </c>
      <c r="K611" s="3" t="s">
        <v>14</v>
      </c>
      <c r="L611" s="3" t="s">
        <v>32</v>
      </c>
      <c r="M611" s="4">
        <v>3</v>
      </c>
      <c r="N611" s="5">
        <v>45.79</v>
      </c>
      <c r="O611" s="6">
        <v>0</v>
      </c>
      <c r="P611" s="5">
        <v>17.98</v>
      </c>
      <c r="Q611" s="5">
        <f t="shared" si="36"/>
        <v>137.37</v>
      </c>
      <c r="R611" s="5">
        <f t="shared" si="37"/>
        <v>53.94</v>
      </c>
      <c r="S611" s="5">
        <f t="shared" si="38"/>
        <v>83.43</v>
      </c>
      <c r="T611" s="7">
        <f t="shared" si="39"/>
        <v>0.60733784669141733</v>
      </c>
    </row>
    <row r="612" spans="1:20" ht="15.5" x14ac:dyDescent="0.35">
      <c r="A612" s="1">
        <v>3885</v>
      </c>
      <c r="B612" s="2">
        <v>46131</v>
      </c>
      <c r="C612" s="3">
        <f>YEAR(SalesDataTable[[#This Row],[Order Date]])</f>
        <v>2026</v>
      </c>
      <c r="D612" s="8" t="str">
        <f>"Q"&amp;ROUNDUP(MONTH(SalesDataTable[[#This Row],[Order Date]])/3,0)</f>
        <v>Q2</v>
      </c>
      <c r="E612" s="3">
        <f>MONTH(SalesDataTable[[#This Row],[Order Date]])</f>
        <v>4</v>
      </c>
      <c r="F612" s="3" t="str">
        <f>TEXT(SalesDataTable[[#This Row],[Order Date]],"MMM")</f>
        <v>Apr</v>
      </c>
      <c r="G612" s="3" t="s">
        <v>0</v>
      </c>
      <c r="H612" s="3" t="s">
        <v>50</v>
      </c>
      <c r="I612" s="3" t="s">
        <v>2</v>
      </c>
      <c r="J612" s="3" t="s">
        <v>13</v>
      </c>
      <c r="K612" s="3" t="s">
        <v>14</v>
      </c>
      <c r="L612" s="3" t="s">
        <v>44</v>
      </c>
      <c r="M612" s="4">
        <v>2</v>
      </c>
      <c r="N612" s="5">
        <v>133.97</v>
      </c>
      <c r="O612" s="6">
        <v>0.15</v>
      </c>
      <c r="P612" s="5">
        <v>67.36</v>
      </c>
      <c r="Q612" s="5">
        <f t="shared" si="36"/>
        <v>227.749</v>
      </c>
      <c r="R612" s="5">
        <f t="shared" si="37"/>
        <v>134.72</v>
      </c>
      <c r="S612" s="5">
        <f t="shared" si="38"/>
        <v>93.028999999999996</v>
      </c>
      <c r="T612" s="7">
        <f t="shared" si="39"/>
        <v>0.40847160690057915</v>
      </c>
    </row>
    <row r="613" spans="1:20" ht="15.5" x14ac:dyDescent="0.35">
      <c r="A613" s="1">
        <v>4372</v>
      </c>
      <c r="B613" s="2">
        <v>46131</v>
      </c>
      <c r="C613" s="3">
        <f>YEAR(SalesDataTable[[#This Row],[Order Date]])</f>
        <v>2026</v>
      </c>
      <c r="D613" s="8" t="str">
        <f>"Q"&amp;ROUNDUP(MONTH(SalesDataTable[[#This Row],[Order Date]])/3,0)</f>
        <v>Q2</v>
      </c>
      <c r="E613" s="3">
        <f>MONTH(SalesDataTable[[#This Row],[Order Date]])</f>
        <v>4</v>
      </c>
      <c r="F613" s="3" t="str">
        <f>TEXT(SalesDataTable[[#This Row],[Order Date]],"MMM")</f>
        <v>Apr</v>
      </c>
      <c r="G613" s="3" t="s">
        <v>0</v>
      </c>
      <c r="H613" s="3" t="s">
        <v>50</v>
      </c>
      <c r="I613" s="3" t="s">
        <v>2</v>
      </c>
      <c r="J613" s="3" t="s">
        <v>13</v>
      </c>
      <c r="K613" s="3" t="s">
        <v>34</v>
      </c>
      <c r="L613" s="3" t="s">
        <v>42</v>
      </c>
      <c r="M613" s="4">
        <v>1</v>
      </c>
      <c r="N613" s="5">
        <v>37.11</v>
      </c>
      <c r="O613" s="6">
        <v>0.1</v>
      </c>
      <c r="P613" s="5">
        <v>14.27</v>
      </c>
      <c r="Q613" s="5">
        <f t="shared" si="36"/>
        <v>33.399000000000001</v>
      </c>
      <c r="R613" s="5">
        <f t="shared" si="37"/>
        <v>14.27</v>
      </c>
      <c r="S613" s="5">
        <f t="shared" si="38"/>
        <v>19.129000000000001</v>
      </c>
      <c r="T613" s="7">
        <f t="shared" si="39"/>
        <v>0.5727416988532591</v>
      </c>
    </row>
    <row r="614" spans="1:20" ht="15.5" x14ac:dyDescent="0.35">
      <c r="A614" s="1">
        <v>4417</v>
      </c>
      <c r="B614" s="2">
        <v>46131</v>
      </c>
      <c r="C614" s="3">
        <f>YEAR(SalesDataTable[[#This Row],[Order Date]])</f>
        <v>2026</v>
      </c>
      <c r="D614" s="8" t="str">
        <f>"Q"&amp;ROUNDUP(MONTH(SalesDataTable[[#This Row],[Order Date]])/3,0)</f>
        <v>Q2</v>
      </c>
      <c r="E614" s="3">
        <f>MONTH(SalesDataTable[[#This Row],[Order Date]])</f>
        <v>4</v>
      </c>
      <c r="F614" s="3" t="str">
        <f>TEXT(SalesDataTable[[#This Row],[Order Date]],"MMM")</f>
        <v>Apr</v>
      </c>
      <c r="G614" s="3" t="s">
        <v>20</v>
      </c>
      <c r="H614" s="3" t="s">
        <v>33</v>
      </c>
      <c r="I614" s="3" t="s">
        <v>19</v>
      </c>
      <c r="J614" s="3" t="s">
        <v>13</v>
      </c>
      <c r="K614" s="3" t="s">
        <v>23</v>
      </c>
      <c r="L614" s="3" t="s">
        <v>24</v>
      </c>
      <c r="M614" s="4">
        <v>3</v>
      </c>
      <c r="N614" s="5">
        <v>334.01</v>
      </c>
      <c r="O614" s="6">
        <v>0.15</v>
      </c>
      <c r="P614" s="5">
        <v>192.17</v>
      </c>
      <c r="Q614" s="5">
        <f t="shared" si="36"/>
        <v>851.72550000000001</v>
      </c>
      <c r="R614" s="5">
        <f t="shared" si="37"/>
        <v>576.51</v>
      </c>
      <c r="S614" s="5">
        <f t="shared" si="38"/>
        <v>275.21550000000002</v>
      </c>
      <c r="T614" s="7">
        <f t="shared" si="39"/>
        <v>0.32312699337990941</v>
      </c>
    </row>
    <row r="615" spans="1:20" ht="15.5" x14ac:dyDescent="0.35">
      <c r="A615" s="1">
        <v>1147</v>
      </c>
      <c r="B615" s="2">
        <v>46132</v>
      </c>
      <c r="C615" s="3">
        <f>YEAR(SalesDataTable[[#This Row],[Order Date]])</f>
        <v>2026</v>
      </c>
      <c r="D615" s="8" t="str">
        <f>"Q"&amp;ROUNDUP(MONTH(SalesDataTable[[#This Row],[Order Date]])/3,0)</f>
        <v>Q2</v>
      </c>
      <c r="E615" s="3">
        <f>MONTH(SalesDataTable[[#This Row],[Order Date]])</f>
        <v>4</v>
      </c>
      <c r="F615" s="3" t="str">
        <f>TEXT(SalesDataTable[[#This Row],[Order Date]],"MMM")</f>
        <v>Apr</v>
      </c>
      <c r="G615" s="3" t="s">
        <v>20</v>
      </c>
      <c r="H615" s="3" t="s">
        <v>31</v>
      </c>
      <c r="I615" s="3" t="s">
        <v>2</v>
      </c>
      <c r="J615" s="3" t="s">
        <v>13</v>
      </c>
      <c r="K615" s="3" t="s">
        <v>14</v>
      </c>
      <c r="L615" s="3" t="s">
        <v>44</v>
      </c>
      <c r="M615" s="4">
        <v>1</v>
      </c>
      <c r="N615" s="5">
        <v>131.46</v>
      </c>
      <c r="O615" s="6">
        <v>0</v>
      </c>
      <c r="P615" s="5">
        <v>67.77</v>
      </c>
      <c r="Q615" s="5">
        <f t="shared" si="36"/>
        <v>131.46</v>
      </c>
      <c r="R615" s="5">
        <f t="shared" si="37"/>
        <v>67.77</v>
      </c>
      <c r="S615" s="5">
        <f t="shared" si="38"/>
        <v>63.690000000000012</v>
      </c>
      <c r="T615" s="7">
        <f t="shared" si="39"/>
        <v>0.48448197170241902</v>
      </c>
    </row>
    <row r="616" spans="1:20" ht="15.5" x14ac:dyDescent="0.35">
      <c r="A616" s="1">
        <v>1514</v>
      </c>
      <c r="B616" s="2">
        <v>46132</v>
      </c>
      <c r="C616" s="3">
        <f>YEAR(SalesDataTable[[#This Row],[Order Date]])</f>
        <v>2026</v>
      </c>
      <c r="D616" s="8" t="str">
        <f>"Q"&amp;ROUNDUP(MONTH(SalesDataTable[[#This Row],[Order Date]])/3,0)</f>
        <v>Q2</v>
      </c>
      <c r="E616" s="3">
        <f>MONTH(SalesDataTable[[#This Row],[Order Date]])</f>
        <v>4</v>
      </c>
      <c r="F616" s="3" t="str">
        <f>TEXT(SalesDataTable[[#This Row],[Order Date]],"MMM")</f>
        <v>Apr</v>
      </c>
      <c r="G616" s="3" t="s">
        <v>11</v>
      </c>
      <c r="H616" s="3" t="s">
        <v>18</v>
      </c>
      <c r="I616" s="3" t="s">
        <v>19</v>
      </c>
      <c r="J616" s="3" t="s">
        <v>3</v>
      </c>
      <c r="K616" s="3" t="s">
        <v>9</v>
      </c>
      <c r="L616" s="3" t="s">
        <v>46</v>
      </c>
      <c r="M616" s="4">
        <v>3</v>
      </c>
      <c r="N616" s="5">
        <v>72.48</v>
      </c>
      <c r="O616" s="6">
        <v>0</v>
      </c>
      <c r="P616" s="5">
        <v>32.36</v>
      </c>
      <c r="Q616" s="5">
        <f t="shared" si="36"/>
        <v>217.44</v>
      </c>
      <c r="R616" s="5">
        <f t="shared" si="37"/>
        <v>97.08</v>
      </c>
      <c r="S616" s="5">
        <f t="shared" si="38"/>
        <v>120.36</v>
      </c>
      <c r="T616" s="7">
        <f t="shared" si="39"/>
        <v>0.55353200883002207</v>
      </c>
    </row>
    <row r="617" spans="1:20" ht="15.5" x14ac:dyDescent="0.35">
      <c r="A617" s="1">
        <v>1538</v>
      </c>
      <c r="B617" s="2">
        <v>46132</v>
      </c>
      <c r="C617" s="3">
        <f>YEAR(SalesDataTable[[#This Row],[Order Date]])</f>
        <v>2026</v>
      </c>
      <c r="D617" s="8" t="str">
        <f>"Q"&amp;ROUNDUP(MONTH(SalesDataTable[[#This Row],[Order Date]])/3,0)</f>
        <v>Q2</v>
      </c>
      <c r="E617" s="3">
        <f>MONTH(SalesDataTable[[#This Row],[Order Date]])</f>
        <v>4</v>
      </c>
      <c r="F617" s="3" t="str">
        <f>TEXT(SalesDataTable[[#This Row],[Order Date]],"MMM")</f>
        <v>Apr</v>
      </c>
      <c r="G617" s="3" t="s">
        <v>11</v>
      </c>
      <c r="H617" s="3" t="s">
        <v>12</v>
      </c>
      <c r="I617" s="3" t="s">
        <v>28</v>
      </c>
      <c r="J617" s="3" t="s">
        <v>13</v>
      </c>
      <c r="K617" s="3" t="s">
        <v>4</v>
      </c>
      <c r="L617" s="3" t="s">
        <v>5</v>
      </c>
      <c r="M617" s="4">
        <v>1</v>
      </c>
      <c r="N617" s="5">
        <v>81.98</v>
      </c>
      <c r="O617" s="6">
        <v>0</v>
      </c>
      <c r="P617" s="5">
        <v>43.15</v>
      </c>
      <c r="Q617" s="5">
        <f t="shared" si="36"/>
        <v>81.98</v>
      </c>
      <c r="R617" s="5">
        <f t="shared" si="37"/>
        <v>43.15</v>
      </c>
      <c r="S617" s="5">
        <f t="shared" si="38"/>
        <v>38.830000000000005</v>
      </c>
      <c r="T617" s="7">
        <f t="shared" si="39"/>
        <v>0.47365211027079779</v>
      </c>
    </row>
    <row r="618" spans="1:20" ht="15.5" x14ac:dyDescent="0.35">
      <c r="A618" s="1">
        <v>1679</v>
      </c>
      <c r="B618" s="2">
        <v>46132</v>
      </c>
      <c r="C618" s="3">
        <f>YEAR(SalesDataTable[[#This Row],[Order Date]])</f>
        <v>2026</v>
      </c>
      <c r="D618" s="8" t="str">
        <f>"Q"&amp;ROUNDUP(MONTH(SalesDataTable[[#This Row],[Order Date]])/3,0)</f>
        <v>Q2</v>
      </c>
      <c r="E618" s="3">
        <f>MONTH(SalesDataTable[[#This Row],[Order Date]])</f>
        <v>4</v>
      </c>
      <c r="F618" s="3" t="str">
        <f>TEXT(SalesDataTable[[#This Row],[Order Date]],"MMM")</f>
        <v>Apr</v>
      </c>
      <c r="G618" s="3" t="s">
        <v>20</v>
      </c>
      <c r="H618" s="3" t="s">
        <v>47</v>
      </c>
      <c r="I618" s="3" t="s">
        <v>28</v>
      </c>
      <c r="J618" s="3" t="s">
        <v>3</v>
      </c>
      <c r="K618" s="3" t="s">
        <v>14</v>
      </c>
      <c r="L618" s="3" t="s">
        <v>32</v>
      </c>
      <c r="M618" s="4">
        <v>1</v>
      </c>
      <c r="N618" s="5">
        <v>46.71</v>
      </c>
      <c r="O618" s="6">
        <v>0</v>
      </c>
      <c r="P618" s="5">
        <v>18.18</v>
      </c>
      <c r="Q618" s="5">
        <f t="shared" si="36"/>
        <v>46.71</v>
      </c>
      <c r="R618" s="5">
        <f t="shared" si="37"/>
        <v>18.18</v>
      </c>
      <c r="S618" s="5">
        <f t="shared" si="38"/>
        <v>28.53</v>
      </c>
      <c r="T618" s="7">
        <f t="shared" si="39"/>
        <v>0.61078998073217727</v>
      </c>
    </row>
    <row r="619" spans="1:20" ht="15.5" x14ac:dyDescent="0.35">
      <c r="A619" s="1">
        <v>1708</v>
      </c>
      <c r="B619" s="2">
        <v>46132</v>
      </c>
      <c r="C619" s="3">
        <f>YEAR(SalesDataTable[[#This Row],[Order Date]])</f>
        <v>2026</v>
      </c>
      <c r="D619" s="8" t="str">
        <f>"Q"&amp;ROUNDUP(MONTH(SalesDataTable[[#This Row],[Order Date]])/3,0)</f>
        <v>Q2</v>
      </c>
      <c r="E619" s="3">
        <f>MONTH(SalesDataTable[[#This Row],[Order Date]])</f>
        <v>4</v>
      </c>
      <c r="F619" s="3" t="str">
        <f>TEXT(SalesDataTable[[#This Row],[Order Date]],"MMM")</f>
        <v>Apr</v>
      </c>
      <c r="G619" s="3" t="s">
        <v>11</v>
      </c>
      <c r="H619" s="3" t="s">
        <v>25</v>
      </c>
      <c r="I619" s="3" t="s">
        <v>28</v>
      </c>
      <c r="J619" s="3" t="s">
        <v>13</v>
      </c>
      <c r="K619" s="3" t="s">
        <v>34</v>
      </c>
      <c r="L619" s="3" t="s">
        <v>35</v>
      </c>
      <c r="M619" s="4">
        <v>1</v>
      </c>
      <c r="N619" s="5">
        <v>41.01</v>
      </c>
      <c r="O619" s="6">
        <v>0</v>
      </c>
      <c r="P619" s="5">
        <v>14.5</v>
      </c>
      <c r="Q619" s="5">
        <f t="shared" si="36"/>
        <v>41.01</v>
      </c>
      <c r="R619" s="5">
        <f t="shared" si="37"/>
        <v>14.5</v>
      </c>
      <c r="S619" s="5">
        <f t="shared" si="38"/>
        <v>26.509999999999998</v>
      </c>
      <c r="T619" s="7">
        <f t="shared" si="39"/>
        <v>0.64642770056083876</v>
      </c>
    </row>
    <row r="620" spans="1:20" ht="15.5" x14ac:dyDescent="0.35">
      <c r="A620" s="1">
        <v>2686</v>
      </c>
      <c r="B620" s="2">
        <v>46132</v>
      </c>
      <c r="C620" s="3">
        <f>YEAR(SalesDataTable[[#This Row],[Order Date]])</f>
        <v>2026</v>
      </c>
      <c r="D620" s="8" t="str">
        <f>"Q"&amp;ROUNDUP(MONTH(SalesDataTable[[#This Row],[Order Date]])/3,0)</f>
        <v>Q2</v>
      </c>
      <c r="E620" s="3">
        <f>MONTH(SalesDataTable[[#This Row],[Order Date]])</f>
        <v>4</v>
      </c>
      <c r="F620" s="3" t="str">
        <f>TEXT(SalesDataTable[[#This Row],[Order Date]],"MMM")</f>
        <v>Apr</v>
      </c>
      <c r="G620" s="3" t="s">
        <v>6</v>
      </c>
      <c r="H620" s="3" t="s">
        <v>43</v>
      </c>
      <c r="I620" s="3" t="s">
        <v>2</v>
      </c>
      <c r="J620" s="3" t="s">
        <v>3</v>
      </c>
      <c r="K620" s="3" t="s">
        <v>9</v>
      </c>
      <c r="L620" s="3" t="s">
        <v>46</v>
      </c>
      <c r="M620" s="4">
        <v>1</v>
      </c>
      <c r="N620" s="5">
        <v>70.45</v>
      </c>
      <c r="O620" s="6">
        <v>0.05</v>
      </c>
      <c r="P620" s="5">
        <v>31.98</v>
      </c>
      <c r="Q620" s="5">
        <f t="shared" si="36"/>
        <v>66.927499999999995</v>
      </c>
      <c r="R620" s="5">
        <f t="shared" si="37"/>
        <v>31.98</v>
      </c>
      <c r="S620" s="5">
        <f t="shared" si="38"/>
        <v>34.947499999999991</v>
      </c>
      <c r="T620" s="7">
        <f t="shared" si="39"/>
        <v>0.52216951178514059</v>
      </c>
    </row>
    <row r="621" spans="1:20" ht="15.5" x14ac:dyDescent="0.35">
      <c r="A621" s="1">
        <v>3307</v>
      </c>
      <c r="B621" s="2">
        <v>46132</v>
      </c>
      <c r="C621" s="3">
        <f>YEAR(SalesDataTable[[#This Row],[Order Date]])</f>
        <v>2026</v>
      </c>
      <c r="D621" s="8" t="str">
        <f>"Q"&amp;ROUNDUP(MONTH(SalesDataTable[[#This Row],[Order Date]])/3,0)</f>
        <v>Q2</v>
      </c>
      <c r="E621" s="3">
        <f>MONTH(SalesDataTable[[#This Row],[Order Date]])</f>
        <v>4</v>
      </c>
      <c r="F621" s="3" t="str">
        <f>TEXT(SalesDataTable[[#This Row],[Order Date]],"MMM")</f>
        <v>Apr</v>
      </c>
      <c r="G621" s="3" t="s">
        <v>20</v>
      </c>
      <c r="H621" s="3" t="s">
        <v>47</v>
      </c>
      <c r="I621" s="3" t="s">
        <v>19</v>
      </c>
      <c r="J621" s="3" t="s">
        <v>16</v>
      </c>
      <c r="K621" s="3" t="s">
        <v>4</v>
      </c>
      <c r="L621" s="3" t="s">
        <v>22</v>
      </c>
      <c r="M621" s="4">
        <v>2</v>
      </c>
      <c r="N621" s="5">
        <v>51.39</v>
      </c>
      <c r="O621" s="6">
        <v>0.05</v>
      </c>
      <c r="P621" s="5">
        <v>22.28</v>
      </c>
      <c r="Q621" s="5">
        <f t="shared" si="36"/>
        <v>97.640999999999991</v>
      </c>
      <c r="R621" s="5">
        <f t="shared" si="37"/>
        <v>44.56</v>
      </c>
      <c r="S621" s="5">
        <f t="shared" si="38"/>
        <v>53.080999999999989</v>
      </c>
      <c r="T621" s="7">
        <f t="shared" si="39"/>
        <v>0.54363433393758764</v>
      </c>
    </row>
    <row r="622" spans="1:20" ht="15.5" x14ac:dyDescent="0.35">
      <c r="A622" s="1">
        <v>3772</v>
      </c>
      <c r="B622" s="2">
        <v>46132</v>
      </c>
      <c r="C622" s="3">
        <f>YEAR(SalesDataTable[[#This Row],[Order Date]])</f>
        <v>2026</v>
      </c>
      <c r="D622" s="8" t="str">
        <f>"Q"&amp;ROUNDUP(MONTH(SalesDataTable[[#This Row],[Order Date]])/3,0)</f>
        <v>Q2</v>
      </c>
      <c r="E622" s="3">
        <f>MONTH(SalesDataTable[[#This Row],[Order Date]])</f>
        <v>4</v>
      </c>
      <c r="F622" s="3" t="str">
        <f>TEXT(SalesDataTable[[#This Row],[Order Date]],"MMM")</f>
        <v>Apr</v>
      </c>
      <c r="G622" s="3" t="s">
        <v>0</v>
      </c>
      <c r="H622" s="3" t="s">
        <v>50</v>
      </c>
      <c r="I622" s="3" t="s">
        <v>19</v>
      </c>
      <c r="J622" s="3" t="s">
        <v>3</v>
      </c>
      <c r="K622" s="3" t="s">
        <v>23</v>
      </c>
      <c r="L622" s="3" t="s">
        <v>51</v>
      </c>
      <c r="M622" s="4">
        <v>2</v>
      </c>
      <c r="N622" s="5">
        <v>122.03</v>
      </c>
      <c r="O622" s="6">
        <v>0</v>
      </c>
      <c r="P622" s="5">
        <v>59.43</v>
      </c>
      <c r="Q622" s="5">
        <f t="shared" si="36"/>
        <v>244.06</v>
      </c>
      <c r="R622" s="5">
        <f t="shared" si="37"/>
        <v>118.86</v>
      </c>
      <c r="S622" s="5">
        <f t="shared" si="38"/>
        <v>125.2</v>
      </c>
      <c r="T622" s="7">
        <f t="shared" si="39"/>
        <v>0.51298860935835455</v>
      </c>
    </row>
    <row r="623" spans="1:20" ht="15.5" x14ac:dyDescent="0.35">
      <c r="A623" s="1">
        <v>3877</v>
      </c>
      <c r="B623" s="2">
        <v>46132</v>
      </c>
      <c r="C623" s="3">
        <f>YEAR(SalesDataTable[[#This Row],[Order Date]])</f>
        <v>2026</v>
      </c>
      <c r="D623" s="8" t="str">
        <f>"Q"&amp;ROUNDUP(MONTH(SalesDataTable[[#This Row],[Order Date]])/3,0)</f>
        <v>Q2</v>
      </c>
      <c r="E623" s="3">
        <f>MONTH(SalesDataTable[[#This Row],[Order Date]])</f>
        <v>4</v>
      </c>
      <c r="F623" s="3" t="str">
        <f>TEXT(SalesDataTable[[#This Row],[Order Date]],"MMM")</f>
        <v>Apr</v>
      </c>
      <c r="G623" s="3" t="s">
        <v>20</v>
      </c>
      <c r="H623" s="3" t="s">
        <v>21</v>
      </c>
      <c r="I623" s="3" t="s">
        <v>2</v>
      </c>
      <c r="J623" s="3" t="s">
        <v>13</v>
      </c>
      <c r="K623" s="3" t="s">
        <v>14</v>
      </c>
      <c r="L623" s="3" t="s">
        <v>44</v>
      </c>
      <c r="M623" s="4">
        <v>3</v>
      </c>
      <c r="N623" s="5">
        <v>132.07</v>
      </c>
      <c r="O623" s="6">
        <v>0.05</v>
      </c>
      <c r="P623" s="5">
        <v>66.41</v>
      </c>
      <c r="Q623" s="5">
        <f t="shared" si="36"/>
        <v>376.39949999999999</v>
      </c>
      <c r="R623" s="5">
        <f t="shared" si="37"/>
        <v>199.23</v>
      </c>
      <c r="S623" s="5">
        <f t="shared" si="38"/>
        <v>177.1695</v>
      </c>
      <c r="T623" s="7">
        <f t="shared" si="39"/>
        <v>0.47069536489819991</v>
      </c>
    </row>
    <row r="624" spans="1:20" ht="15.5" x14ac:dyDescent="0.35">
      <c r="A624" s="1">
        <v>4117</v>
      </c>
      <c r="B624" s="2">
        <v>46132</v>
      </c>
      <c r="C624" s="3">
        <f>YEAR(SalesDataTable[[#This Row],[Order Date]])</f>
        <v>2026</v>
      </c>
      <c r="D624" s="8" t="str">
        <f>"Q"&amp;ROUNDUP(MONTH(SalesDataTable[[#This Row],[Order Date]])/3,0)</f>
        <v>Q2</v>
      </c>
      <c r="E624" s="3">
        <f>MONTH(SalesDataTable[[#This Row],[Order Date]])</f>
        <v>4</v>
      </c>
      <c r="F624" s="3" t="str">
        <f>TEXT(SalesDataTable[[#This Row],[Order Date]],"MMM")</f>
        <v>Apr</v>
      </c>
      <c r="G624" s="3" t="s">
        <v>20</v>
      </c>
      <c r="H624" s="3" t="s">
        <v>31</v>
      </c>
      <c r="I624" s="3" t="s">
        <v>28</v>
      </c>
      <c r="J624" s="3" t="s">
        <v>3</v>
      </c>
      <c r="K624" s="3" t="s">
        <v>4</v>
      </c>
      <c r="L624" s="3" t="s">
        <v>26</v>
      </c>
      <c r="M624" s="4">
        <v>1</v>
      </c>
      <c r="N624" s="5">
        <v>41.04</v>
      </c>
      <c r="O624" s="6">
        <v>0.1</v>
      </c>
      <c r="P624" s="5">
        <v>17.02</v>
      </c>
      <c r="Q624" s="5">
        <f t="shared" si="36"/>
        <v>36.936</v>
      </c>
      <c r="R624" s="5">
        <f t="shared" si="37"/>
        <v>17.02</v>
      </c>
      <c r="S624" s="5">
        <f t="shared" si="38"/>
        <v>19.916</v>
      </c>
      <c r="T624" s="7">
        <f t="shared" si="39"/>
        <v>0.53920294563569415</v>
      </c>
    </row>
    <row r="625" spans="1:20" ht="15.5" x14ac:dyDescent="0.35">
      <c r="A625" s="1">
        <v>4562</v>
      </c>
      <c r="B625" s="2">
        <v>46132</v>
      </c>
      <c r="C625" s="3">
        <f>YEAR(SalesDataTable[[#This Row],[Order Date]])</f>
        <v>2026</v>
      </c>
      <c r="D625" s="8" t="str">
        <f>"Q"&amp;ROUNDUP(MONTH(SalesDataTable[[#This Row],[Order Date]])/3,0)</f>
        <v>Q2</v>
      </c>
      <c r="E625" s="3">
        <f>MONTH(SalesDataTable[[#This Row],[Order Date]])</f>
        <v>4</v>
      </c>
      <c r="F625" s="3" t="str">
        <f>TEXT(SalesDataTable[[#This Row],[Order Date]],"MMM")</f>
        <v>Apr</v>
      </c>
      <c r="G625" s="3" t="s">
        <v>6</v>
      </c>
      <c r="H625" s="3" t="s">
        <v>7</v>
      </c>
      <c r="I625" s="3" t="s">
        <v>19</v>
      </c>
      <c r="J625" s="3" t="s">
        <v>13</v>
      </c>
      <c r="K625" s="3" t="s">
        <v>34</v>
      </c>
      <c r="L625" s="3" t="s">
        <v>35</v>
      </c>
      <c r="M625" s="4">
        <v>2</v>
      </c>
      <c r="N625" s="5">
        <v>40.56</v>
      </c>
      <c r="O625" s="6">
        <v>0</v>
      </c>
      <c r="P625" s="5">
        <v>15.09</v>
      </c>
      <c r="Q625" s="5">
        <f t="shared" si="36"/>
        <v>81.12</v>
      </c>
      <c r="R625" s="5">
        <f t="shared" si="37"/>
        <v>30.18</v>
      </c>
      <c r="S625" s="5">
        <f t="shared" si="38"/>
        <v>50.940000000000005</v>
      </c>
      <c r="T625" s="7">
        <f t="shared" si="39"/>
        <v>0.62795857988165682</v>
      </c>
    </row>
    <row r="626" spans="1:20" ht="15.5" x14ac:dyDescent="0.35">
      <c r="A626" s="1">
        <v>4683</v>
      </c>
      <c r="B626" s="2">
        <v>46132</v>
      </c>
      <c r="C626" s="3">
        <f>YEAR(SalesDataTable[[#This Row],[Order Date]])</f>
        <v>2026</v>
      </c>
      <c r="D626" s="8" t="str">
        <f>"Q"&amp;ROUNDUP(MONTH(SalesDataTable[[#This Row],[Order Date]])/3,0)</f>
        <v>Q2</v>
      </c>
      <c r="E626" s="3">
        <f>MONTH(SalesDataTable[[#This Row],[Order Date]])</f>
        <v>4</v>
      </c>
      <c r="F626" s="3" t="str">
        <f>TEXT(SalesDataTable[[#This Row],[Order Date]],"MMM")</f>
        <v>Apr</v>
      </c>
      <c r="G626" s="3" t="s">
        <v>11</v>
      </c>
      <c r="H626" s="3" t="s">
        <v>52</v>
      </c>
      <c r="I626" s="3" t="s">
        <v>2</v>
      </c>
      <c r="J626" s="3" t="s">
        <v>16</v>
      </c>
      <c r="K626" s="3" t="s">
        <v>34</v>
      </c>
      <c r="L626" s="3" t="s">
        <v>45</v>
      </c>
      <c r="M626" s="4">
        <v>3</v>
      </c>
      <c r="N626" s="5">
        <v>51.36</v>
      </c>
      <c r="O626" s="6">
        <v>0</v>
      </c>
      <c r="P626" s="5">
        <v>22.05</v>
      </c>
      <c r="Q626" s="5">
        <f t="shared" si="36"/>
        <v>154.07999999999998</v>
      </c>
      <c r="R626" s="5">
        <f t="shared" si="37"/>
        <v>66.150000000000006</v>
      </c>
      <c r="S626" s="5">
        <f t="shared" si="38"/>
        <v>87.929999999999978</v>
      </c>
      <c r="T626" s="7">
        <f t="shared" si="39"/>
        <v>0.57067757009345788</v>
      </c>
    </row>
    <row r="627" spans="1:20" ht="15.5" x14ac:dyDescent="0.35">
      <c r="A627" s="1">
        <v>308</v>
      </c>
      <c r="B627" s="2">
        <v>46133</v>
      </c>
      <c r="C627" s="3">
        <f>YEAR(SalesDataTable[[#This Row],[Order Date]])</f>
        <v>2026</v>
      </c>
      <c r="D627" s="8" t="str">
        <f>"Q"&amp;ROUNDUP(MONTH(SalesDataTable[[#This Row],[Order Date]])/3,0)</f>
        <v>Q2</v>
      </c>
      <c r="E627" s="3">
        <f>MONTH(SalesDataTable[[#This Row],[Order Date]])</f>
        <v>4</v>
      </c>
      <c r="F627" s="3" t="str">
        <f>TEXT(SalesDataTable[[#This Row],[Order Date]],"MMM")</f>
        <v>Apr</v>
      </c>
      <c r="G627" s="3" t="s">
        <v>20</v>
      </c>
      <c r="H627" s="3" t="s">
        <v>31</v>
      </c>
      <c r="I627" s="3" t="s">
        <v>2</v>
      </c>
      <c r="J627" s="3" t="s">
        <v>3</v>
      </c>
      <c r="K627" s="3" t="s">
        <v>9</v>
      </c>
      <c r="L627" s="3" t="s">
        <v>10</v>
      </c>
      <c r="M627" s="4">
        <v>6</v>
      </c>
      <c r="N627" s="5">
        <v>93.58</v>
      </c>
      <c r="O627" s="6">
        <v>0</v>
      </c>
      <c r="P627" s="5">
        <v>46.68</v>
      </c>
      <c r="Q627" s="5">
        <f t="shared" si="36"/>
        <v>561.48</v>
      </c>
      <c r="R627" s="5">
        <f t="shared" si="37"/>
        <v>280.08</v>
      </c>
      <c r="S627" s="5">
        <f t="shared" si="38"/>
        <v>281.40000000000003</v>
      </c>
      <c r="T627" s="7">
        <f t="shared" si="39"/>
        <v>0.5011754648429152</v>
      </c>
    </row>
    <row r="628" spans="1:20" ht="15.5" x14ac:dyDescent="0.35">
      <c r="A628" s="1">
        <v>773</v>
      </c>
      <c r="B628" s="2">
        <v>46133</v>
      </c>
      <c r="C628" s="3">
        <f>YEAR(SalesDataTable[[#This Row],[Order Date]])</f>
        <v>2026</v>
      </c>
      <c r="D628" s="8" t="str">
        <f>"Q"&amp;ROUNDUP(MONTH(SalesDataTable[[#This Row],[Order Date]])/3,0)</f>
        <v>Q2</v>
      </c>
      <c r="E628" s="3">
        <f>MONTH(SalesDataTable[[#This Row],[Order Date]])</f>
        <v>4</v>
      </c>
      <c r="F628" s="3" t="str">
        <f>TEXT(SalesDataTable[[#This Row],[Order Date]],"MMM")</f>
        <v>Apr</v>
      </c>
      <c r="G628" s="3" t="s">
        <v>20</v>
      </c>
      <c r="H628" s="3" t="s">
        <v>31</v>
      </c>
      <c r="I628" s="3" t="s">
        <v>2</v>
      </c>
      <c r="J628" s="3" t="s">
        <v>16</v>
      </c>
      <c r="K628" s="3" t="s">
        <v>4</v>
      </c>
      <c r="L628" s="3" t="s">
        <v>5</v>
      </c>
      <c r="M628" s="4">
        <v>5</v>
      </c>
      <c r="N628" s="5">
        <v>80.16</v>
      </c>
      <c r="O628" s="6">
        <v>0.1</v>
      </c>
      <c r="P628" s="5">
        <v>42.5</v>
      </c>
      <c r="Q628" s="5">
        <f t="shared" si="36"/>
        <v>360.71999999999997</v>
      </c>
      <c r="R628" s="5">
        <f t="shared" si="37"/>
        <v>212.5</v>
      </c>
      <c r="S628" s="5">
        <f t="shared" si="38"/>
        <v>148.21999999999997</v>
      </c>
      <c r="T628" s="7">
        <f t="shared" si="39"/>
        <v>0.41090042137946325</v>
      </c>
    </row>
    <row r="629" spans="1:20" ht="15.5" x14ac:dyDescent="0.35">
      <c r="A629" s="1">
        <v>1303</v>
      </c>
      <c r="B629" s="2">
        <v>46133</v>
      </c>
      <c r="C629" s="3">
        <f>YEAR(SalesDataTable[[#This Row],[Order Date]])</f>
        <v>2026</v>
      </c>
      <c r="D629" s="8" t="str">
        <f>"Q"&amp;ROUNDUP(MONTH(SalesDataTable[[#This Row],[Order Date]])/3,0)</f>
        <v>Q2</v>
      </c>
      <c r="E629" s="3">
        <f>MONTH(SalesDataTable[[#This Row],[Order Date]])</f>
        <v>4</v>
      </c>
      <c r="F629" s="3" t="str">
        <f>TEXT(SalesDataTable[[#This Row],[Order Date]],"MMM")</f>
        <v>Apr</v>
      </c>
      <c r="G629" s="3" t="s">
        <v>6</v>
      </c>
      <c r="H629" s="3" t="s">
        <v>43</v>
      </c>
      <c r="I629" s="3" t="s">
        <v>2</v>
      </c>
      <c r="J629" s="3" t="s">
        <v>13</v>
      </c>
      <c r="K629" s="3" t="s">
        <v>9</v>
      </c>
      <c r="L629" s="3" t="s">
        <v>17</v>
      </c>
      <c r="M629" s="4">
        <v>1</v>
      </c>
      <c r="N629" s="5">
        <v>142.22999999999999</v>
      </c>
      <c r="O629" s="6">
        <v>0.05</v>
      </c>
      <c r="P629" s="5">
        <v>77.66</v>
      </c>
      <c r="Q629" s="5">
        <f t="shared" si="36"/>
        <v>135.11849999999998</v>
      </c>
      <c r="R629" s="5">
        <f t="shared" si="37"/>
        <v>77.66</v>
      </c>
      <c r="S629" s="5">
        <f t="shared" si="38"/>
        <v>57.458499999999987</v>
      </c>
      <c r="T629" s="7">
        <f t="shared" si="39"/>
        <v>0.42524524768999061</v>
      </c>
    </row>
    <row r="630" spans="1:20" ht="15.5" x14ac:dyDescent="0.35">
      <c r="A630" s="1">
        <v>1348</v>
      </c>
      <c r="B630" s="2">
        <v>46133</v>
      </c>
      <c r="C630" s="3">
        <f>YEAR(SalesDataTable[[#This Row],[Order Date]])</f>
        <v>2026</v>
      </c>
      <c r="D630" s="8" t="str">
        <f>"Q"&amp;ROUNDUP(MONTH(SalesDataTable[[#This Row],[Order Date]])/3,0)</f>
        <v>Q2</v>
      </c>
      <c r="E630" s="3">
        <f>MONTH(SalesDataTable[[#This Row],[Order Date]])</f>
        <v>4</v>
      </c>
      <c r="F630" s="3" t="str">
        <f>TEXT(SalesDataTable[[#This Row],[Order Date]],"MMM")</f>
        <v>Apr</v>
      </c>
      <c r="G630" s="3" t="s">
        <v>6</v>
      </c>
      <c r="H630" s="3" t="s">
        <v>49</v>
      </c>
      <c r="I630" s="3" t="s">
        <v>2</v>
      </c>
      <c r="J630" s="3" t="s">
        <v>3</v>
      </c>
      <c r="K630" s="3" t="s">
        <v>9</v>
      </c>
      <c r="L630" s="3" t="s">
        <v>46</v>
      </c>
      <c r="M630" s="4">
        <v>2</v>
      </c>
      <c r="N630" s="5">
        <v>71.77</v>
      </c>
      <c r="O630" s="6">
        <v>0</v>
      </c>
      <c r="P630" s="5">
        <v>32.450000000000003</v>
      </c>
      <c r="Q630" s="5">
        <f t="shared" si="36"/>
        <v>143.54</v>
      </c>
      <c r="R630" s="5">
        <f t="shared" si="37"/>
        <v>64.900000000000006</v>
      </c>
      <c r="S630" s="5">
        <f t="shared" si="38"/>
        <v>78.639999999999986</v>
      </c>
      <c r="T630" s="7">
        <f t="shared" si="39"/>
        <v>0.54786122335237553</v>
      </c>
    </row>
    <row r="631" spans="1:20" ht="15.5" x14ac:dyDescent="0.35">
      <c r="A631" s="1">
        <v>1496</v>
      </c>
      <c r="B631" s="2">
        <v>46133</v>
      </c>
      <c r="C631" s="3">
        <f>YEAR(SalesDataTable[[#This Row],[Order Date]])</f>
        <v>2026</v>
      </c>
      <c r="D631" s="8" t="str">
        <f>"Q"&amp;ROUNDUP(MONTH(SalesDataTable[[#This Row],[Order Date]])/3,0)</f>
        <v>Q2</v>
      </c>
      <c r="E631" s="3">
        <f>MONTH(SalesDataTable[[#This Row],[Order Date]])</f>
        <v>4</v>
      </c>
      <c r="F631" s="3" t="str">
        <f>TEXT(SalesDataTable[[#This Row],[Order Date]],"MMM")</f>
        <v>Apr</v>
      </c>
      <c r="G631" s="3" t="s">
        <v>0</v>
      </c>
      <c r="H631" s="3" t="s">
        <v>1</v>
      </c>
      <c r="I631" s="3" t="s">
        <v>28</v>
      </c>
      <c r="J631" s="3" t="s">
        <v>3</v>
      </c>
      <c r="K631" s="3" t="s">
        <v>9</v>
      </c>
      <c r="L631" s="3" t="s">
        <v>46</v>
      </c>
      <c r="M631" s="4">
        <v>1</v>
      </c>
      <c r="N631" s="5">
        <v>71.23</v>
      </c>
      <c r="O631" s="6">
        <v>0.05</v>
      </c>
      <c r="P631" s="5">
        <v>33.28</v>
      </c>
      <c r="Q631" s="5">
        <f t="shared" si="36"/>
        <v>67.668499999999995</v>
      </c>
      <c r="R631" s="5">
        <f t="shared" si="37"/>
        <v>33.28</v>
      </c>
      <c r="S631" s="5">
        <f t="shared" si="38"/>
        <v>34.388499999999993</v>
      </c>
      <c r="T631" s="7">
        <f t="shared" si="39"/>
        <v>0.50819066478494423</v>
      </c>
    </row>
    <row r="632" spans="1:20" ht="15.5" x14ac:dyDescent="0.35">
      <c r="A632" s="1">
        <v>1695</v>
      </c>
      <c r="B632" s="2">
        <v>46133</v>
      </c>
      <c r="C632" s="3">
        <f>YEAR(SalesDataTable[[#This Row],[Order Date]])</f>
        <v>2026</v>
      </c>
      <c r="D632" s="8" t="str">
        <f>"Q"&amp;ROUNDUP(MONTH(SalesDataTable[[#This Row],[Order Date]])/3,0)</f>
        <v>Q2</v>
      </c>
      <c r="E632" s="3">
        <f>MONTH(SalesDataTable[[#This Row],[Order Date]])</f>
        <v>4</v>
      </c>
      <c r="F632" s="3" t="str">
        <f>TEXT(SalesDataTable[[#This Row],[Order Date]],"MMM")</f>
        <v>Apr</v>
      </c>
      <c r="G632" s="3" t="s">
        <v>0</v>
      </c>
      <c r="H632" s="3" t="s">
        <v>1</v>
      </c>
      <c r="I632" s="3" t="s">
        <v>19</v>
      </c>
      <c r="J632" s="3" t="s">
        <v>3</v>
      </c>
      <c r="K632" s="3" t="s">
        <v>9</v>
      </c>
      <c r="L632" s="3" t="s">
        <v>46</v>
      </c>
      <c r="M632" s="4">
        <v>1</v>
      </c>
      <c r="N632" s="5">
        <v>71.239999999999995</v>
      </c>
      <c r="O632" s="6">
        <v>0.1</v>
      </c>
      <c r="P632" s="5">
        <v>33.07</v>
      </c>
      <c r="Q632" s="5">
        <f t="shared" si="36"/>
        <v>64.116</v>
      </c>
      <c r="R632" s="5">
        <f t="shared" si="37"/>
        <v>33.07</v>
      </c>
      <c r="S632" s="5">
        <f t="shared" si="38"/>
        <v>31.045999999999999</v>
      </c>
      <c r="T632" s="7">
        <f t="shared" si="39"/>
        <v>0.48421610830369954</v>
      </c>
    </row>
    <row r="633" spans="1:20" ht="15.5" x14ac:dyDescent="0.35">
      <c r="A633" s="1">
        <v>2812</v>
      </c>
      <c r="B633" s="2">
        <v>46133</v>
      </c>
      <c r="C633" s="3">
        <f>YEAR(SalesDataTable[[#This Row],[Order Date]])</f>
        <v>2026</v>
      </c>
      <c r="D633" s="8" t="str">
        <f>"Q"&amp;ROUNDUP(MONTH(SalesDataTable[[#This Row],[Order Date]])/3,0)</f>
        <v>Q2</v>
      </c>
      <c r="E633" s="3">
        <f>MONTH(SalesDataTable[[#This Row],[Order Date]])</f>
        <v>4</v>
      </c>
      <c r="F633" s="3" t="str">
        <f>TEXT(SalesDataTable[[#This Row],[Order Date]],"MMM")</f>
        <v>Apr</v>
      </c>
      <c r="G633" s="3" t="s">
        <v>6</v>
      </c>
      <c r="H633" s="3" t="s">
        <v>27</v>
      </c>
      <c r="I633" s="3" t="s">
        <v>2</v>
      </c>
      <c r="J633" s="3" t="s">
        <v>13</v>
      </c>
      <c r="K633" s="3" t="s">
        <v>4</v>
      </c>
      <c r="L633" s="3" t="s">
        <v>22</v>
      </c>
      <c r="M633" s="4">
        <v>1</v>
      </c>
      <c r="N633" s="5">
        <v>51.39</v>
      </c>
      <c r="O633" s="6">
        <v>0</v>
      </c>
      <c r="P633" s="5">
        <v>22.08</v>
      </c>
      <c r="Q633" s="5">
        <f t="shared" si="36"/>
        <v>51.39</v>
      </c>
      <c r="R633" s="5">
        <f t="shared" si="37"/>
        <v>22.08</v>
      </c>
      <c r="S633" s="5">
        <f t="shared" si="38"/>
        <v>29.310000000000002</v>
      </c>
      <c r="T633" s="7">
        <f t="shared" si="39"/>
        <v>0.57034442498540572</v>
      </c>
    </row>
    <row r="634" spans="1:20" ht="15.5" x14ac:dyDescent="0.35">
      <c r="A634" s="1">
        <v>3017</v>
      </c>
      <c r="B634" s="2">
        <v>46133</v>
      </c>
      <c r="C634" s="3">
        <f>YEAR(SalesDataTable[[#This Row],[Order Date]])</f>
        <v>2026</v>
      </c>
      <c r="D634" s="8" t="str">
        <f>"Q"&amp;ROUNDUP(MONTH(SalesDataTable[[#This Row],[Order Date]])/3,0)</f>
        <v>Q2</v>
      </c>
      <c r="E634" s="3">
        <f>MONTH(SalesDataTable[[#This Row],[Order Date]])</f>
        <v>4</v>
      </c>
      <c r="F634" s="3" t="str">
        <f>TEXT(SalesDataTable[[#This Row],[Order Date]],"MMM")</f>
        <v>Apr</v>
      </c>
      <c r="G634" s="3" t="s">
        <v>6</v>
      </c>
      <c r="H634" s="3" t="s">
        <v>43</v>
      </c>
      <c r="I634" s="3" t="s">
        <v>2</v>
      </c>
      <c r="J634" s="3" t="s">
        <v>3</v>
      </c>
      <c r="K634" s="3" t="s">
        <v>4</v>
      </c>
      <c r="L634" s="3" t="s">
        <v>30</v>
      </c>
      <c r="M634" s="4">
        <v>1</v>
      </c>
      <c r="N634" s="5">
        <v>102.64</v>
      </c>
      <c r="O634" s="6">
        <v>0</v>
      </c>
      <c r="P634" s="5">
        <v>51.86</v>
      </c>
      <c r="Q634" s="5">
        <f t="shared" si="36"/>
        <v>102.64</v>
      </c>
      <c r="R634" s="5">
        <f t="shared" si="37"/>
        <v>51.86</v>
      </c>
      <c r="S634" s="5">
        <f t="shared" si="38"/>
        <v>50.78</v>
      </c>
      <c r="T634" s="7">
        <f t="shared" si="39"/>
        <v>0.49473889321901793</v>
      </c>
    </row>
    <row r="635" spans="1:20" ht="15.5" x14ac:dyDescent="0.35">
      <c r="A635" s="1">
        <v>3719</v>
      </c>
      <c r="B635" s="2">
        <v>46133</v>
      </c>
      <c r="C635" s="3">
        <f>YEAR(SalesDataTable[[#This Row],[Order Date]])</f>
        <v>2026</v>
      </c>
      <c r="D635" s="8" t="str">
        <f>"Q"&amp;ROUNDUP(MONTH(SalesDataTable[[#This Row],[Order Date]])/3,0)</f>
        <v>Q2</v>
      </c>
      <c r="E635" s="3">
        <f>MONTH(SalesDataTable[[#This Row],[Order Date]])</f>
        <v>4</v>
      </c>
      <c r="F635" s="3" t="str">
        <f>TEXT(SalesDataTable[[#This Row],[Order Date]],"MMM")</f>
        <v>Apr</v>
      </c>
      <c r="G635" s="3" t="s">
        <v>11</v>
      </c>
      <c r="H635" s="3" t="s">
        <v>12</v>
      </c>
      <c r="I635" s="3" t="s">
        <v>2</v>
      </c>
      <c r="J635" s="3" t="s">
        <v>13</v>
      </c>
      <c r="K635" s="3" t="s">
        <v>34</v>
      </c>
      <c r="L635" s="3" t="s">
        <v>42</v>
      </c>
      <c r="M635" s="4">
        <v>2</v>
      </c>
      <c r="N635" s="5">
        <v>35.56</v>
      </c>
      <c r="O635" s="6">
        <v>0.1</v>
      </c>
      <c r="P635" s="5">
        <v>13.85</v>
      </c>
      <c r="Q635" s="5">
        <f t="shared" si="36"/>
        <v>64.00800000000001</v>
      </c>
      <c r="R635" s="5">
        <f t="shared" si="37"/>
        <v>27.7</v>
      </c>
      <c r="S635" s="5">
        <f t="shared" si="38"/>
        <v>36.308000000000007</v>
      </c>
      <c r="T635" s="7">
        <f t="shared" si="39"/>
        <v>0.56724159480064995</v>
      </c>
    </row>
    <row r="636" spans="1:20" ht="15.5" x14ac:dyDescent="0.35">
      <c r="A636" s="1">
        <v>3920</v>
      </c>
      <c r="B636" s="2">
        <v>46133</v>
      </c>
      <c r="C636" s="3">
        <f>YEAR(SalesDataTable[[#This Row],[Order Date]])</f>
        <v>2026</v>
      </c>
      <c r="D636" s="8" t="str">
        <f>"Q"&amp;ROUNDUP(MONTH(SalesDataTable[[#This Row],[Order Date]])/3,0)</f>
        <v>Q2</v>
      </c>
      <c r="E636" s="3">
        <f>MONTH(SalesDataTable[[#This Row],[Order Date]])</f>
        <v>4</v>
      </c>
      <c r="F636" s="3" t="str">
        <f>TEXT(SalesDataTable[[#This Row],[Order Date]],"MMM")</f>
        <v>Apr</v>
      </c>
      <c r="G636" s="3" t="s">
        <v>6</v>
      </c>
      <c r="H636" s="3" t="s">
        <v>41</v>
      </c>
      <c r="I636" s="3" t="s">
        <v>2</v>
      </c>
      <c r="J636" s="3" t="s">
        <v>3</v>
      </c>
      <c r="K636" s="3" t="s">
        <v>4</v>
      </c>
      <c r="L636" s="3" t="s">
        <v>30</v>
      </c>
      <c r="M636" s="4">
        <v>2</v>
      </c>
      <c r="N636" s="5">
        <v>100.39</v>
      </c>
      <c r="O636" s="6">
        <v>0</v>
      </c>
      <c r="P636" s="5">
        <v>49.05</v>
      </c>
      <c r="Q636" s="5">
        <f t="shared" si="36"/>
        <v>200.78</v>
      </c>
      <c r="R636" s="5">
        <f t="shared" si="37"/>
        <v>98.1</v>
      </c>
      <c r="S636" s="5">
        <f t="shared" si="38"/>
        <v>102.68</v>
      </c>
      <c r="T636" s="7">
        <f t="shared" si="39"/>
        <v>0.51140551847793603</v>
      </c>
    </row>
    <row r="637" spans="1:20" ht="15.5" x14ac:dyDescent="0.35">
      <c r="A637" s="1">
        <v>4654</v>
      </c>
      <c r="B637" s="2">
        <v>46133</v>
      </c>
      <c r="C637" s="3">
        <f>YEAR(SalesDataTable[[#This Row],[Order Date]])</f>
        <v>2026</v>
      </c>
      <c r="D637" s="8" t="str">
        <f>"Q"&amp;ROUNDUP(MONTH(SalesDataTable[[#This Row],[Order Date]])/3,0)</f>
        <v>Q2</v>
      </c>
      <c r="E637" s="3">
        <f>MONTH(SalesDataTable[[#This Row],[Order Date]])</f>
        <v>4</v>
      </c>
      <c r="F637" s="3" t="str">
        <f>TEXT(SalesDataTable[[#This Row],[Order Date]],"MMM")</f>
        <v>Apr</v>
      </c>
      <c r="G637" s="3" t="s">
        <v>0</v>
      </c>
      <c r="H637" s="3" t="s">
        <v>50</v>
      </c>
      <c r="I637" s="3" t="s">
        <v>19</v>
      </c>
      <c r="J637" s="3" t="s">
        <v>3</v>
      </c>
      <c r="K637" s="3" t="s">
        <v>23</v>
      </c>
      <c r="L637" s="3" t="s">
        <v>29</v>
      </c>
      <c r="M637" s="4">
        <v>2</v>
      </c>
      <c r="N637" s="5">
        <v>191.51</v>
      </c>
      <c r="O637" s="6">
        <v>0.1</v>
      </c>
      <c r="P637" s="5">
        <v>101.25</v>
      </c>
      <c r="Q637" s="5">
        <f t="shared" si="36"/>
        <v>344.71800000000002</v>
      </c>
      <c r="R637" s="5">
        <f t="shared" si="37"/>
        <v>202.5</v>
      </c>
      <c r="S637" s="5">
        <f t="shared" si="38"/>
        <v>142.21800000000002</v>
      </c>
      <c r="T637" s="7">
        <f t="shared" si="39"/>
        <v>0.41256331262075091</v>
      </c>
    </row>
    <row r="638" spans="1:20" ht="15.5" x14ac:dyDescent="0.35">
      <c r="A638" s="1">
        <v>4920</v>
      </c>
      <c r="B638" s="2">
        <v>46133</v>
      </c>
      <c r="C638" s="3">
        <f>YEAR(SalesDataTable[[#This Row],[Order Date]])</f>
        <v>2026</v>
      </c>
      <c r="D638" s="8" t="str">
        <f>"Q"&amp;ROUNDUP(MONTH(SalesDataTable[[#This Row],[Order Date]])/3,0)</f>
        <v>Q2</v>
      </c>
      <c r="E638" s="3">
        <f>MONTH(SalesDataTable[[#This Row],[Order Date]])</f>
        <v>4</v>
      </c>
      <c r="F638" s="3" t="str">
        <f>TEXT(SalesDataTable[[#This Row],[Order Date]],"MMM")</f>
        <v>Apr</v>
      </c>
      <c r="G638" s="3" t="s">
        <v>6</v>
      </c>
      <c r="H638" s="3" t="s">
        <v>43</v>
      </c>
      <c r="I638" s="3" t="s">
        <v>19</v>
      </c>
      <c r="J638" s="3" t="s">
        <v>13</v>
      </c>
      <c r="K638" s="3" t="s">
        <v>9</v>
      </c>
      <c r="L638" s="3" t="s">
        <v>17</v>
      </c>
      <c r="M638" s="4">
        <v>2</v>
      </c>
      <c r="N638" s="5">
        <v>147.30000000000001</v>
      </c>
      <c r="O638" s="6">
        <v>0</v>
      </c>
      <c r="P638" s="5">
        <v>81.2</v>
      </c>
      <c r="Q638" s="5">
        <f t="shared" si="36"/>
        <v>294.60000000000002</v>
      </c>
      <c r="R638" s="5">
        <f t="shared" si="37"/>
        <v>162.4</v>
      </c>
      <c r="S638" s="5">
        <f t="shared" si="38"/>
        <v>132.20000000000002</v>
      </c>
      <c r="T638" s="7">
        <f t="shared" si="39"/>
        <v>0.44874405974202308</v>
      </c>
    </row>
    <row r="639" spans="1:20" ht="15.5" x14ac:dyDescent="0.35">
      <c r="A639" s="1">
        <v>5191</v>
      </c>
      <c r="B639" s="2">
        <v>46133</v>
      </c>
      <c r="C639" s="3">
        <f>YEAR(SalesDataTable[[#This Row],[Order Date]])</f>
        <v>2026</v>
      </c>
      <c r="D639" s="8" t="str">
        <f>"Q"&amp;ROUNDUP(MONTH(SalesDataTable[[#This Row],[Order Date]])/3,0)</f>
        <v>Q2</v>
      </c>
      <c r="E639" s="3">
        <f>MONTH(SalesDataTable[[#This Row],[Order Date]])</f>
        <v>4</v>
      </c>
      <c r="F639" s="3" t="str">
        <f>TEXT(SalesDataTable[[#This Row],[Order Date]],"MMM")</f>
        <v>Apr</v>
      </c>
      <c r="G639" s="3" t="s">
        <v>6</v>
      </c>
      <c r="H639" s="3" t="s">
        <v>41</v>
      </c>
      <c r="I639" s="3" t="s">
        <v>19</v>
      </c>
      <c r="J639" s="3" t="s">
        <v>3</v>
      </c>
      <c r="K639" s="3" t="s">
        <v>4</v>
      </c>
      <c r="L639" s="3" t="s">
        <v>5</v>
      </c>
      <c r="M639" s="4">
        <v>1</v>
      </c>
      <c r="N639" s="5">
        <v>79.92</v>
      </c>
      <c r="O639" s="6">
        <v>0.1</v>
      </c>
      <c r="P639" s="5">
        <v>43.13</v>
      </c>
      <c r="Q639" s="5">
        <f t="shared" si="36"/>
        <v>71.927999999999997</v>
      </c>
      <c r="R639" s="5">
        <f t="shared" si="37"/>
        <v>43.13</v>
      </c>
      <c r="S639" s="5">
        <f t="shared" si="38"/>
        <v>28.797999999999995</v>
      </c>
      <c r="T639" s="7">
        <f t="shared" si="39"/>
        <v>0.40037259481703918</v>
      </c>
    </row>
    <row r="640" spans="1:20" ht="15.5" x14ac:dyDescent="0.35">
      <c r="A640" s="1">
        <v>413</v>
      </c>
      <c r="B640" s="2">
        <v>46134</v>
      </c>
      <c r="C640" s="3">
        <f>YEAR(SalesDataTable[[#This Row],[Order Date]])</f>
        <v>2026</v>
      </c>
      <c r="D640" s="8" t="str">
        <f>"Q"&amp;ROUNDUP(MONTH(SalesDataTable[[#This Row],[Order Date]])/3,0)</f>
        <v>Q2</v>
      </c>
      <c r="E640" s="3">
        <f>MONTH(SalesDataTable[[#This Row],[Order Date]])</f>
        <v>4</v>
      </c>
      <c r="F640" s="3" t="str">
        <f>TEXT(SalesDataTable[[#This Row],[Order Date]],"MMM")</f>
        <v>Apr</v>
      </c>
      <c r="G640" s="3" t="s">
        <v>6</v>
      </c>
      <c r="H640" s="3" t="s">
        <v>7</v>
      </c>
      <c r="I640" s="3" t="s">
        <v>2</v>
      </c>
      <c r="J640" s="3" t="s">
        <v>3</v>
      </c>
      <c r="K640" s="3" t="s">
        <v>23</v>
      </c>
      <c r="L640" s="3" t="s">
        <v>24</v>
      </c>
      <c r="M640" s="4">
        <v>2</v>
      </c>
      <c r="N640" s="5">
        <v>344.29</v>
      </c>
      <c r="O640" s="6">
        <v>0.1</v>
      </c>
      <c r="P640" s="5">
        <v>192.66</v>
      </c>
      <c r="Q640" s="5">
        <f t="shared" si="36"/>
        <v>619.72200000000009</v>
      </c>
      <c r="R640" s="5">
        <f t="shared" si="37"/>
        <v>385.32</v>
      </c>
      <c r="S640" s="5">
        <f t="shared" si="38"/>
        <v>234.4020000000001</v>
      </c>
      <c r="T640" s="7">
        <f t="shared" si="39"/>
        <v>0.37823733867766524</v>
      </c>
    </row>
    <row r="641" spans="1:20" ht="15.5" x14ac:dyDescent="0.35">
      <c r="A641" s="1">
        <v>1658</v>
      </c>
      <c r="B641" s="2">
        <v>46134</v>
      </c>
      <c r="C641" s="3">
        <f>YEAR(SalesDataTable[[#This Row],[Order Date]])</f>
        <v>2026</v>
      </c>
      <c r="D641" s="8" t="str">
        <f>"Q"&amp;ROUNDUP(MONTH(SalesDataTable[[#This Row],[Order Date]])/3,0)</f>
        <v>Q2</v>
      </c>
      <c r="E641" s="3">
        <f>MONTH(SalesDataTable[[#This Row],[Order Date]])</f>
        <v>4</v>
      </c>
      <c r="F641" s="3" t="str">
        <f>TEXT(SalesDataTable[[#This Row],[Order Date]],"MMM")</f>
        <v>Apr</v>
      </c>
      <c r="G641" s="3" t="s">
        <v>11</v>
      </c>
      <c r="H641" s="3" t="s">
        <v>25</v>
      </c>
      <c r="I641" s="3" t="s">
        <v>2</v>
      </c>
      <c r="J641" s="3" t="s">
        <v>3</v>
      </c>
      <c r="K641" s="3" t="s">
        <v>9</v>
      </c>
      <c r="L641" s="3" t="s">
        <v>37</v>
      </c>
      <c r="M641" s="4">
        <v>1</v>
      </c>
      <c r="N641" s="5">
        <v>151.15</v>
      </c>
      <c r="O641" s="6">
        <v>0</v>
      </c>
      <c r="P641" s="5">
        <v>77.680000000000007</v>
      </c>
      <c r="Q641" s="5">
        <f t="shared" si="36"/>
        <v>151.15</v>
      </c>
      <c r="R641" s="5">
        <f t="shared" si="37"/>
        <v>77.680000000000007</v>
      </c>
      <c r="S641" s="5">
        <f t="shared" si="38"/>
        <v>73.47</v>
      </c>
      <c r="T641" s="7">
        <f t="shared" si="39"/>
        <v>0.48607343698312933</v>
      </c>
    </row>
    <row r="642" spans="1:20" ht="15.5" x14ac:dyDescent="0.35">
      <c r="A642" s="1">
        <v>2024</v>
      </c>
      <c r="B642" s="2">
        <v>46134</v>
      </c>
      <c r="C642" s="3">
        <f>YEAR(SalesDataTable[[#This Row],[Order Date]])</f>
        <v>2026</v>
      </c>
      <c r="D642" s="8" t="str">
        <f>"Q"&amp;ROUNDUP(MONTH(SalesDataTable[[#This Row],[Order Date]])/3,0)</f>
        <v>Q2</v>
      </c>
      <c r="E642" s="3">
        <f>MONTH(SalesDataTable[[#This Row],[Order Date]])</f>
        <v>4</v>
      </c>
      <c r="F642" s="3" t="str">
        <f>TEXT(SalesDataTable[[#This Row],[Order Date]],"MMM")</f>
        <v>Apr</v>
      </c>
      <c r="G642" s="3" t="s">
        <v>6</v>
      </c>
      <c r="H642" s="3" t="s">
        <v>27</v>
      </c>
      <c r="I642" s="3" t="s">
        <v>19</v>
      </c>
      <c r="J642" s="3" t="s">
        <v>13</v>
      </c>
      <c r="K642" s="3" t="s">
        <v>23</v>
      </c>
      <c r="L642" s="3" t="s">
        <v>40</v>
      </c>
      <c r="M642" s="4">
        <v>1</v>
      </c>
      <c r="N642" s="5">
        <v>81.73</v>
      </c>
      <c r="O642" s="6">
        <v>0.05</v>
      </c>
      <c r="P642" s="5">
        <v>39.979999999999997</v>
      </c>
      <c r="Q642" s="5">
        <f t="shared" ref="Q642:Q705" si="40">M642*N642*(1-O642)</f>
        <v>77.643500000000003</v>
      </c>
      <c r="R642" s="5">
        <f t="shared" ref="R642:R705" si="41">M642*P642</f>
        <v>39.979999999999997</v>
      </c>
      <c r="S642" s="5">
        <f t="shared" ref="S642:S705" si="42">Q642-R642</f>
        <v>37.663500000000006</v>
      </c>
      <c r="T642" s="7">
        <f t="shared" ref="T642:T705" si="43">IFERROR(S642/Q642,0)</f>
        <v>0.48508246021882068</v>
      </c>
    </row>
    <row r="643" spans="1:20" ht="15.5" x14ac:dyDescent="0.35">
      <c r="A643" s="1">
        <v>3980</v>
      </c>
      <c r="B643" s="2">
        <v>46134</v>
      </c>
      <c r="C643" s="3">
        <f>YEAR(SalesDataTable[[#This Row],[Order Date]])</f>
        <v>2026</v>
      </c>
      <c r="D643" s="8" t="str">
        <f>"Q"&amp;ROUNDUP(MONTH(SalesDataTable[[#This Row],[Order Date]])/3,0)</f>
        <v>Q2</v>
      </c>
      <c r="E643" s="3">
        <f>MONTH(SalesDataTable[[#This Row],[Order Date]])</f>
        <v>4</v>
      </c>
      <c r="F643" s="3" t="str">
        <f>TEXT(SalesDataTable[[#This Row],[Order Date]],"MMM")</f>
        <v>Apr</v>
      </c>
      <c r="G643" s="3" t="s">
        <v>20</v>
      </c>
      <c r="H643" s="3" t="s">
        <v>21</v>
      </c>
      <c r="I643" s="3" t="s">
        <v>19</v>
      </c>
      <c r="J643" s="3" t="s">
        <v>13</v>
      </c>
      <c r="K643" s="3" t="s">
        <v>9</v>
      </c>
      <c r="L643" s="3" t="s">
        <v>17</v>
      </c>
      <c r="M643" s="4">
        <v>1</v>
      </c>
      <c r="N643" s="5">
        <v>142.53</v>
      </c>
      <c r="O643" s="6">
        <v>0.05</v>
      </c>
      <c r="P643" s="5">
        <v>77.77</v>
      </c>
      <c r="Q643" s="5">
        <f t="shared" si="40"/>
        <v>135.40350000000001</v>
      </c>
      <c r="R643" s="5">
        <f t="shared" si="41"/>
        <v>77.77</v>
      </c>
      <c r="S643" s="5">
        <f t="shared" si="42"/>
        <v>57.633500000000012</v>
      </c>
      <c r="T643" s="7">
        <f t="shared" si="43"/>
        <v>0.4256426163282338</v>
      </c>
    </row>
    <row r="644" spans="1:20" ht="15.5" x14ac:dyDescent="0.35">
      <c r="A644" s="1">
        <v>4239</v>
      </c>
      <c r="B644" s="2">
        <v>46134</v>
      </c>
      <c r="C644" s="3">
        <f>YEAR(SalesDataTable[[#This Row],[Order Date]])</f>
        <v>2026</v>
      </c>
      <c r="D644" s="8" t="str">
        <f>"Q"&amp;ROUNDUP(MONTH(SalesDataTable[[#This Row],[Order Date]])/3,0)</f>
        <v>Q2</v>
      </c>
      <c r="E644" s="3">
        <f>MONTH(SalesDataTable[[#This Row],[Order Date]])</f>
        <v>4</v>
      </c>
      <c r="F644" s="3" t="str">
        <f>TEXT(SalesDataTable[[#This Row],[Order Date]],"MMM")</f>
        <v>Apr</v>
      </c>
      <c r="G644" s="3" t="s">
        <v>6</v>
      </c>
      <c r="H644" s="3" t="s">
        <v>7</v>
      </c>
      <c r="I644" s="3" t="s">
        <v>2</v>
      </c>
      <c r="J644" s="3" t="s">
        <v>13</v>
      </c>
      <c r="K644" s="3" t="s">
        <v>23</v>
      </c>
      <c r="L644" s="3" t="s">
        <v>40</v>
      </c>
      <c r="M644" s="4">
        <v>2</v>
      </c>
      <c r="N644" s="5">
        <v>83.24</v>
      </c>
      <c r="O644" s="6">
        <v>0</v>
      </c>
      <c r="P644" s="5">
        <v>40.03</v>
      </c>
      <c r="Q644" s="5">
        <f t="shared" si="40"/>
        <v>166.48</v>
      </c>
      <c r="R644" s="5">
        <f t="shared" si="41"/>
        <v>80.06</v>
      </c>
      <c r="S644" s="5">
        <f t="shared" si="42"/>
        <v>86.419999999999987</v>
      </c>
      <c r="T644" s="7">
        <f t="shared" si="43"/>
        <v>0.51910139356078799</v>
      </c>
    </row>
    <row r="645" spans="1:20" ht="15.5" x14ac:dyDescent="0.35">
      <c r="A645" s="1">
        <v>4761</v>
      </c>
      <c r="B645" s="2">
        <v>46134</v>
      </c>
      <c r="C645" s="3">
        <f>YEAR(SalesDataTable[[#This Row],[Order Date]])</f>
        <v>2026</v>
      </c>
      <c r="D645" s="8" t="str">
        <f>"Q"&amp;ROUNDUP(MONTH(SalesDataTable[[#This Row],[Order Date]])/3,0)</f>
        <v>Q2</v>
      </c>
      <c r="E645" s="3">
        <f>MONTH(SalesDataTable[[#This Row],[Order Date]])</f>
        <v>4</v>
      </c>
      <c r="F645" s="3" t="str">
        <f>TEXT(SalesDataTable[[#This Row],[Order Date]],"MMM")</f>
        <v>Apr</v>
      </c>
      <c r="G645" s="3" t="s">
        <v>0</v>
      </c>
      <c r="H645" s="3" t="s">
        <v>1</v>
      </c>
      <c r="I645" s="3" t="s">
        <v>28</v>
      </c>
      <c r="J645" s="3" t="s">
        <v>13</v>
      </c>
      <c r="K645" s="3" t="s">
        <v>9</v>
      </c>
      <c r="L645" s="3" t="s">
        <v>17</v>
      </c>
      <c r="M645" s="4">
        <v>1</v>
      </c>
      <c r="N645" s="5">
        <v>141.99</v>
      </c>
      <c r="O645" s="6">
        <v>0.05</v>
      </c>
      <c r="P645" s="5">
        <v>79.7</v>
      </c>
      <c r="Q645" s="5">
        <f t="shared" si="40"/>
        <v>134.8905</v>
      </c>
      <c r="R645" s="5">
        <f t="shared" si="41"/>
        <v>79.7</v>
      </c>
      <c r="S645" s="5">
        <f t="shared" si="42"/>
        <v>55.1905</v>
      </c>
      <c r="T645" s="7">
        <f t="shared" si="43"/>
        <v>0.40915038494186023</v>
      </c>
    </row>
    <row r="646" spans="1:20" ht="15.5" x14ac:dyDescent="0.35">
      <c r="A646" s="1">
        <v>5160</v>
      </c>
      <c r="B646" s="2">
        <v>46134</v>
      </c>
      <c r="C646" s="3">
        <f>YEAR(SalesDataTable[[#This Row],[Order Date]])</f>
        <v>2026</v>
      </c>
      <c r="D646" s="8" t="str">
        <f>"Q"&amp;ROUNDUP(MONTH(SalesDataTable[[#This Row],[Order Date]])/3,0)</f>
        <v>Q2</v>
      </c>
      <c r="E646" s="3">
        <f>MONTH(SalesDataTable[[#This Row],[Order Date]])</f>
        <v>4</v>
      </c>
      <c r="F646" s="3" t="str">
        <f>TEXT(SalesDataTable[[#This Row],[Order Date]],"MMM")</f>
        <v>Apr</v>
      </c>
      <c r="G646" s="3" t="s">
        <v>6</v>
      </c>
      <c r="H646" s="3" t="s">
        <v>43</v>
      </c>
      <c r="I646" s="3" t="s">
        <v>2</v>
      </c>
      <c r="J646" s="3" t="s">
        <v>13</v>
      </c>
      <c r="K646" s="3" t="s">
        <v>34</v>
      </c>
      <c r="L646" s="3" t="s">
        <v>42</v>
      </c>
      <c r="M646" s="4">
        <v>2</v>
      </c>
      <c r="N646" s="5">
        <v>35.94</v>
      </c>
      <c r="O646" s="6">
        <v>0.05</v>
      </c>
      <c r="P646" s="5">
        <v>14.17</v>
      </c>
      <c r="Q646" s="5">
        <f t="shared" si="40"/>
        <v>68.285999999999987</v>
      </c>
      <c r="R646" s="5">
        <f t="shared" si="41"/>
        <v>28.34</v>
      </c>
      <c r="S646" s="5">
        <f t="shared" si="42"/>
        <v>39.945999999999984</v>
      </c>
      <c r="T646" s="7">
        <f t="shared" si="43"/>
        <v>0.5849808159798493</v>
      </c>
    </row>
    <row r="647" spans="1:20" ht="15.5" x14ac:dyDescent="0.35">
      <c r="A647" s="1">
        <v>2224</v>
      </c>
      <c r="B647" s="2">
        <v>46135</v>
      </c>
      <c r="C647" s="3">
        <f>YEAR(SalesDataTable[[#This Row],[Order Date]])</f>
        <v>2026</v>
      </c>
      <c r="D647" s="8" t="str">
        <f>"Q"&amp;ROUNDUP(MONTH(SalesDataTable[[#This Row],[Order Date]])/3,0)</f>
        <v>Q2</v>
      </c>
      <c r="E647" s="3">
        <f>MONTH(SalesDataTable[[#This Row],[Order Date]])</f>
        <v>4</v>
      </c>
      <c r="F647" s="3" t="str">
        <f>TEXT(SalesDataTable[[#This Row],[Order Date]],"MMM")</f>
        <v>Apr</v>
      </c>
      <c r="G647" s="3" t="s">
        <v>6</v>
      </c>
      <c r="H647" s="3" t="s">
        <v>7</v>
      </c>
      <c r="I647" s="3" t="s">
        <v>2</v>
      </c>
      <c r="J647" s="3" t="s">
        <v>13</v>
      </c>
      <c r="K647" s="3" t="s">
        <v>34</v>
      </c>
      <c r="L647" s="3" t="s">
        <v>45</v>
      </c>
      <c r="M647" s="4">
        <v>3</v>
      </c>
      <c r="N647" s="5">
        <v>49.55</v>
      </c>
      <c r="O647" s="6">
        <v>0</v>
      </c>
      <c r="P647" s="5">
        <v>22.55</v>
      </c>
      <c r="Q647" s="5">
        <f t="shared" si="40"/>
        <v>148.64999999999998</v>
      </c>
      <c r="R647" s="5">
        <f t="shared" si="41"/>
        <v>67.650000000000006</v>
      </c>
      <c r="S647" s="5">
        <f t="shared" si="42"/>
        <v>80.999999999999972</v>
      </c>
      <c r="T647" s="7">
        <f t="shared" si="43"/>
        <v>0.54490413723511588</v>
      </c>
    </row>
    <row r="648" spans="1:20" ht="15.5" x14ac:dyDescent="0.35">
      <c r="A648" s="1">
        <v>2832</v>
      </c>
      <c r="B648" s="2">
        <v>46135</v>
      </c>
      <c r="C648" s="3">
        <f>YEAR(SalesDataTable[[#This Row],[Order Date]])</f>
        <v>2026</v>
      </c>
      <c r="D648" s="8" t="str">
        <f>"Q"&amp;ROUNDUP(MONTH(SalesDataTable[[#This Row],[Order Date]])/3,0)</f>
        <v>Q2</v>
      </c>
      <c r="E648" s="3">
        <f>MONTH(SalesDataTable[[#This Row],[Order Date]])</f>
        <v>4</v>
      </c>
      <c r="F648" s="3" t="str">
        <f>TEXT(SalesDataTable[[#This Row],[Order Date]],"MMM")</f>
        <v>Apr</v>
      </c>
      <c r="G648" s="3" t="s">
        <v>20</v>
      </c>
      <c r="H648" s="3" t="s">
        <v>33</v>
      </c>
      <c r="I648" s="3" t="s">
        <v>28</v>
      </c>
      <c r="J648" s="3" t="s">
        <v>3</v>
      </c>
      <c r="K648" s="3" t="s">
        <v>34</v>
      </c>
      <c r="L648" s="3" t="s">
        <v>35</v>
      </c>
      <c r="M648" s="4">
        <v>1</v>
      </c>
      <c r="N648" s="5">
        <v>39.89</v>
      </c>
      <c r="O648" s="6">
        <v>0.05</v>
      </c>
      <c r="P648" s="5">
        <v>15.06</v>
      </c>
      <c r="Q648" s="5">
        <f t="shared" si="40"/>
        <v>37.895499999999998</v>
      </c>
      <c r="R648" s="5">
        <f t="shared" si="41"/>
        <v>15.06</v>
      </c>
      <c r="S648" s="5">
        <f t="shared" si="42"/>
        <v>22.835499999999996</v>
      </c>
      <c r="T648" s="7">
        <f t="shared" si="43"/>
        <v>0.60259133670224685</v>
      </c>
    </row>
    <row r="649" spans="1:20" ht="15.5" x14ac:dyDescent="0.35">
      <c r="A649" s="1">
        <v>3000</v>
      </c>
      <c r="B649" s="2">
        <v>46135</v>
      </c>
      <c r="C649" s="3">
        <f>YEAR(SalesDataTable[[#This Row],[Order Date]])</f>
        <v>2026</v>
      </c>
      <c r="D649" s="8" t="str">
        <f>"Q"&amp;ROUNDUP(MONTH(SalesDataTable[[#This Row],[Order Date]])/3,0)</f>
        <v>Q2</v>
      </c>
      <c r="E649" s="3">
        <f>MONTH(SalesDataTable[[#This Row],[Order Date]])</f>
        <v>4</v>
      </c>
      <c r="F649" s="3" t="str">
        <f>TEXT(SalesDataTable[[#This Row],[Order Date]],"MMM")</f>
        <v>Apr</v>
      </c>
      <c r="G649" s="3" t="s">
        <v>20</v>
      </c>
      <c r="H649" s="3" t="s">
        <v>31</v>
      </c>
      <c r="I649" s="3" t="s">
        <v>28</v>
      </c>
      <c r="J649" s="3" t="s">
        <v>13</v>
      </c>
      <c r="K649" s="3" t="s">
        <v>34</v>
      </c>
      <c r="L649" s="3" t="s">
        <v>35</v>
      </c>
      <c r="M649" s="4">
        <v>1</v>
      </c>
      <c r="N649" s="5">
        <v>40.630000000000003</v>
      </c>
      <c r="O649" s="6">
        <v>0.1</v>
      </c>
      <c r="P649" s="5">
        <v>14.67</v>
      </c>
      <c r="Q649" s="5">
        <f t="shared" si="40"/>
        <v>36.567</v>
      </c>
      <c r="R649" s="5">
        <f t="shared" si="41"/>
        <v>14.67</v>
      </c>
      <c r="S649" s="5">
        <f t="shared" si="42"/>
        <v>21.896999999999998</v>
      </c>
      <c r="T649" s="7">
        <f t="shared" si="43"/>
        <v>0.59881860694068423</v>
      </c>
    </row>
    <row r="650" spans="1:20" ht="15.5" x14ac:dyDescent="0.35">
      <c r="A650" s="1">
        <v>3206</v>
      </c>
      <c r="B650" s="2">
        <v>46135</v>
      </c>
      <c r="C650" s="3">
        <f>YEAR(SalesDataTable[[#This Row],[Order Date]])</f>
        <v>2026</v>
      </c>
      <c r="D650" s="8" t="str">
        <f>"Q"&amp;ROUNDUP(MONTH(SalesDataTable[[#This Row],[Order Date]])/3,0)</f>
        <v>Q2</v>
      </c>
      <c r="E650" s="3">
        <f>MONTH(SalesDataTable[[#This Row],[Order Date]])</f>
        <v>4</v>
      </c>
      <c r="F650" s="3" t="str">
        <f>TEXT(SalesDataTable[[#This Row],[Order Date]],"MMM")</f>
        <v>Apr</v>
      </c>
      <c r="G650" s="3" t="s">
        <v>20</v>
      </c>
      <c r="H650" s="3" t="s">
        <v>33</v>
      </c>
      <c r="I650" s="3" t="s">
        <v>28</v>
      </c>
      <c r="J650" s="3" t="s">
        <v>3</v>
      </c>
      <c r="K650" s="3" t="s">
        <v>4</v>
      </c>
      <c r="L650" s="3" t="s">
        <v>26</v>
      </c>
      <c r="M650" s="4">
        <v>4</v>
      </c>
      <c r="N650" s="5">
        <v>39.78</v>
      </c>
      <c r="O650" s="6">
        <v>0.05</v>
      </c>
      <c r="P650" s="5">
        <v>16.7</v>
      </c>
      <c r="Q650" s="5">
        <f t="shared" si="40"/>
        <v>151.16399999999999</v>
      </c>
      <c r="R650" s="5">
        <f t="shared" si="41"/>
        <v>66.8</v>
      </c>
      <c r="S650" s="5">
        <f t="shared" si="42"/>
        <v>84.36399999999999</v>
      </c>
      <c r="T650" s="7">
        <f t="shared" si="43"/>
        <v>0.55809584292556425</v>
      </c>
    </row>
    <row r="651" spans="1:20" ht="15.5" x14ac:dyDescent="0.35">
      <c r="A651" s="1">
        <v>3777</v>
      </c>
      <c r="B651" s="2">
        <v>46135</v>
      </c>
      <c r="C651" s="3">
        <f>YEAR(SalesDataTable[[#This Row],[Order Date]])</f>
        <v>2026</v>
      </c>
      <c r="D651" s="8" t="str">
        <f>"Q"&amp;ROUNDUP(MONTH(SalesDataTable[[#This Row],[Order Date]])/3,0)</f>
        <v>Q2</v>
      </c>
      <c r="E651" s="3">
        <f>MONTH(SalesDataTable[[#This Row],[Order Date]])</f>
        <v>4</v>
      </c>
      <c r="F651" s="3" t="str">
        <f>TEXT(SalesDataTable[[#This Row],[Order Date]],"MMM")</f>
        <v>Apr</v>
      </c>
      <c r="G651" s="3" t="s">
        <v>20</v>
      </c>
      <c r="H651" s="3" t="s">
        <v>21</v>
      </c>
      <c r="I651" s="3" t="s">
        <v>28</v>
      </c>
      <c r="J651" s="3" t="s">
        <v>16</v>
      </c>
      <c r="K651" s="3" t="s">
        <v>9</v>
      </c>
      <c r="L651" s="3" t="s">
        <v>10</v>
      </c>
      <c r="M651" s="4">
        <v>1</v>
      </c>
      <c r="N651" s="5">
        <v>92.74</v>
      </c>
      <c r="O651" s="6">
        <v>0</v>
      </c>
      <c r="P651" s="5">
        <v>46.1</v>
      </c>
      <c r="Q651" s="5">
        <f t="shared" si="40"/>
        <v>92.74</v>
      </c>
      <c r="R651" s="5">
        <f t="shared" si="41"/>
        <v>46.1</v>
      </c>
      <c r="S651" s="5">
        <f t="shared" si="42"/>
        <v>46.639999999999993</v>
      </c>
      <c r="T651" s="7">
        <f t="shared" si="43"/>
        <v>0.50291136510675005</v>
      </c>
    </row>
    <row r="652" spans="1:20" ht="15.5" x14ac:dyDescent="0.35">
      <c r="A652" s="1">
        <v>4980</v>
      </c>
      <c r="B652" s="2">
        <v>46135</v>
      </c>
      <c r="C652" s="3">
        <f>YEAR(SalesDataTable[[#This Row],[Order Date]])</f>
        <v>2026</v>
      </c>
      <c r="D652" s="8" t="str">
        <f>"Q"&amp;ROUNDUP(MONTH(SalesDataTable[[#This Row],[Order Date]])/3,0)</f>
        <v>Q2</v>
      </c>
      <c r="E652" s="3">
        <f>MONTH(SalesDataTable[[#This Row],[Order Date]])</f>
        <v>4</v>
      </c>
      <c r="F652" s="3" t="str">
        <f>TEXT(SalesDataTable[[#This Row],[Order Date]],"MMM")</f>
        <v>Apr</v>
      </c>
      <c r="G652" s="3" t="s">
        <v>6</v>
      </c>
      <c r="H652" s="3" t="s">
        <v>27</v>
      </c>
      <c r="I652" s="3" t="s">
        <v>19</v>
      </c>
      <c r="J652" s="3" t="s">
        <v>3</v>
      </c>
      <c r="K652" s="3" t="s">
        <v>23</v>
      </c>
      <c r="L652" s="3" t="s">
        <v>51</v>
      </c>
      <c r="M652" s="4">
        <v>2</v>
      </c>
      <c r="N652" s="5">
        <v>120.49</v>
      </c>
      <c r="O652" s="6">
        <v>0.1</v>
      </c>
      <c r="P652" s="5">
        <v>62.23</v>
      </c>
      <c r="Q652" s="5">
        <f t="shared" si="40"/>
        <v>216.88200000000001</v>
      </c>
      <c r="R652" s="5">
        <f t="shared" si="41"/>
        <v>124.46</v>
      </c>
      <c r="S652" s="5">
        <f t="shared" si="42"/>
        <v>92.422000000000011</v>
      </c>
      <c r="T652" s="7">
        <f t="shared" si="43"/>
        <v>0.42613955976060719</v>
      </c>
    </row>
    <row r="653" spans="1:20" ht="15.5" x14ac:dyDescent="0.35">
      <c r="A653" s="1">
        <v>1102</v>
      </c>
      <c r="B653" s="2">
        <v>46136</v>
      </c>
      <c r="C653" s="3">
        <f>YEAR(SalesDataTable[[#This Row],[Order Date]])</f>
        <v>2026</v>
      </c>
      <c r="D653" s="8" t="str">
        <f>"Q"&amp;ROUNDUP(MONTH(SalesDataTable[[#This Row],[Order Date]])/3,0)</f>
        <v>Q2</v>
      </c>
      <c r="E653" s="3">
        <f>MONTH(SalesDataTable[[#This Row],[Order Date]])</f>
        <v>4</v>
      </c>
      <c r="F653" s="3" t="str">
        <f>TEXT(SalesDataTable[[#This Row],[Order Date]],"MMM")</f>
        <v>Apr</v>
      </c>
      <c r="G653" s="3" t="s">
        <v>6</v>
      </c>
      <c r="H653" s="3" t="s">
        <v>27</v>
      </c>
      <c r="I653" s="3" t="s">
        <v>2</v>
      </c>
      <c r="J653" s="3" t="s">
        <v>16</v>
      </c>
      <c r="K653" s="3" t="s">
        <v>9</v>
      </c>
      <c r="L653" s="3" t="s">
        <v>46</v>
      </c>
      <c r="M653" s="4">
        <v>2</v>
      </c>
      <c r="N653" s="5">
        <v>70.53</v>
      </c>
      <c r="O653" s="6">
        <v>0</v>
      </c>
      <c r="P653" s="5">
        <v>32.229999999999997</v>
      </c>
      <c r="Q653" s="5">
        <f t="shared" si="40"/>
        <v>141.06</v>
      </c>
      <c r="R653" s="5">
        <f t="shared" si="41"/>
        <v>64.459999999999994</v>
      </c>
      <c r="S653" s="5">
        <f t="shared" si="42"/>
        <v>76.600000000000009</v>
      </c>
      <c r="T653" s="7">
        <f t="shared" si="43"/>
        <v>0.54303133418403526</v>
      </c>
    </row>
    <row r="654" spans="1:20" ht="15.5" x14ac:dyDescent="0.35">
      <c r="A654" s="1">
        <v>1333</v>
      </c>
      <c r="B654" s="2">
        <v>46136</v>
      </c>
      <c r="C654" s="3">
        <f>YEAR(SalesDataTable[[#This Row],[Order Date]])</f>
        <v>2026</v>
      </c>
      <c r="D654" s="8" t="str">
        <f>"Q"&amp;ROUNDUP(MONTH(SalesDataTable[[#This Row],[Order Date]])/3,0)</f>
        <v>Q2</v>
      </c>
      <c r="E654" s="3">
        <f>MONTH(SalesDataTable[[#This Row],[Order Date]])</f>
        <v>4</v>
      </c>
      <c r="F654" s="3" t="str">
        <f>TEXT(SalesDataTable[[#This Row],[Order Date]],"MMM")</f>
        <v>Apr</v>
      </c>
      <c r="G654" s="3" t="s">
        <v>6</v>
      </c>
      <c r="H654" s="3" t="s">
        <v>49</v>
      </c>
      <c r="I654" s="3" t="s">
        <v>2</v>
      </c>
      <c r="J654" s="3" t="s">
        <v>13</v>
      </c>
      <c r="K654" s="3" t="s">
        <v>9</v>
      </c>
      <c r="L654" s="3" t="s">
        <v>10</v>
      </c>
      <c r="M654" s="4">
        <v>1</v>
      </c>
      <c r="N654" s="5">
        <v>90.87</v>
      </c>
      <c r="O654" s="6">
        <v>0.1</v>
      </c>
      <c r="P654" s="5">
        <v>44.4</v>
      </c>
      <c r="Q654" s="5">
        <f t="shared" si="40"/>
        <v>81.783000000000001</v>
      </c>
      <c r="R654" s="5">
        <f t="shared" si="41"/>
        <v>44.4</v>
      </c>
      <c r="S654" s="5">
        <f t="shared" si="42"/>
        <v>37.383000000000003</v>
      </c>
      <c r="T654" s="7">
        <f t="shared" si="43"/>
        <v>0.45709988628443565</v>
      </c>
    </row>
    <row r="655" spans="1:20" ht="15.5" x14ac:dyDescent="0.35">
      <c r="A655" s="1">
        <v>1369</v>
      </c>
      <c r="B655" s="2">
        <v>46136</v>
      </c>
      <c r="C655" s="3">
        <f>YEAR(SalesDataTable[[#This Row],[Order Date]])</f>
        <v>2026</v>
      </c>
      <c r="D655" s="8" t="str">
        <f>"Q"&amp;ROUNDUP(MONTH(SalesDataTable[[#This Row],[Order Date]])/3,0)</f>
        <v>Q2</v>
      </c>
      <c r="E655" s="3">
        <f>MONTH(SalesDataTable[[#This Row],[Order Date]])</f>
        <v>4</v>
      </c>
      <c r="F655" s="3" t="str">
        <f>TEXT(SalesDataTable[[#This Row],[Order Date]],"MMM")</f>
        <v>Apr</v>
      </c>
      <c r="G655" s="3" t="s">
        <v>6</v>
      </c>
      <c r="H655" s="3" t="s">
        <v>49</v>
      </c>
      <c r="I655" s="3" t="s">
        <v>8</v>
      </c>
      <c r="J655" s="3" t="s">
        <v>3</v>
      </c>
      <c r="K655" s="3" t="s">
        <v>34</v>
      </c>
      <c r="L655" s="3" t="s">
        <v>38</v>
      </c>
      <c r="M655" s="4">
        <v>3</v>
      </c>
      <c r="N655" s="5">
        <v>124.31</v>
      </c>
      <c r="O655" s="6">
        <v>0.2</v>
      </c>
      <c r="P655" s="5">
        <v>67.97</v>
      </c>
      <c r="Q655" s="5">
        <f t="shared" si="40"/>
        <v>298.34399999999999</v>
      </c>
      <c r="R655" s="5">
        <f t="shared" si="41"/>
        <v>203.91</v>
      </c>
      <c r="S655" s="5">
        <f t="shared" si="42"/>
        <v>94.433999999999997</v>
      </c>
      <c r="T655" s="7">
        <f t="shared" si="43"/>
        <v>0.31652723031131846</v>
      </c>
    </row>
    <row r="656" spans="1:20" ht="15.5" x14ac:dyDescent="0.35">
      <c r="A656" s="1">
        <v>1712</v>
      </c>
      <c r="B656" s="2">
        <v>46136</v>
      </c>
      <c r="C656" s="3">
        <f>YEAR(SalesDataTable[[#This Row],[Order Date]])</f>
        <v>2026</v>
      </c>
      <c r="D656" s="8" t="str">
        <f>"Q"&amp;ROUNDUP(MONTH(SalesDataTable[[#This Row],[Order Date]])/3,0)</f>
        <v>Q2</v>
      </c>
      <c r="E656" s="3">
        <f>MONTH(SalesDataTable[[#This Row],[Order Date]])</f>
        <v>4</v>
      </c>
      <c r="F656" s="3" t="str">
        <f>TEXT(SalesDataTable[[#This Row],[Order Date]],"MMM")</f>
        <v>Apr</v>
      </c>
      <c r="G656" s="3" t="s">
        <v>6</v>
      </c>
      <c r="H656" s="3" t="s">
        <v>7</v>
      </c>
      <c r="I656" s="3" t="s">
        <v>8</v>
      </c>
      <c r="J656" s="3" t="s">
        <v>3</v>
      </c>
      <c r="K656" s="3" t="s">
        <v>4</v>
      </c>
      <c r="L656" s="3" t="s">
        <v>26</v>
      </c>
      <c r="M656" s="4">
        <v>15</v>
      </c>
      <c r="N656" s="5">
        <v>41.21</v>
      </c>
      <c r="O656" s="6">
        <v>0.15</v>
      </c>
      <c r="P656" s="5">
        <v>16.760000000000002</v>
      </c>
      <c r="Q656" s="5">
        <f t="shared" si="40"/>
        <v>525.42750000000001</v>
      </c>
      <c r="R656" s="5">
        <f t="shared" si="41"/>
        <v>251.40000000000003</v>
      </c>
      <c r="S656" s="5">
        <f t="shared" si="42"/>
        <v>274.02749999999997</v>
      </c>
      <c r="T656" s="7">
        <f t="shared" si="43"/>
        <v>0.52153246642020068</v>
      </c>
    </row>
    <row r="657" spans="1:20" ht="15.5" x14ac:dyDescent="0.35">
      <c r="A657" s="1">
        <v>2229</v>
      </c>
      <c r="B657" s="2">
        <v>46136</v>
      </c>
      <c r="C657" s="3">
        <f>YEAR(SalesDataTable[[#This Row],[Order Date]])</f>
        <v>2026</v>
      </c>
      <c r="D657" s="8" t="str">
        <f>"Q"&amp;ROUNDUP(MONTH(SalesDataTable[[#This Row],[Order Date]])/3,0)</f>
        <v>Q2</v>
      </c>
      <c r="E657" s="3">
        <f>MONTH(SalesDataTable[[#This Row],[Order Date]])</f>
        <v>4</v>
      </c>
      <c r="F657" s="3" t="str">
        <f>TEXT(SalesDataTable[[#This Row],[Order Date]],"MMM")</f>
        <v>Apr</v>
      </c>
      <c r="G657" s="3" t="s">
        <v>0</v>
      </c>
      <c r="H657" s="3" t="s">
        <v>1</v>
      </c>
      <c r="I657" s="3" t="s">
        <v>2</v>
      </c>
      <c r="J657" s="3" t="s">
        <v>13</v>
      </c>
      <c r="K657" s="3" t="s">
        <v>9</v>
      </c>
      <c r="L657" s="3" t="s">
        <v>17</v>
      </c>
      <c r="M657" s="4">
        <v>2</v>
      </c>
      <c r="N657" s="5">
        <v>145.75</v>
      </c>
      <c r="O657" s="6">
        <v>0.1</v>
      </c>
      <c r="P657" s="5">
        <v>78.900000000000006</v>
      </c>
      <c r="Q657" s="5">
        <f t="shared" si="40"/>
        <v>262.35000000000002</v>
      </c>
      <c r="R657" s="5">
        <f t="shared" si="41"/>
        <v>157.80000000000001</v>
      </c>
      <c r="S657" s="5">
        <f t="shared" si="42"/>
        <v>104.55000000000001</v>
      </c>
      <c r="T657" s="7">
        <f t="shared" si="43"/>
        <v>0.39851343624928531</v>
      </c>
    </row>
    <row r="658" spans="1:20" ht="15.5" x14ac:dyDescent="0.35">
      <c r="A658" s="1">
        <v>3458</v>
      </c>
      <c r="B658" s="2">
        <v>46136</v>
      </c>
      <c r="C658" s="3">
        <f>YEAR(SalesDataTable[[#This Row],[Order Date]])</f>
        <v>2026</v>
      </c>
      <c r="D658" s="8" t="str">
        <f>"Q"&amp;ROUNDUP(MONTH(SalesDataTable[[#This Row],[Order Date]])/3,0)</f>
        <v>Q2</v>
      </c>
      <c r="E658" s="3">
        <f>MONTH(SalesDataTable[[#This Row],[Order Date]])</f>
        <v>4</v>
      </c>
      <c r="F658" s="3" t="str">
        <f>TEXT(SalesDataTable[[#This Row],[Order Date]],"MMM")</f>
        <v>Apr</v>
      </c>
      <c r="G658" s="3" t="s">
        <v>11</v>
      </c>
      <c r="H658" s="3" t="s">
        <v>18</v>
      </c>
      <c r="I658" s="3" t="s">
        <v>2</v>
      </c>
      <c r="J658" s="3" t="s">
        <v>13</v>
      </c>
      <c r="K658" s="3" t="s">
        <v>14</v>
      </c>
      <c r="L658" s="3" t="s">
        <v>44</v>
      </c>
      <c r="M658" s="4">
        <v>1</v>
      </c>
      <c r="N658" s="5">
        <v>134.86000000000001</v>
      </c>
      <c r="O658" s="6">
        <v>0</v>
      </c>
      <c r="P658" s="5">
        <v>66.040000000000006</v>
      </c>
      <c r="Q658" s="5">
        <f t="shared" si="40"/>
        <v>134.86000000000001</v>
      </c>
      <c r="R658" s="5">
        <f t="shared" si="41"/>
        <v>66.040000000000006</v>
      </c>
      <c r="S658" s="5">
        <f t="shared" si="42"/>
        <v>68.820000000000007</v>
      </c>
      <c r="T658" s="7">
        <f t="shared" si="43"/>
        <v>0.51030698502150373</v>
      </c>
    </row>
    <row r="659" spans="1:20" ht="15.5" x14ac:dyDescent="0.35">
      <c r="A659" s="1">
        <v>4637</v>
      </c>
      <c r="B659" s="2">
        <v>46136</v>
      </c>
      <c r="C659" s="3">
        <f>YEAR(SalesDataTable[[#This Row],[Order Date]])</f>
        <v>2026</v>
      </c>
      <c r="D659" s="8" t="str">
        <f>"Q"&amp;ROUNDUP(MONTH(SalesDataTable[[#This Row],[Order Date]])/3,0)</f>
        <v>Q2</v>
      </c>
      <c r="E659" s="3">
        <f>MONTH(SalesDataTable[[#This Row],[Order Date]])</f>
        <v>4</v>
      </c>
      <c r="F659" s="3" t="str">
        <f>TEXT(SalesDataTable[[#This Row],[Order Date]],"MMM")</f>
        <v>Apr</v>
      </c>
      <c r="G659" s="3" t="s">
        <v>20</v>
      </c>
      <c r="H659" s="3" t="s">
        <v>47</v>
      </c>
      <c r="I659" s="3" t="s">
        <v>19</v>
      </c>
      <c r="J659" s="3" t="s">
        <v>13</v>
      </c>
      <c r="K659" s="3" t="s">
        <v>14</v>
      </c>
      <c r="L659" s="3" t="s">
        <v>44</v>
      </c>
      <c r="M659" s="4">
        <v>1</v>
      </c>
      <c r="N659" s="5">
        <v>136.07</v>
      </c>
      <c r="O659" s="6">
        <v>0</v>
      </c>
      <c r="P659" s="5">
        <v>65.17</v>
      </c>
      <c r="Q659" s="5">
        <f t="shared" si="40"/>
        <v>136.07</v>
      </c>
      <c r="R659" s="5">
        <f t="shared" si="41"/>
        <v>65.17</v>
      </c>
      <c r="S659" s="5">
        <f t="shared" si="42"/>
        <v>70.899999999999991</v>
      </c>
      <c r="T659" s="7">
        <f t="shared" si="43"/>
        <v>0.52105533916366575</v>
      </c>
    </row>
    <row r="660" spans="1:20" ht="15.5" x14ac:dyDescent="0.35">
      <c r="A660" s="1">
        <v>4726</v>
      </c>
      <c r="B660" s="2">
        <v>46136</v>
      </c>
      <c r="C660" s="3">
        <f>YEAR(SalesDataTable[[#This Row],[Order Date]])</f>
        <v>2026</v>
      </c>
      <c r="D660" s="8" t="str">
        <f>"Q"&amp;ROUNDUP(MONTH(SalesDataTable[[#This Row],[Order Date]])/3,0)</f>
        <v>Q2</v>
      </c>
      <c r="E660" s="3">
        <f>MONTH(SalesDataTable[[#This Row],[Order Date]])</f>
        <v>4</v>
      </c>
      <c r="F660" s="3" t="str">
        <f>TEXT(SalesDataTable[[#This Row],[Order Date]],"MMM")</f>
        <v>Apr</v>
      </c>
      <c r="G660" s="3" t="s">
        <v>0</v>
      </c>
      <c r="H660" s="3" t="s">
        <v>50</v>
      </c>
      <c r="I660" s="3" t="s">
        <v>19</v>
      </c>
      <c r="J660" s="3" t="s">
        <v>16</v>
      </c>
      <c r="K660" s="3" t="s">
        <v>14</v>
      </c>
      <c r="L660" s="3" t="s">
        <v>32</v>
      </c>
      <c r="M660" s="4">
        <v>1</v>
      </c>
      <c r="N660" s="5">
        <v>47.25</v>
      </c>
      <c r="O660" s="6">
        <v>0.1</v>
      </c>
      <c r="P660" s="5">
        <v>18.25</v>
      </c>
      <c r="Q660" s="5">
        <f t="shared" si="40"/>
        <v>42.524999999999999</v>
      </c>
      <c r="R660" s="5">
        <f t="shared" si="41"/>
        <v>18.25</v>
      </c>
      <c r="S660" s="5">
        <f t="shared" si="42"/>
        <v>24.274999999999999</v>
      </c>
      <c r="T660" s="7">
        <f t="shared" si="43"/>
        <v>0.57084068195179305</v>
      </c>
    </row>
    <row r="661" spans="1:20" ht="15.5" x14ac:dyDescent="0.35">
      <c r="A661" s="1">
        <v>4838</v>
      </c>
      <c r="B661" s="2">
        <v>46136</v>
      </c>
      <c r="C661" s="3">
        <f>YEAR(SalesDataTable[[#This Row],[Order Date]])</f>
        <v>2026</v>
      </c>
      <c r="D661" s="8" t="str">
        <f>"Q"&amp;ROUNDUP(MONTH(SalesDataTable[[#This Row],[Order Date]])/3,0)</f>
        <v>Q2</v>
      </c>
      <c r="E661" s="3">
        <f>MONTH(SalesDataTable[[#This Row],[Order Date]])</f>
        <v>4</v>
      </c>
      <c r="F661" s="3" t="str">
        <f>TEXT(SalesDataTable[[#This Row],[Order Date]],"MMM")</f>
        <v>Apr</v>
      </c>
      <c r="G661" s="3" t="s">
        <v>0</v>
      </c>
      <c r="H661" s="3" t="s">
        <v>1</v>
      </c>
      <c r="I661" s="3" t="s">
        <v>2</v>
      </c>
      <c r="J661" s="3" t="s">
        <v>16</v>
      </c>
      <c r="K661" s="3" t="s">
        <v>4</v>
      </c>
      <c r="L661" s="3" t="s">
        <v>26</v>
      </c>
      <c r="M661" s="4">
        <v>2</v>
      </c>
      <c r="N661" s="5">
        <v>41.32</v>
      </c>
      <c r="O661" s="6">
        <v>0.1</v>
      </c>
      <c r="P661" s="5">
        <v>16.66</v>
      </c>
      <c r="Q661" s="5">
        <f t="shared" si="40"/>
        <v>74.376000000000005</v>
      </c>
      <c r="R661" s="5">
        <f t="shared" si="41"/>
        <v>33.32</v>
      </c>
      <c r="S661" s="5">
        <f t="shared" si="42"/>
        <v>41.056000000000004</v>
      </c>
      <c r="T661" s="7">
        <f t="shared" si="43"/>
        <v>0.5520060234484242</v>
      </c>
    </row>
    <row r="662" spans="1:20" ht="15.5" x14ac:dyDescent="0.35">
      <c r="A662" s="1">
        <v>5075</v>
      </c>
      <c r="B662" s="2">
        <v>46136</v>
      </c>
      <c r="C662" s="3">
        <f>YEAR(SalesDataTable[[#This Row],[Order Date]])</f>
        <v>2026</v>
      </c>
      <c r="D662" s="8" t="str">
        <f>"Q"&amp;ROUNDUP(MONTH(SalesDataTable[[#This Row],[Order Date]])/3,0)</f>
        <v>Q2</v>
      </c>
      <c r="E662" s="3">
        <f>MONTH(SalesDataTable[[#This Row],[Order Date]])</f>
        <v>4</v>
      </c>
      <c r="F662" s="3" t="str">
        <f>TEXT(SalesDataTable[[#This Row],[Order Date]],"MMM")</f>
        <v>Apr</v>
      </c>
      <c r="G662" s="3" t="s">
        <v>0</v>
      </c>
      <c r="H662" s="3" t="s">
        <v>50</v>
      </c>
      <c r="I662" s="3" t="s">
        <v>28</v>
      </c>
      <c r="J662" s="3" t="s">
        <v>13</v>
      </c>
      <c r="K662" s="3" t="s">
        <v>4</v>
      </c>
      <c r="L662" s="3" t="s">
        <v>5</v>
      </c>
      <c r="M662" s="4">
        <v>2</v>
      </c>
      <c r="N662" s="5">
        <v>81.75</v>
      </c>
      <c r="O662" s="6">
        <v>0</v>
      </c>
      <c r="P662" s="5">
        <v>41.92</v>
      </c>
      <c r="Q662" s="5">
        <f t="shared" si="40"/>
        <v>163.5</v>
      </c>
      <c r="R662" s="5">
        <f t="shared" si="41"/>
        <v>83.84</v>
      </c>
      <c r="S662" s="5">
        <f t="shared" si="42"/>
        <v>79.66</v>
      </c>
      <c r="T662" s="7">
        <f t="shared" si="43"/>
        <v>0.48721712538226297</v>
      </c>
    </row>
    <row r="663" spans="1:20" ht="15.5" x14ac:dyDescent="0.35">
      <c r="A663" s="1">
        <v>149</v>
      </c>
      <c r="B663" s="2">
        <v>46137</v>
      </c>
      <c r="C663" s="3">
        <f>YEAR(SalesDataTable[[#This Row],[Order Date]])</f>
        <v>2026</v>
      </c>
      <c r="D663" s="8" t="str">
        <f>"Q"&amp;ROUNDUP(MONTH(SalesDataTable[[#This Row],[Order Date]])/3,0)</f>
        <v>Q2</v>
      </c>
      <c r="E663" s="3">
        <f>MONTH(SalesDataTable[[#This Row],[Order Date]])</f>
        <v>4</v>
      </c>
      <c r="F663" s="3" t="str">
        <f>TEXT(SalesDataTable[[#This Row],[Order Date]],"MMM")</f>
        <v>Apr</v>
      </c>
      <c r="G663" s="3" t="s">
        <v>6</v>
      </c>
      <c r="H663" s="3" t="s">
        <v>43</v>
      </c>
      <c r="I663" s="3" t="s">
        <v>2</v>
      </c>
      <c r="J663" s="3" t="s">
        <v>3</v>
      </c>
      <c r="K663" s="3" t="s">
        <v>14</v>
      </c>
      <c r="L663" s="3" t="s">
        <v>15</v>
      </c>
      <c r="M663" s="4">
        <v>1</v>
      </c>
      <c r="N663" s="5">
        <v>36.020000000000003</v>
      </c>
      <c r="O663" s="6">
        <v>0.05</v>
      </c>
      <c r="P663" s="5">
        <v>13.72</v>
      </c>
      <c r="Q663" s="5">
        <f t="shared" si="40"/>
        <v>34.219000000000001</v>
      </c>
      <c r="R663" s="5">
        <f t="shared" si="41"/>
        <v>13.72</v>
      </c>
      <c r="S663" s="5">
        <f t="shared" si="42"/>
        <v>20.499000000000002</v>
      </c>
      <c r="T663" s="7">
        <f t="shared" si="43"/>
        <v>0.59905315760250155</v>
      </c>
    </row>
    <row r="664" spans="1:20" ht="15.5" x14ac:dyDescent="0.35">
      <c r="A664" s="1">
        <v>449</v>
      </c>
      <c r="B664" s="2">
        <v>46137</v>
      </c>
      <c r="C664" s="3">
        <f>YEAR(SalesDataTable[[#This Row],[Order Date]])</f>
        <v>2026</v>
      </c>
      <c r="D664" s="8" t="str">
        <f>"Q"&amp;ROUNDUP(MONTH(SalesDataTable[[#This Row],[Order Date]])/3,0)</f>
        <v>Q2</v>
      </c>
      <c r="E664" s="3">
        <f>MONTH(SalesDataTable[[#This Row],[Order Date]])</f>
        <v>4</v>
      </c>
      <c r="F664" s="3" t="str">
        <f>TEXT(SalesDataTable[[#This Row],[Order Date]],"MMM")</f>
        <v>Apr</v>
      </c>
      <c r="G664" s="3" t="s">
        <v>11</v>
      </c>
      <c r="H664" s="3" t="s">
        <v>25</v>
      </c>
      <c r="I664" s="3" t="s">
        <v>2</v>
      </c>
      <c r="J664" s="3" t="s">
        <v>16</v>
      </c>
      <c r="K664" s="3" t="s">
        <v>14</v>
      </c>
      <c r="L664" s="3" t="s">
        <v>15</v>
      </c>
      <c r="M664" s="4">
        <v>1</v>
      </c>
      <c r="N664" s="5">
        <v>36.68</v>
      </c>
      <c r="O664" s="6">
        <v>0</v>
      </c>
      <c r="P664" s="5">
        <v>13.27</v>
      </c>
      <c r="Q664" s="5">
        <f t="shared" si="40"/>
        <v>36.68</v>
      </c>
      <c r="R664" s="5">
        <f t="shared" si="41"/>
        <v>13.27</v>
      </c>
      <c r="S664" s="5">
        <f t="shared" si="42"/>
        <v>23.41</v>
      </c>
      <c r="T664" s="7">
        <f t="shared" si="43"/>
        <v>0.63822246455834242</v>
      </c>
    </row>
    <row r="665" spans="1:20" ht="15.5" x14ac:dyDescent="0.35">
      <c r="A665" s="1">
        <v>1422</v>
      </c>
      <c r="B665" s="2">
        <v>46137</v>
      </c>
      <c r="C665" s="3">
        <f>YEAR(SalesDataTable[[#This Row],[Order Date]])</f>
        <v>2026</v>
      </c>
      <c r="D665" s="8" t="str">
        <f>"Q"&amp;ROUNDUP(MONTH(SalesDataTable[[#This Row],[Order Date]])/3,0)</f>
        <v>Q2</v>
      </c>
      <c r="E665" s="3">
        <f>MONTH(SalesDataTable[[#This Row],[Order Date]])</f>
        <v>4</v>
      </c>
      <c r="F665" s="3" t="str">
        <f>TEXT(SalesDataTable[[#This Row],[Order Date]],"MMM")</f>
        <v>Apr</v>
      </c>
      <c r="G665" s="3" t="s">
        <v>20</v>
      </c>
      <c r="H665" s="3" t="s">
        <v>33</v>
      </c>
      <c r="I665" s="3" t="s">
        <v>8</v>
      </c>
      <c r="J665" s="3" t="s">
        <v>16</v>
      </c>
      <c r="K665" s="3" t="s">
        <v>23</v>
      </c>
      <c r="L665" s="3" t="s">
        <v>24</v>
      </c>
      <c r="M665" s="4">
        <v>6</v>
      </c>
      <c r="N665" s="5">
        <v>348.16</v>
      </c>
      <c r="O665" s="6">
        <v>0.1</v>
      </c>
      <c r="P665" s="5">
        <v>198.24</v>
      </c>
      <c r="Q665" s="5">
        <f t="shared" si="40"/>
        <v>1880.0640000000001</v>
      </c>
      <c r="R665" s="5">
        <f t="shared" si="41"/>
        <v>1189.44</v>
      </c>
      <c r="S665" s="5">
        <f t="shared" si="42"/>
        <v>690.62400000000002</v>
      </c>
      <c r="T665" s="7">
        <f t="shared" si="43"/>
        <v>0.36734068627450978</v>
      </c>
    </row>
    <row r="666" spans="1:20" ht="15.5" x14ac:dyDescent="0.35">
      <c r="A666" s="1">
        <v>3248</v>
      </c>
      <c r="B666" s="2">
        <v>46137</v>
      </c>
      <c r="C666" s="3">
        <f>YEAR(SalesDataTable[[#This Row],[Order Date]])</f>
        <v>2026</v>
      </c>
      <c r="D666" s="8" t="str">
        <f>"Q"&amp;ROUNDUP(MONTH(SalesDataTable[[#This Row],[Order Date]])/3,0)</f>
        <v>Q2</v>
      </c>
      <c r="E666" s="3">
        <f>MONTH(SalesDataTable[[#This Row],[Order Date]])</f>
        <v>4</v>
      </c>
      <c r="F666" s="3" t="str">
        <f>TEXT(SalesDataTable[[#This Row],[Order Date]],"MMM")</f>
        <v>Apr</v>
      </c>
      <c r="G666" s="3" t="s">
        <v>11</v>
      </c>
      <c r="H666" s="3" t="s">
        <v>52</v>
      </c>
      <c r="I666" s="3" t="s">
        <v>2</v>
      </c>
      <c r="J666" s="3" t="s">
        <v>3</v>
      </c>
      <c r="K666" s="3" t="s">
        <v>4</v>
      </c>
      <c r="L666" s="3" t="s">
        <v>26</v>
      </c>
      <c r="M666" s="4">
        <v>2</v>
      </c>
      <c r="N666" s="5">
        <v>39.799999999999997</v>
      </c>
      <c r="O666" s="6">
        <v>0.05</v>
      </c>
      <c r="P666" s="5">
        <v>16.23</v>
      </c>
      <c r="Q666" s="5">
        <f t="shared" si="40"/>
        <v>75.61999999999999</v>
      </c>
      <c r="R666" s="5">
        <f t="shared" si="41"/>
        <v>32.46</v>
      </c>
      <c r="S666" s="5">
        <f t="shared" si="42"/>
        <v>43.159999999999989</v>
      </c>
      <c r="T666" s="7">
        <f t="shared" si="43"/>
        <v>0.57074847923829664</v>
      </c>
    </row>
    <row r="667" spans="1:20" ht="15.5" x14ac:dyDescent="0.35">
      <c r="A667" s="1">
        <v>3445</v>
      </c>
      <c r="B667" s="2">
        <v>46137</v>
      </c>
      <c r="C667" s="3">
        <f>YEAR(SalesDataTable[[#This Row],[Order Date]])</f>
        <v>2026</v>
      </c>
      <c r="D667" s="8" t="str">
        <f>"Q"&amp;ROUNDUP(MONTH(SalesDataTable[[#This Row],[Order Date]])/3,0)</f>
        <v>Q2</v>
      </c>
      <c r="E667" s="3">
        <f>MONTH(SalesDataTable[[#This Row],[Order Date]])</f>
        <v>4</v>
      </c>
      <c r="F667" s="3" t="str">
        <f>TEXT(SalesDataTable[[#This Row],[Order Date]],"MMM")</f>
        <v>Apr</v>
      </c>
      <c r="G667" s="3" t="s">
        <v>0</v>
      </c>
      <c r="H667" s="3" t="s">
        <v>50</v>
      </c>
      <c r="I667" s="3" t="s">
        <v>2</v>
      </c>
      <c r="J667" s="3" t="s">
        <v>3</v>
      </c>
      <c r="K667" s="3" t="s">
        <v>4</v>
      </c>
      <c r="L667" s="3" t="s">
        <v>26</v>
      </c>
      <c r="M667" s="4">
        <v>5</v>
      </c>
      <c r="N667" s="5">
        <v>39.369999999999997</v>
      </c>
      <c r="O667" s="6">
        <v>0.05</v>
      </c>
      <c r="P667" s="5">
        <v>16.760000000000002</v>
      </c>
      <c r="Q667" s="5">
        <f t="shared" si="40"/>
        <v>187.00749999999999</v>
      </c>
      <c r="R667" s="5">
        <f t="shared" si="41"/>
        <v>83.800000000000011</v>
      </c>
      <c r="S667" s="5">
        <f t="shared" si="42"/>
        <v>103.20749999999998</v>
      </c>
      <c r="T667" s="7">
        <f t="shared" si="43"/>
        <v>0.55188963009504954</v>
      </c>
    </row>
    <row r="668" spans="1:20" ht="15.5" x14ac:dyDescent="0.35">
      <c r="A668" s="1">
        <v>3930</v>
      </c>
      <c r="B668" s="2">
        <v>46137</v>
      </c>
      <c r="C668" s="3">
        <f>YEAR(SalesDataTable[[#This Row],[Order Date]])</f>
        <v>2026</v>
      </c>
      <c r="D668" s="8" t="str">
        <f>"Q"&amp;ROUNDUP(MONTH(SalesDataTable[[#This Row],[Order Date]])/3,0)</f>
        <v>Q2</v>
      </c>
      <c r="E668" s="3">
        <f>MONTH(SalesDataTable[[#This Row],[Order Date]])</f>
        <v>4</v>
      </c>
      <c r="F668" s="3" t="str">
        <f>TEXT(SalesDataTable[[#This Row],[Order Date]],"MMM")</f>
        <v>Apr</v>
      </c>
      <c r="G668" s="3" t="s">
        <v>6</v>
      </c>
      <c r="H668" s="3" t="s">
        <v>43</v>
      </c>
      <c r="I668" s="3" t="s">
        <v>28</v>
      </c>
      <c r="J668" s="3" t="s">
        <v>3</v>
      </c>
      <c r="K668" s="3" t="s">
        <v>34</v>
      </c>
      <c r="L668" s="3" t="s">
        <v>35</v>
      </c>
      <c r="M668" s="4">
        <v>2</v>
      </c>
      <c r="N668" s="5">
        <v>40.85</v>
      </c>
      <c r="O668" s="6">
        <v>0</v>
      </c>
      <c r="P668" s="5">
        <v>14.99</v>
      </c>
      <c r="Q668" s="5">
        <f t="shared" si="40"/>
        <v>81.7</v>
      </c>
      <c r="R668" s="5">
        <f t="shared" si="41"/>
        <v>29.98</v>
      </c>
      <c r="S668" s="5">
        <f t="shared" si="42"/>
        <v>51.72</v>
      </c>
      <c r="T668" s="7">
        <f t="shared" si="43"/>
        <v>0.633047735618115</v>
      </c>
    </row>
    <row r="669" spans="1:20" ht="15.5" x14ac:dyDescent="0.35">
      <c r="A669" s="1">
        <v>3969</v>
      </c>
      <c r="B669" s="2">
        <v>46137</v>
      </c>
      <c r="C669" s="3">
        <f>YEAR(SalesDataTable[[#This Row],[Order Date]])</f>
        <v>2026</v>
      </c>
      <c r="D669" s="8" t="str">
        <f>"Q"&amp;ROUNDUP(MONTH(SalesDataTable[[#This Row],[Order Date]])/3,0)</f>
        <v>Q2</v>
      </c>
      <c r="E669" s="3">
        <f>MONTH(SalesDataTable[[#This Row],[Order Date]])</f>
        <v>4</v>
      </c>
      <c r="F669" s="3" t="str">
        <f>TEXT(SalesDataTable[[#This Row],[Order Date]],"MMM")</f>
        <v>Apr</v>
      </c>
      <c r="G669" s="3" t="s">
        <v>20</v>
      </c>
      <c r="H669" s="3" t="s">
        <v>33</v>
      </c>
      <c r="I669" s="3" t="s">
        <v>28</v>
      </c>
      <c r="J669" s="3" t="s">
        <v>3</v>
      </c>
      <c r="K669" s="3" t="s">
        <v>9</v>
      </c>
      <c r="L669" s="3" t="s">
        <v>10</v>
      </c>
      <c r="M669" s="4">
        <v>1</v>
      </c>
      <c r="N669" s="5">
        <v>92.91</v>
      </c>
      <c r="O669" s="6">
        <v>0.05</v>
      </c>
      <c r="P669" s="5">
        <v>46</v>
      </c>
      <c r="Q669" s="5">
        <f t="shared" si="40"/>
        <v>88.264499999999998</v>
      </c>
      <c r="R669" s="5">
        <f t="shared" si="41"/>
        <v>46</v>
      </c>
      <c r="S669" s="5">
        <f t="shared" si="42"/>
        <v>42.264499999999998</v>
      </c>
      <c r="T669" s="7">
        <f t="shared" si="43"/>
        <v>0.4788391709010984</v>
      </c>
    </row>
    <row r="670" spans="1:20" ht="15.5" x14ac:dyDescent="0.35">
      <c r="A670" s="1">
        <v>4190</v>
      </c>
      <c r="B670" s="2">
        <v>46137</v>
      </c>
      <c r="C670" s="3">
        <f>YEAR(SalesDataTable[[#This Row],[Order Date]])</f>
        <v>2026</v>
      </c>
      <c r="D670" s="8" t="str">
        <f>"Q"&amp;ROUNDUP(MONTH(SalesDataTable[[#This Row],[Order Date]])/3,0)</f>
        <v>Q2</v>
      </c>
      <c r="E670" s="3">
        <f>MONTH(SalesDataTable[[#This Row],[Order Date]])</f>
        <v>4</v>
      </c>
      <c r="F670" s="3" t="str">
        <f>TEXT(SalesDataTable[[#This Row],[Order Date]],"MMM")</f>
        <v>Apr</v>
      </c>
      <c r="G670" s="3" t="s">
        <v>20</v>
      </c>
      <c r="H670" s="3" t="s">
        <v>47</v>
      </c>
      <c r="I670" s="3" t="s">
        <v>2</v>
      </c>
      <c r="J670" s="3" t="s">
        <v>13</v>
      </c>
      <c r="K670" s="3" t="s">
        <v>9</v>
      </c>
      <c r="L670" s="3" t="s">
        <v>37</v>
      </c>
      <c r="M670" s="4">
        <v>1</v>
      </c>
      <c r="N670" s="5">
        <v>152.01</v>
      </c>
      <c r="O670" s="6">
        <v>0</v>
      </c>
      <c r="P670" s="5">
        <v>80.33</v>
      </c>
      <c r="Q670" s="5">
        <f t="shared" si="40"/>
        <v>152.01</v>
      </c>
      <c r="R670" s="5">
        <f t="shared" si="41"/>
        <v>80.33</v>
      </c>
      <c r="S670" s="5">
        <f t="shared" si="42"/>
        <v>71.679999999999993</v>
      </c>
      <c r="T670" s="7">
        <f t="shared" si="43"/>
        <v>0.47154792447865268</v>
      </c>
    </row>
    <row r="671" spans="1:20" ht="15.5" x14ac:dyDescent="0.35">
      <c r="A671" s="1">
        <v>4442</v>
      </c>
      <c r="B671" s="2">
        <v>46137</v>
      </c>
      <c r="C671" s="3">
        <f>YEAR(SalesDataTable[[#This Row],[Order Date]])</f>
        <v>2026</v>
      </c>
      <c r="D671" s="8" t="str">
        <f>"Q"&amp;ROUNDUP(MONTH(SalesDataTable[[#This Row],[Order Date]])/3,0)</f>
        <v>Q2</v>
      </c>
      <c r="E671" s="3">
        <f>MONTH(SalesDataTable[[#This Row],[Order Date]])</f>
        <v>4</v>
      </c>
      <c r="F671" s="3" t="str">
        <f>TEXT(SalesDataTable[[#This Row],[Order Date]],"MMM")</f>
        <v>Apr</v>
      </c>
      <c r="G671" s="3" t="s">
        <v>6</v>
      </c>
      <c r="H671" s="3" t="s">
        <v>27</v>
      </c>
      <c r="I671" s="3" t="s">
        <v>28</v>
      </c>
      <c r="J671" s="3" t="s">
        <v>13</v>
      </c>
      <c r="K671" s="3" t="s">
        <v>14</v>
      </c>
      <c r="L671" s="3" t="s">
        <v>15</v>
      </c>
      <c r="M671" s="4">
        <v>1</v>
      </c>
      <c r="N671" s="5">
        <v>36.65</v>
      </c>
      <c r="O671" s="6">
        <v>0</v>
      </c>
      <c r="P671" s="5">
        <v>13.28</v>
      </c>
      <c r="Q671" s="5">
        <f t="shared" si="40"/>
        <v>36.65</v>
      </c>
      <c r="R671" s="5">
        <f t="shared" si="41"/>
        <v>13.28</v>
      </c>
      <c r="S671" s="5">
        <f t="shared" si="42"/>
        <v>23.369999999999997</v>
      </c>
      <c r="T671" s="7">
        <f t="shared" si="43"/>
        <v>0.63765347885402446</v>
      </c>
    </row>
    <row r="672" spans="1:20" ht="15.5" x14ac:dyDescent="0.35">
      <c r="A672" s="1">
        <v>228</v>
      </c>
      <c r="B672" s="2">
        <v>46138</v>
      </c>
      <c r="C672" s="3">
        <f>YEAR(SalesDataTable[[#This Row],[Order Date]])</f>
        <v>2026</v>
      </c>
      <c r="D672" s="8" t="str">
        <f>"Q"&amp;ROUNDUP(MONTH(SalesDataTable[[#This Row],[Order Date]])/3,0)</f>
        <v>Q2</v>
      </c>
      <c r="E672" s="3">
        <f>MONTH(SalesDataTable[[#This Row],[Order Date]])</f>
        <v>4</v>
      </c>
      <c r="F672" s="3" t="str">
        <f>TEXT(SalesDataTable[[#This Row],[Order Date]],"MMM")</f>
        <v>Apr</v>
      </c>
      <c r="G672" s="3" t="s">
        <v>20</v>
      </c>
      <c r="H672" s="3" t="s">
        <v>33</v>
      </c>
      <c r="I672" s="3" t="s">
        <v>2</v>
      </c>
      <c r="J672" s="3" t="s">
        <v>3</v>
      </c>
      <c r="K672" s="3" t="s">
        <v>23</v>
      </c>
      <c r="L672" s="3" t="s">
        <v>40</v>
      </c>
      <c r="M672" s="4">
        <v>5</v>
      </c>
      <c r="N672" s="5">
        <v>80.819999999999993</v>
      </c>
      <c r="O672" s="6">
        <v>0</v>
      </c>
      <c r="P672" s="5">
        <v>40.47</v>
      </c>
      <c r="Q672" s="5">
        <f t="shared" si="40"/>
        <v>404.09999999999997</v>
      </c>
      <c r="R672" s="5">
        <f t="shared" si="41"/>
        <v>202.35</v>
      </c>
      <c r="S672" s="5">
        <f t="shared" si="42"/>
        <v>201.74999999999997</v>
      </c>
      <c r="T672" s="7">
        <f t="shared" si="43"/>
        <v>0.49925760950259834</v>
      </c>
    </row>
    <row r="673" spans="1:20" ht="15.5" x14ac:dyDescent="0.35">
      <c r="A673" s="1">
        <v>2101</v>
      </c>
      <c r="B673" s="2">
        <v>46138</v>
      </c>
      <c r="C673" s="3">
        <f>YEAR(SalesDataTable[[#This Row],[Order Date]])</f>
        <v>2026</v>
      </c>
      <c r="D673" s="8" t="str">
        <f>"Q"&amp;ROUNDUP(MONTH(SalesDataTable[[#This Row],[Order Date]])/3,0)</f>
        <v>Q2</v>
      </c>
      <c r="E673" s="3">
        <f>MONTH(SalesDataTable[[#This Row],[Order Date]])</f>
        <v>4</v>
      </c>
      <c r="F673" s="3" t="str">
        <f>TEXT(SalesDataTable[[#This Row],[Order Date]],"MMM")</f>
        <v>Apr</v>
      </c>
      <c r="G673" s="3" t="s">
        <v>20</v>
      </c>
      <c r="H673" s="3" t="s">
        <v>21</v>
      </c>
      <c r="I673" s="3" t="s">
        <v>2</v>
      </c>
      <c r="J673" s="3" t="s">
        <v>13</v>
      </c>
      <c r="K673" s="3" t="s">
        <v>9</v>
      </c>
      <c r="L673" s="3" t="s">
        <v>17</v>
      </c>
      <c r="M673" s="4">
        <v>4</v>
      </c>
      <c r="N673" s="5">
        <v>144.69999999999999</v>
      </c>
      <c r="O673" s="6">
        <v>0</v>
      </c>
      <c r="P673" s="5">
        <v>79.41</v>
      </c>
      <c r="Q673" s="5">
        <f t="shared" si="40"/>
        <v>578.79999999999995</v>
      </c>
      <c r="R673" s="5">
        <f t="shared" si="41"/>
        <v>317.64</v>
      </c>
      <c r="S673" s="5">
        <f t="shared" si="42"/>
        <v>261.15999999999997</v>
      </c>
      <c r="T673" s="7">
        <f t="shared" si="43"/>
        <v>0.45120939875604699</v>
      </c>
    </row>
    <row r="674" spans="1:20" ht="15.5" x14ac:dyDescent="0.35">
      <c r="A674" s="1">
        <v>2590</v>
      </c>
      <c r="B674" s="2">
        <v>46138</v>
      </c>
      <c r="C674" s="3">
        <f>YEAR(SalesDataTable[[#This Row],[Order Date]])</f>
        <v>2026</v>
      </c>
      <c r="D674" s="8" t="str">
        <f>"Q"&amp;ROUNDUP(MONTH(SalesDataTable[[#This Row],[Order Date]])/3,0)</f>
        <v>Q2</v>
      </c>
      <c r="E674" s="3">
        <f>MONTH(SalesDataTable[[#This Row],[Order Date]])</f>
        <v>4</v>
      </c>
      <c r="F674" s="3" t="str">
        <f>TEXT(SalesDataTable[[#This Row],[Order Date]],"MMM")</f>
        <v>Apr</v>
      </c>
      <c r="G674" s="3" t="s">
        <v>6</v>
      </c>
      <c r="H674" s="3" t="s">
        <v>27</v>
      </c>
      <c r="I674" s="3" t="s">
        <v>19</v>
      </c>
      <c r="J674" s="3" t="s">
        <v>13</v>
      </c>
      <c r="K674" s="3" t="s">
        <v>34</v>
      </c>
      <c r="L674" s="3" t="s">
        <v>42</v>
      </c>
      <c r="M674" s="4">
        <v>2</v>
      </c>
      <c r="N674" s="5">
        <v>36.51</v>
      </c>
      <c r="O674" s="6">
        <v>0.1</v>
      </c>
      <c r="P674" s="5">
        <v>14.18</v>
      </c>
      <c r="Q674" s="5">
        <f t="shared" si="40"/>
        <v>65.718000000000004</v>
      </c>
      <c r="R674" s="5">
        <f t="shared" si="41"/>
        <v>28.36</v>
      </c>
      <c r="S674" s="5">
        <f t="shared" si="42"/>
        <v>37.358000000000004</v>
      </c>
      <c r="T674" s="7">
        <f t="shared" si="43"/>
        <v>0.56845917404668433</v>
      </c>
    </row>
    <row r="675" spans="1:20" ht="15.5" x14ac:dyDescent="0.35">
      <c r="A675" s="1">
        <v>2957</v>
      </c>
      <c r="B675" s="2">
        <v>46138</v>
      </c>
      <c r="C675" s="3">
        <f>YEAR(SalesDataTable[[#This Row],[Order Date]])</f>
        <v>2026</v>
      </c>
      <c r="D675" s="8" t="str">
        <f>"Q"&amp;ROUNDUP(MONTH(SalesDataTable[[#This Row],[Order Date]])/3,0)</f>
        <v>Q2</v>
      </c>
      <c r="E675" s="3">
        <f>MONTH(SalesDataTable[[#This Row],[Order Date]])</f>
        <v>4</v>
      </c>
      <c r="F675" s="3" t="str">
        <f>TEXT(SalesDataTable[[#This Row],[Order Date]],"MMM")</f>
        <v>Apr</v>
      </c>
      <c r="G675" s="3" t="s">
        <v>20</v>
      </c>
      <c r="H675" s="3" t="s">
        <v>31</v>
      </c>
      <c r="I675" s="3" t="s">
        <v>28</v>
      </c>
      <c r="J675" s="3" t="s">
        <v>13</v>
      </c>
      <c r="K675" s="3" t="s">
        <v>14</v>
      </c>
      <c r="L675" s="3" t="s">
        <v>15</v>
      </c>
      <c r="M675" s="4">
        <v>3</v>
      </c>
      <c r="N675" s="5">
        <v>36.58</v>
      </c>
      <c r="O675" s="6">
        <v>0.05</v>
      </c>
      <c r="P675" s="5">
        <v>13.71</v>
      </c>
      <c r="Q675" s="5">
        <f t="shared" si="40"/>
        <v>104.25299999999999</v>
      </c>
      <c r="R675" s="5">
        <f t="shared" si="41"/>
        <v>41.13</v>
      </c>
      <c r="S675" s="5">
        <f t="shared" si="42"/>
        <v>63.122999999999983</v>
      </c>
      <c r="T675" s="7">
        <f t="shared" si="43"/>
        <v>0.60547897902218628</v>
      </c>
    </row>
    <row r="676" spans="1:20" ht="15.5" x14ac:dyDescent="0.35">
      <c r="A676" s="1">
        <v>4270</v>
      </c>
      <c r="B676" s="2">
        <v>46138</v>
      </c>
      <c r="C676" s="3">
        <f>YEAR(SalesDataTable[[#This Row],[Order Date]])</f>
        <v>2026</v>
      </c>
      <c r="D676" s="8" t="str">
        <f>"Q"&amp;ROUNDUP(MONTH(SalesDataTable[[#This Row],[Order Date]])/3,0)</f>
        <v>Q2</v>
      </c>
      <c r="E676" s="3">
        <f>MONTH(SalesDataTable[[#This Row],[Order Date]])</f>
        <v>4</v>
      </c>
      <c r="F676" s="3" t="str">
        <f>TEXT(SalesDataTable[[#This Row],[Order Date]],"MMM")</f>
        <v>Apr</v>
      </c>
      <c r="G676" s="3" t="s">
        <v>20</v>
      </c>
      <c r="H676" s="3" t="s">
        <v>31</v>
      </c>
      <c r="I676" s="3" t="s">
        <v>19</v>
      </c>
      <c r="J676" s="3" t="s">
        <v>16</v>
      </c>
      <c r="K676" s="3" t="s">
        <v>23</v>
      </c>
      <c r="L676" s="3" t="s">
        <v>29</v>
      </c>
      <c r="M676" s="4">
        <v>2</v>
      </c>
      <c r="N676" s="5">
        <v>191.59</v>
      </c>
      <c r="O676" s="6">
        <v>0</v>
      </c>
      <c r="P676" s="5">
        <v>102.52</v>
      </c>
      <c r="Q676" s="5">
        <f t="shared" si="40"/>
        <v>383.18</v>
      </c>
      <c r="R676" s="5">
        <f t="shared" si="41"/>
        <v>205.04</v>
      </c>
      <c r="S676" s="5">
        <f t="shared" si="42"/>
        <v>178.14000000000001</v>
      </c>
      <c r="T676" s="7">
        <f t="shared" si="43"/>
        <v>0.46489900307949272</v>
      </c>
    </row>
    <row r="677" spans="1:20" ht="15.5" x14ac:dyDescent="0.35">
      <c r="A677" s="1">
        <v>4324</v>
      </c>
      <c r="B677" s="2">
        <v>46138</v>
      </c>
      <c r="C677" s="3">
        <f>YEAR(SalesDataTable[[#This Row],[Order Date]])</f>
        <v>2026</v>
      </c>
      <c r="D677" s="8" t="str">
        <f>"Q"&amp;ROUNDUP(MONTH(SalesDataTable[[#This Row],[Order Date]])/3,0)</f>
        <v>Q2</v>
      </c>
      <c r="E677" s="3">
        <f>MONTH(SalesDataTable[[#This Row],[Order Date]])</f>
        <v>4</v>
      </c>
      <c r="F677" s="3" t="str">
        <f>TEXT(SalesDataTable[[#This Row],[Order Date]],"MMM")</f>
        <v>Apr</v>
      </c>
      <c r="G677" s="3" t="s">
        <v>20</v>
      </c>
      <c r="H677" s="3" t="s">
        <v>33</v>
      </c>
      <c r="I677" s="3" t="s">
        <v>8</v>
      </c>
      <c r="J677" s="3" t="s">
        <v>16</v>
      </c>
      <c r="K677" s="3" t="s">
        <v>23</v>
      </c>
      <c r="L677" s="3" t="s">
        <v>24</v>
      </c>
      <c r="M677" s="4">
        <v>6</v>
      </c>
      <c r="N677" s="5">
        <v>337.24</v>
      </c>
      <c r="O677" s="6">
        <v>0.05</v>
      </c>
      <c r="P677" s="5">
        <v>198.63</v>
      </c>
      <c r="Q677" s="5">
        <f t="shared" si="40"/>
        <v>1922.268</v>
      </c>
      <c r="R677" s="5">
        <f t="shared" si="41"/>
        <v>1191.78</v>
      </c>
      <c r="S677" s="5">
        <f t="shared" si="42"/>
        <v>730.48800000000006</v>
      </c>
      <c r="T677" s="7">
        <f t="shared" si="43"/>
        <v>0.38001360892445801</v>
      </c>
    </row>
    <row r="678" spans="1:20" ht="15.5" x14ac:dyDescent="0.35">
      <c r="A678" s="1">
        <v>5010</v>
      </c>
      <c r="B678" s="2">
        <v>46138</v>
      </c>
      <c r="C678" s="3">
        <f>YEAR(SalesDataTable[[#This Row],[Order Date]])</f>
        <v>2026</v>
      </c>
      <c r="D678" s="8" t="str">
        <f>"Q"&amp;ROUNDUP(MONTH(SalesDataTable[[#This Row],[Order Date]])/3,0)</f>
        <v>Q2</v>
      </c>
      <c r="E678" s="3">
        <f>MONTH(SalesDataTable[[#This Row],[Order Date]])</f>
        <v>4</v>
      </c>
      <c r="F678" s="3" t="str">
        <f>TEXT(SalesDataTable[[#This Row],[Order Date]],"MMM")</f>
        <v>Apr</v>
      </c>
      <c r="G678" s="3" t="s">
        <v>20</v>
      </c>
      <c r="H678" s="3" t="s">
        <v>31</v>
      </c>
      <c r="I678" s="3" t="s">
        <v>8</v>
      </c>
      <c r="J678" s="3" t="s">
        <v>16</v>
      </c>
      <c r="K678" s="3" t="s">
        <v>14</v>
      </c>
      <c r="L678" s="3" t="s">
        <v>32</v>
      </c>
      <c r="M678" s="4">
        <v>3</v>
      </c>
      <c r="N678" s="5">
        <v>46.2</v>
      </c>
      <c r="O678" s="6">
        <v>0.1</v>
      </c>
      <c r="P678" s="5">
        <v>18.149999999999999</v>
      </c>
      <c r="Q678" s="5">
        <f t="shared" si="40"/>
        <v>124.74000000000002</v>
      </c>
      <c r="R678" s="5">
        <f t="shared" si="41"/>
        <v>54.449999999999996</v>
      </c>
      <c r="S678" s="5">
        <f t="shared" si="42"/>
        <v>70.29000000000002</v>
      </c>
      <c r="T678" s="7">
        <f t="shared" si="43"/>
        <v>0.5634920634920636</v>
      </c>
    </row>
    <row r="679" spans="1:20" ht="15.5" x14ac:dyDescent="0.35">
      <c r="A679" s="1">
        <v>5092</v>
      </c>
      <c r="B679" s="2">
        <v>46138</v>
      </c>
      <c r="C679" s="3">
        <f>YEAR(SalesDataTable[[#This Row],[Order Date]])</f>
        <v>2026</v>
      </c>
      <c r="D679" s="8" t="str">
        <f>"Q"&amp;ROUNDUP(MONTH(SalesDataTable[[#This Row],[Order Date]])/3,0)</f>
        <v>Q2</v>
      </c>
      <c r="E679" s="3">
        <f>MONTH(SalesDataTable[[#This Row],[Order Date]])</f>
        <v>4</v>
      </c>
      <c r="F679" s="3" t="str">
        <f>TEXT(SalesDataTable[[#This Row],[Order Date]],"MMM")</f>
        <v>Apr</v>
      </c>
      <c r="G679" s="3" t="s">
        <v>6</v>
      </c>
      <c r="H679" s="3" t="s">
        <v>7</v>
      </c>
      <c r="I679" s="3" t="s">
        <v>28</v>
      </c>
      <c r="J679" s="3" t="s">
        <v>16</v>
      </c>
      <c r="K679" s="3" t="s">
        <v>34</v>
      </c>
      <c r="L679" s="3" t="s">
        <v>45</v>
      </c>
      <c r="M679" s="4">
        <v>4</v>
      </c>
      <c r="N679" s="5">
        <v>50.84</v>
      </c>
      <c r="O679" s="6">
        <v>0.05</v>
      </c>
      <c r="P679" s="5">
        <v>22.63</v>
      </c>
      <c r="Q679" s="5">
        <f t="shared" si="40"/>
        <v>193.19200000000001</v>
      </c>
      <c r="R679" s="5">
        <f t="shared" si="41"/>
        <v>90.52</v>
      </c>
      <c r="S679" s="5">
        <f t="shared" si="42"/>
        <v>102.67200000000001</v>
      </c>
      <c r="T679" s="7">
        <f t="shared" si="43"/>
        <v>0.53145057766367143</v>
      </c>
    </row>
    <row r="680" spans="1:20" ht="15.5" x14ac:dyDescent="0.35">
      <c r="A680" s="1">
        <v>1061</v>
      </c>
      <c r="B680" s="2">
        <v>46139</v>
      </c>
      <c r="C680" s="3">
        <f>YEAR(SalesDataTable[[#This Row],[Order Date]])</f>
        <v>2026</v>
      </c>
      <c r="D680" s="8" t="str">
        <f>"Q"&amp;ROUNDUP(MONTH(SalesDataTable[[#This Row],[Order Date]])/3,0)</f>
        <v>Q2</v>
      </c>
      <c r="E680" s="3">
        <f>MONTH(SalesDataTable[[#This Row],[Order Date]])</f>
        <v>4</v>
      </c>
      <c r="F680" s="3" t="str">
        <f>TEXT(SalesDataTable[[#This Row],[Order Date]],"MMM")</f>
        <v>Apr</v>
      </c>
      <c r="G680" s="3" t="s">
        <v>20</v>
      </c>
      <c r="H680" s="3" t="s">
        <v>47</v>
      </c>
      <c r="I680" s="3" t="s">
        <v>2</v>
      </c>
      <c r="J680" s="3" t="s">
        <v>3</v>
      </c>
      <c r="K680" s="3" t="s">
        <v>14</v>
      </c>
      <c r="L680" s="3" t="s">
        <v>48</v>
      </c>
      <c r="M680" s="4">
        <v>1</v>
      </c>
      <c r="N680" s="5">
        <v>166.5</v>
      </c>
      <c r="O680" s="6">
        <v>0</v>
      </c>
      <c r="P680" s="5">
        <v>85.55</v>
      </c>
      <c r="Q680" s="5">
        <f t="shared" si="40"/>
        <v>166.5</v>
      </c>
      <c r="R680" s="5">
        <f t="shared" si="41"/>
        <v>85.55</v>
      </c>
      <c r="S680" s="5">
        <f t="shared" si="42"/>
        <v>80.95</v>
      </c>
      <c r="T680" s="7">
        <f t="shared" si="43"/>
        <v>0.4861861861861862</v>
      </c>
    </row>
    <row r="681" spans="1:20" ht="15.5" x14ac:dyDescent="0.35">
      <c r="A681" s="1">
        <v>1099</v>
      </c>
      <c r="B681" s="2">
        <v>46139</v>
      </c>
      <c r="C681" s="3">
        <f>YEAR(SalesDataTable[[#This Row],[Order Date]])</f>
        <v>2026</v>
      </c>
      <c r="D681" s="8" t="str">
        <f>"Q"&amp;ROUNDUP(MONTH(SalesDataTable[[#This Row],[Order Date]])/3,0)</f>
        <v>Q2</v>
      </c>
      <c r="E681" s="3">
        <f>MONTH(SalesDataTable[[#This Row],[Order Date]])</f>
        <v>4</v>
      </c>
      <c r="F681" s="3" t="str">
        <f>TEXT(SalesDataTable[[#This Row],[Order Date]],"MMM")</f>
        <v>Apr</v>
      </c>
      <c r="G681" s="3" t="s">
        <v>20</v>
      </c>
      <c r="H681" s="3" t="s">
        <v>21</v>
      </c>
      <c r="I681" s="3" t="s">
        <v>28</v>
      </c>
      <c r="J681" s="3" t="s">
        <v>13</v>
      </c>
      <c r="K681" s="3" t="s">
        <v>9</v>
      </c>
      <c r="L681" s="3" t="s">
        <v>46</v>
      </c>
      <c r="M681" s="4">
        <v>1</v>
      </c>
      <c r="N681" s="5">
        <v>70.2</v>
      </c>
      <c r="O681" s="6">
        <v>0</v>
      </c>
      <c r="P681" s="5">
        <v>32.06</v>
      </c>
      <c r="Q681" s="5">
        <f t="shared" si="40"/>
        <v>70.2</v>
      </c>
      <c r="R681" s="5">
        <f t="shared" si="41"/>
        <v>32.06</v>
      </c>
      <c r="S681" s="5">
        <f t="shared" si="42"/>
        <v>38.14</v>
      </c>
      <c r="T681" s="7">
        <f t="shared" si="43"/>
        <v>0.5433048433048433</v>
      </c>
    </row>
    <row r="682" spans="1:20" ht="15.5" x14ac:dyDescent="0.35">
      <c r="A682" s="1">
        <v>3500</v>
      </c>
      <c r="B682" s="2">
        <v>46139</v>
      </c>
      <c r="C682" s="3">
        <f>YEAR(SalesDataTable[[#This Row],[Order Date]])</f>
        <v>2026</v>
      </c>
      <c r="D682" s="8" t="str">
        <f>"Q"&amp;ROUNDUP(MONTH(SalesDataTable[[#This Row],[Order Date]])/3,0)</f>
        <v>Q2</v>
      </c>
      <c r="E682" s="3">
        <f>MONTH(SalesDataTable[[#This Row],[Order Date]])</f>
        <v>4</v>
      </c>
      <c r="F682" s="3" t="str">
        <f>TEXT(SalesDataTable[[#This Row],[Order Date]],"MMM")</f>
        <v>Apr</v>
      </c>
      <c r="G682" s="3" t="s">
        <v>6</v>
      </c>
      <c r="H682" s="3" t="s">
        <v>43</v>
      </c>
      <c r="I682" s="3" t="s">
        <v>2</v>
      </c>
      <c r="J682" s="3" t="s">
        <v>13</v>
      </c>
      <c r="K682" s="3" t="s">
        <v>34</v>
      </c>
      <c r="L682" s="3" t="s">
        <v>45</v>
      </c>
      <c r="M682" s="4">
        <v>4</v>
      </c>
      <c r="N682" s="5">
        <v>50.67</v>
      </c>
      <c r="O682" s="6">
        <v>0</v>
      </c>
      <c r="P682" s="5">
        <v>22.62</v>
      </c>
      <c r="Q682" s="5">
        <f t="shared" si="40"/>
        <v>202.68</v>
      </c>
      <c r="R682" s="5">
        <f t="shared" si="41"/>
        <v>90.48</v>
      </c>
      <c r="S682" s="5">
        <f t="shared" si="42"/>
        <v>112.2</v>
      </c>
      <c r="T682" s="7">
        <f t="shared" si="43"/>
        <v>0.55358200118413259</v>
      </c>
    </row>
    <row r="683" spans="1:20" ht="15.5" x14ac:dyDescent="0.35">
      <c r="A683" s="1">
        <v>3856</v>
      </c>
      <c r="B683" s="2">
        <v>46139</v>
      </c>
      <c r="C683" s="3">
        <f>YEAR(SalesDataTable[[#This Row],[Order Date]])</f>
        <v>2026</v>
      </c>
      <c r="D683" s="8" t="str">
        <f>"Q"&amp;ROUNDUP(MONTH(SalesDataTable[[#This Row],[Order Date]])/3,0)</f>
        <v>Q2</v>
      </c>
      <c r="E683" s="3">
        <f>MONTH(SalesDataTable[[#This Row],[Order Date]])</f>
        <v>4</v>
      </c>
      <c r="F683" s="3" t="str">
        <f>TEXT(SalesDataTable[[#This Row],[Order Date]],"MMM")</f>
        <v>Apr</v>
      </c>
      <c r="G683" s="3" t="s">
        <v>6</v>
      </c>
      <c r="H683" s="3" t="s">
        <v>41</v>
      </c>
      <c r="I683" s="3" t="s">
        <v>19</v>
      </c>
      <c r="J683" s="3" t="s">
        <v>13</v>
      </c>
      <c r="K683" s="3" t="s">
        <v>14</v>
      </c>
      <c r="L683" s="3" t="s">
        <v>48</v>
      </c>
      <c r="M683" s="4">
        <v>3</v>
      </c>
      <c r="N683" s="5">
        <v>161.05000000000001</v>
      </c>
      <c r="O683" s="6">
        <v>0.05</v>
      </c>
      <c r="P683" s="5">
        <v>87.43</v>
      </c>
      <c r="Q683" s="5">
        <f t="shared" si="40"/>
        <v>458.99250000000001</v>
      </c>
      <c r="R683" s="5">
        <f t="shared" si="41"/>
        <v>262.29000000000002</v>
      </c>
      <c r="S683" s="5">
        <f t="shared" si="42"/>
        <v>196.70249999999999</v>
      </c>
      <c r="T683" s="7">
        <f t="shared" si="43"/>
        <v>0.4285527541299694</v>
      </c>
    </row>
    <row r="684" spans="1:20" ht="15.5" x14ac:dyDescent="0.35">
      <c r="A684" s="1">
        <v>4044</v>
      </c>
      <c r="B684" s="2">
        <v>46139</v>
      </c>
      <c r="C684" s="3">
        <f>YEAR(SalesDataTable[[#This Row],[Order Date]])</f>
        <v>2026</v>
      </c>
      <c r="D684" s="8" t="str">
        <f>"Q"&amp;ROUNDUP(MONTH(SalesDataTable[[#This Row],[Order Date]])/3,0)</f>
        <v>Q2</v>
      </c>
      <c r="E684" s="3">
        <f>MONTH(SalesDataTable[[#This Row],[Order Date]])</f>
        <v>4</v>
      </c>
      <c r="F684" s="3" t="str">
        <f>TEXT(SalesDataTable[[#This Row],[Order Date]],"MMM")</f>
        <v>Apr</v>
      </c>
      <c r="G684" s="3" t="s">
        <v>6</v>
      </c>
      <c r="H684" s="3" t="s">
        <v>27</v>
      </c>
      <c r="I684" s="3" t="s">
        <v>8</v>
      </c>
      <c r="J684" s="3" t="s">
        <v>13</v>
      </c>
      <c r="K684" s="3" t="s">
        <v>34</v>
      </c>
      <c r="L684" s="3" t="s">
        <v>38</v>
      </c>
      <c r="M684" s="4">
        <v>10</v>
      </c>
      <c r="N684" s="5">
        <v>124.59</v>
      </c>
      <c r="O684" s="6">
        <v>0.15</v>
      </c>
      <c r="P684" s="5">
        <v>67.14</v>
      </c>
      <c r="Q684" s="5">
        <f t="shared" si="40"/>
        <v>1059.0150000000001</v>
      </c>
      <c r="R684" s="5">
        <f t="shared" si="41"/>
        <v>671.4</v>
      </c>
      <c r="S684" s="5">
        <f t="shared" si="42"/>
        <v>387.61500000000012</v>
      </c>
      <c r="T684" s="7">
        <f t="shared" si="43"/>
        <v>0.36601464568490538</v>
      </c>
    </row>
    <row r="685" spans="1:20" ht="15.5" x14ac:dyDescent="0.35">
      <c r="A685" s="1">
        <v>4235</v>
      </c>
      <c r="B685" s="2">
        <v>46139</v>
      </c>
      <c r="C685" s="3">
        <f>YEAR(SalesDataTable[[#This Row],[Order Date]])</f>
        <v>2026</v>
      </c>
      <c r="D685" s="8" t="str">
        <f>"Q"&amp;ROUNDUP(MONTH(SalesDataTable[[#This Row],[Order Date]])/3,0)</f>
        <v>Q2</v>
      </c>
      <c r="E685" s="3">
        <f>MONTH(SalesDataTable[[#This Row],[Order Date]])</f>
        <v>4</v>
      </c>
      <c r="F685" s="3" t="str">
        <f>TEXT(SalesDataTable[[#This Row],[Order Date]],"MMM")</f>
        <v>Apr</v>
      </c>
      <c r="G685" s="3" t="s">
        <v>11</v>
      </c>
      <c r="H685" s="3" t="s">
        <v>52</v>
      </c>
      <c r="I685" s="3" t="s">
        <v>2</v>
      </c>
      <c r="J685" s="3" t="s">
        <v>16</v>
      </c>
      <c r="K685" s="3" t="s">
        <v>34</v>
      </c>
      <c r="L685" s="3" t="s">
        <v>45</v>
      </c>
      <c r="M685" s="4">
        <v>1</v>
      </c>
      <c r="N685" s="5">
        <v>50.18</v>
      </c>
      <c r="O685" s="6">
        <v>0</v>
      </c>
      <c r="P685" s="5">
        <v>22.05</v>
      </c>
      <c r="Q685" s="5">
        <f t="shared" si="40"/>
        <v>50.18</v>
      </c>
      <c r="R685" s="5">
        <f t="shared" si="41"/>
        <v>22.05</v>
      </c>
      <c r="S685" s="5">
        <f t="shared" si="42"/>
        <v>28.13</v>
      </c>
      <c r="T685" s="7">
        <f t="shared" si="43"/>
        <v>0.56058190514149064</v>
      </c>
    </row>
    <row r="686" spans="1:20" ht="15.5" x14ac:dyDescent="0.35">
      <c r="A686" s="1">
        <v>122</v>
      </c>
      <c r="B686" s="2">
        <v>46140</v>
      </c>
      <c r="C686" s="3">
        <f>YEAR(SalesDataTable[[#This Row],[Order Date]])</f>
        <v>2026</v>
      </c>
      <c r="D686" s="8" t="str">
        <f>"Q"&amp;ROUNDUP(MONTH(SalesDataTable[[#This Row],[Order Date]])/3,0)</f>
        <v>Q2</v>
      </c>
      <c r="E686" s="3">
        <f>MONTH(SalesDataTable[[#This Row],[Order Date]])</f>
        <v>4</v>
      </c>
      <c r="F686" s="3" t="str">
        <f>TEXT(SalesDataTable[[#This Row],[Order Date]],"MMM")</f>
        <v>Apr</v>
      </c>
      <c r="G686" s="3" t="s">
        <v>6</v>
      </c>
      <c r="H686" s="3" t="s">
        <v>41</v>
      </c>
      <c r="I686" s="3" t="s">
        <v>2</v>
      </c>
      <c r="J686" s="3" t="s">
        <v>13</v>
      </c>
      <c r="K686" s="3" t="s">
        <v>23</v>
      </c>
      <c r="L686" s="3" t="s">
        <v>40</v>
      </c>
      <c r="M686" s="4">
        <v>1</v>
      </c>
      <c r="N686" s="5">
        <v>83.38</v>
      </c>
      <c r="O686" s="6">
        <v>0</v>
      </c>
      <c r="P686" s="5">
        <v>38.979999999999997</v>
      </c>
      <c r="Q686" s="5">
        <f t="shared" si="40"/>
        <v>83.38</v>
      </c>
      <c r="R686" s="5">
        <f t="shared" si="41"/>
        <v>38.979999999999997</v>
      </c>
      <c r="S686" s="5">
        <f t="shared" si="42"/>
        <v>44.4</v>
      </c>
      <c r="T686" s="7">
        <f t="shared" si="43"/>
        <v>0.53250179899256422</v>
      </c>
    </row>
    <row r="687" spans="1:20" ht="15.5" x14ac:dyDescent="0.35">
      <c r="A687" s="1">
        <v>239</v>
      </c>
      <c r="B687" s="2">
        <v>46140</v>
      </c>
      <c r="C687" s="3">
        <f>YEAR(SalesDataTable[[#This Row],[Order Date]])</f>
        <v>2026</v>
      </c>
      <c r="D687" s="8" t="str">
        <f>"Q"&amp;ROUNDUP(MONTH(SalesDataTable[[#This Row],[Order Date]])/3,0)</f>
        <v>Q2</v>
      </c>
      <c r="E687" s="3">
        <f>MONTH(SalesDataTable[[#This Row],[Order Date]])</f>
        <v>4</v>
      </c>
      <c r="F687" s="3" t="str">
        <f>TEXT(SalesDataTable[[#This Row],[Order Date]],"MMM")</f>
        <v>Apr</v>
      </c>
      <c r="G687" s="3" t="s">
        <v>20</v>
      </c>
      <c r="H687" s="3" t="s">
        <v>31</v>
      </c>
      <c r="I687" s="3" t="s">
        <v>2</v>
      </c>
      <c r="J687" s="3" t="s">
        <v>3</v>
      </c>
      <c r="K687" s="3" t="s">
        <v>14</v>
      </c>
      <c r="L687" s="3" t="s">
        <v>15</v>
      </c>
      <c r="M687" s="4">
        <v>1</v>
      </c>
      <c r="N687" s="5">
        <v>35.549999999999997</v>
      </c>
      <c r="O687" s="6">
        <v>0.05</v>
      </c>
      <c r="P687" s="5">
        <v>13.25</v>
      </c>
      <c r="Q687" s="5">
        <f t="shared" si="40"/>
        <v>33.772499999999994</v>
      </c>
      <c r="R687" s="5">
        <f t="shared" si="41"/>
        <v>13.25</v>
      </c>
      <c r="S687" s="5">
        <f t="shared" si="42"/>
        <v>20.522499999999994</v>
      </c>
      <c r="T687" s="7">
        <f t="shared" si="43"/>
        <v>0.60766896143311855</v>
      </c>
    </row>
    <row r="688" spans="1:20" ht="15.5" x14ac:dyDescent="0.35">
      <c r="A688" s="1">
        <v>356</v>
      </c>
      <c r="B688" s="2">
        <v>46140</v>
      </c>
      <c r="C688" s="3">
        <f>YEAR(SalesDataTable[[#This Row],[Order Date]])</f>
        <v>2026</v>
      </c>
      <c r="D688" s="8" t="str">
        <f>"Q"&amp;ROUNDUP(MONTH(SalesDataTable[[#This Row],[Order Date]])/3,0)</f>
        <v>Q2</v>
      </c>
      <c r="E688" s="3">
        <f>MONTH(SalesDataTable[[#This Row],[Order Date]])</f>
        <v>4</v>
      </c>
      <c r="F688" s="3" t="str">
        <f>TEXT(SalesDataTable[[#This Row],[Order Date]],"MMM")</f>
        <v>Apr</v>
      </c>
      <c r="G688" s="3" t="s">
        <v>20</v>
      </c>
      <c r="H688" s="3" t="s">
        <v>33</v>
      </c>
      <c r="I688" s="3" t="s">
        <v>19</v>
      </c>
      <c r="J688" s="3" t="s">
        <v>13</v>
      </c>
      <c r="K688" s="3" t="s">
        <v>9</v>
      </c>
      <c r="L688" s="3" t="s">
        <v>37</v>
      </c>
      <c r="M688" s="4">
        <v>1</v>
      </c>
      <c r="N688" s="5">
        <v>154.36000000000001</v>
      </c>
      <c r="O688" s="6">
        <v>0</v>
      </c>
      <c r="P688" s="5">
        <v>77.760000000000005</v>
      </c>
      <c r="Q688" s="5">
        <f t="shared" si="40"/>
        <v>154.36000000000001</v>
      </c>
      <c r="R688" s="5">
        <f t="shared" si="41"/>
        <v>77.760000000000005</v>
      </c>
      <c r="S688" s="5">
        <f t="shared" si="42"/>
        <v>76.600000000000009</v>
      </c>
      <c r="T688" s="7">
        <f t="shared" si="43"/>
        <v>0.49624254988338951</v>
      </c>
    </row>
    <row r="689" spans="1:20" ht="15.5" x14ac:dyDescent="0.35">
      <c r="A689" s="1">
        <v>785</v>
      </c>
      <c r="B689" s="2">
        <v>46140</v>
      </c>
      <c r="C689" s="3">
        <f>YEAR(SalesDataTable[[#This Row],[Order Date]])</f>
        <v>2026</v>
      </c>
      <c r="D689" s="8" t="str">
        <f>"Q"&amp;ROUNDUP(MONTH(SalesDataTable[[#This Row],[Order Date]])/3,0)</f>
        <v>Q2</v>
      </c>
      <c r="E689" s="3">
        <f>MONTH(SalesDataTable[[#This Row],[Order Date]])</f>
        <v>4</v>
      </c>
      <c r="F689" s="3" t="str">
        <f>TEXT(SalesDataTable[[#This Row],[Order Date]],"MMM")</f>
        <v>Apr</v>
      </c>
      <c r="G689" s="3" t="s">
        <v>0</v>
      </c>
      <c r="H689" s="3" t="s">
        <v>36</v>
      </c>
      <c r="I689" s="3" t="s">
        <v>28</v>
      </c>
      <c r="J689" s="3" t="s">
        <v>13</v>
      </c>
      <c r="K689" s="3" t="s">
        <v>9</v>
      </c>
      <c r="L689" s="3" t="s">
        <v>37</v>
      </c>
      <c r="M689" s="4">
        <v>1</v>
      </c>
      <c r="N689" s="5">
        <v>155.68</v>
      </c>
      <c r="O689" s="6">
        <v>0</v>
      </c>
      <c r="P689" s="5">
        <v>77.97</v>
      </c>
      <c r="Q689" s="5">
        <f t="shared" si="40"/>
        <v>155.68</v>
      </c>
      <c r="R689" s="5">
        <f t="shared" si="41"/>
        <v>77.97</v>
      </c>
      <c r="S689" s="5">
        <f t="shared" si="42"/>
        <v>77.710000000000008</v>
      </c>
      <c r="T689" s="7">
        <f t="shared" si="43"/>
        <v>0.49916495375128472</v>
      </c>
    </row>
    <row r="690" spans="1:20" ht="15.5" x14ac:dyDescent="0.35">
      <c r="A690" s="1">
        <v>2325</v>
      </c>
      <c r="B690" s="2">
        <v>46140</v>
      </c>
      <c r="C690" s="3">
        <f>YEAR(SalesDataTable[[#This Row],[Order Date]])</f>
        <v>2026</v>
      </c>
      <c r="D690" s="8" t="str">
        <f>"Q"&amp;ROUNDUP(MONTH(SalesDataTable[[#This Row],[Order Date]])/3,0)</f>
        <v>Q2</v>
      </c>
      <c r="E690" s="3">
        <f>MONTH(SalesDataTable[[#This Row],[Order Date]])</f>
        <v>4</v>
      </c>
      <c r="F690" s="3" t="str">
        <f>TEXT(SalesDataTable[[#This Row],[Order Date]],"MMM")</f>
        <v>Apr</v>
      </c>
      <c r="G690" s="3" t="s">
        <v>0</v>
      </c>
      <c r="H690" s="3" t="s">
        <v>1</v>
      </c>
      <c r="I690" s="3" t="s">
        <v>2</v>
      </c>
      <c r="J690" s="3" t="s">
        <v>3</v>
      </c>
      <c r="K690" s="3" t="s">
        <v>34</v>
      </c>
      <c r="L690" s="3" t="s">
        <v>35</v>
      </c>
      <c r="M690" s="4">
        <v>1</v>
      </c>
      <c r="N690" s="5">
        <v>40.950000000000003</v>
      </c>
      <c r="O690" s="6">
        <v>0.15</v>
      </c>
      <c r="P690" s="5">
        <v>14.89</v>
      </c>
      <c r="Q690" s="5">
        <f t="shared" si="40"/>
        <v>34.807500000000005</v>
      </c>
      <c r="R690" s="5">
        <f t="shared" si="41"/>
        <v>14.89</v>
      </c>
      <c r="S690" s="5">
        <f t="shared" si="42"/>
        <v>19.917500000000004</v>
      </c>
      <c r="T690" s="7">
        <f t="shared" si="43"/>
        <v>0.57221863104216053</v>
      </c>
    </row>
    <row r="691" spans="1:20" ht="15.5" x14ac:dyDescent="0.35">
      <c r="A691" s="1">
        <v>2566</v>
      </c>
      <c r="B691" s="2">
        <v>46140</v>
      </c>
      <c r="C691" s="3">
        <f>YEAR(SalesDataTable[[#This Row],[Order Date]])</f>
        <v>2026</v>
      </c>
      <c r="D691" s="8" t="str">
        <f>"Q"&amp;ROUNDUP(MONTH(SalesDataTable[[#This Row],[Order Date]])/3,0)</f>
        <v>Q2</v>
      </c>
      <c r="E691" s="3">
        <f>MONTH(SalesDataTable[[#This Row],[Order Date]])</f>
        <v>4</v>
      </c>
      <c r="F691" s="3" t="str">
        <f>TEXT(SalesDataTable[[#This Row],[Order Date]],"MMM")</f>
        <v>Apr</v>
      </c>
      <c r="G691" s="3" t="s">
        <v>20</v>
      </c>
      <c r="H691" s="3" t="s">
        <v>47</v>
      </c>
      <c r="I691" s="3" t="s">
        <v>28</v>
      </c>
      <c r="J691" s="3" t="s">
        <v>3</v>
      </c>
      <c r="K691" s="3" t="s">
        <v>14</v>
      </c>
      <c r="L691" s="3" t="s">
        <v>32</v>
      </c>
      <c r="M691" s="4">
        <v>3</v>
      </c>
      <c r="N691" s="5">
        <v>47.28</v>
      </c>
      <c r="O691" s="6">
        <v>0.05</v>
      </c>
      <c r="P691" s="5">
        <v>18.52</v>
      </c>
      <c r="Q691" s="5">
        <f t="shared" si="40"/>
        <v>134.74799999999999</v>
      </c>
      <c r="R691" s="5">
        <f t="shared" si="41"/>
        <v>55.56</v>
      </c>
      <c r="S691" s="5">
        <f t="shared" si="42"/>
        <v>79.187999999999988</v>
      </c>
      <c r="T691" s="7">
        <f t="shared" si="43"/>
        <v>0.58767477068305274</v>
      </c>
    </row>
    <row r="692" spans="1:20" ht="15.5" x14ac:dyDescent="0.35">
      <c r="A692" s="1">
        <v>3105</v>
      </c>
      <c r="B692" s="2">
        <v>46140</v>
      </c>
      <c r="C692" s="3">
        <f>YEAR(SalesDataTable[[#This Row],[Order Date]])</f>
        <v>2026</v>
      </c>
      <c r="D692" s="8" t="str">
        <f>"Q"&amp;ROUNDUP(MONTH(SalesDataTable[[#This Row],[Order Date]])/3,0)</f>
        <v>Q2</v>
      </c>
      <c r="E692" s="3">
        <f>MONTH(SalesDataTable[[#This Row],[Order Date]])</f>
        <v>4</v>
      </c>
      <c r="F692" s="3" t="str">
        <f>TEXT(SalesDataTable[[#This Row],[Order Date]],"MMM")</f>
        <v>Apr</v>
      </c>
      <c r="G692" s="3" t="s">
        <v>20</v>
      </c>
      <c r="H692" s="3" t="s">
        <v>31</v>
      </c>
      <c r="I692" s="3" t="s">
        <v>2</v>
      </c>
      <c r="J692" s="3" t="s">
        <v>3</v>
      </c>
      <c r="K692" s="3" t="s">
        <v>34</v>
      </c>
      <c r="L692" s="3" t="s">
        <v>45</v>
      </c>
      <c r="M692" s="4">
        <v>4</v>
      </c>
      <c r="N692" s="5">
        <v>51.57</v>
      </c>
      <c r="O692" s="6">
        <v>0.1</v>
      </c>
      <c r="P692" s="5">
        <v>22.58</v>
      </c>
      <c r="Q692" s="5">
        <f t="shared" si="40"/>
        <v>185.65200000000002</v>
      </c>
      <c r="R692" s="5">
        <f t="shared" si="41"/>
        <v>90.32</v>
      </c>
      <c r="S692" s="5">
        <f t="shared" si="42"/>
        <v>95.332000000000022</v>
      </c>
      <c r="T692" s="7">
        <f t="shared" si="43"/>
        <v>0.51349837330058401</v>
      </c>
    </row>
    <row r="693" spans="1:20" ht="15.5" x14ac:dyDescent="0.35">
      <c r="A693" s="1">
        <v>3167</v>
      </c>
      <c r="B693" s="2">
        <v>46140</v>
      </c>
      <c r="C693" s="3">
        <f>YEAR(SalesDataTable[[#This Row],[Order Date]])</f>
        <v>2026</v>
      </c>
      <c r="D693" s="8" t="str">
        <f>"Q"&amp;ROUNDUP(MONTH(SalesDataTable[[#This Row],[Order Date]])/3,0)</f>
        <v>Q2</v>
      </c>
      <c r="E693" s="3">
        <f>MONTH(SalesDataTable[[#This Row],[Order Date]])</f>
        <v>4</v>
      </c>
      <c r="F693" s="3" t="str">
        <f>TEXT(SalesDataTable[[#This Row],[Order Date]],"MMM")</f>
        <v>Apr</v>
      </c>
      <c r="G693" s="3" t="s">
        <v>20</v>
      </c>
      <c r="H693" s="3" t="s">
        <v>33</v>
      </c>
      <c r="I693" s="3" t="s">
        <v>2</v>
      </c>
      <c r="J693" s="3" t="s">
        <v>16</v>
      </c>
      <c r="K693" s="3" t="s">
        <v>4</v>
      </c>
      <c r="L693" s="3" t="s">
        <v>22</v>
      </c>
      <c r="M693" s="4">
        <v>1</v>
      </c>
      <c r="N693" s="5">
        <v>51.61</v>
      </c>
      <c r="O693" s="6">
        <v>0</v>
      </c>
      <c r="P693" s="5">
        <v>23</v>
      </c>
      <c r="Q693" s="5">
        <f t="shared" si="40"/>
        <v>51.61</v>
      </c>
      <c r="R693" s="5">
        <f t="shared" si="41"/>
        <v>23</v>
      </c>
      <c r="S693" s="5">
        <f t="shared" si="42"/>
        <v>28.61</v>
      </c>
      <c r="T693" s="7">
        <f t="shared" si="43"/>
        <v>0.55434993218368533</v>
      </c>
    </row>
    <row r="694" spans="1:20" ht="15.5" x14ac:dyDescent="0.35">
      <c r="A694" s="1">
        <v>4396</v>
      </c>
      <c r="B694" s="2">
        <v>46140</v>
      </c>
      <c r="C694" s="3">
        <f>YEAR(SalesDataTable[[#This Row],[Order Date]])</f>
        <v>2026</v>
      </c>
      <c r="D694" s="8" t="str">
        <f>"Q"&amp;ROUNDUP(MONTH(SalesDataTable[[#This Row],[Order Date]])/3,0)</f>
        <v>Q2</v>
      </c>
      <c r="E694" s="3">
        <f>MONTH(SalesDataTable[[#This Row],[Order Date]])</f>
        <v>4</v>
      </c>
      <c r="F694" s="3" t="str">
        <f>TEXT(SalesDataTable[[#This Row],[Order Date]],"MMM")</f>
        <v>Apr</v>
      </c>
      <c r="G694" s="3" t="s">
        <v>0</v>
      </c>
      <c r="H694" s="3" t="s">
        <v>50</v>
      </c>
      <c r="I694" s="3" t="s">
        <v>19</v>
      </c>
      <c r="J694" s="3" t="s">
        <v>3</v>
      </c>
      <c r="K694" s="3" t="s">
        <v>34</v>
      </c>
      <c r="L694" s="3" t="s">
        <v>45</v>
      </c>
      <c r="M694" s="4">
        <v>1</v>
      </c>
      <c r="N694" s="5">
        <v>50.56</v>
      </c>
      <c r="O694" s="6">
        <v>0.05</v>
      </c>
      <c r="P694" s="5">
        <v>22.06</v>
      </c>
      <c r="Q694" s="5">
        <f t="shared" si="40"/>
        <v>48.031999999999996</v>
      </c>
      <c r="R694" s="5">
        <f t="shared" si="41"/>
        <v>22.06</v>
      </c>
      <c r="S694" s="5">
        <f t="shared" si="42"/>
        <v>25.971999999999998</v>
      </c>
      <c r="T694" s="7">
        <f t="shared" si="43"/>
        <v>0.54072285143237842</v>
      </c>
    </row>
    <row r="695" spans="1:20" ht="15.5" x14ac:dyDescent="0.35">
      <c r="A695" s="1">
        <v>4475</v>
      </c>
      <c r="B695" s="2">
        <v>46140</v>
      </c>
      <c r="C695" s="3">
        <f>YEAR(SalesDataTable[[#This Row],[Order Date]])</f>
        <v>2026</v>
      </c>
      <c r="D695" s="8" t="str">
        <f>"Q"&amp;ROUNDUP(MONTH(SalesDataTable[[#This Row],[Order Date]])/3,0)</f>
        <v>Q2</v>
      </c>
      <c r="E695" s="3">
        <f>MONTH(SalesDataTable[[#This Row],[Order Date]])</f>
        <v>4</v>
      </c>
      <c r="F695" s="3" t="str">
        <f>TEXT(SalesDataTable[[#This Row],[Order Date]],"MMM")</f>
        <v>Apr</v>
      </c>
      <c r="G695" s="3" t="s">
        <v>11</v>
      </c>
      <c r="H695" s="3" t="s">
        <v>25</v>
      </c>
      <c r="I695" s="3" t="s">
        <v>28</v>
      </c>
      <c r="J695" s="3" t="s">
        <v>16</v>
      </c>
      <c r="K695" s="3" t="s">
        <v>14</v>
      </c>
      <c r="L695" s="3" t="s">
        <v>48</v>
      </c>
      <c r="M695" s="4">
        <v>2</v>
      </c>
      <c r="N695" s="5">
        <v>165.74</v>
      </c>
      <c r="O695" s="6">
        <v>0</v>
      </c>
      <c r="P695" s="5">
        <v>87.73</v>
      </c>
      <c r="Q695" s="5">
        <f t="shared" si="40"/>
        <v>331.48</v>
      </c>
      <c r="R695" s="5">
        <f t="shared" si="41"/>
        <v>175.46</v>
      </c>
      <c r="S695" s="5">
        <f t="shared" si="42"/>
        <v>156.02000000000001</v>
      </c>
      <c r="T695" s="7">
        <f t="shared" si="43"/>
        <v>0.47067696391939184</v>
      </c>
    </row>
    <row r="696" spans="1:20" ht="15.5" x14ac:dyDescent="0.35">
      <c r="A696" s="1">
        <v>4482</v>
      </c>
      <c r="B696" s="2">
        <v>46140</v>
      </c>
      <c r="C696" s="3">
        <f>YEAR(SalesDataTable[[#This Row],[Order Date]])</f>
        <v>2026</v>
      </c>
      <c r="D696" s="8" t="str">
        <f>"Q"&amp;ROUNDUP(MONTH(SalesDataTable[[#This Row],[Order Date]])/3,0)</f>
        <v>Q2</v>
      </c>
      <c r="E696" s="3">
        <f>MONTH(SalesDataTable[[#This Row],[Order Date]])</f>
        <v>4</v>
      </c>
      <c r="F696" s="3" t="str">
        <f>TEXT(SalesDataTable[[#This Row],[Order Date]],"MMM")</f>
        <v>Apr</v>
      </c>
      <c r="G696" s="3" t="s">
        <v>11</v>
      </c>
      <c r="H696" s="3" t="s">
        <v>12</v>
      </c>
      <c r="I696" s="3" t="s">
        <v>2</v>
      </c>
      <c r="J696" s="3" t="s">
        <v>16</v>
      </c>
      <c r="K696" s="3" t="s">
        <v>34</v>
      </c>
      <c r="L696" s="3" t="s">
        <v>42</v>
      </c>
      <c r="M696" s="4">
        <v>3</v>
      </c>
      <c r="N696" s="5">
        <v>36.770000000000003</v>
      </c>
      <c r="O696" s="6">
        <v>0</v>
      </c>
      <c r="P696" s="5">
        <v>13.63</v>
      </c>
      <c r="Q696" s="5">
        <f t="shared" si="40"/>
        <v>110.31</v>
      </c>
      <c r="R696" s="5">
        <f t="shared" si="41"/>
        <v>40.89</v>
      </c>
      <c r="S696" s="5">
        <f t="shared" si="42"/>
        <v>69.42</v>
      </c>
      <c r="T696" s="7">
        <f t="shared" si="43"/>
        <v>0.62931737829752521</v>
      </c>
    </row>
    <row r="697" spans="1:20" ht="15.5" x14ac:dyDescent="0.35">
      <c r="A697" s="1">
        <v>5022</v>
      </c>
      <c r="B697" s="2">
        <v>46140</v>
      </c>
      <c r="C697" s="3">
        <f>YEAR(SalesDataTable[[#This Row],[Order Date]])</f>
        <v>2026</v>
      </c>
      <c r="D697" s="8" t="str">
        <f>"Q"&amp;ROUNDUP(MONTH(SalesDataTable[[#This Row],[Order Date]])/3,0)</f>
        <v>Q2</v>
      </c>
      <c r="E697" s="3">
        <f>MONTH(SalesDataTable[[#This Row],[Order Date]])</f>
        <v>4</v>
      </c>
      <c r="F697" s="3" t="str">
        <f>TEXT(SalesDataTable[[#This Row],[Order Date]],"MMM")</f>
        <v>Apr</v>
      </c>
      <c r="G697" s="3" t="s">
        <v>20</v>
      </c>
      <c r="H697" s="3" t="s">
        <v>31</v>
      </c>
      <c r="I697" s="3" t="s">
        <v>2</v>
      </c>
      <c r="J697" s="3" t="s">
        <v>16</v>
      </c>
      <c r="K697" s="3" t="s">
        <v>23</v>
      </c>
      <c r="L697" s="3" t="s">
        <v>29</v>
      </c>
      <c r="M697" s="4">
        <v>2</v>
      </c>
      <c r="N697" s="5">
        <v>196.37</v>
      </c>
      <c r="O697" s="6">
        <v>0</v>
      </c>
      <c r="P697" s="5">
        <v>101.73</v>
      </c>
      <c r="Q697" s="5">
        <f t="shared" si="40"/>
        <v>392.74</v>
      </c>
      <c r="R697" s="5">
        <f t="shared" si="41"/>
        <v>203.46</v>
      </c>
      <c r="S697" s="5">
        <f t="shared" si="42"/>
        <v>189.28</v>
      </c>
      <c r="T697" s="7">
        <f t="shared" si="43"/>
        <v>0.48194734429902736</v>
      </c>
    </row>
    <row r="698" spans="1:20" ht="15.5" x14ac:dyDescent="0.35">
      <c r="A698" s="1">
        <v>1304</v>
      </c>
      <c r="B698" s="2">
        <v>46141</v>
      </c>
      <c r="C698" s="3">
        <f>YEAR(SalesDataTable[[#This Row],[Order Date]])</f>
        <v>2026</v>
      </c>
      <c r="D698" s="8" t="str">
        <f>"Q"&amp;ROUNDUP(MONTH(SalesDataTable[[#This Row],[Order Date]])/3,0)</f>
        <v>Q2</v>
      </c>
      <c r="E698" s="3">
        <f>MONTH(SalesDataTable[[#This Row],[Order Date]])</f>
        <v>4</v>
      </c>
      <c r="F698" s="3" t="str">
        <f>TEXT(SalesDataTable[[#This Row],[Order Date]],"MMM")</f>
        <v>Apr</v>
      </c>
      <c r="G698" s="3" t="s">
        <v>0</v>
      </c>
      <c r="H698" s="3" t="s">
        <v>1</v>
      </c>
      <c r="I698" s="3" t="s">
        <v>28</v>
      </c>
      <c r="J698" s="3" t="s">
        <v>3</v>
      </c>
      <c r="K698" s="3" t="s">
        <v>14</v>
      </c>
      <c r="L698" s="3" t="s">
        <v>15</v>
      </c>
      <c r="M698" s="4">
        <v>2</v>
      </c>
      <c r="N698" s="5">
        <v>35.33</v>
      </c>
      <c r="O698" s="6">
        <v>0</v>
      </c>
      <c r="P698" s="5">
        <v>13.69</v>
      </c>
      <c r="Q698" s="5">
        <f t="shared" si="40"/>
        <v>70.66</v>
      </c>
      <c r="R698" s="5">
        <f t="shared" si="41"/>
        <v>27.38</v>
      </c>
      <c r="S698" s="5">
        <f t="shared" si="42"/>
        <v>43.28</v>
      </c>
      <c r="T698" s="7">
        <f t="shared" si="43"/>
        <v>0.61251061420888764</v>
      </c>
    </row>
    <row r="699" spans="1:20" ht="15.5" x14ac:dyDescent="0.35">
      <c r="A699" s="1">
        <v>3008</v>
      </c>
      <c r="B699" s="2">
        <v>46141</v>
      </c>
      <c r="C699" s="3">
        <f>YEAR(SalesDataTable[[#This Row],[Order Date]])</f>
        <v>2026</v>
      </c>
      <c r="D699" s="8" t="str">
        <f>"Q"&amp;ROUNDUP(MONTH(SalesDataTable[[#This Row],[Order Date]])/3,0)</f>
        <v>Q2</v>
      </c>
      <c r="E699" s="3">
        <f>MONTH(SalesDataTable[[#This Row],[Order Date]])</f>
        <v>4</v>
      </c>
      <c r="F699" s="3" t="str">
        <f>TEXT(SalesDataTable[[#This Row],[Order Date]],"MMM")</f>
        <v>Apr</v>
      </c>
      <c r="G699" s="3" t="s">
        <v>11</v>
      </c>
      <c r="H699" s="3" t="s">
        <v>12</v>
      </c>
      <c r="I699" s="3" t="s">
        <v>8</v>
      </c>
      <c r="J699" s="3" t="s">
        <v>16</v>
      </c>
      <c r="K699" s="3" t="s">
        <v>14</v>
      </c>
      <c r="L699" s="3" t="s">
        <v>32</v>
      </c>
      <c r="M699" s="4">
        <v>4</v>
      </c>
      <c r="N699" s="5">
        <v>46.43</v>
      </c>
      <c r="O699" s="6">
        <v>0.1</v>
      </c>
      <c r="P699" s="5">
        <v>18.04</v>
      </c>
      <c r="Q699" s="5">
        <f t="shared" si="40"/>
        <v>167.148</v>
      </c>
      <c r="R699" s="5">
        <f t="shared" si="41"/>
        <v>72.16</v>
      </c>
      <c r="S699" s="5">
        <f t="shared" si="42"/>
        <v>94.988</v>
      </c>
      <c r="T699" s="7">
        <f t="shared" si="43"/>
        <v>0.56828678775695796</v>
      </c>
    </row>
    <row r="700" spans="1:20" ht="15.5" x14ac:dyDescent="0.35">
      <c r="A700" s="1">
        <v>4140</v>
      </c>
      <c r="B700" s="2">
        <v>46141</v>
      </c>
      <c r="C700" s="3">
        <f>YEAR(SalesDataTable[[#This Row],[Order Date]])</f>
        <v>2026</v>
      </c>
      <c r="D700" s="8" t="str">
        <f>"Q"&amp;ROUNDUP(MONTH(SalesDataTable[[#This Row],[Order Date]])/3,0)</f>
        <v>Q2</v>
      </c>
      <c r="E700" s="3">
        <f>MONTH(SalesDataTable[[#This Row],[Order Date]])</f>
        <v>4</v>
      </c>
      <c r="F700" s="3" t="str">
        <f>TEXT(SalesDataTable[[#This Row],[Order Date]],"MMM")</f>
        <v>Apr</v>
      </c>
      <c r="G700" s="3" t="s">
        <v>20</v>
      </c>
      <c r="H700" s="3" t="s">
        <v>31</v>
      </c>
      <c r="I700" s="3" t="s">
        <v>28</v>
      </c>
      <c r="J700" s="3" t="s">
        <v>13</v>
      </c>
      <c r="K700" s="3" t="s">
        <v>34</v>
      </c>
      <c r="L700" s="3" t="s">
        <v>38</v>
      </c>
      <c r="M700" s="4">
        <v>1</v>
      </c>
      <c r="N700" s="5">
        <v>125.25</v>
      </c>
      <c r="O700" s="6">
        <v>0</v>
      </c>
      <c r="P700" s="5">
        <v>70.88</v>
      </c>
      <c r="Q700" s="5">
        <f t="shared" si="40"/>
        <v>125.25</v>
      </c>
      <c r="R700" s="5">
        <f t="shared" si="41"/>
        <v>70.88</v>
      </c>
      <c r="S700" s="5">
        <f t="shared" si="42"/>
        <v>54.370000000000005</v>
      </c>
      <c r="T700" s="7">
        <f t="shared" si="43"/>
        <v>0.43409181636726552</v>
      </c>
    </row>
    <row r="701" spans="1:20" ht="15.5" x14ac:dyDescent="0.35">
      <c r="A701" s="1">
        <v>4151</v>
      </c>
      <c r="B701" s="2">
        <v>46141</v>
      </c>
      <c r="C701" s="3">
        <f>YEAR(SalesDataTable[[#This Row],[Order Date]])</f>
        <v>2026</v>
      </c>
      <c r="D701" s="8" t="str">
        <f>"Q"&amp;ROUNDUP(MONTH(SalesDataTable[[#This Row],[Order Date]])/3,0)</f>
        <v>Q2</v>
      </c>
      <c r="E701" s="3">
        <f>MONTH(SalesDataTable[[#This Row],[Order Date]])</f>
        <v>4</v>
      </c>
      <c r="F701" s="3" t="str">
        <f>TEXT(SalesDataTable[[#This Row],[Order Date]],"MMM")</f>
        <v>Apr</v>
      </c>
      <c r="G701" s="3" t="s">
        <v>6</v>
      </c>
      <c r="H701" s="3" t="s">
        <v>49</v>
      </c>
      <c r="I701" s="3" t="s">
        <v>2</v>
      </c>
      <c r="J701" s="3" t="s">
        <v>3</v>
      </c>
      <c r="K701" s="3" t="s">
        <v>23</v>
      </c>
      <c r="L701" s="3" t="s">
        <v>24</v>
      </c>
      <c r="M701" s="4">
        <v>1</v>
      </c>
      <c r="N701" s="5">
        <v>341.98</v>
      </c>
      <c r="O701" s="6">
        <v>0</v>
      </c>
      <c r="P701" s="5">
        <v>192.43</v>
      </c>
      <c r="Q701" s="5">
        <f t="shared" si="40"/>
        <v>341.98</v>
      </c>
      <c r="R701" s="5">
        <f t="shared" si="41"/>
        <v>192.43</v>
      </c>
      <c r="S701" s="5">
        <f t="shared" si="42"/>
        <v>149.55000000000001</v>
      </c>
      <c r="T701" s="7">
        <f t="shared" si="43"/>
        <v>0.43730627522077314</v>
      </c>
    </row>
    <row r="702" spans="1:20" ht="15.5" x14ac:dyDescent="0.35">
      <c r="A702" s="1">
        <v>4650</v>
      </c>
      <c r="B702" s="2">
        <v>46141</v>
      </c>
      <c r="C702" s="3">
        <f>YEAR(SalesDataTable[[#This Row],[Order Date]])</f>
        <v>2026</v>
      </c>
      <c r="D702" s="8" t="str">
        <f>"Q"&amp;ROUNDUP(MONTH(SalesDataTable[[#This Row],[Order Date]])/3,0)</f>
        <v>Q2</v>
      </c>
      <c r="E702" s="3">
        <f>MONTH(SalesDataTable[[#This Row],[Order Date]])</f>
        <v>4</v>
      </c>
      <c r="F702" s="3" t="str">
        <f>TEXT(SalesDataTable[[#This Row],[Order Date]],"MMM")</f>
        <v>Apr</v>
      </c>
      <c r="G702" s="3" t="s">
        <v>6</v>
      </c>
      <c r="H702" s="3" t="s">
        <v>27</v>
      </c>
      <c r="I702" s="3" t="s">
        <v>28</v>
      </c>
      <c r="J702" s="3" t="s">
        <v>16</v>
      </c>
      <c r="K702" s="3" t="s">
        <v>34</v>
      </c>
      <c r="L702" s="3" t="s">
        <v>35</v>
      </c>
      <c r="M702" s="4">
        <v>1</v>
      </c>
      <c r="N702" s="5">
        <v>40.04</v>
      </c>
      <c r="O702" s="6">
        <v>0</v>
      </c>
      <c r="P702" s="5">
        <v>14.72</v>
      </c>
      <c r="Q702" s="5">
        <f t="shared" si="40"/>
        <v>40.04</v>
      </c>
      <c r="R702" s="5">
        <f t="shared" si="41"/>
        <v>14.72</v>
      </c>
      <c r="S702" s="5">
        <f t="shared" si="42"/>
        <v>25.32</v>
      </c>
      <c r="T702" s="7">
        <f t="shared" si="43"/>
        <v>0.63236763236763238</v>
      </c>
    </row>
    <row r="703" spans="1:20" ht="15.5" x14ac:dyDescent="0.35">
      <c r="A703" s="1">
        <v>4897</v>
      </c>
      <c r="B703" s="2">
        <v>46141</v>
      </c>
      <c r="C703" s="3">
        <f>YEAR(SalesDataTable[[#This Row],[Order Date]])</f>
        <v>2026</v>
      </c>
      <c r="D703" s="8" t="str">
        <f>"Q"&amp;ROUNDUP(MONTH(SalesDataTable[[#This Row],[Order Date]])/3,0)</f>
        <v>Q2</v>
      </c>
      <c r="E703" s="3">
        <f>MONTH(SalesDataTable[[#This Row],[Order Date]])</f>
        <v>4</v>
      </c>
      <c r="F703" s="3" t="str">
        <f>TEXT(SalesDataTable[[#This Row],[Order Date]],"MMM")</f>
        <v>Apr</v>
      </c>
      <c r="G703" s="3" t="s">
        <v>20</v>
      </c>
      <c r="H703" s="3" t="s">
        <v>47</v>
      </c>
      <c r="I703" s="3" t="s">
        <v>2</v>
      </c>
      <c r="J703" s="3" t="s">
        <v>3</v>
      </c>
      <c r="K703" s="3" t="s">
        <v>4</v>
      </c>
      <c r="L703" s="3" t="s">
        <v>26</v>
      </c>
      <c r="M703" s="4">
        <v>3</v>
      </c>
      <c r="N703" s="5">
        <v>40.47</v>
      </c>
      <c r="O703" s="6">
        <v>0.05</v>
      </c>
      <c r="P703" s="5">
        <v>17.14</v>
      </c>
      <c r="Q703" s="5">
        <f t="shared" si="40"/>
        <v>115.33949999999999</v>
      </c>
      <c r="R703" s="5">
        <f t="shared" si="41"/>
        <v>51.42</v>
      </c>
      <c r="S703" s="5">
        <f t="shared" si="42"/>
        <v>63.919499999999985</v>
      </c>
      <c r="T703" s="7">
        <f t="shared" si="43"/>
        <v>0.5541856866034619</v>
      </c>
    </row>
    <row r="704" spans="1:20" ht="15.5" x14ac:dyDescent="0.35">
      <c r="A704" s="1">
        <v>792</v>
      </c>
      <c r="B704" s="2">
        <v>46142</v>
      </c>
      <c r="C704" s="3">
        <f>YEAR(SalesDataTable[[#This Row],[Order Date]])</f>
        <v>2026</v>
      </c>
      <c r="D704" s="8" t="str">
        <f>"Q"&amp;ROUNDUP(MONTH(SalesDataTable[[#This Row],[Order Date]])/3,0)</f>
        <v>Q2</v>
      </c>
      <c r="E704" s="3">
        <f>MONTH(SalesDataTable[[#This Row],[Order Date]])</f>
        <v>4</v>
      </c>
      <c r="F704" s="3" t="str">
        <f>TEXT(SalesDataTable[[#This Row],[Order Date]],"MMM")</f>
        <v>Apr</v>
      </c>
      <c r="G704" s="3" t="s">
        <v>20</v>
      </c>
      <c r="H704" s="3" t="s">
        <v>33</v>
      </c>
      <c r="I704" s="3" t="s">
        <v>8</v>
      </c>
      <c r="J704" s="3" t="s">
        <v>3</v>
      </c>
      <c r="K704" s="3" t="s">
        <v>23</v>
      </c>
      <c r="L704" s="3" t="s">
        <v>40</v>
      </c>
      <c r="M704" s="4">
        <v>6</v>
      </c>
      <c r="N704" s="5">
        <v>83.7</v>
      </c>
      <c r="O704" s="6">
        <v>0.2</v>
      </c>
      <c r="P704" s="5">
        <v>38.58</v>
      </c>
      <c r="Q704" s="5">
        <f t="shared" si="40"/>
        <v>401.76000000000005</v>
      </c>
      <c r="R704" s="5">
        <f t="shared" si="41"/>
        <v>231.48</v>
      </c>
      <c r="S704" s="5">
        <f t="shared" si="42"/>
        <v>170.28000000000006</v>
      </c>
      <c r="T704" s="7">
        <f t="shared" si="43"/>
        <v>0.42383512544802876</v>
      </c>
    </row>
    <row r="705" spans="1:20" ht="15.5" x14ac:dyDescent="0.35">
      <c r="A705" s="1">
        <v>1796</v>
      </c>
      <c r="B705" s="2">
        <v>46142</v>
      </c>
      <c r="C705" s="3">
        <f>YEAR(SalesDataTable[[#This Row],[Order Date]])</f>
        <v>2026</v>
      </c>
      <c r="D705" s="8" t="str">
        <f>"Q"&amp;ROUNDUP(MONTH(SalesDataTable[[#This Row],[Order Date]])/3,0)</f>
        <v>Q2</v>
      </c>
      <c r="E705" s="3">
        <f>MONTH(SalesDataTable[[#This Row],[Order Date]])</f>
        <v>4</v>
      </c>
      <c r="F705" s="3" t="str">
        <f>TEXT(SalesDataTable[[#This Row],[Order Date]],"MMM")</f>
        <v>Apr</v>
      </c>
      <c r="G705" s="3" t="s">
        <v>0</v>
      </c>
      <c r="H705" s="3" t="s">
        <v>50</v>
      </c>
      <c r="I705" s="3" t="s">
        <v>2</v>
      </c>
      <c r="J705" s="3" t="s">
        <v>3</v>
      </c>
      <c r="K705" s="3" t="s">
        <v>23</v>
      </c>
      <c r="L705" s="3" t="s">
        <v>40</v>
      </c>
      <c r="M705" s="4">
        <v>4</v>
      </c>
      <c r="N705" s="5">
        <v>83.27</v>
      </c>
      <c r="O705" s="6">
        <v>0</v>
      </c>
      <c r="P705" s="5">
        <v>39.979999999999997</v>
      </c>
      <c r="Q705" s="5">
        <f t="shared" si="40"/>
        <v>333.08</v>
      </c>
      <c r="R705" s="5">
        <f t="shared" si="41"/>
        <v>159.91999999999999</v>
      </c>
      <c r="S705" s="5">
        <f t="shared" si="42"/>
        <v>173.16</v>
      </c>
      <c r="T705" s="7">
        <f t="shared" si="43"/>
        <v>0.51987510507986068</v>
      </c>
    </row>
    <row r="706" spans="1:20" ht="15.5" x14ac:dyDescent="0.35">
      <c r="A706" s="1">
        <v>3222</v>
      </c>
      <c r="B706" s="2">
        <v>46142</v>
      </c>
      <c r="C706" s="3">
        <f>YEAR(SalesDataTable[[#This Row],[Order Date]])</f>
        <v>2026</v>
      </c>
      <c r="D706" s="8" t="str">
        <f>"Q"&amp;ROUNDUP(MONTH(SalesDataTable[[#This Row],[Order Date]])/3,0)</f>
        <v>Q2</v>
      </c>
      <c r="E706" s="3">
        <f>MONTH(SalesDataTable[[#This Row],[Order Date]])</f>
        <v>4</v>
      </c>
      <c r="F706" s="3" t="str">
        <f>TEXT(SalesDataTable[[#This Row],[Order Date]],"MMM")</f>
        <v>Apr</v>
      </c>
      <c r="G706" s="3" t="s">
        <v>11</v>
      </c>
      <c r="H706" s="3" t="s">
        <v>52</v>
      </c>
      <c r="I706" s="3" t="s">
        <v>8</v>
      </c>
      <c r="J706" s="3" t="s">
        <v>16</v>
      </c>
      <c r="K706" s="3" t="s">
        <v>23</v>
      </c>
      <c r="L706" s="3" t="s">
        <v>51</v>
      </c>
      <c r="M706" s="4">
        <v>3</v>
      </c>
      <c r="N706" s="5">
        <v>126.03</v>
      </c>
      <c r="O706" s="6">
        <v>0.1</v>
      </c>
      <c r="P706" s="5">
        <v>61.75</v>
      </c>
      <c r="Q706" s="5">
        <f t="shared" ref="Q706:Q769" si="44">M706*N706*(1-O706)</f>
        <v>340.28100000000006</v>
      </c>
      <c r="R706" s="5">
        <f t="shared" ref="R706:R769" si="45">M706*P706</f>
        <v>185.25</v>
      </c>
      <c r="S706" s="5">
        <f t="shared" ref="S706:S769" si="46">Q706-R706</f>
        <v>155.03100000000006</v>
      </c>
      <c r="T706" s="7">
        <f t="shared" ref="T706:T769" si="47">IFERROR(S706/Q706,0)</f>
        <v>0.45559699189787273</v>
      </c>
    </row>
    <row r="707" spans="1:20" ht="15.5" x14ac:dyDescent="0.35">
      <c r="A707" s="1">
        <v>3237</v>
      </c>
      <c r="B707" s="2">
        <v>46142</v>
      </c>
      <c r="C707" s="3">
        <f>YEAR(SalesDataTable[[#This Row],[Order Date]])</f>
        <v>2026</v>
      </c>
      <c r="D707" s="8" t="str">
        <f>"Q"&amp;ROUNDUP(MONTH(SalesDataTable[[#This Row],[Order Date]])/3,0)</f>
        <v>Q2</v>
      </c>
      <c r="E707" s="3">
        <f>MONTH(SalesDataTable[[#This Row],[Order Date]])</f>
        <v>4</v>
      </c>
      <c r="F707" s="3" t="str">
        <f>TEXT(SalesDataTable[[#This Row],[Order Date]],"MMM")</f>
        <v>Apr</v>
      </c>
      <c r="G707" s="3" t="s">
        <v>6</v>
      </c>
      <c r="H707" s="3" t="s">
        <v>49</v>
      </c>
      <c r="I707" s="3" t="s">
        <v>2</v>
      </c>
      <c r="J707" s="3" t="s">
        <v>13</v>
      </c>
      <c r="K707" s="3" t="s">
        <v>23</v>
      </c>
      <c r="L707" s="3" t="s">
        <v>51</v>
      </c>
      <c r="M707" s="4">
        <v>1</v>
      </c>
      <c r="N707" s="5">
        <v>122.86</v>
      </c>
      <c r="O707" s="6">
        <v>0.05</v>
      </c>
      <c r="P707" s="5">
        <v>59.22</v>
      </c>
      <c r="Q707" s="5">
        <f t="shared" si="44"/>
        <v>116.717</v>
      </c>
      <c r="R707" s="5">
        <f t="shared" si="45"/>
        <v>59.22</v>
      </c>
      <c r="S707" s="5">
        <f t="shared" si="46"/>
        <v>57.497</v>
      </c>
      <c r="T707" s="7">
        <f t="shared" si="47"/>
        <v>0.49261889870370212</v>
      </c>
    </row>
    <row r="708" spans="1:20" ht="15.5" x14ac:dyDescent="0.35">
      <c r="A708" s="1">
        <v>3695</v>
      </c>
      <c r="B708" s="2">
        <v>46142</v>
      </c>
      <c r="C708" s="3">
        <f>YEAR(SalesDataTable[[#This Row],[Order Date]])</f>
        <v>2026</v>
      </c>
      <c r="D708" s="8" t="str">
        <f>"Q"&amp;ROUNDUP(MONTH(SalesDataTable[[#This Row],[Order Date]])/3,0)</f>
        <v>Q2</v>
      </c>
      <c r="E708" s="3">
        <f>MONTH(SalesDataTable[[#This Row],[Order Date]])</f>
        <v>4</v>
      </c>
      <c r="F708" s="3" t="str">
        <f>TEXT(SalesDataTable[[#This Row],[Order Date]],"MMM")</f>
        <v>Apr</v>
      </c>
      <c r="G708" s="3" t="s">
        <v>11</v>
      </c>
      <c r="H708" s="3" t="s">
        <v>12</v>
      </c>
      <c r="I708" s="3" t="s">
        <v>2</v>
      </c>
      <c r="J708" s="3" t="s">
        <v>13</v>
      </c>
      <c r="K708" s="3" t="s">
        <v>4</v>
      </c>
      <c r="L708" s="3" t="s">
        <v>26</v>
      </c>
      <c r="M708" s="4">
        <v>1</v>
      </c>
      <c r="N708" s="5">
        <v>39.44</v>
      </c>
      <c r="O708" s="6">
        <v>0.1</v>
      </c>
      <c r="P708" s="5">
        <v>16.63</v>
      </c>
      <c r="Q708" s="5">
        <f t="shared" si="44"/>
        <v>35.496000000000002</v>
      </c>
      <c r="R708" s="5">
        <f t="shared" si="45"/>
        <v>16.63</v>
      </c>
      <c r="S708" s="5">
        <f t="shared" si="46"/>
        <v>18.866000000000003</v>
      </c>
      <c r="T708" s="7">
        <f t="shared" si="47"/>
        <v>0.53149650664863657</v>
      </c>
    </row>
    <row r="709" spans="1:20" ht="15.5" x14ac:dyDescent="0.35">
      <c r="A709" s="1">
        <v>5148</v>
      </c>
      <c r="B709" s="2">
        <v>46142</v>
      </c>
      <c r="C709" s="3">
        <f>YEAR(SalesDataTable[[#This Row],[Order Date]])</f>
        <v>2026</v>
      </c>
      <c r="D709" s="8" t="str">
        <f>"Q"&amp;ROUNDUP(MONTH(SalesDataTable[[#This Row],[Order Date]])/3,0)</f>
        <v>Q2</v>
      </c>
      <c r="E709" s="3">
        <f>MONTH(SalesDataTable[[#This Row],[Order Date]])</f>
        <v>4</v>
      </c>
      <c r="F709" s="3" t="str">
        <f>TEXT(SalesDataTable[[#This Row],[Order Date]],"MMM")</f>
        <v>Apr</v>
      </c>
      <c r="G709" s="3" t="s">
        <v>11</v>
      </c>
      <c r="H709" s="3" t="s">
        <v>39</v>
      </c>
      <c r="I709" s="3" t="s">
        <v>2</v>
      </c>
      <c r="J709" s="3" t="s">
        <v>3</v>
      </c>
      <c r="K709" s="3" t="s">
        <v>14</v>
      </c>
      <c r="L709" s="3" t="s">
        <v>44</v>
      </c>
      <c r="M709" s="4">
        <v>1</v>
      </c>
      <c r="N709" s="5">
        <v>130.34</v>
      </c>
      <c r="O709" s="6">
        <v>0.1</v>
      </c>
      <c r="P709" s="5">
        <v>66.680000000000007</v>
      </c>
      <c r="Q709" s="5">
        <f t="shared" si="44"/>
        <v>117.30600000000001</v>
      </c>
      <c r="R709" s="5">
        <f t="shared" si="45"/>
        <v>66.680000000000007</v>
      </c>
      <c r="S709" s="5">
        <f t="shared" si="46"/>
        <v>50.626000000000005</v>
      </c>
      <c r="T709" s="7">
        <f t="shared" si="47"/>
        <v>0.43157212759790631</v>
      </c>
    </row>
    <row r="710" spans="1:20" ht="15.5" x14ac:dyDescent="0.35">
      <c r="A710" s="1">
        <v>534</v>
      </c>
      <c r="B710" s="2">
        <v>46143</v>
      </c>
      <c r="C710" s="3">
        <f>YEAR(SalesDataTable[[#This Row],[Order Date]])</f>
        <v>2026</v>
      </c>
      <c r="D710" s="8" t="str">
        <f>"Q"&amp;ROUNDUP(MONTH(SalesDataTable[[#This Row],[Order Date]])/3,0)</f>
        <v>Q2</v>
      </c>
      <c r="E710" s="3">
        <f>MONTH(SalesDataTable[[#This Row],[Order Date]])</f>
        <v>5</v>
      </c>
      <c r="F710" s="3" t="str">
        <f>TEXT(SalesDataTable[[#This Row],[Order Date]],"MMM")</f>
        <v>May</v>
      </c>
      <c r="G710" s="3" t="s">
        <v>6</v>
      </c>
      <c r="H710" s="3" t="s">
        <v>43</v>
      </c>
      <c r="I710" s="3" t="s">
        <v>2</v>
      </c>
      <c r="J710" s="3" t="s">
        <v>16</v>
      </c>
      <c r="K710" s="3" t="s">
        <v>9</v>
      </c>
      <c r="L710" s="3" t="s">
        <v>37</v>
      </c>
      <c r="M710" s="4">
        <v>1</v>
      </c>
      <c r="N710" s="5">
        <v>154.86000000000001</v>
      </c>
      <c r="O710" s="6">
        <v>0</v>
      </c>
      <c r="P710" s="5">
        <v>78.37</v>
      </c>
      <c r="Q710" s="5">
        <f t="shared" si="44"/>
        <v>154.86000000000001</v>
      </c>
      <c r="R710" s="5">
        <f t="shared" si="45"/>
        <v>78.37</v>
      </c>
      <c r="S710" s="5">
        <f t="shared" si="46"/>
        <v>76.490000000000009</v>
      </c>
      <c r="T710" s="7">
        <f t="shared" si="47"/>
        <v>0.49393000129148912</v>
      </c>
    </row>
    <row r="711" spans="1:20" ht="15.5" x14ac:dyDescent="0.35">
      <c r="A711" s="1">
        <v>551</v>
      </c>
      <c r="B711" s="2">
        <v>46143</v>
      </c>
      <c r="C711" s="3">
        <f>YEAR(SalesDataTable[[#This Row],[Order Date]])</f>
        <v>2026</v>
      </c>
      <c r="D711" s="8" t="str">
        <f>"Q"&amp;ROUNDUP(MONTH(SalesDataTable[[#This Row],[Order Date]])/3,0)</f>
        <v>Q2</v>
      </c>
      <c r="E711" s="3">
        <f>MONTH(SalesDataTable[[#This Row],[Order Date]])</f>
        <v>5</v>
      </c>
      <c r="F711" s="3" t="str">
        <f>TEXT(SalesDataTable[[#This Row],[Order Date]],"MMM")</f>
        <v>May</v>
      </c>
      <c r="G711" s="3" t="s">
        <v>20</v>
      </c>
      <c r="H711" s="3" t="s">
        <v>33</v>
      </c>
      <c r="I711" s="3" t="s">
        <v>19</v>
      </c>
      <c r="J711" s="3" t="s">
        <v>3</v>
      </c>
      <c r="K711" s="3" t="s">
        <v>4</v>
      </c>
      <c r="L711" s="3" t="s">
        <v>30</v>
      </c>
      <c r="M711" s="4">
        <v>4</v>
      </c>
      <c r="N711" s="5">
        <v>103.64</v>
      </c>
      <c r="O711" s="6">
        <v>0</v>
      </c>
      <c r="P711" s="5">
        <v>50.59</v>
      </c>
      <c r="Q711" s="5">
        <f t="shared" si="44"/>
        <v>414.56</v>
      </c>
      <c r="R711" s="5">
        <f t="shared" si="45"/>
        <v>202.36</v>
      </c>
      <c r="S711" s="5">
        <f t="shared" si="46"/>
        <v>212.2</v>
      </c>
      <c r="T711" s="7">
        <f t="shared" si="47"/>
        <v>0.51186800463141646</v>
      </c>
    </row>
    <row r="712" spans="1:20" ht="15.5" x14ac:dyDescent="0.35">
      <c r="A712" s="1">
        <v>2110</v>
      </c>
      <c r="B712" s="2">
        <v>46143</v>
      </c>
      <c r="C712" s="3">
        <f>YEAR(SalesDataTable[[#This Row],[Order Date]])</f>
        <v>2026</v>
      </c>
      <c r="D712" s="8" t="str">
        <f>"Q"&amp;ROUNDUP(MONTH(SalesDataTable[[#This Row],[Order Date]])/3,0)</f>
        <v>Q2</v>
      </c>
      <c r="E712" s="3">
        <f>MONTH(SalesDataTable[[#This Row],[Order Date]])</f>
        <v>5</v>
      </c>
      <c r="F712" s="3" t="str">
        <f>TEXT(SalesDataTable[[#This Row],[Order Date]],"MMM")</f>
        <v>May</v>
      </c>
      <c r="G712" s="3" t="s">
        <v>0</v>
      </c>
      <c r="H712" s="3" t="s">
        <v>50</v>
      </c>
      <c r="I712" s="3" t="s">
        <v>2</v>
      </c>
      <c r="J712" s="3" t="s">
        <v>3</v>
      </c>
      <c r="K712" s="3" t="s">
        <v>14</v>
      </c>
      <c r="L712" s="3" t="s">
        <v>48</v>
      </c>
      <c r="M712" s="4">
        <v>1</v>
      </c>
      <c r="N712" s="5">
        <v>164.49</v>
      </c>
      <c r="O712" s="6">
        <v>0.05</v>
      </c>
      <c r="P712" s="5">
        <v>87.81</v>
      </c>
      <c r="Q712" s="5">
        <f t="shared" si="44"/>
        <v>156.2655</v>
      </c>
      <c r="R712" s="5">
        <f t="shared" si="45"/>
        <v>87.81</v>
      </c>
      <c r="S712" s="5">
        <f t="shared" si="46"/>
        <v>68.455500000000001</v>
      </c>
      <c r="T712" s="7">
        <f t="shared" si="47"/>
        <v>0.43807174328306631</v>
      </c>
    </row>
    <row r="713" spans="1:20" ht="15.5" x14ac:dyDescent="0.35">
      <c r="A713" s="1">
        <v>2217</v>
      </c>
      <c r="B713" s="2">
        <v>46143</v>
      </c>
      <c r="C713" s="3">
        <f>YEAR(SalesDataTable[[#This Row],[Order Date]])</f>
        <v>2026</v>
      </c>
      <c r="D713" s="8" t="str">
        <f>"Q"&amp;ROUNDUP(MONTH(SalesDataTable[[#This Row],[Order Date]])/3,0)</f>
        <v>Q2</v>
      </c>
      <c r="E713" s="3">
        <f>MONTH(SalesDataTable[[#This Row],[Order Date]])</f>
        <v>5</v>
      </c>
      <c r="F713" s="3" t="str">
        <f>TEXT(SalesDataTable[[#This Row],[Order Date]],"MMM")</f>
        <v>May</v>
      </c>
      <c r="G713" s="3" t="s">
        <v>20</v>
      </c>
      <c r="H713" s="3" t="s">
        <v>33</v>
      </c>
      <c r="I713" s="3" t="s">
        <v>8</v>
      </c>
      <c r="J713" s="3" t="s">
        <v>3</v>
      </c>
      <c r="K713" s="3" t="s">
        <v>14</v>
      </c>
      <c r="L713" s="3" t="s">
        <v>48</v>
      </c>
      <c r="M713" s="4">
        <v>3</v>
      </c>
      <c r="N713" s="5">
        <v>163.44999999999999</v>
      </c>
      <c r="O713" s="6">
        <v>0.05</v>
      </c>
      <c r="P713" s="5">
        <v>87.54</v>
      </c>
      <c r="Q713" s="5">
        <f t="shared" si="44"/>
        <v>465.83249999999992</v>
      </c>
      <c r="R713" s="5">
        <f t="shared" si="45"/>
        <v>262.62</v>
      </c>
      <c r="S713" s="5">
        <f t="shared" si="46"/>
        <v>203.21249999999992</v>
      </c>
      <c r="T713" s="7">
        <f t="shared" si="47"/>
        <v>0.4362351274331438</v>
      </c>
    </row>
    <row r="714" spans="1:20" ht="15.5" x14ac:dyDescent="0.35">
      <c r="A714" s="1">
        <v>2544</v>
      </c>
      <c r="B714" s="2">
        <v>46143</v>
      </c>
      <c r="C714" s="3">
        <f>YEAR(SalesDataTable[[#This Row],[Order Date]])</f>
        <v>2026</v>
      </c>
      <c r="D714" s="8" t="str">
        <f>"Q"&amp;ROUNDUP(MONTH(SalesDataTable[[#This Row],[Order Date]])/3,0)</f>
        <v>Q2</v>
      </c>
      <c r="E714" s="3">
        <f>MONTH(SalesDataTable[[#This Row],[Order Date]])</f>
        <v>5</v>
      </c>
      <c r="F714" s="3" t="str">
        <f>TEXT(SalesDataTable[[#This Row],[Order Date]],"MMM")</f>
        <v>May</v>
      </c>
      <c r="G714" s="3" t="s">
        <v>20</v>
      </c>
      <c r="H714" s="3" t="s">
        <v>21</v>
      </c>
      <c r="I714" s="3" t="s">
        <v>2</v>
      </c>
      <c r="J714" s="3" t="s">
        <v>3</v>
      </c>
      <c r="K714" s="3" t="s">
        <v>9</v>
      </c>
      <c r="L714" s="3" t="s">
        <v>46</v>
      </c>
      <c r="M714" s="4">
        <v>1</v>
      </c>
      <c r="N714" s="5">
        <v>71.87</v>
      </c>
      <c r="O714" s="6">
        <v>0.05</v>
      </c>
      <c r="P714" s="5">
        <v>31.97</v>
      </c>
      <c r="Q714" s="5">
        <f t="shared" si="44"/>
        <v>68.276499999999999</v>
      </c>
      <c r="R714" s="5">
        <f t="shared" si="45"/>
        <v>31.97</v>
      </c>
      <c r="S714" s="5">
        <f t="shared" si="46"/>
        <v>36.3065</v>
      </c>
      <c r="T714" s="7">
        <f t="shared" si="47"/>
        <v>0.53175690025118449</v>
      </c>
    </row>
    <row r="715" spans="1:20" ht="15.5" x14ac:dyDescent="0.35">
      <c r="A715" s="1">
        <v>3678</v>
      </c>
      <c r="B715" s="2">
        <v>46143</v>
      </c>
      <c r="C715" s="3">
        <f>YEAR(SalesDataTable[[#This Row],[Order Date]])</f>
        <v>2026</v>
      </c>
      <c r="D715" s="8" t="str">
        <f>"Q"&amp;ROUNDUP(MONTH(SalesDataTable[[#This Row],[Order Date]])/3,0)</f>
        <v>Q2</v>
      </c>
      <c r="E715" s="3">
        <f>MONTH(SalesDataTable[[#This Row],[Order Date]])</f>
        <v>5</v>
      </c>
      <c r="F715" s="3" t="str">
        <f>TEXT(SalesDataTable[[#This Row],[Order Date]],"MMM")</f>
        <v>May</v>
      </c>
      <c r="G715" s="3" t="s">
        <v>6</v>
      </c>
      <c r="H715" s="3" t="s">
        <v>49</v>
      </c>
      <c r="I715" s="3" t="s">
        <v>28</v>
      </c>
      <c r="J715" s="3" t="s">
        <v>3</v>
      </c>
      <c r="K715" s="3" t="s">
        <v>23</v>
      </c>
      <c r="L715" s="3" t="s">
        <v>29</v>
      </c>
      <c r="M715" s="4">
        <v>2</v>
      </c>
      <c r="N715" s="5">
        <v>194.97</v>
      </c>
      <c r="O715" s="6">
        <v>0</v>
      </c>
      <c r="P715" s="5">
        <v>101.14</v>
      </c>
      <c r="Q715" s="5">
        <f t="shared" si="44"/>
        <v>389.94</v>
      </c>
      <c r="R715" s="5">
        <f t="shared" si="45"/>
        <v>202.28</v>
      </c>
      <c r="S715" s="5">
        <f t="shared" si="46"/>
        <v>187.66</v>
      </c>
      <c r="T715" s="7">
        <f t="shared" si="47"/>
        <v>0.48125352618351541</v>
      </c>
    </row>
    <row r="716" spans="1:20" ht="15.5" x14ac:dyDescent="0.35">
      <c r="A716" s="1">
        <v>3726</v>
      </c>
      <c r="B716" s="2">
        <v>46143</v>
      </c>
      <c r="C716" s="3">
        <f>YEAR(SalesDataTable[[#This Row],[Order Date]])</f>
        <v>2026</v>
      </c>
      <c r="D716" s="8" t="str">
        <f>"Q"&amp;ROUNDUP(MONTH(SalesDataTable[[#This Row],[Order Date]])/3,0)</f>
        <v>Q2</v>
      </c>
      <c r="E716" s="3">
        <f>MONTH(SalesDataTable[[#This Row],[Order Date]])</f>
        <v>5</v>
      </c>
      <c r="F716" s="3" t="str">
        <f>TEXT(SalesDataTable[[#This Row],[Order Date]],"MMM")</f>
        <v>May</v>
      </c>
      <c r="G716" s="3" t="s">
        <v>20</v>
      </c>
      <c r="H716" s="3" t="s">
        <v>33</v>
      </c>
      <c r="I716" s="3" t="s">
        <v>28</v>
      </c>
      <c r="J716" s="3" t="s">
        <v>3</v>
      </c>
      <c r="K716" s="3" t="s">
        <v>4</v>
      </c>
      <c r="L716" s="3" t="s">
        <v>22</v>
      </c>
      <c r="M716" s="4">
        <v>2</v>
      </c>
      <c r="N716" s="5">
        <v>49.53</v>
      </c>
      <c r="O716" s="6">
        <v>0</v>
      </c>
      <c r="P716" s="5">
        <v>22.91</v>
      </c>
      <c r="Q716" s="5">
        <f t="shared" si="44"/>
        <v>99.06</v>
      </c>
      <c r="R716" s="5">
        <f t="shared" si="45"/>
        <v>45.82</v>
      </c>
      <c r="S716" s="5">
        <f t="shared" si="46"/>
        <v>53.24</v>
      </c>
      <c r="T716" s="7">
        <f t="shared" si="47"/>
        <v>0.53745204926307288</v>
      </c>
    </row>
    <row r="717" spans="1:20" ht="15.5" x14ac:dyDescent="0.35">
      <c r="A717" s="1">
        <v>3897</v>
      </c>
      <c r="B717" s="2">
        <v>46143</v>
      </c>
      <c r="C717" s="3">
        <f>YEAR(SalesDataTable[[#This Row],[Order Date]])</f>
        <v>2026</v>
      </c>
      <c r="D717" s="8" t="str">
        <f>"Q"&amp;ROUNDUP(MONTH(SalesDataTable[[#This Row],[Order Date]])/3,0)</f>
        <v>Q2</v>
      </c>
      <c r="E717" s="3">
        <f>MONTH(SalesDataTable[[#This Row],[Order Date]])</f>
        <v>5</v>
      </c>
      <c r="F717" s="3" t="str">
        <f>TEXT(SalesDataTable[[#This Row],[Order Date]],"MMM")</f>
        <v>May</v>
      </c>
      <c r="G717" s="3" t="s">
        <v>20</v>
      </c>
      <c r="H717" s="3" t="s">
        <v>33</v>
      </c>
      <c r="I717" s="3" t="s">
        <v>8</v>
      </c>
      <c r="J717" s="3" t="s">
        <v>16</v>
      </c>
      <c r="K717" s="3" t="s">
        <v>34</v>
      </c>
      <c r="L717" s="3" t="s">
        <v>42</v>
      </c>
      <c r="M717" s="4">
        <v>4</v>
      </c>
      <c r="N717" s="5">
        <v>35.619999999999997</v>
      </c>
      <c r="O717" s="6">
        <v>0.15</v>
      </c>
      <c r="P717" s="5">
        <v>13.76</v>
      </c>
      <c r="Q717" s="5">
        <f t="shared" si="44"/>
        <v>121.10799999999999</v>
      </c>
      <c r="R717" s="5">
        <f t="shared" si="45"/>
        <v>55.04</v>
      </c>
      <c r="S717" s="5">
        <f t="shared" si="46"/>
        <v>66.067999999999984</v>
      </c>
      <c r="T717" s="7">
        <f t="shared" si="47"/>
        <v>0.54552960993493405</v>
      </c>
    </row>
    <row r="718" spans="1:20" ht="15.5" x14ac:dyDescent="0.35">
      <c r="A718" s="1">
        <v>1262</v>
      </c>
      <c r="B718" s="2">
        <v>46144</v>
      </c>
      <c r="C718" s="3">
        <f>YEAR(SalesDataTable[[#This Row],[Order Date]])</f>
        <v>2026</v>
      </c>
      <c r="D718" s="8" t="str">
        <f>"Q"&amp;ROUNDUP(MONTH(SalesDataTable[[#This Row],[Order Date]])/3,0)</f>
        <v>Q2</v>
      </c>
      <c r="E718" s="3">
        <f>MONTH(SalesDataTable[[#This Row],[Order Date]])</f>
        <v>5</v>
      </c>
      <c r="F718" s="3" t="str">
        <f>TEXT(SalesDataTable[[#This Row],[Order Date]],"MMM")</f>
        <v>May</v>
      </c>
      <c r="G718" s="3" t="s">
        <v>20</v>
      </c>
      <c r="H718" s="3" t="s">
        <v>31</v>
      </c>
      <c r="I718" s="3" t="s">
        <v>19</v>
      </c>
      <c r="J718" s="3" t="s">
        <v>3</v>
      </c>
      <c r="K718" s="3" t="s">
        <v>14</v>
      </c>
      <c r="L718" s="3" t="s">
        <v>32</v>
      </c>
      <c r="M718" s="4">
        <v>2</v>
      </c>
      <c r="N718" s="5">
        <v>45.47</v>
      </c>
      <c r="O718" s="6">
        <v>0</v>
      </c>
      <c r="P718" s="5">
        <v>18.37</v>
      </c>
      <c r="Q718" s="5">
        <f t="shared" si="44"/>
        <v>90.94</v>
      </c>
      <c r="R718" s="5">
        <f t="shared" si="45"/>
        <v>36.74</v>
      </c>
      <c r="S718" s="5">
        <f t="shared" si="46"/>
        <v>54.199999999999996</v>
      </c>
      <c r="T718" s="7">
        <f t="shared" si="47"/>
        <v>0.59599736089729494</v>
      </c>
    </row>
    <row r="719" spans="1:20" ht="15.5" x14ac:dyDescent="0.35">
      <c r="A719" s="1">
        <v>2657</v>
      </c>
      <c r="B719" s="2">
        <v>46144</v>
      </c>
      <c r="C719" s="3">
        <f>YEAR(SalesDataTable[[#This Row],[Order Date]])</f>
        <v>2026</v>
      </c>
      <c r="D719" s="8" t="str">
        <f>"Q"&amp;ROUNDUP(MONTH(SalesDataTable[[#This Row],[Order Date]])/3,0)</f>
        <v>Q2</v>
      </c>
      <c r="E719" s="3">
        <f>MONTH(SalesDataTable[[#This Row],[Order Date]])</f>
        <v>5</v>
      </c>
      <c r="F719" s="3" t="str">
        <f>TEXT(SalesDataTable[[#This Row],[Order Date]],"MMM")</f>
        <v>May</v>
      </c>
      <c r="G719" s="3" t="s">
        <v>0</v>
      </c>
      <c r="H719" s="3" t="s">
        <v>1</v>
      </c>
      <c r="I719" s="3" t="s">
        <v>19</v>
      </c>
      <c r="J719" s="3" t="s">
        <v>13</v>
      </c>
      <c r="K719" s="3" t="s">
        <v>9</v>
      </c>
      <c r="L719" s="3" t="s">
        <v>17</v>
      </c>
      <c r="M719" s="4">
        <v>1</v>
      </c>
      <c r="N719" s="5">
        <v>145.68</v>
      </c>
      <c r="O719" s="6">
        <v>0</v>
      </c>
      <c r="P719" s="5">
        <v>77.8</v>
      </c>
      <c r="Q719" s="5">
        <f t="shared" si="44"/>
        <v>145.68</v>
      </c>
      <c r="R719" s="5">
        <f t="shared" si="45"/>
        <v>77.8</v>
      </c>
      <c r="S719" s="5">
        <f t="shared" si="46"/>
        <v>67.88000000000001</v>
      </c>
      <c r="T719" s="7">
        <f t="shared" si="47"/>
        <v>0.46595277320153766</v>
      </c>
    </row>
    <row r="720" spans="1:20" ht="15.5" x14ac:dyDescent="0.35">
      <c r="A720" s="1">
        <v>3238</v>
      </c>
      <c r="B720" s="2">
        <v>46144</v>
      </c>
      <c r="C720" s="3">
        <f>YEAR(SalesDataTable[[#This Row],[Order Date]])</f>
        <v>2026</v>
      </c>
      <c r="D720" s="8" t="str">
        <f>"Q"&amp;ROUNDUP(MONTH(SalesDataTable[[#This Row],[Order Date]])/3,0)</f>
        <v>Q2</v>
      </c>
      <c r="E720" s="3">
        <f>MONTH(SalesDataTable[[#This Row],[Order Date]])</f>
        <v>5</v>
      </c>
      <c r="F720" s="3" t="str">
        <f>TEXT(SalesDataTable[[#This Row],[Order Date]],"MMM")</f>
        <v>May</v>
      </c>
      <c r="G720" s="3" t="s">
        <v>20</v>
      </c>
      <c r="H720" s="3" t="s">
        <v>33</v>
      </c>
      <c r="I720" s="3" t="s">
        <v>28</v>
      </c>
      <c r="J720" s="3" t="s">
        <v>3</v>
      </c>
      <c r="K720" s="3" t="s">
        <v>23</v>
      </c>
      <c r="L720" s="3" t="s">
        <v>40</v>
      </c>
      <c r="M720" s="4">
        <v>2</v>
      </c>
      <c r="N720" s="5">
        <v>82.65</v>
      </c>
      <c r="O720" s="6">
        <v>0.05</v>
      </c>
      <c r="P720" s="5">
        <v>40.46</v>
      </c>
      <c r="Q720" s="5">
        <f t="shared" si="44"/>
        <v>157.035</v>
      </c>
      <c r="R720" s="5">
        <f t="shared" si="45"/>
        <v>80.92</v>
      </c>
      <c r="S720" s="5">
        <f t="shared" si="46"/>
        <v>76.114999999999995</v>
      </c>
      <c r="T720" s="7">
        <f t="shared" si="47"/>
        <v>0.48470086286496639</v>
      </c>
    </row>
    <row r="721" spans="1:20" ht="15.5" x14ac:dyDescent="0.35">
      <c r="A721" s="1">
        <v>3607</v>
      </c>
      <c r="B721" s="2">
        <v>46144</v>
      </c>
      <c r="C721" s="3">
        <f>YEAR(SalesDataTable[[#This Row],[Order Date]])</f>
        <v>2026</v>
      </c>
      <c r="D721" s="8" t="str">
        <f>"Q"&amp;ROUNDUP(MONTH(SalesDataTable[[#This Row],[Order Date]])/3,0)</f>
        <v>Q2</v>
      </c>
      <c r="E721" s="3">
        <f>MONTH(SalesDataTable[[#This Row],[Order Date]])</f>
        <v>5</v>
      </c>
      <c r="F721" s="3" t="str">
        <f>TEXT(SalesDataTable[[#This Row],[Order Date]],"MMM")</f>
        <v>May</v>
      </c>
      <c r="G721" s="3" t="s">
        <v>6</v>
      </c>
      <c r="H721" s="3" t="s">
        <v>27</v>
      </c>
      <c r="I721" s="3" t="s">
        <v>2</v>
      </c>
      <c r="J721" s="3" t="s">
        <v>16</v>
      </c>
      <c r="K721" s="3" t="s">
        <v>14</v>
      </c>
      <c r="L721" s="3" t="s">
        <v>15</v>
      </c>
      <c r="M721" s="4">
        <v>1</v>
      </c>
      <c r="N721" s="5">
        <v>36.270000000000003</v>
      </c>
      <c r="O721" s="6">
        <v>0</v>
      </c>
      <c r="P721" s="5">
        <v>13.8</v>
      </c>
      <c r="Q721" s="5">
        <f t="shared" si="44"/>
        <v>36.270000000000003</v>
      </c>
      <c r="R721" s="5">
        <f t="shared" si="45"/>
        <v>13.8</v>
      </c>
      <c r="S721" s="5">
        <f t="shared" si="46"/>
        <v>22.470000000000002</v>
      </c>
      <c r="T721" s="7">
        <f t="shared" si="47"/>
        <v>0.61952026468155497</v>
      </c>
    </row>
    <row r="722" spans="1:20" ht="15.5" x14ac:dyDescent="0.35">
      <c r="A722" s="1">
        <v>5070</v>
      </c>
      <c r="B722" s="2">
        <v>46144</v>
      </c>
      <c r="C722" s="3">
        <f>YEAR(SalesDataTable[[#This Row],[Order Date]])</f>
        <v>2026</v>
      </c>
      <c r="D722" s="8" t="str">
        <f>"Q"&amp;ROUNDUP(MONTH(SalesDataTable[[#This Row],[Order Date]])/3,0)</f>
        <v>Q2</v>
      </c>
      <c r="E722" s="3">
        <f>MONTH(SalesDataTable[[#This Row],[Order Date]])</f>
        <v>5</v>
      </c>
      <c r="F722" s="3" t="str">
        <f>TEXT(SalesDataTable[[#This Row],[Order Date]],"MMM")</f>
        <v>May</v>
      </c>
      <c r="G722" s="3" t="s">
        <v>11</v>
      </c>
      <c r="H722" s="3" t="s">
        <v>52</v>
      </c>
      <c r="I722" s="3" t="s">
        <v>19</v>
      </c>
      <c r="J722" s="3" t="s">
        <v>13</v>
      </c>
      <c r="K722" s="3" t="s">
        <v>23</v>
      </c>
      <c r="L722" s="3" t="s">
        <v>40</v>
      </c>
      <c r="M722" s="4">
        <v>1</v>
      </c>
      <c r="N722" s="5">
        <v>80.819999999999993</v>
      </c>
      <c r="O722" s="6">
        <v>0</v>
      </c>
      <c r="P722" s="5">
        <v>39.950000000000003</v>
      </c>
      <c r="Q722" s="5">
        <f t="shared" si="44"/>
        <v>80.819999999999993</v>
      </c>
      <c r="R722" s="5">
        <f t="shared" si="45"/>
        <v>39.950000000000003</v>
      </c>
      <c r="S722" s="5">
        <f t="shared" si="46"/>
        <v>40.86999999999999</v>
      </c>
      <c r="T722" s="7">
        <f t="shared" si="47"/>
        <v>0.50569166048007907</v>
      </c>
    </row>
    <row r="723" spans="1:20" ht="15.5" x14ac:dyDescent="0.35">
      <c r="A723" s="1">
        <v>5171</v>
      </c>
      <c r="B723" s="2">
        <v>46144</v>
      </c>
      <c r="C723" s="3">
        <f>YEAR(SalesDataTable[[#This Row],[Order Date]])</f>
        <v>2026</v>
      </c>
      <c r="D723" s="8" t="str">
        <f>"Q"&amp;ROUNDUP(MONTH(SalesDataTable[[#This Row],[Order Date]])/3,0)</f>
        <v>Q2</v>
      </c>
      <c r="E723" s="3">
        <f>MONTH(SalesDataTable[[#This Row],[Order Date]])</f>
        <v>5</v>
      </c>
      <c r="F723" s="3" t="str">
        <f>TEXT(SalesDataTable[[#This Row],[Order Date]],"MMM")</f>
        <v>May</v>
      </c>
      <c r="G723" s="3" t="s">
        <v>6</v>
      </c>
      <c r="H723" s="3" t="s">
        <v>7</v>
      </c>
      <c r="I723" s="3" t="s">
        <v>19</v>
      </c>
      <c r="J723" s="3" t="s">
        <v>13</v>
      </c>
      <c r="K723" s="3" t="s">
        <v>9</v>
      </c>
      <c r="L723" s="3" t="s">
        <v>37</v>
      </c>
      <c r="M723" s="4">
        <v>2</v>
      </c>
      <c r="N723" s="5">
        <v>157.84</v>
      </c>
      <c r="O723" s="6">
        <v>0.1</v>
      </c>
      <c r="P723" s="5">
        <v>79.28</v>
      </c>
      <c r="Q723" s="5">
        <f t="shared" si="44"/>
        <v>284.11200000000002</v>
      </c>
      <c r="R723" s="5">
        <f t="shared" si="45"/>
        <v>158.56</v>
      </c>
      <c r="S723" s="5">
        <f t="shared" si="46"/>
        <v>125.55200000000002</v>
      </c>
      <c r="T723" s="7">
        <f t="shared" si="47"/>
        <v>0.44191023258433298</v>
      </c>
    </row>
    <row r="724" spans="1:20" ht="15.5" x14ac:dyDescent="0.35">
      <c r="A724" s="1">
        <v>617</v>
      </c>
      <c r="B724" s="2">
        <v>46145</v>
      </c>
      <c r="C724" s="3">
        <f>YEAR(SalesDataTable[[#This Row],[Order Date]])</f>
        <v>2026</v>
      </c>
      <c r="D724" s="8" t="str">
        <f>"Q"&amp;ROUNDUP(MONTH(SalesDataTable[[#This Row],[Order Date]])/3,0)</f>
        <v>Q2</v>
      </c>
      <c r="E724" s="3">
        <f>MONTH(SalesDataTable[[#This Row],[Order Date]])</f>
        <v>5</v>
      </c>
      <c r="F724" s="3" t="str">
        <f>TEXT(SalesDataTable[[#This Row],[Order Date]],"MMM")</f>
        <v>May</v>
      </c>
      <c r="G724" s="3" t="s">
        <v>6</v>
      </c>
      <c r="H724" s="3" t="s">
        <v>49</v>
      </c>
      <c r="I724" s="3" t="s">
        <v>28</v>
      </c>
      <c r="J724" s="3" t="s">
        <v>3</v>
      </c>
      <c r="K724" s="3" t="s">
        <v>34</v>
      </c>
      <c r="L724" s="3" t="s">
        <v>42</v>
      </c>
      <c r="M724" s="4">
        <v>4</v>
      </c>
      <c r="N724" s="5">
        <v>36.909999999999997</v>
      </c>
      <c r="O724" s="6">
        <v>0.1</v>
      </c>
      <c r="P724" s="5">
        <v>13.85</v>
      </c>
      <c r="Q724" s="5">
        <f t="shared" si="44"/>
        <v>132.876</v>
      </c>
      <c r="R724" s="5">
        <f t="shared" si="45"/>
        <v>55.4</v>
      </c>
      <c r="S724" s="5">
        <f t="shared" si="46"/>
        <v>77.475999999999999</v>
      </c>
      <c r="T724" s="7">
        <f t="shared" si="47"/>
        <v>0.58306992985941775</v>
      </c>
    </row>
    <row r="725" spans="1:20" ht="15.5" x14ac:dyDescent="0.35">
      <c r="A725" s="1">
        <v>849</v>
      </c>
      <c r="B725" s="2">
        <v>46145</v>
      </c>
      <c r="C725" s="3">
        <f>YEAR(SalesDataTable[[#This Row],[Order Date]])</f>
        <v>2026</v>
      </c>
      <c r="D725" s="8" t="str">
        <f>"Q"&amp;ROUNDUP(MONTH(SalesDataTable[[#This Row],[Order Date]])/3,0)</f>
        <v>Q2</v>
      </c>
      <c r="E725" s="3">
        <f>MONTH(SalesDataTable[[#This Row],[Order Date]])</f>
        <v>5</v>
      </c>
      <c r="F725" s="3" t="str">
        <f>TEXT(SalesDataTable[[#This Row],[Order Date]],"MMM")</f>
        <v>May</v>
      </c>
      <c r="G725" s="3" t="s">
        <v>6</v>
      </c>
      <c r="H725" s="3" t="s">
        <v>49</v>
      </c>
      <c r="I725" s="3" t="s">
        <v>8</v>
      </c>
      <c r="J725" s="3" t="s">
        <v>16</v>
      </c>
      <c r="K725" s="3" t="s">
        <v>23</v>
      </c>
      <c r="L725" s="3" t="s">
        <v>29</v>
      </c>
      <c r="M725" s="4">
        <v>3</v>
      </c>
      <c r="N725" s="5">
        <v>193.18</v>
      </c>
      <c r="O725" s="6">
        <v>0.1</v>
      </c>
      <c r="P725" s="5">
        <v>102.31</v>
      </c>
      <c r="Q725" s="5">
        <f t="shared" si="44"/>
        <v>521.58600000000001</v>
      </c>
      <c r="R725" s="5">
        <f t="shared" si="45"/>
        <v>306.93</v>
      </c>
      <c r="S725" s="5">
        <f t="shared" si="46"/>
        <v>214.65600000000001</v>
      </c>
      <c r="T725" s="7">
        <f t="shared" si="47"/>
        <v>0.41154478839539405</v>
      </c>
    </row>
    <row r="726" spans="1:20" ht="15.5" x14ac:dyDescent="0.35">
      <c r="A726" s="1">
        <v>956</v>
      </c>
      <c r="B726" s="2">
        <v>46145</v>
      </c>
      <c r="C726" s="3">
        <f>YEAR(SalesDataTable[[#This Row],[Order Date]])</f>
        <v>2026</v>
      </c>
      <c r="D726" s="8" t="str">
        <f>"Q"&amp;ROUNDUP(MONTH(SalesDataTable[[#This Row],[Order Date]])/3,0)</f>
        <v>Q2</v>
      </c>
      <c r="E726" s="3">
        <f>MONTH(SalesDataTable[[#This Row],[Order Date]])</f>
        <v>5</v>
      </c>
      <c r="F726" s="3" t="str">
        <f>TEXT(SalesDataTable[[#This Row],[Order Date]],"MMM")</f>
        <v>May</v>
      </c>
      <c r="G726" s="3" t="s">
        <v>0</v>
      </c>
      <c r="H726" s="3" t="s">
        <v>50</v>
      </c>
      <c r="I726" s="3" t="s">
        <v>2</v>
      </c>
      <c r="J726" s="3" t="s">
        <v>16</v>
      </c>
      <c r="K726" s="3" t="s">
        <v>9</v>
      </c>
      <c r="L726" s="3" t="s">
        <v>37</v>
      </c>
      <c r="M726" s="4">
        <v>1</v>
      </c>
      <c r="N726" s="5">
        <v>157.59</v>
      </c>
      <c r="O726" s="6">
        <v>0.05</v>
      </c>
      <c r="P726" s="5">
        <v>77.599999999999994</v>
      </c>
      <c r="Q726" s="5">
        <f t="shared" si="44"/>
        <v>149.7105</v>
      </c>
      <c r="R726" s="5">
        <f t="shared" si="45"/>
        <v>77.599999999999994</v>
      </c>
      <c r="S726" s="5">
        <f t="shared" si="46"/>
        <v>72.110500000000002</v>
      </c>
      <c r="T726" s="7">
        <f t="shared" si="47"/>
        <v>0.48166628259206939</v>
      </c>
    </row>
    <row r="727" spans="1:20" ht="15.5" x14ac:dyDescent="0.35">
      <c r="A727" s="1">
        <v>1896</v>
      </c>
      <c r="B727" s="2">
        <v>46145</v>
      </c>
      <c r="C727" s="3">
        <f>YEAR(SalesDataTable[[#This Row],[Order Date]])</f>
        <v>2026</v>
      </c>
      <c r="D727" s="8" t="str">
        <f>"Q"&amp;ROUNDUP(MONTH(SalesDataTable[[#This Row],[Order Date]])/3,0)</f>
        <v>Q2</v>
      </c>
      <c r="E727" s="3">
        <f>MONTH(SalesDataTable[[#This Row],[Order Date]])</f>
        <v>5</v>
      </c>
      <c r="F727" s="3" t="str">
        <f>TEXT(SalesDataTable[[#This Row],[Order Date]],"MMM")</f>
        <v>May</v>
      </c>
      <c r="G727" s="3" t="s">
        <v>6</v>
      </c>
      <c r="H727" s="3" t="s">
        <v>43</v>
      </c>
      <c r="I727" s="3" t="s">
        <v>28</v>
      </c>
      <c r="J727" s="3" t="s">
        <v>13</v>
      </c>
      <c r="K727" s="3" t="s">
        <v>34</v>
      </c>
      <c r="L727" s="3" t="s">
        <v>45</v>
      </c>
      <c r="M727" s="4">
        <v>2</v>
      </c>
      <c r="N727" s="5">
        <v>49.97</v>
      </c>
      <c r="O727" s="6">
        <v>0</v>
      </c>
      <c r="P727" s="5">
        <v>22.63</v>
      </c>
      <c r="Q727" s="5">
        <f t="shared" si="44"/>
        <v>99.94</v>
      </c>
      <c r="R727" s="5">
        <f t="shared" si="45"/>
        <v>45.26</v>
      </c>
      <c r="S727" s="5">
        <f t="shared" si="46"/>
        <v>54.68</v>
      </c>
      <c r="T727" s="7">
        <f t="shared" si="47"/>
        <v>0.54712827696617972</v>
      </c>
    </row>
    <row r="728" spans="1:20" ht="15.5" x14ac:dyDescent="0.35">
      <c r="A728" s="1">
        <v>2317</v>
      </c>
      <c r="B728" s="2">
        <v>46145</v>
      </c>
      <c r="C728" s="3">
        <f>YEAR(SalesDataTable[[#This Row],[Order Date]])</f>
        <v>2026</v>
      </c>
      <c r="D728" s="8" t="str">
        <f>"Q"&amp;ROUNDUP(MONTH(SalesDataTable[[#This Row],[Order Date]])/3,0)</f>
        <v>Q2</v>
      </c>
      <c r="E728" s="3">
        <f>MONTH(SalesDataTable[[#This Row],[Order Date]])</f>
        <v>5</v>
      </c>
      <c r="F728" s="3" t="str">
        <f>TEXT(SalesDataTable[[#This Row],[Order Date]],"MMM")</f>
        <v>May</v>
      </c>
      <c r="G728" s="3" t="s">
        <v>0</v>
      </c>
      <c r="H728" s="3" t="s">
        <v>50</v>
      </c>
      <c r="I728" s="3" t="s">
        <v>8</v>
      </c>
      <c r="J728" s="3" t="s">
        <v>16</v>
      </c>
      <c r="K728" s="3" t="s">
        <v>9</v>
      </c>
      <c r="L728" s="3" t="s">
        <v>37</v>
      </c>
      <c r="M728" s="4">
        <v>5</v>
      </c>
      <c r="N728" s="5">
        <v>155.54</v>
      </c>
      <c r="O728" s="6">
        <v>0.1</v>
      </c>
      <c r="P728" s="5">
        <v>78.02</v>
      </c>
      <c r="Q728" s="5">
        <f t="shared" si="44"/>
        <v>699.93</v>
      </c>
      <c r="R728" s="5">
        <f t="shared" si="45"/>
        <v>390.09999999999997</v>
      </c>
      <c r="S728" s="5">
        <f t="shared" si="46"/>
        <v>309.83</v>
      </c>
      <c r="T728" s="7">
        <f t="shared" si="47"/>
        <v>0.44265855156944267</v>
      </c>
    </row>
    <row r="729" spans="1:20" ht="15.5" x14ac:dyDescent="0.35">
      <c r="A729" s="1">
        <v>2542</v>
      </c>
      <c r="B729" s="2">
        <v>46145</v>
      </c>
      <c r="C729" s="3">
        <f>YEAR(SalesDataTable[[#This Row],[Order Date]])</f>
        <v>2026</v>
      </c>
      <c r="D729" s="8" t="str">
        <f>"Q"&amp;ROUNDUP(MONTH(SalesDataTable[[#This Row],[Order Date]])/3,0)</f>
        <v>Q2</v>
      </c>
      <c r="E729" s="3">
        <f>MONTH(SalesDataTable[[#This Row],[Order Date]])</f>
        <v>5</v>
      </c>
      <c r="F729" s="3" t="str">
        <f>TEXT(SalesDataTable[[#This Row],[Order Date]],"MMM")</f>
        <v>May</v>
      </c>
      <c r="G729" s="3" t="s">
        <v>20</v>
      </c>
      <c r="H729" s="3" t="s">
        <v>33</v>
      </c>
      <c r="I729" s="3" t="s">
        <v>19</v>
      </c>
      <c r="J729" s="3" t="s">
        <v>13</v>
      </c>
      <c r="K729" s="3" t="s">
        <v>14</v>
      </c>
      <c r="L729" s="3" t="s">
        <v>44</v>
      </c>
      <c r="M729" s="4">
        <v>1</v>
      </c>
      <c r="N729" s="5">
        <v>131.13</v>
      </c>
      <c r="O729" s="6">
        <v>0.05</v>
      </c>
      <c r="P729" s="5">
        <v>67.010000000000005</v>
      </c>
      <c r="Q729" s="5">
        <f t="shared" si="44"/>
        <v>124.5735</v>
      </c>
      <c r="R729" s="5">
        <f t="shared" si="45"/>
        <v>67.010000000000005</v>
      </c>
      <c r="S729" s="5">
        <f t="shared" si="46"/>
        <v>57.563499999999991</v>
      </c>
      <c r="T729" s="7">
        <f t="shared" si="47"/>
        <v>0.46208463276700096</v>
      </c>
    </row>
    <row r="730" spans="1:20" ht="15.5" x14ac:dyDescent="0.35">
      <c r="A730" s="1">
        <v>4535</v>
      </c>
      <c r="B730" s="2">
        <v>46145</v>
      </c>
      <c r="C730" s="3">
        <f>YEAR(SalesDataTable[[#This Row],[Order Date]])</f>
        <v>2026</v>
      </c>
      <c r="D730" s="8" t="str">
        <f>"Q"&amp;ROUNDUP(MONTH(SalesDataTable[[#This Row],[Order Date]])/3,0)</f>
        <v>Q2</v>
      </c>
      <c r="E730" s="3">
        <f>MONTH(SalesDataTable[[#This Row],[Order Date]])</f>
        <v>5</v>
      </c>
      <c r="F730" s="3" t="str">
        <f>TEXT(SalesDataTable[[#This Row],[Order Date]],"MMM")</f>
        <v>May</v>
      </c>
      <c r="G730" s="3" t="s">
        <v>11</v>
      </c>
      <c r="H730" s="3" t="s">
        <v>25</v>
      </c>
      <c r="I730" s="3" t="s">
        <v>2</v>
      </c>
      <c r="J730" s="3" t="s">
        <v>13</v>
      </c>
      <c r="K730" s="3" t="s">
        <v>14</v>
      </c>
      <c r="L730" s="3" t="s">
        <v>15</v>
      </c>
      <c r="M730" s="4">
        <v>1</v>
      </c>
      <c r="N730" s="5">
        <v>36.82</v>
      </c>
      <c r="O730" s="6">
        <v>0.1</v>
      </c>
      <c r="P730" s="5">
        <v>13.4</v>
      </c>
      <c r="Q730" s="5">
        <f t="shared" si="44"/>
        <v>33.137999999999998</v>
      </c>
      <c r="R730" s="5">
        <f t="shared" si="45"/>
        <v>13.4</v>
      </c>
      <c r="S730" s="5">
        <f t="shared" si="46"/>
        <v>19.738</v>
      </c>
      <c r="T730" s="7">
        <f t="shared" si="47"/>
        <v>0.5956303941094816</v>
      </c>
    </row>
    <row r="731" spans="1:20" ht="15.5" x14ac:dyDescent="0.35">
      <c r="A731" s="1">
        <v>4988</v>
      </c>
      <c r="B731" s="2">
        <v>46145</v>
      </c>
      <c r="C731" s="3">
        <f>YEAR(SalesDataTable[[#This Row],[Order Date]])</f>
        <v>2026</v>
      </c>
      <c r="D731" s="8" t="str">
        <f>"Q"&amp;ROUNDUP(MONTH(SalesDataTable[[#This Row],[Order Date]])/3,0)</f>
        <v>Q2</v>
      </c>
      <c r="E731" s="3">
        <f>MONTH(SalesDataTable[[#This Row],[Order Date]])</f>
        <v>5</v>
      </c>
      <c r="F731" s="3" t="str">
        <f>TEXT(SalesDataTable[[#This Row],[Order Date]],"MMM")</f>
        <v>May</v>
      </c>
      <c r="G731" s="3" t="s">
        <v>11</v>
      </c>
      <c r="H731" s="3" t="s">
        <v>39</v>
      </c>
      <c r="I731" s="3" t="s">
        <v>19</v>
      </c>
      <c r="J731" s="3" t="s">
        <v>13</v>
      </c>
      <c r="K731" s="3" t="s">
        <v>34</v>
      </c>
      <c r="L731" s="3" t="s">
        <v>38</v>
      </c>
      <c r="M731" s="4">
        <v>1</v>
      </c>
      <c r="N731" s="5">
        <v>122.28</v>
      </c>
      <c r="O731" s="6">
        <v>0</v>
      </c>
      <c r="P731" s="5">
        <v>67.28</v>
      </c>
      <c r="Q731" s="5">
        <f t="shared" si="44"/>
        <v>122.28</v>
      </c>
      <c r="R731" s="5">
        <f t="shared" si="45"/>
        <v>67.28</v>
      </c>
      <c r="S731" s="5">
        <f t="shared" si="46"/>
        <v>55</v>
      </c>
      <c r="T731" s="7">
        <f t="shared" si="47"/>
        <v>0.44978737324174028</v>
      </c>
    </row>
    <row r="732" spans="1:20" ht="15.5" x14ac:dyDescent="0.35">
      <c r="A732" s="1">
        <v>253</v>
      </c>
      <c r="B732" s="2">
        <v>46146</v>
      </c>
      <c r="C732" s="3">
        <f>YEAR(SalesDataTable[[#This Row],[Order Date]])</f>
        <v>2026</v>
      </c>
      <c r="D732" s="8" t="str">
        <f>"Q"&amp;ROUNDUP(MONTH(SalesDataTable[[#This Row],[Order Date]])/3,0)</f>
        <v>Q2</v>
      </c>
      <c r="E732" s="3">
        <f>MONTH(SalesDataTable[[#This Row],[Order Date]])</f>
        <v>5</v>
      </c>
      <c r="F732" s="3" t="str">
        <f>TEXT(SalesDataTable[[#This Row],[Order Date]],"MMM")</f>
        <v>May</v>
      </c>
      <c r="G732" s="3" t="s">
        <v>11</v>
      </c>
      <c r="H732" s="3" t="s">
        <v>39</v>
      </c>
      <c r="I732" s="3" t="s">
        <v>19</v>
      </c>
      <c r="J732" s="3" t="s">
        <v>16</v>
      </c>
      <c r="K732" s="3" t="s">
        <v>9</v>
      </c>
      <c r="L732" s="3" t="s">
        <v>10</v>
      </c>
      <c r="M732" s="4">
        <v>1</v>
      </c>
      <c r="N732" s="5">
        <v>90.92</v>
      </c>
      <c r="O732" s="6">
        <v>0.15</v>
      </c>
      <c r="P732" s="5">
        <v>44.93</v>
      </c>
      <c r="Q732" s="5">
        <f t="shared" si="44"/>
        <v>77.281999999999996</v>
      </c>
      <c r="R732" s="5">
        <f t="shared" si="45"/>
        <v>44.93</v>
      </c>
      <c r="S732" s="5">
        <f t="shared" si="46"/>
        <v>32.351999999999997</v>
      </c>
      <c r="T732" s="7">
        <f t="shared" si="47"/>
        <v>0.41862270645169636</v>
      </c>
    </row>
    <row r="733" spans="1:20" ht="15.5" x14ac:dyDescent="0.35">
      <c r="A733" s="1">
        <v>1743</v>
      </c>
      <c r="B733" s="2">
        <v>46146</v>
      </c>
      <c r="C733" s="3">
        <f>YEAR(SalesDataTable[[#This Row],[Order Date]])</f>
        <v>2026</v>
      </c>
      <c r="D733" s="8" t="str">
        <f>"Q"&amp;ROUNDUP(MONTH(SalesDataTable[[#This Row],[Order Date]])/3,0)</f>
        <v>Q2</v>
      </c>
      <c r="E733" s="3">
        <f>MONTH(SalesDataTable[[#This Row],[Order Date]])</f>
        <v>5</v>
      </c>
      <c r="F733" s="3" t="str">
        <f>TEXT(SalesDataTable[[#This Row],[Order Date]],"MMM")</f>
        <v>May</v>
      </c>
      <c r="G733" s="3" t="s">
        <v>6</v>
      </c>
      <c r="H733" s="3" t="s">
        <v>43</v>
      </c>
      <c r="I733" s="3" t="s">
        <v>2</v>
      </c>
      <c r="J733" s="3" t="s">
        <v>13</v>
      </c>
      <c r="K733" s="3" t="s">
        <v>34</v>
      </c>
      <c r="L733" s="3" t="s">
        <v>45</v>
      </c>
      <c r="M733" s="4">
        <v>1</v>
      </c>
      <c r="N733" s="5">
        <v>51.02</v>
      </c>
      <c r="O733" s="6">
        <v>0</v>
      </c>
      <c r="P733" s="5">
        <v>21.83</v>
      </c>
      <c r="Q733" s="5">
        <f t="shared" si="44"/>
        <v>51.02</v>
      </c>
      <c r="R733" s="5">
        <f t="shared" si="45"/>
        <v>21.83</v>
      </c>
      <c r="S733" s="5">
        <f t="shared" si="46"/>
        <v>29.190000000000005</v>
      </c>
      <c r="T733" s="7">
        <f t="shared" si="47"/>
        <v>0.5721285770286163</v>
      </c>
    </row>
    <row r="734" spans="1:20" ht="15.5" x14ac:dyDescent="0.35">
      <c r="A734" s="1">
        <v>1801</v>
      </c>
      <c r="B734" s="2">
        <v>46146</v>
      </c>
      <c r="C734" s="3">
        <f>YEAR(SalesDataTable[[#This Row],[Order Date]])</f>
        <v>2026</v>
      </c>
      <c r="D734" s="8" t="str">
        <f>"Q"&amp;ROUNDUP(MONTH(SalesDataTable[[#This Row],[Order Date]])/3,0)</f>
        <v>Q2</v>
      </c>
      <c r="E734" s="3">
        <f>MONTH(SalesDataTable[[#This Row],[Order Date]])</f>
        <v>5</v>
      </c>
      <c r="F734" s="3" t="str">
        <f>TEXT(SalesDataTable[[#This Row],[Order Date]],"MMM")</f>
        <v>May</v>
      </c>
      <c r="G734" s="3" t="s">
        <v>11</v>
      </c>
      <c r="H734" s="3" t="s">
        <v>12</v>
      </c>
      <c r="I734" s="3" t="s">
        <v>2</v>
      </c>
      <c r="J734" s="3" t="s">
        <v>16</v>
      </c>
      <c r="K734" s="3" t="s">
        <v>14</v>
      </c>
      <c r="L734" s="3" t="s">
        <v>15</v>
      </c>
      <c r="M734" s="4">
        <v>2</v>
      </c>
      <c r="N734" s="5">
        <v>36.299999999999997</v>
      </c>
      <c r="O734" s="6">
        <v>0.05</v>
      </c>
      <c r="P734" s="5">
        <v>13.9</v>
      </c>
      <c r="Q734" s="5">
        <f t="shared" si="44"/>
        <v>68.969999999999985</v>
      </c>
      <c r="R734" s="5">
        <f t="shared" si="45"/>
        <v>27.8</v>
      </c>
      <c r="S734" s="5">
        <f t="shared" si="46"/>
        <v>41.169999999999987</v>
      </c>
      <c r="T734" s="7">
        <f t="shared" si="47"/>
        <v>0.59692619979701311</v>
      </c>
    </row>
    <row r="735" spans="1:20" ht="15.5" x14ac:dyDescent="0.35">
      <c r="A735" s="1">
        <v>2511</v>
      </c>
      <c r="B735" s="2">
        <v>46146</v>
      </c>
      <c r="C735" s="3">
        <f>YEAR(SalesDataTable[[#This Row],[Order Date]])</f>
        <v>2026</v>
      </c>
      <c r="D735" s="8" t="str">
        <f>"Q"&amp;ROUNDUP(MONTH(SalesDataTable[[#This Row],[Order Date]])/3,0)</f>
        <v>Q2</v>
      </c>
      <c r="E735" s="3">
        <f>MONTH(SalesDataTable[[#This Row],[Order Date]])</f>
        <v>5</v>
      </c>
      <c r="F735" s="3" t="str">
        <f>TEXT(SalesDataTable[[#This Row],[Order Date]],"MMM")</f>
        <v>May</v>
      </c>
      <c r="G735" s="3" t="s">
        <v>11</v>
      </c>
      <c r="H735" s="3" t="s">
        <v>39</v>
      </c>
      <c r="I735" s="3" t="s">
        <v>8</v>
      </c>
      <c r="J735" s="3" t="s">
        <v>16</v>
      </c>
      <c r="K735" s="3" t="s">
        <v>23</v>
      </c>
      <c r="L735" s="3" t="s">
        <v>29</v>
      </c>
      <c r="M735" s="4">
        <v>8</v>
      </c>
      <c r="N735" s="5">
        <v>195.03</v>
      </c>
      <c r="O735" s="6">
        <v>0.15</v>
      </c>
      <c r="P735" s="5">
        <v>101.13</v>
      </c>
      <c r="Q735" s="5">
        <f t="shared" si="44"/>
        <v>1326.204</v>
      </c>
      <c r="R735" s="5">
        <f t="shared" si="45"/>
        <v>809.04</v>
      </c>
      <c r="S735" s="5">
        <f t="shared" si="46"/>
        <v>517.16399999999999</v>
      </c>
      <c r="T735" s="7">
        <f t="shared" si="47"/>
        <v>0.38995810599274322</v>
      </c>
    </row>
    <row r="736" spans="1:20" ht="15.5" x14ac:dyDescent="0.35">
      <c r="A736" s="1">
        <v>3186</v>
      </c>
      <c r="B736" s="2">
        <v>46146</v>
      </c>
      <c r="C736" s="3">
        <f>YEAR(SalesDataTable[[#This Row],[Order Date]])</f>
        <v>2026</v>
      </c>
      <c r="D736" s="8" t="str">
        <f>"Q"&amp;ROUNDUP(MONTH(SalesDataTable[[#This Row],[Order Date]])/3,0)</f>
        <v>Q2</v>
      </c>
      <c r="E736" s="3">
        <f>MONTH(SalesDataTable[[#This Row],[Order Date]])</f>
        <v>5</v>
      </c>
      <c r="F736" s="3" t="str">
        <f>TEXT(SalesDataTable[[#This Row],[Order Date]],"MMM")</f>
        <v>May</v>
      </c>
      <c r="G736" s="3" t="s">
        <v>6</v>
      </c>
      <c r="H736" s="3" t="s">
        <v>27</v>
      </c>
      <c r="I736" s="3" t="s">
        <v>2</v>
      </c>
      <c r="J736" s="3" t="s">
        <v>13</v>
      </c>
      <c r="K736" s="3" t="s">
        <v>9</v>
      </c>
      <c r="L736" s="3" t="s">
        <v>17</v>
      </c>
      <c r="M736" s="4">
        <v>1</v>
      </c>
      <c r="N736" s="5">
        <v>143.66</v>
      </c>
      <c r="O736" s="6">
        <v>0.1</v>
      </c>
      <c r="P736" s="5">
        <v>79.25</v>
      </c>
      <c r="Q736" s="5">
        <f t="shared" si="44"/>
        <v>129.29400000000001</v>
      </c>
      <c r="R736" s="5">
        <f t="shared" si="45"/>
        <v>79.25</v>
      </c>
      <c r="S736" s="5">
        <f t="shared" si="46"/>
        <v>50.044000000000011</v>
      </c>
      <c r="T736" s="7">
        <f t="shared" si="47"/>
        <v>0.38705585719368268</v>
      </c>
    </row>
    <row r="737" spans="1:20" ht="15.5" x14ac:dyDescent="0.35">
      <c r="A737" s="1">
        <v>3378</v>
      </c>
      <c r="B737" s="2">
        <v>46146</v>
      </c>
      <c r="C737" s="3">
        <f>YEAR(SalesDataTable[[#This Row],[Order Date]])</f>
        <v>2026</v>
      </c>
      <c r="D737" s="8" t="str">
        <f>"Q"&amp;ROUNDUP(MONTH(SalesDataTable[[#This Row],[Order Date]])/3,0)</f>
        <v>Q2</v>
      </c>
      <c r="E737" s="3">
        <f>MONTH(SalesDataTable[[#This Row],[Order Date]])</f>
        <v>5</v>
      </c>
      <c r="F737" s="3" t="str">
        <f>TEXT(SalesDataTable[[#This Row],[Order Date]],"MMM")</f>
        <v>May</v>
      </c>
      <c r="G737" s="3" t="s">
        <v>0</v>
      </c>
      <c r="H737" s="3" t="s">
        <v>1</v>
      </c>
      <c r="I737" s="3" t="s">
        <v>8</v>
      </c>
      <c r="J737" s="3" t="s">
        <v>16</v>
      </c>
      <c r="K737" s="3" t="s">
        <v>34</v>
      </c>
      <c r="L737" s="3" t="s">
        <v>38</v>
      </c>
      <c r="M737" s="4">
        <v>3</v>
      </c>
      <c r="N737" s="5">
        <v>120.28</v>
      </c>
      <c r="O737" s="6">
        <v>0.2</v>
      </c>
      <c r="P737" s="5">
        <v>69.23</v>
      </c>
      <c r="Q737" s="5">
        <f t="shared" si="44"/>
        <v>288.67200000000003</v>
      </c>
      <c r="R737" s="5">
        <f t="shared" si="45"/>
        <v>207.69</v>
      </c>
      <c r="S737" s="5">
        <f t="shared" si="46"/>
        <v>80.982000000000028</v>
      </c>
      <c r="T737" s="7">
        <f t="shared" si="47"/>
        <v>0.28053292317924849</v>
      </c>
    </row>
    <row r="738" spans="1:20" ht="15.5" x14ac:dyDescent="0.35">
      <c r="A738" s="1">
        <v>4255</v>
      </c>
      <c r="B738" s="2">
        <v>46146</v>
      </c>
      <c r="C738" s="3">
        <f>YEAR(SalesDataTable[[#This Row],[Order Date]])</f>
        <v>2026</v>
      </c>
      <c r="D738" s="8" t="str">
        <f>"Q"&amp;ROUNDUP(MONTH(SalesDataTable[[#This Row],[Order Date]])/3,0)</f>
        <v>Q2</v>
      </c>
      <c r="E738" s="3">
        <f>MONTH(SalesDataTable[[#This Row],[Order Date]])</f>
        <v>5</v>
      </c>
      <c r="F738" s="3" t="str">
        <f>TEXT(SalesDataTable[[#This Row],[Order Date]],"MMM")</f>
        <v>May</v>
      </c>
      <c r="G738" s="3" t="s">
        <v>20</v>
      </c>
      <c r="H738" s="3" t="s">
        <v>31</v>
      </c>
      <c r="I738" s="3" t="s">
        <v>28</v>
      </c>
      <c r="J738" s="3" t="s">
        <v>3</v>
      </c>
      <c r="K738" s="3" t="s">
        <v>14</v>
      </c>
      <c r="L738" s="3" t="s">
        <v>15</v>
      </c>
      <c r="M738" s="4">
        <v>6</v>
      </c>
      <c r="N738" s="5">
        <v>36.04</v>
      </c>
      <c r="O738" s="6">
        <v>0</v>
      </c>
      <c r="P738" s="5">
        <v>13.38</v>
      </c>
      <c r="Q738" s="5">
        <f t="shared" si="44"/>
        <v>216.24</v>
      </c>
      <c r="R738" s="5">
        <f t="shared" si="45"/>
        <v>80.28</v>
      </c>
      <c r="S738" s="5">
        <f t="shared" si="46"/>
        <v>135.96</v>
      </c>
      <c r="T738" s="7">
        <f t="shared" si="47"/>
        <v>0.62874583795782468</v>
      </c>
    </row>
    <row r="739" spans="1:20" ht="15.5" x14ac:dyDescent="0.35">
      <c r="A739" s="1">
        <v>4587</v>
      </c>
      <c r="B739" s="2">
        <v>46146</v>
      </c>
      <c r="C739" s="3">
        <f>YEAR(SalesDataTable[[#This Row],[Order Date]])</f>
        <v>2026</v>
      </c>
      <c r="D739" s="8" t="str">
        <f>"Q"&amp;ROUNDUP(MONTH(SalesDataTable[[#This Row],[Order Date]])/3,0)</f>
        <v>Q2</v>
      </c>
      <c r="E739" s="3">
        <f>MONTH(SalesDataTable[[#This Row],[Order Date]])</f>
        <v>5</v>
      </c>
      <c r="F739" s="3" t="str">
        <f>TEXT(SalesDataTable[[#This Row],[Order Date]],"MMM")</f>
        <v>May</v>
      </c>
      <c r="G739" s="3" t="s">
        <v>11</v>
      </c>
      <c r="H739" s="3" t="s">
        <v>12</v>
      </c>
      <c r="I739" s="3" t="s">
        <v>28</v>
      </c>
      <c r="J739" s="3" t="s">
        <v>3</v>
      </c>
      <c r="K739" s="3" t="s">
        <v>9</v>
      </c>
      <c r="L739" s="3" t="s">
        <v>10</v>
      </c>
      <c r="M739" s="4">
        <v>2</v>
      </c>
      <c r="N739" s="5">
        <v>91.72</v>
      </c>
      <c r="O739" s="6">
        <v>0</v>
      </c>
      <c r="P739" s="5">
        <v>45.67</v>
      </c>
      <c r="Q739" s="5">
        <f t="shared" si="44"/>
        <v>183.44</v>
      </c>
      <c r="R739" s="5">
        <f t="shared" si="45"/>
        <v>91.34</v>
      </c>
      <c r="S739" s="5">
        <f t="shared" si="46"/>
        <v>92.1</v>
      </c>
      <c r="T739" s="7">
        <f t="shared" si="47"/>
        <v>0.50207152202354988</v>
      </c>
    </row>
    <row r="740" spans="1:20" ht="15.5" x14ac:dyDescent="0.35">
      <c r="A740" s="1">
        <v>830</v>
      </c>
      <c r="B740" s="2">
        <v>46147</v>
      </c>
      <c r="C740" s="3">
        <f>YEAR(SalesDataTable[[#This Row],[Order Date]])</f>
        <v>2026</v>
      </c>
      <c r="D740" s="8" t="str">
        <f>"Q"&amp;ROUNDUP(MONTH(SalesDataTable[[#This Row],[Order Date]])/3,0)</f>
        <v>Q2</v>
      </c>
      <c r="E740" s="3">
        <f>MONTH(SalesDataTable[[#This Row],[Order Date]])</f>
        <v>5</v>
      </c>
      <c r="F740" s="3" t="str">
        <f>TEXT(SalesDataTable[[#This Row],[Order Date]],"MMM")</f>
        <v>May</v>
      </c>
      <c r="G740" s="3" t="s">
        <v>20</v>
      </c>
      <c r="H740" s="3" t="s">
        <v>33</v>
      </c>
      <c r="I740" s="3" t="s">
        <v>2</v>
      </c>
      <c r="J740" s="3" t="s">
        <v>16</v>
      </c>
      <c r="K740" s="3" t="s">
        <v>4</v>
      </c>
      <c r="L740" s="3" t="s">
        <v>22</v>
      </c>
      <c r="M740" s="4">
        <v>2</v>
      </c>
      <c r="N740" s="5">
        <v>50.4</v>
      </c>
      <c r="O740" s="6">
        <v>0</v>
      </c>
      <c r="P740" s="5">
        <v>22.21</v>
      </c>
      <c r="Q740" s="5">
        <f t="shared" si="44"/>
        <v>100.8</v>
      </c>
      <c r="R740" s="5">
        <f t="shared" si="45"/>
        <v>44.42</v>
      </c>
      <c r="S740" s="5">
        <f t="shared" si="46"/>
        <v>56.379999999999995</v>
      </c>
      <c r="T740" s="7">
        <f t="shared" si="47"/>
        <v>0.55932539682539684</v>
      </c>
    </row>
    <row r="741" spans="1:20" ht="15.5" x14ac:dyDescent="0.35">
      <c r="A741" s="1">
        <v>4320</v>
      </c>
      <c r="B741" s="2">
        <v>46147</v>
      </c>
      <c r="C741" s="3">
        <f>YEAR(SalesDataTable[[#This Row],[Order Date]])</f>
        <v>2026</v>
      </c>
      <c r="D741" s="8" t="str">
        <f>"Q"&amp;ROUNDUP(MONTH(SalesDataTable[[#This Row],[Order Date]])/3,0)</f>
        <v>Q2</v>
      </c>
      <c r="E741" s="3">
        <f>MONTH(SalesDataTable[[#This Row],[Order Date]])</f>
        <v>5</v>
      </c>
      <c r="F741" s="3" t="str">
        <f>TEXT(SalesDataTable[[#This Row],[Order Date]],"MMM")</f>
        <v>May</v>
      </c>
      <c r="G741" s="3" t="s">
        <v>6</v>
      </c>
      <c r="H741" s="3" t="s">
        <v>27</v>
      </c>
      <c r="I741" s="3" t="s">
        <v>2</v>
      </c>
      <c r="J741" s="3" t="s">
        <v>3</v>
      </c>
      <c r="K741" s="3" t="s">
        <v>14</v>
      </c>
      <c r="L741" s="3" t="s">
        <v>48</v>
      </c>
      <c r="M741" s="4">
        <v>2</v>
      </c>
      <c r="N741" s="5">
        <v>165.17</v>
      </c>
      <c r="O741" s="6">
        <v>0</v>
      </c>
      <c r="P741" s="5">
        <v>87.78</v>
      </c>
      <c r="Q741" s="5">
        <f t="shared" si="44"/>
        <v>330.34</v>
      </c>
      <c r="R741" s="5">
        <f t="shared" si="45"/>
        <v>175.56</v>
      </c>
      <c r="S741" s="5">
        <f t="shared" si="46"/>
        <v>154.77999999999997</v>
      </c>
      <c r="T741" s="7">
        <f t="shared" si="47"/>
        <v>0.46854755706242052</v>
      </c>
    </row>
    <row r="742" spans="1:20" ht="15.5" x14ac:dyDescent="0.35">
      <c r="A742" s="1">
        <v>4386</v>
      </c>
      <c r="B742" s="2">
        <v>46147</v>
      </c>
      <c r="C742" s="3">
        <f>YEAR(SalesDataTable[[#This Row],[Order Date]])</f>
        <v>2026</v>
      </c>
      <c r="D742" s="8" t="str">
        <f>"Q"&amp;ROUNDUP(MONTH(SalesDataTable[[#This Row],[Order Date]])/3,0)</f>
        <v>Q2</v>
      </c>
      <c r="E742" s="3">
        <f>MONTH(SalesDataTable[[#This Row],[Order Date]])</f>
        <v>5</v>
      </c>
      <c r="F742" s="3" t="str">
        <f>TEXT(SalesDataTable[[#This Row],[Order Date]],"MMM")</f>
        <v>May</v>
      </c>
      <c r="G742" s="3" t="s">
        <v>0</v>
      </c>
      <c r="H742" s="3" t="s">
        <v>50</v>
      </c>
      <c r="I742" s="3" t="s">
        <v>2</v>
      </c>
      <c r="J742" s="3" t="s">
        <v>3</v>
      </c>
      <c r="K742" s="3" t="s">
        <v>9</v>
      </c>
      <c r="L742" s="3" t="s">
        <v>46</v>
      </c>
      <c r="M742" s="4">
        <v>1</v>
      </c>
      <c r="N742" s="5">
        <v>69.819999999999993</v>
      </c>
      <c r="O742" s="6">
        <v>0.05</v>
      </c>
      <c r="P742" s="5">
        <v>33.29</v>
      </c>
      <c r="Q742" s="5">
        <f t="shared" si="44"/>
        <v>66.328999999999994</v>
      </c>
      <c r="R742" s="5">
        <f t="shared" si="45"/>
        <v>33.29</v>
      </c>
      <c r="S742" s="5">
        <f t="shared" si="46"/>
        <v>33.038999999999994</v>
      </c>
      <c r="T742" s="7">
        <f t="shared" si="47"/>
        <v>0.49810791659756665</v>
      </c>
    </row>
    <row r="743" spans="1:20" ht="15.5" x14ac:dyDescent="0.35">
      <c r="A743" s="1">
        <v>4602</v>
      </c>
      <c r="B743" s="2">
        <v>46147</v>
      </c>
      <c r="C743" s="3">
        <f>YEAR(SalesDataTable[[#This Row],[Order Date]])</f>
        <v>2026</v>
      </c>
      <c r="D743" s="8" t="str">
        <f>"Q"&amp;ROUNDUP(MONTH(SalesDataTable[[#This Row],[Order Date]])/3,0)</f>
        <v>Q2</v>
      </c>
      <c r="E743" s="3">
        <f>MONTH(SalesDataTable[[#This Row],[Order Date]])</f>
        <v>5</v>
      </c>
      <c r="F743" s="3" t="str">
        <f>TEXT(SalesDataTable[[#This Row],[Order Date]],"MMM")</f>
        <v>May</v>
      </c>
      <c r="G743" s="3" t="s">
        <v>6</v>
      </c>
      <c r="H743" s="3" t="s">
        <v>43</v>
      </c>
      <c r="I743" s="3" t="s">
        <v>28</v>
      </c>
      <c r="J743" s="3" t="s">
        <v>13</v>
      </c>
      <c r="K743" s="3" t="s">
        <v>14</v>
      </c>
      <c r="L743" s="3" t="s">
        <v>44</v>
      </c>
      <c r="M743" s="4">
        <v>2</v>
      </c>
      <c r="N743" s="5">
        <v>131.36000000000001</v>
      </c>
      <c r="O743" s="6">
        <v>0.1</v>
      </c>
      <c r="P743" s="5">
        <v>65.3</v>
      </c>
      <c r="Q743" s="5">
        <f t="shared" si="44"/>
        <v>236.44800000000004</v>
      </c>
      <c r="R743" s="5">
        <f t="shared" si="45"/>
        <v>130.6</v>
      </c>
      <c r="S743" s="5">
        <f t="shared" si="46"/>
        <v>105.84800000000004</v>
      </c>
      <c r="T743" s="7">
        <f t="shared" si="47"/>
        <v>0.4476586818243336</v>
      </c>
    </row>
    <row r="744" spans="1:20" ht="15.5" x14ac:dyDescent="0.35">
      <c r="A744" s="1">
        <v>5190</v>
      </c>
      <c r="B744" s="2">
        <v>46147</v>
      </c>
      <c r="C744" s="3">
        <f>YEAR(SalesDataTable[[#This Row],[Order Date]])</f>
        <v>2026</v>
      </c>
      <c r="D744" s="8" t="str">
        <f>"Q"&amp;ROUNDUP(MONTH(SalesDataTable[[#This Row],[Order Date]])/3,0)</f>
        <v>Q2</v>
      </c>
      <c r="E744" s="3">
        <f>MONTH(SalesDataTable[[#This Row],[Order Date]])</f>
        <v>5</v>
      </c>
      <c r="F744" s="3" t="str">
        <f>TEXT(SalesDataTable[[#This Row],[Order Date]],"MMM")</f>
        <v>May</v>
      </c>
      <c r="G744" s="3" t="s">
        <v>20</v>
      </c>
      <c r="H744" s="3" t="s">
        <v>33</v>
      </c>
      <c r="I744" s="3" t="s">
        <v>8</v>
      </c>
      <c r="J744" s="3" t="s">
        <v>3</v>
      </c>
      <c r="K744" s="3" t="s">
        <v>9</v>
      </c>
      <c r="L744" s="3" t="s">
        <v>10</v>
      </c>
      <c r="M744" s="4">
        <v>15</v>
      </c>
      <c r="N744" s="5">
        <v>93.65</v>
      </c>
      <c r="O744" s="6">
        <v>0.1</v>
      </c>
      <c r="P744" s="5">
        <v>44.89</v>
      </c>
      <c r="Q744" s="5">
        <f t="shared" si="44"/>
        <v>1264.2750000000001</v>
      </c>
      <c r="R744" s="5">
        <f t="shared" si="45"/>
        <v>673.35</v>
      </c>
      <c r="S744" s="5">
        <f t="shared" si="46"/>
        <v>590.92500000000007</v>
      </c>
      <c r="T744" s="7">
        <f t="shared" si="47"/>
        <v>0.46740226612089936</v>
      </c>
    </row>
    <row r="745" spans="1:20" ht="15.5" x14ac:dyDescent="0.35">
      <c r="A745" s="1">
        <v>393</v>
      </c>
      <c r="B745" s="2">
        <v>46148</v>
      </c>
      <c r="C745" s="3">
        <f>YEAR(SalesDataTable[[#This Row],[Order Date]])</f>
        <v>2026</v>
      </c>
      <c r="D745" s="8" t="str">
        <f>"Q"&amp;ROUNDUP(MONTH(SalesDataTable[[#This Row],[Order Date]])/3,0)</f>
        <v>Q2</v>
      </c>
      <c r="E745" s="3">
        <f>MONTH(SalesDataTable[[#This Row],[Order Date]])</f>
        <v>5</v>
      </c>
      <c r="F745" s="3" t="str">
        <f>TEXT(SalesDataTable[[#This Row],[Order Date]],"MMM")</f>
        <v>May</v>
      </c>
      <c r="G745" s="3" t="s">
        <v>6</v>
      </c>
      <c r="H745" s="3" t="s">
        <v>43</v>
      </c>
      <c r="I745" s="3" t="s">
        <v>28</v>
      </c>
      <c r="J745" s="3" t="s">
        <v>13</v>
      </c>
      <c r="K745" s="3" t="s">
        <v>23</v>
      </c>
      <c r="L745" s="3" t="s">
        <v>29</v>
      </c>
      <c r="M745" s="4">
        <v>3</v>
      </c>
      <c r="N745" s="5">
        <v>199.93</v>
      </c>
      <c r="O745" s="6">
        <v>0</v>
      </c>
      <c r="P745" s="5">
        <v>104.86</v>
      </c>
      <c r="Q745" s="5">
        <f t="shared" si="44"/>
        <v>599.79</v>
      </c>
      <c r="R745" s="5">
        <f t="shared" si="45"/>
        <v>314.58</v>
      </c>
      <c r="S745" s="5">
        <f t="shared" si="46"/>
        <v>285.20999999999998</v>
      </c>
      <c r="T745" s="7">
        <f t="shared" si="47"/>
        <v>0.47551643075076278</v>
      </c>
    </row>
    <row r="746" spans="1:20" ht="15.5" x14ac:dyDescent="0.35">
      <c r="A746" s="1">
        <v>812</v>
      </c>
      <c r="B746" s="2">
        <v>46148</v>
      </c>
      <c r="C746" s="3">
        <f>YEAR(SalesDataTable[[#This Row],[Order Date]])</f>
        <v>2026</v>
      </c>
      <c r="D746" s="8" t="str">
        <f>"Q"&amp;ROUNDUP(MONTH(SalesDataTable[[#This Row],[Order Date]])/3,0)</f>
        <v>Q2</v>
      </c>
      <c r="E746" s="3">
        <f>MONTH(SalesDataTable[[#This Row],[Order Date]])</f>
        <v>5</v>
      </c>
      <c r="F746" s="3" t="str">
        <f>TEXT(SalesDataTable[[#This Row],[Order Date]],"MMM")</f>
        <v>May</v>
      </c>
      <c r="G746" s="3" t="s">
        <v>0</v>
      </c>
      <c r="H746" s="3" t="s">
        <v>1</v>
      </c>
      <c r="I746" s="3" t="s">
        <v>2</v>
      </c>
      <c r="J746" s="3" t="s">
        <v>13</v>
      </c>
      <c r="K746" s="3" t="s">
        <v>9</v>
      </c>
      <c r="L746" s="3" t="s">
        <v>46</v>
      </c>
      <c r="M746" s="4">
        <v>5</v>
      </c>
      <c r="N746" s="5">
        <v>70.150000000000006</v>
      </c>
      <c r="O746" s="6">
        <v>0</v>
      </c>
      <c r="P746" s="5">
        <v>32.700000000000003</v>
      </c>
      <c r="Q746" s="5">
        <f t="shared" si="44"/>
        <v>350.75</v>
      </c>
      <c r="R746" s="5">
        <f t="shared" si="45"/>
        <v>163.5</v>
      </c>
      <c r="S746" s="5">
        <f t="shared" si="46"/>
        <v>187.25</v>
      </c>
      <c r="T746" s="7">
        <f t="shared" si="47"/>
        <v>0.53385602280826805</v>
      </c>
    </row>
    <row r="747" spans="1:20" ht="15.5" x14ac:dyDescent="0.35">
      <c r="A747" s="1">
        <v>1297</v>
      </c>
      <c r="B747" s="2">
        <v>46148</v>
      </c>
      <c r="C747" s="3">
        <f>YEAR(SalesDataTable[[#This Row],[Order Date]])</f>
        <v>2026</v>
      </c>
      <c r="D747" s="8" t="str">
        <f>"Q"&amp;ROUNDUP(MONTH(SalesDataTable[[#This Row],[Order Date]])/3,0)</f>
        <v>Q2</v>
      </c>
      <c r="E747" s="3">
        <f>MONTH(SalesDataTable[[#This Row],[Order Date]])</f>
        <v>5</v>
      </c>
      <c r="F747" s="3" t="str">
        <f>TEXT(SalesDataTable[[#This Row],[Order Date]],"MMM")</f>
        <v>May</v>
      </c>
      <c r="G747" s="3" t="s">
        <v>11</v>
      </c>
      <c r="H747" s="3" t="s">
        <v>12</v>
      </c>
      <c r="I747" s="3" t="s">
        <v>19</v>
      </c>
      <c r="J747" s="3" t="s">
        <v>13</v>
      </c>
      <c r="K747" s="3" t="s">
        <v>34</v>
      </c>
      <c r="L747" s="3" t="s">
        <v>42</v>
      </c>
      <c r="M747" s="4">
        <v>2</v>
      </c>
      <c r="N747" s="5">
        <v>35.86</v>
      </c>
      <c r="O747" s="6">
        <v>0</v>
      </c>
      <c r="P747" s="5">
        <v>13.9</v>
      </c>
      <c r="Q747" s="5">
        <f t="shared" si="44"/>
        <v>71.72</v>
      </c>
      <c r="R747" s="5">
        <f t="shared" si="45"/>
        <v>27.8</v>
      </c>
      <c r="S747" s="5">
        <f t="shared" si="46"/>
        <v>43.92</v>
      </c>
      <c r="T747" s="7">
        <f t="shared" si="47"/>
        <v>0.61238148354712774</v>
      </c>
    </row>
    <row r="748" spans="1:20" ht="15.5" x14ac:dyDescent="0.35">
      <c r="A748" s="1">
        <v>1574</v>
      </c>
      <c r="B748" s="2">
        <v>46148</v>
      </c>
      <c r="C748" s="3">
        <f>YEAR(SalesDataTable[[#This Row],[Order Date]])</f>
        <v>2026</v>
      </c>
      <c r="D748" s="8" t="str">
        <f>"Q"&amp;ROUNDUP(MONTH(SalesDataTable[[#This Row],[Order Date]])/3,0)</f>
        <v>Q2</v>
      </c>
      <c r="E748" s="3">
        <f>MONTH(SalesDataTable[[#This Row],[Order Date]])</f>
        <v>5</v>
      </c>
      <c r="F748" s="3" t="str">
        <f>TEXT(SalesDataTable[[#This Row],[Order Date]],"MMM")</f>
        <v>May</v>
      </c>
      <c r="G748" s="3" t="s">
        <v>6</v>
      </c>
      <c r="H748" s="3" t="s">
        <v>27</v>
      </c>
      <c r="I748" s="3" t="s">
        <v>2</v>
      </c>
      <c r="J748" s="3" t="s">
        <v>3</v>
      </c>
      <c r="K748" s="3" t="s">
        <v>9</v>
      </c>
      <c r="L748" s="3" t="s">
        <v>10</v>
      </c>
      <c r="M748" s="4">
        <v>1</v>
      </c>
      <c r="N748" s="5">
        <v>92.27</v>
      </c>
      <c r="O748" s="6">
        <v>0</v>
      </c>
      <c r="P748" s="5">
        <v>46.5</v>
      </c>
      <c r="Q748" s="5">
        <f t="shared" si="44"/>
        <v>92.27</v>
      </c>
      <c r="R748" s="5">
        <f t="shared" si="45"/>
        <v>46.5</v>
      </c>
      <c r="S748" s="5">
        <f t="shared" si="46"/>
        <v>45.769999999999996</v>
      </c>
      <c r="T748" s="7">
        <f t="shared" si="47"/>
        <v>0.49604421805570603</v>
      </c>
    </row>
    <row r="749" spans="1:20" ht="15.5" x14ac:dyDescent="0.35">
      <c r="A749" s="1">
        <v>3060</v>
      </c>
      <c r="B749" s="2">
        <v>46148</v>
      </c>
      <c r="C749" s="3">
        <f>YEAR(SalesDataTable[[#This Row],[Order Date]])</f>
        <v>2026</v>
      </c>
      <c r="D749" s="8" t="str">
        <f>"Q"&amp;ROUNDUP(MONTH(SalesDataTable[[#This Row],[Order Date]])/3,0)</f>
        <v>Q2</v>
      </c>
      <c r="E749" s="3">
        <f>MONTH(SalesDataTable[[#This Row],[Order Date]])</f>
        <v>5</v>
      </c>
      <c r="F749" s="3" t="str">
        <f>TEXT(SalesDataTable[[#This Row],[Order Date]],"MMM")</f>
        <v>May</v>
      </c>
      <c r="G749" s="3" t="s">
        <v>6</v>
      </c>
      <c r="H749" s="3" t="s">
        <v>27</v>
      </c>
      <c r="I749" s="3" t="s">
        <v>8</v>
      </c>
      <c r="J749" s="3" t="s">
        <v>16</v>
      </c>
      <c r="K749" s="3" t="s">
        <v>9</v>
      </c>
      <c r="L749" s="3" t="s">
        <v>37</v>
      </c>
      <c r="M749" s="4">
        <v>6</v>
      </c>
      <c r="N749" s="5">
        <v>157.31</v>
      </c>
      <c r="O749" s="6">
        <v>0.15</v>
      </c>
      <c r="P749" s="5">
        <v>80.34</v>
      </c>
      <c r="Q749" s="5">
        <f t="shared" si="44"/>
        <v>802.28099999999995</v>
      </c>
      <c r="R749" s="5">
        <f t="shared" si="45"/>
        <v>482.04</v>
      </c>
      <c r="S749" s="5">
        <f t="shared" si="46"/>
        <v>320.24099999999993</v>
      </c>
      <c r="T749" s="7">
        <f t="shared" si="47"/>
        <v>0.3991631361081715</v>
      </c>
    </row>
    <row r="750" spans="1:20" ht="15.5" x14ac:dyDescent="0.35">
      <c r="A750" s="1">
        <v>3490</v>
      </c>
      <c r="B750" s="2">
        <v>46148</v>
      </c>
      <c r="C750" s="3">
        <f>YEAR(SalesDataTable[[#This Row],[Order Date]])</f>
        <v>2026</v>
      </c>
      <c r="D750" s="8" t="str">
        <f>"Q"&amp;ROUNDUP(MONTH(SalesDataTable[[#This Row],[Order Date]])/3,0)</f>
        <v>Q2</v>
      </c>
      <c r="E750" s="3">
        <f>MONTH(SalesDataTable[[#This Row],[Order Date]])</f>
        <v>5</v>
      </c>
      <c r="F750" s="3" t="str">
        <f>TEXT(SalesDataTable[[#This Row],[Order Date]],"MMM")</f>
        <v>May</v>
      </c>
      <c r="G750" s="3" t="s">
        <v>6</v>
      </c>
      <c r="H750" s="3" t="s">
        <v>41</v>
      </c>
      <c r="I750" s="3" t="s">
        <v>2</v>
      </c>
      <c r="J750" s="3" t="s">
        <v>13</v>
      </c>
      <c r="K750" s="3" t="s">
        <v>14</v>
      </c>
      <c r="L750" s="3" t="s">
        <v>32</v>
      </c>
      <c r="M750" s="4">
        <v>2</v>
      </c>
      <c r="N750" s="5">
        <v>46.18</v>
      </c>
      <c r="O750" s="6">
        <v>0.05</v>
      </c>
      <c r="P750" s="5">
        <v>17.899999999999999</v>
      </c>
      <c r="Q750" s="5">
        <f t="shared" si="44"/>
        <v>87.74199999999999</v>
      </c>
      <c r="R750" s="5">
        <f t="shared" si="45"/>
        <v>35.799999999999997</v>
      </c>
      <c r="S750" s="5">
        <f t="shared" si="46"/>
        <v>51.941999999999993</v>
      </c>
      <c r="T750" s="7">
        <f t="shared" si="47"/>
        <v>0.59198559412823959</v>
      </c>
    </row>
    <row r="751" spans="1:20" ht="15.5" x14ac:dyDescent="0.35">
      <c r="A751" s="1">
        <v>3654</v>
      </c>
      <c r="B751" s="2">
        <v>46148</v>
      </c>
      <c r="C751" s="3">
        <f>YEAR(SalesDataTable[[#This Row],[Order Date]])</f>
        <v>2026</v>
      </c>
      <c r="D751" s="8" t="str">
        <f>"Q"&amp;ROUNDUP(MONTH(SalesDataTable[[#This Row],[Order Date]])/3,0)</f>
        <v>Q2</v>
      </c>
      <c r="E751" s="3">
        <f>MONTH(SalesDataTable[[#This Row],[Order Date]])</f>
        <v>5</v>
      </c>
      <c r="F751" s="3" t="str">
        <f>TEXT(SalesDataTable[[#This Row],[Order Date]],"MMM")</f>
        <v>May</v>
      </c>
      <c r="G751" s="3" t="s">
        <v>11</v>
      </c>
      <c r="H751" s="3" t="s">
        <v>39</v>
      </c>
      <c r="I751" s="3" t="s">
        <v>2</v>
      </c>
      <c r="J751" s="3" t="s">
        <v>16</v>
      </c>
      <c r="K751" s="3" t="s">
        <v>4</v>
      </c>
      <c r="L751" s="3" t="s">
        <v>22</v>
      </c>
      <c r="M751" s="4">
        <v>1</v>
      </c>
      <c r="N751" s="5">
        <v>51.44</v>
      </c>
      <c r="O751" s="6">
        <v>0.1</v>
      </c>
      <c r="P751" s="5">
        <v>22.88</v>
      </c>
      <c r="Q751" s="5">
        <f t="shared" si="44"/>
        <v>46.295999999999999</v>
      </c>
      <c r="R751" s="5">
        <f t="shared" si="45"/>
        <v>22.88</v>
      </c>
      <c r="S751" s="5">
        <f t="shared" si="46"/>
        <v>23.416</v>
      </c>
      <c r="T751" s="7">
        <f t="shared" si="47"/>
        <v>0.50578883704855715</v>
      </c>
    </row>
    <row r="752" spans="1:20" ht="15.5" x14ac:dyDescent="0.35">
      <c r="A752" s="1">
        <v>4209</v>
      </c>
      <c r="B752" s="2">
        <v>46148</v>
      </c>
      <c r="C752" s="3">
        <f>YEAR(SalesDataTable[[#This Row],[Order Date]])</f>
        <v>2026</v>
      </c>
      <c r="D752" s="8" t="str">
        <f>"Q"&amp;ROUNDUP(MONTH(SalesDataTable[[#This Row],[Order Date]])/3,0)</f>
        <v>Q2</v>
      </c>
      <c r="E752" s="3">
        <f>MONTH(SalesDataTable[[#This Row],[Order Date]])</f>
        <v>5</v>
      </c>
      <c r="F752" s="3" t="str">
        <f>TEXT(SalesDataTable[[#This Row],[Order Date]],"MMM")</f>
        <v>May</v>
      </c>
      <c r="G752" s="3" t="s">
        <v>6</v>
      </c>
      <c r="H752" s="3" t="s">
        <v>7</v>
      </c>
      <c r="I752" s="3" t="s">
        <v>2</v>
      </c>
      <c r="J752" s="3" t="s">
        <v>13</v>
      </c>
      <c r="K752" s="3" t="s">
        <v>34</v>
      </c>
      <c r="L752" s="3" t="s">
        <v>45</v>
      </c>
      <c r="M752" s="4">
        <v>2</v>
      </c>
      <c r="N752" s="5">
        <v>50.97</v>
      </c>
      <c r="O752" s="6">
        <v>0.05</v>
      </c>
      <c r="P752" s="5">
        <v>21.67</v>
      </c>
      <c r="Q752" s="5">
        <f t="shared" si="44"/>
        <v>96.842999999999989</v>
      </c>
      <c r="R752" s="5">
        <f t="shared" si="45"/>
        <v>43.34</v>
      </c>
      <c r="S752" s="5">
        <f t="shared" si="46"/>
        <v>53.502999999999986</v>
      </c>
      <c r="T752" s="7">
        <f t="shared" si="47"/>
        <v>0.55247152607829153</v>
      </c>
    </row>
    <row r="753" spans="1:20" ht="15.5" x14ac:dyDescent="0.35">
      <c r="A753" s="1">
        <v>4227</v>
      </c>
      <c r="B753" s="2">
        <v>46148</v>
      </c>
      <c r="C753" s="3">
        <f>YEAR(SalesDataTable[[#This Row],[Order Date]])</f>
        <v>2026</v>
      </c>
      <c r="D753" s="8" t="str">
        <f>"Q"&amp;ROUNDUP(MONTH(SalesDataTable[[#This Row],[Order Date]])/3,0)</f>
        <v>Q2</v>
      </c>
      <c r="E753" s="3">
        <f>MONTH(SalesDataTable[[#This Row],[Order Date]])</f>
        <v>5</v>
      </c>
      <c r="F753" s="3" t="str">
        <f>TEXT(SalesDataTable[[#This Row],[Order Date]],"MMM")</f>
        <v>May</v>
      </c>
      <c r="G753" s="3" t="s">
        <v>6</v>
      </c>
      <c r="H753" s="3" t="s">
        <v>7</v>
      </c>
      <c r="I753" s="3" t="s">
        <v>2</v>
      </c>
      <c r="J753" s="3" t="s">
        <v>13</v>
      </c>
      <c r="K753" s="3" t="s">
        <v>4</v>
      </c>
      <c r="L753" s="3" t="s">
        <v>26</v>
      </c>
      <c r="M753" s="4">
        <v>2</v>
      </c>
      <c r="N753" s="5">
        <v>40.549999999999997</v>
      </c>
      <c r="O753" s="6">
        <v>0</v>
      </c>
      <c r="P753" s="5">
        <v>16.52</v>
      </c>
      <c r="Q753" s="5">
        <f t="shared" si="44"/>
        <v>81.099999999999994</v>
      </c>
      <c r="R753" s="5">
        <f t="shared" si="45"/>
        <v>33.04</v>
      </c>
      <c r="S753" s="5">
        <f t="shared" si="46"/>
        <v>48.059999999999995</v>
      </c>
      <c r="T753" s="7">
        <f t="shared" si="47"/>
        <v>0.59260172626387175</v>
      </c>
    </row>
    <row r="754" spans="1:20" ht="15.5" x14ac:dyDescent="0.35">
      <c r="A754" s="1">
        <v>4247</v>
      </c>
      <c r="B754" s="2">
        <v>46148</v>
      </c>
      <c r="C754" s="3">
        <f>YEAR(SalesDataTable[[#This Row],[Order Date]])</f>
        <v>2026</v>
      </c>
      <c r="D754" s="8" t="str">
        <f>"Q"&amp;ROUNDUP(MONTH(SalesDataTable[[#This Row],[Order Date]])/3,0)</f>
        <v>Q2</v>
      </c>
      <c r="E754" s="3">
        <f>MONTH(SalesDataTable[[#This Row],[Order Date]])</f>
        <v>5</v>
      </c>
      <c r="F754" s="3" t="str">
        <f>TEXT(SalesDataTable[[#This Row],[Order Date]],"MMM")</f>
        <v>May</v>
      </c>
      <c r="G754" s="3" t="s">
        <v>11</v>
      </c>
      <c r="H754" s="3" t="s">
        <v>52</v>
      </c>
      <c r="I754" s="3" t="s">
        <v>2</v>
      </c>
      <c r="J754" s="3" t="s">
        <v>13</v>
      </c>
      <c r="K754" s="3" t="s">
        <v>4</v>
      </c>
      <c r="L754" s="3" t="s">
        <v>22</v>
      </c>
      <c r="M754" s="4">
        <v>2</v>
      </c>
      <c r="N754" s="5">
        <v>51.3</v>
      </c>
      <c r="O754" s="6">
        <v>0</v>
      </c>
      <c r="P754" s="5">
        <v>23.12</v>
      </c>
      <c r="Q754" s="5">
        <f t="shared" si="44"/>
        <v>102.6</v>
      </c>
      <c r="R754" s="5">
        <f t="shared" si="45"/>
        <v>46.24</v>
      </c>
      <c r="S754" s="5">
        <f t="shared" si="46"/>
        <v>56.359999999999992</v>
      </c>
      <c r="T754" s="7">
        <f t="shared" si="47"/>
        <v>0.54931773879142298</v>
      </c>
    </row>
    <row r="755" spans="1:20" ht="15.5" x14ac:dyDescent="0.35">
      <c r="A755" s="1">
        <v>5196</v>
      </c>
      <c r="B755" s="2">
        <v>46148</v>
      </c>
      <c r="C755" s="3">
        <f>YEAR(SalesDataTable[[#This Row],[Order Date]])</f>
        <v>2026</v>
      </c>
      <c r="D755" s="8" t="str">
        <f>"Q"&amp;ROUNDUP(MONTH(SalesDataTable[[#This Row],[Order Date]])/3,0)</f>
        <v>Q2</v>
      </c>
      <c r="E755" s="3">
        <f>MONTH(SalesDataTable[[#This Row],[Order Date]])</f>
        <v>5</v>
      </c>
      <c r="F755" s="3" t="str">
        <f>TEXT(SalesDataTable[[#This Row],[Order Date]],"MMM")</f>
        <v>May</v>
      </c>
      <c r="G755" s="3" t="s">
        <v>20</v>
      </c>
      <c r="H755" s="3" t="s">
        <v>33</v>
      </c>
      <c r="I755" s="3" t="s">
        <v>2</v>
      </c>
      <c r="J755" s="3" t="s">
        <v>13</v>
      </c>
      <c r="K755" s="3" t="s">
        <v>23</v>
      </c>
      <c r="L755" s="3" t="s">
        <v>40</v>
      </c>
      <c r="M755" s="4">
        <v>3</v>
      </c>
      <c r="N755" s="5">
        <v>82.56</v>
      </c>
      <c r="O755" s="6">
        <v>0</v>
      </c>
      <c r="P755" s="5">
        <v>39.99</v>
      </c>
      <c r="Q755" s="5">
        <f t="shared" si="44"/>
        <v>247.68</v>
      </c>
      <c r="R755" s="5">
        <f t="shared" si="45"/>
        <v>119.97</v>
      </c>
      <c r="S755" s="5">
        <f t="shared" si="46"/>
        <v>127.71000000000001</v>
      </c>
      <c r="T755" s="7">
        <f t="shared" si="47"/>
        <v>0.515625</v>
      </c>
    </row>
    <row r="756" spans="1:20" ht="15.5" x14ac:dyDescent="0.35">
      <c r="A756" s="1">
        <v>400</v>
      </c>
      <c r="B756" s="2">
        <v>46149</v>
      </c>
      <c r="C756" s="3">
        <f>YEAR(SalesDataTable[[#This Row],[Order Date]])</f>
        <v>2026</v>
      </c>
      <c r="D756" s="8" t="str">
        <f>"Q"&amp;ROUNDUP(MONTH(SalesDataTable[[#This Row],[Order Date]])/3,0)</f>
        <v>Q2</v>
      </c>
      <c r="E756" s="3">
        <f>MONTH(SalesDataTable[[#This Row],[Order Date]])</f>
        <v>5</v>
      </c>
      <c r="F756" s="3" t="str">
        <f>TEXT(SalesDataTable[[#This Row],[Order Date]],"MMM")</f>
        <v>May</v>
      </c>
      <c r="G756" s="3" t="s">
        <v>6</v>
      </c>
      <c r="H756" s="3" t="s">
        <v>43</v>
      </c>
      <c r="I756" s="3" t="s">
        <v>8</v>
      </c>
      <c r="J756" s="3" t="s">
        <v>16</v>
      </c>
      <c r="K756" s="3" t="s">
        <v>9</v>
      </c>
      <c r="L756" s="3" t="s">
        <v>10</v>
      </c>
      <c r="M756" s="4">
        <v>6</v>
      </c>
      <c r="N756" s="5">
        <v>92.66</v>
      </c>
      <c r="O756" s="6">
        <v>0.15</v>
      </c>
      <c r="P756" s="5">
        <v>44.71</v>
      </c>
      <c r="Q756" s="5">
        <f t="shared" si="44"/>
        <v>472.56600000000003</v>
      </c>
      <c r="R756" s="5">
        <f t="shared" si="45"/>
        <v>268.26</v>
      </c>
      <c r="S756" s="5">
        <f t="shared" si="46"/>
        <v>204.30600000000004</v>
      </c>
      <c r="T756" s="7">
        <f t="shared" si="47"/>
        <v>0.43233326138571126</v>
      </c>
    </row>
    <row r="757" spans="1:20" ht="15.5" x14ac:dyDescent="0.35">
      <c r="A757" s="1">
        <v>829</v>
      </c>
      <c r="B757" s="2">
        <v>46149</v>
      </c>
      <c r="C757" s="3">
        <f>YEAR(SalesDataTable[[#This Row],[Order Date]])</f>
        <v>2026</v>
      </c>
      <c r="D757" s="8" t="str">
        <f>"Q"&amp;ROUNDUP(MONTH(SalesDataTable[[#This Row],[Order Date]])/3,0)</f>
        <v>Q2</v>
      </c>
      <c r="E757" s="3">
        <f>MONTH(SalesDataTable[[#This Row],[Order Date]])</f>
        <v>5</v>
      </c>
      <c r="F757" s="3" t="str">
        <f>TEXT(SalesDataTable[[#This Row],[Order Date]],"MMM")</f>
        <v>May</v>
      </c>
      <c r="G757" s="3" t="s">
        <v>11</v>
      </c>
      <c r="H757" s="3" t="s">
        <v>52</v>
      </c>
      <c r="I757" s="3" t="s">
        <v>28</v>
      </c>
      <c r="J757" s="3" t="s">
        <v>13</v>
      </c>
      <c r="K757" s="3" t="s">
        <v>34</v>
      </c>
      <c r="L757" s="3" t="s">
        <v>35</v>
      </c>
      <c r="M757" s="4">
        <v>1</v>
      </c>
      <c r="N757" s="5">
        <v>39.42</v>
      </c>
      <c r="O757" s="6">
        <v>0</v>
      </c>
      <c r="P757" s="5">
        <v>14.86</v>
      </c>
      <c r="Q757" s="5">
        <f t="shared" si="44"/>
        <v>39.42</v>
      </c>
      <c r="R757" s="5">
        <f t="shared" si="45"/>
        <v>14.86</v>
      </c>
      <c r="S757" s="5">
        <f t="shared" si="46"/>
        <v>24.560000000000002</v>
      </c>
      <c r="T757" s="7">
        <f t="shared" si="47"/>
        <v>0.62303399289700667</v>
      </c>
    </row>
    <row r="758" spans="1:20" ht="15.5" x14ac:dyDescent="0.35">
      <c r="A758" s="1">
        <v>1236</v>
      </c>
      <c r="B758" s="2">
        <v>46149</v>
      </c>
      <c r="C758" s="3">
        <f>YEAR(SalesDataTable[[#This Row],[Order Date]])</f>
        <v>2026</v>
      </c>
      <c r="D758" s="8" t="str">
        <f>"Q"&amp;ROUNDUP(MONTH(SalesDataTable[[#This Row],[Order Date]])/3,0)</f>
        <v>Q2</v>
      </c>
      <c r="E758" s="3">
        <f>MONTH(SalesDataTable[[#This Row],[Order Date]])</f>
        <v>5</v>
      </c>
      <c r="F758" s="3" t="str">
        <f>TEXT(SalesDataTable[[#This Row],[Order Date]],"MMM")</f>
        <v>May</v>
      </c>
      <c r="G758" s="3" t="s">
        <v>0</v>
      </c>
      <c r="H758" s="3" t="s">
        <v>36</v>
      </c>
      <c r="I758" s="3" t="s">
        <v>19</v>
      </c>
      <c r="J758" s="3" t="s">
        <v>3</v>
      </c>
      <c r="K758" s="3" t="s">
        <v>34</v>
      </c>
      <c r="L758" s="3" t="s">
        <v>38</v>
      </c>
      <c r="M758" s="4">
        <v>2</v>
      </c>
      <c r="N758" s="5">
        <v>124.25</v>
      </c>
      <c r="O758" s="6">
        <v>0</v>
      </c>
      <c r="P758" s="5">
        <v>69.510000000000005</v>
      </c>
      <c r="Q758" s="5">
        <f t="shared" si="44"/>
        <v>248.5</v>
      </c>
      <c r="R758" s="5">
        <f t="shared" si="45"/>
        <v>139.02000000000001</v>
      </c>
      <c r="S758" s="5">
        <f t="shared" si="46"/>
        <v>109.47999999999999</v>
      </c>
      <c r="T758" s="7">
        <f t="shared" si="47"/>
        <v>0.44056338028169012</v>
      </c>
    </row>
    <row r="759" spans="1:20" ht="15.5" x14ac:dyDescent="0.35">
      <c r="A759" s="1">
        <v>1364</v>
      </c>
      <c r="B759" s="2">
        <v>46149</v>
      </c>
      <c r="C759" s="3">
        <f>YEAR(SalesDataTable[[#This Row],[Order Date]])</f>
        <v>2026</v>
      </c>
      <c r="D759" s="8" t="str">
        <f>"Q"&amp;ROUNDUP(MONTH(SalesDataTable[[#This Row],[Order Date]])/3,0)</f>
        <v>Q2</v>
      </c>
      <c r="E759" s="3">
        <f>MONTH(SalesDataTable[[#This Row],[Order Date]])</f>
        <v>5</v>
      </c>
      <c r="F759" s="3" t="str">
        <f>TEXT(SalesDataTable[[#This Row],[Order Date]],"MMM")</f>
        <v>May</v>
      </c>
      <c r="G759" s="3" t="s">
        <v>6</v>
      </c>
      <c r="H759" s="3" t="s">
        <v>49</v>
      </c>
      <c r="I759" s="3" t="s">
        <v>2</v>
      </c>
      <c r="J759" s="3" t="s">
        <v>13</v>
      </c>
      <c r="K759" s="3" t="s">
        <v>9</v>
      </c>
      <c r="L759" s="3" t="s">
        <v>37</v>
      </c>
      <c r="M759" s="4">
        <v>2</v>
      </c>
      <c r="N759" s="5">
        <v>156.43</v>
      </c>
      <c r="O759" s="6">
        <v>0</v>
      </c>
      <c r="P759" s="5">
        <v>78.569999999999993</v>
      </c>
      <c r="Q759" s="5">
        <f t="shared" si="44"/>
        <v>312.86</v>
      </c>
      <c r="R759" s="5">
        <f t="shared" si="45"/>
        <v>157.13999999999999</v>
      </c>
      <c r="S759" s="5">
        <f t="shared" si="46"/>
        <v>155.72000000000003</v>
      </c>
      <c r="T759" s="7">
        <f t="shared" si="47"/>
        <v>0.49773061433228927</v>
      </c>
    </row>
    <row r="760" spans="1:20" ht="15.5" x14ac:dyDescent="0.35">
      <c r="A760" s="1">
        <v>2105</v>
      </c>
      <c r="B760" s="2">
        <v>46149</v>
      </c>
      <c r="C760" s="3">
        <f>YEAR(SalesDataTable[[#This Row],[Order Date]])</f>
        <v>2026</v>
      </c>
      <c r="D760" s="8" t="str">
        <f>"Q"&amp;ROUNDUP(MONTH(SalesDataTable[[#This Row],[Order Date]])/3,0)</f>
        <v>Q2</v>
      </c>
      <c r="E760" s="3">
        <f>MONTH(SalesDataTable[[#This Row],[Order Date]])</f>
        <v>5</v>
      </c>
      <c r="F760" s="3" t="str">
        <f>TEXT(SalesDataTable[[#This Row],[Order Date]],"MMM")</f>
        <v>May</v>
      </c>
      <c r="G760" s="3" t="s">
        <v>6</v>
      </c>
      <c r="H760" s="3" t="s">
        <v>49</v>
      </c>
      <c r="I760" s="3" t="s">
        <v>19</v>
      </c>
      <c r="J760" s="3" t="s">
        <v>13</v>
      </c>
      <c r="K760" s="3" t="s">
        <v>23</v>
      </c>
      <c r="L760" s="3" t="s">
        <v>40</v>
      </c>
      <c r="M760" s="4">
        <v>1</v>
      </c>
      <c r="N760" s="5">
        <v>80.3</v>
      </c>
      <c r="O760" s="6">
        <v>0</v>
      </c>
      <c r="P760" s="5">
        <v>40.020000000000003</v>
      </c>
      <c r="Q760" s="5">
        <f t="shared" si="44"/>
        <v>80.3</v>
      </c>
      <c r="R760" s="5">
        <f t="shared" si="45"/>
        <v>40.020000000000003</v>
      </c>
      <c r="S760" s="5">
        <f t="shared" si="46"/>
        <v>40.279999999999994</v>
      </c>
      <c r="T760" s="7">
        <f t="shared" si="47"/>
        <v>0.50161892901618921</v>
      </c>
    </row>
    <row r="761" spans="1:20" ht="15.5" x14ac:dyDescent="0.35">
      <c r="A761" s="1">
        <v>4706</v>
      </c>
      <c r="B761" s="2">
        <v>46149</v>
      </c>
      <c r="C761" s="3">
        <f>YEAR(SalesDataTable[[#This Row],[Order Date]])</f>
        <v>2026</v>
      </c>
      <c r="D761" s="8" t="str">
        <f>"Q"&amp;ROUNDUP(MONTH(SalesDataTable[[#This Row],[Order Date]])/3,0)</f>
        <v>Q2</v>
      </c>
      <c r="E761" s="3">
        <f>MONTH(SalesDataTable[[#This Row],[Order Date]])</f>
        <v>5</v>
      </c>
      <c r="F761" s="3" t="str">
        <f>TEXT(SalesDataTable[[#This Row],[Order Date]],"MMM")</f>
        <v>May</v>
      </c>
      <c r="G761" s="3" t="s">
        <v>20</v>
      </c>
      <c r="H761" s="3" t="s">
        <v>47</v>
      </c>
      <c r="I761" s="3" t="s">
        <v>19</v>
      </c>
      <c r="J761" s="3" t="s">
        <v>13</v>
      </c>
      <c r="K761" s="3" t="s">
        <v>23</v>
      </c>
      <c r="L761" s="3" t="s">
        <v>40</v>
      </c>
      <c r="M761" s="4">
        <v>1</v>
      </c>
      <c r="N761" s="5">
        <v>79.89</v>
      </c>
      <c r="O761" s="6">
        <v>0</v>
      </c>
      <c r="P761" s="5">
        <v>39.549999999999997</v>
      </c>
      <c r="Q761" s="5">
        <f t="shared" si="44"/>
        <v>79.89</v>
      </c>
      <c r="R761" s="5">
        <f t="shared" si="45"/>
        <v>39.549999999999997</v>
      </c>
      <c r="S761" s="5">
        <f t="shared" si="46"/>
        <v>40.340000000000003</v>
      </c>
      <c r="T761" s="7">
        <f t="shared" si="47"/>
        <v>0.50494429841031419</v>
      </c>
    </row>
    <row r="762" spans="1:20" ht="15.5" x14ac:dyDescent="0.35">
      <c r="A762" s="1">
        <v>68</v>
      </c>
      <c r="B762" s="2">
        <v>46150</v>
      </c>
      <c r="C762" s="3">
        <f>YEAR(SalesDataTable[[#This Row],[Order Date]])</f>
        <v>2026</v>
      </c>
      <c r="D762" s="8" t="str">
        <f>"Q"&amp;ROUNDUP(MONTH(SalesDataTable[[#This Row],[Order Date]])/3,0)</f>
        <v>Q2</v>
      </c>
      <c r="E762" s="3">
        <f>MONTH(SalesDataTable[[#This Row],[Order Date]])</f>
        <v>5</v>
      </c>
      <c r="F762" s="3" t="str">
        <f>TEXT(SalesDataTable[[#This Row],[Order Date]],"MMM")</f>
        <v>May</v>
      </c>
      <c r="G762" s="3" t="s">
        <v>20</v>
      </c>
      <c r="H762" s="3" t="s">
        <v>31</v>
      </c>
      <c r="I762" s="3" t="s">
        <v>19</v>
      </c>
      <c r="J762" s="3" t="s">
        <v>13</v>
      </c>
      <c r="K762" s="3" t="s">
        <v>34</v>
      </c>
      <c r="L762" s="3" t="s">
        <v>35</v>
      </c>
      <c r="M762" s="4">
        <v>1</v>
      </c>
      <c r="N762" s="5">
        <v>39.5</v>
      </c>
      <c r="O762" s="6">
        <v>0</v>
      </c>
      <c r="P762" s="5">
        <v>14.68</v>
      </c>
      <c r="Q762" s="5">
        <f t="shared" si="44"/>
        <v>39.5</v>
      </c>
      <c r="R762" s="5">
        <f t="shared" si="45"/>
        <v>14.68</v>
      </c>
      <c r="S762" s="5">
        <f t="shared" si="46"/>
        <v>24.82</v>
      </c>
      <c r="T762" s="7">
        <f t="shared" si="47"/>
        <v>0.62835443037974681</v>
      </c>
    </row>
    <row r="763" spans="1:20" ht="15.5" x14ac:dyDescent="0.35">
      <c r="A763" s="1">
        <v>1352</v>
      </c>
      <c r="B763" s="2">
        <v>46150</v>
      </c>
      <c r="C763" s="3">
        <f>YEAR(SalesDataTable[[#This Row],[Order Date]])</f>
        <v>2026</v>
      </c>
      <c r="D763" s="8" t="str">
        <f>"Q"&amp;ROUNDUP(MONTH(SalesDataTable[[#This Row],[Order Date]])/3,0)</f>
        <v>Q2</v>
      </c>
      <c r="E763" s="3">
        <f>MONTH(SalesDataTable[[#This Row],[Order Date]])</f>
        <v>5</v>
      </c>
      <c r="F763" s="3" t="str">
        <f>TEXT(SalesDataTable[[#This Row],[Order Date]],"MMM")</f>
        <v>May</v>
      </c>
      <c r="G763" s="3" t="s">
        <v>20</v>
      </c>
      <c r="H763" s="3" t="s">
        <v>31</v>
      </c>
      <c r="I763" s="3" t="s">
        <v>2</v>
      </c>
      <c r="J763" s="3" t="s">
        <v>3</v>
      </c>
      <c r="K763" s="3" t="s">
        <v>4</v>
      </c>
      <c r="L763" s="3" t="s">
        <v>5</v>
      </c>
      <c r="M763" s="4">
        <v>1</v>
      </c>
      <c r="N763" s="5">
        <v>80.7</v>
      </c>
      <c r="O763" s="6">
        <v>0</v>
      </c>
      <c r="P763" s="5">
        <v>41.88</v>
      </c>
      <c r="Q763" s="5">
        <f t="shared" si="44"/>
        <v>80.7</v>
      </c>
      <c r="R763" s="5">
        <f t="shared" si="45"/>
        <v>41.88</v>
      </c>
      <c r="S763" s="5">
        <f t="shared" si="46"/>
        <v>38.82</v>
      </c>
      <c r="T763" s="7">
        <f t="shared" si="47"/>
        <v>0.48104089219330853</v>
      </c>
    </row>
    <row r="764" spans="1:20" ht="15.5" x14ac:dyDescent="0.35">
      <c r="A764" s="1">
        <v>2526</v>
      </c>
      <c r="B764" s="2">
        <v>46150</v>
      </c>
      <c r="C764" s="3">
        <f>YEAR(SalesDataTable[[#This Row],[Order Date]])</f>
        <v>2026</v>
      </c>
      <c r="D764" s="8" t="str">
        <f>"Q"&amp;ROUNDUP(MONTH(SalesDataTable[[#This Row],[Order Date]])/3,0)</f>
        <v>Q2</v>
      </c>
      <c r="E764" s="3">
        <f>MONTH(SalesDataTable[[#This Row],[Order Date]])</f>
        <v>5</v>
      </c>
      <c r="F764" s="3" t="str">
        <f>TEXT(SalesDataTable[[#This Row],[Order Date]],"MMM")</f>
        <v>May</v>
      </c>
      <c r="G764" s="3" t="s">
        <v>6</v>
      </c>
      <c r="H764" s="3" t="s">
        <v>49</v>
      </c>
      <c r="I764" s="3" t="s">
        <v>2</v>
      </c>
      <c r="J764" s="3" t="s">
        <v>13</v>
      </c>
      <c r="K764" s="3" t="s">
        <v>23</v>
      </c>
      <c r="L764" s="3" t="s">
        <v>40</v>
      </c>
      <c r="M764" s="4">
        <v>1</v>
      </c>
      <c r="N764" s="5">
        <v>80.86</v>
      </c>
      <c r="O764" s="6">
        <v>0</v>
      </c>
      <c r="P764" s="5">
        <v>38.44</v>
      </c>
      <c r="Q764" s="5">
        <f t="shared" si="44"/>
        <v>80.86</v>
      </c>
      <c r="R764" s="5">
        <f t="shared" si="45"/>
        <v>38.44</v>
      </c>
      <c r="S764" s="5">
        <f t="shared" si="46"/>
        <v>42.42</v>
      </c>
      <c r="T764" s="7">
        <f t="shared" si="47"/>
        <v>0.52461043779371752</v>
      </c>
    </row>
    <row r="765" spans="1:20" ht="15.5" x14ac:dyDescent="0.35">
      <c r="A765" s="1">
        <v>3298</v>
      </c>
      <c r="B765" s="2">
        <v>46150</v>
      </c>
      <c r="C765" s="3">
        <f>YEAR(SalesDataTable[[#This Row],[Order Date]])</f>
        <v>2026</v>
      </c>
      <c r="D765" s="8" t="str">
        <f>"Q"&amp;ROUNDUP(MONTH(SalesDataTable[[#This Row],[Order Date]])/3,0)</f>
        <v>Q2</v>
      </c>
      <c r="E765" s="3">
        <f>MONTH(SalesDataTable[[#This Row],[Order Date]])</f>
        <v>5</v>
      </c>
      <c r="F765" s="3" t="str">
        <f>TEXT(SalesDataTable[[#This Row],[Order Date]],"MMM")</f>
        <v>May</v>
      </c>
      <c r="G765" s="3" t="s">
        <v>6</v>
      </c>
      <c r="H765" s="3" t="s">
        <v>49</v>
      </c>
      <c r="I765" s="3" t="s">
        <v>28</v>
      </c>
      <c r="J765" s="3" t="s">
        <v>13</v>
      </c>
      <c r="K765" s="3" t="s">
        <v>23</v>
      </c>
      <c r="L765" s="3" t="s">
        <v>24</v>
      </c>
      <c r="M765" s="4">
        <v>2</v>
      </c>
      <c r="N765" s="5">
        <v>337.7</v>
      </c>
      <c r="O765" s="6">
        <v>0.1</v>
      </c>
      <c r="P765" s="5">
        <v>192.16</v>
      </c>
      <c r="Q765" s="5">
        <f t="shared" si="44"/>
        <v>607.86</v>
      </c>
      <c r="R765" s="5">
        <f t="shared" si="45"/>
        <v>384.32</v>
      </c>
      <c r="S765" s="5">
        <f t="shared" si="46"/>
        <v>223.54000000000002</v>
      </c>
      <c r="T765" s="7">
        <f t="shared" si="47"/>
        <v>0.36774915276543946</v>
      </c>
    </row>
    <row r="766" spans="1:20" ht="15.5" x14ac:dyDescent="0.35">
      <c r="A766" s="1">
        <v>3510</v>
      </c>
      <c r="B766" s="2">
        <v>46150</v>
      </c>
      <c r="C766" s="3">
        <f>YEAR(SalesDataTable[[#This Row],[Order Date]])</f>
        <v>2026</v>
      </c>
      <c r="D766" s="8" t="str">
        <f>"Q"&amp;ROUNDUP(MONTH(SalesDataTable[[#This Row],[Order Date]])/3,0)</f>
        <v>Q2</v>
      </c>
      <c r="E766" s="3">
        <f>MONTH(SalesDataTable[[#This Row],[Order Date]])</f>
        <v>5</v>
      </c>
      <c r="F766" s="3" t="str">
        <f>TEXT(SalesDataTable[[#This Row],[Order Date]],"MMM")</f>
        <v>May</v>
      </c>
      <c r="G766" s="3" t="s">
        <v>11</v>
      </c>
      <c r="H766" s="3" t="s">
        <v>12</v>
      </c>
      <c r="I766" s="3" t="s">
        <v>2</v>
      </c>
      <c r="J766" s="3" t="s">
        <v>3</v>
      </c>
      <c r="K766" s="3" t="s">
        <v>23</v>
      </c>
      <c r="L766" s="3" t="s">
        <v>51</v>
      </c>
      <c r="M766" s="4">
        <v>4</v>
      </c>
      <c r="N766" s="5">
        <v>121.81</v>
      </c>
      <c r="O766" s="6">
        <v>0</v>
      </c>
      <c r="P766" s="5">
        <v>58.95</v>
      </c>
      <c r="Q766" s="5">
        <f t="shared" si="44"/>
        <v>487.24</v>
      </c>
      <c r="R766" s="5">
        <f t="shared" si="45"/>
        <v>235.8</v>
      </c>
      <c r="S766" s="5">
        <f t="shared" si="46"/>
        <v>251.44</v>
      </c>
      <c r="T766" s="7">
        <f t="shared" si="47"/>
        <v>0.5160495854199163</v>
      </c>
    </row>
    <row r="767" spans="1:20" ht="15.5" x14ac:dyDescent="0.35">
      <c r="A767" s="1">
        <v>3638</v>
      </c>
      <c r="B767" s="2">
        <v>46150</v>
      </c>
      <c r="C767" s="3">
        <f>YEAR(SalesDataTable[[#This Row],[Order Date]])</f>
        <v>2026</v>
      </c>
      <c r="D767" s="8" t="str">
        <f>"Q"&amp;ROUNDUP(MONTH(SalesDataTable[[#This Row],[Order Date]])/3,0)</f>
        <v>Q2</v>
      </c>
      <c r="E767" s="3">
        <f>MONTH(SalesDataTable[[#This Row],[Order Date]])</f>
        <v>5</v>
      </c>
      <c r="F767" s="3" t="str">
        <f>TEXT(SalesDataTable[[#This Row],[Order Date]],"MMM")</f>
        <v>May</v>
      </c>
      <c r="G767" s="3" t="s">
        <v>20</v>
      </c>
      <c r="H767" s="3" t="s">
        <v>31</v>
      </c>
      <c r="I767" s="3" t="s">
        <v>8</v>
      </c>
      <c r="J767" s="3" t="s">
        <v>16</v>
      </c>
      <c r="K767" s="3" t="s">
        <v>14</v>
      </c>
      <c r="L767" s="3" t="s">
        <v>48</v>
      </c>
      <c r="M767" s="4">
        <v>10</v>
      </c>
      <c r="N767" s="5">
        <v>168.55</v>
      </c>
      <c r="O767" s="6">
        <v>0.1</v>
      </c>
      <c r="P767" s="5">
        <v>88.85</v>
      </c>
      <c r="Q767" s="5">
        <f t="shared" si="44"/>
        <v>1516.95</v>
      </c>
      <c r="R767" s="5">
        <f t="shared" si="45"/>
        <v>888.5</v>
      </c>
      <c r="S767" s="5">
        <f t="shared" si="46"/>
        <v>628.45000000000005</v>
      </c>
      <c r="T767" s="7">
        <f t="shared" si="47"/>
        <v>0.41428524341606515</v>
      </c>
    </row>
    <row r="768" spans="1:20" ht="15.5" x14ac:dyDescent="0.35">
      <c r="A768" s="1">
        <v>3754</v>
      </c>
      <c r="B768" s="2">
        <v>46150</v>
      </c>
      <c r="C768" s="3">
        <f>YEAR(SalesDataTable[[#This Row],[Order Date]])</f>
        <v>2026</v>
      </c>
      <c r="D768" s="8" t="str">
        <f>"Q"&amp;ROUNDUP(MONTH(SalesDataTable[[#This Row],[Order Date]])/3,0)</f>
        <v>Q2</v>
      </c>
      <c r="E768" s="3">
        <f>MONTH(SalesDataTable[[#This Row],[Order Date]])</f>
        <v>5</v>
      </c>
      <c r="F768" s="3" t="str">
        <f>TEXT(SalesDataTable[[#This Row],[Order Date]],"MMM")</f>
        <v>May</v>
      </c>
      <c r="G768" s="3" t="s">
        <v>6</v>
      </c>
      <c r="H768" s="3" t="s">
        <v>43</v>
      </c>
      <c r="I768" s="3" t="s">
        <v>2</v>
      </c>
      <c r="J768" s="3" t="s">
        <v>3</v>
      </c>
      <c r="K768" s="3" t="s">
        <v>4</v>
      </c>
      <c r="L768" s="3" t="s">
        <v>26</v>
      </c>
      <c r="M768" s="4">
        <v>1</v>
      </c>
      <c r="N768" s="5">
        <v>39.42</v>
      </c>
      <c r="O768" s="6">
        <v>0.05</v>
      </c>
      <c r="P768" s="5">
        <v>16.77</v>
      </c>
      <c r="Q768" s="5">
        <f t="shared" si="44"/>
        <v>37.448999999999998</v>
      </c>
      <c r="R768" s="5">
        <f t="shared" si="45"/>
        <v>16.77</v>
      </c>
      <c r="S768" s="5">
        <f t="shared" si="46"/>
        <v>20.678999999999998</v>
      </c>
      <c r="T768" s="7">
        <f t="shared" si="47"/>
        <v>0.55219097973243614</v>
      </c>
    </row>
    <row r="769" spans="1:20" ht="15.5" x14ac:dyDescent="0.35">
      <c r="A769" s="1">
        <v>4029</v>
      </c>
      <c r="B769" s="2">
        <v>46150</v>
      </c>
      <c r="C769" s="3">
        <f>YEAR(SalesDataTable[[#This Row],[Order Date]])</f>
        <v>2026</v>
      </c>
      <c r="D769" s="8" t="str">
        <f>"Q"&amp;ROUNDUP(MONTH(SalesDataTable[[#This Row],[Order Date]])/3,0)</f>
        <v>Q2</v>
      </c>
      <c r="E769" s="3">
        <f>MONTH(SalesDataTable[[#This Row],[Order Date]])</f>
        <v>5</v>
      </c>
      <c r="F769" s="3" t="str">
        <f>TEXT(SalesDataTable[[#This Row],[Order Date]],"MMM")</f>
        <v>May</v>
      </c>
      <c r="G769" s="3" t="s">
        <v>20</v>
      </c>
      <c r="H769" s="3" t="s">
        <v>47</v>
      </c>
      <c r="I769" s="3" t="s">
        <v>19</v>
      </c>
      <c r="J769" s="3" t="s">
        <v>13</v>
      </c>
      <c r="K769" s="3" t="s">
        <v>14</v>
      </c>
      <c r="L769" s="3" t="s">
        <v>48</v>
      </c>
      <c r="M769" s="4">
        <v>1</v>
      </c>
      <c r="N769" s="5">
        <v>161.36000000000001</v>
      </c>
      <c r="O769" s="6">
        <v>0</v>
      </c>
      <c r="P769" s="5">
        <v>87</v>
      </c>
      <c r="Q769" s="5">
        <f t="shared" si="44"/>
        <v>161.36000000000001</v>
      </c>
      <c r="R769" s="5">
        <f t="shared" si="45"/>
        <v>87</v>
      </c>
      <c r="S769" s="5">
        <f t="shared" si="46"/>
        <v>74.360000000000014</v>
      </c>
      <c r="T769" s="7">
        <f t="shared" si="47"/>
        <v>0.46083292017848293</v>
      </c>
    </row>
    <row r="770" spans="1:20" ht="15.5" x14ac:dyDescent="0.35">
      <c r="A770" s="1">
        <v>4651</v>
      </c>
      <c r="B770" s="2">
        <v>46150</v>
      </c>
      <c r="C770" s="3">
        <f>YEAR(SalesDataTable[[#This Row],[Order Date]])</f>
        <v>2026</v>
      </c>
      <c r="D770" s="8" t="str">
        <f>"Q"&amp;ROUNDUP(MONTH(SalesDataTable[[#This Row],[Order Date]])/3,0)</f>
        <v>Q2</v>
      </c>
      <c r="E770" s="3">
        <f>MONTH(SalesDataTable[[#This Row],[Order Date]])</f>
        <v>5</v>
      </c>
      <c r="F770" s="3" t="str">
        <f>TEXT(SalesDataTable[[#This Row],[Order Date]],"MMM")</f>
        <v>May</v>
      </c>
      <c r="G770" s="3" t="s">
        <v>6</v>
      </c>
      <c r="H770" s="3" t="s">
        <v>41</v>
      </c>
      <c r="I770" s="3" t="s">
        <v>2</v>
      </c>
      <c r="J770" s="3" t="s">
        <v>16</v>
      </c>
      <c r="K770" s="3" t="s">
        <v>23</v>
      </c>
      <c r="L770" s="3" t="s">
        <v>51</v>
      </c>
      <c r="M770" s="4">
        <v>1</v>
      </c>
      <c r="N770" s="5">
        <v>123.68</v>
      </c>
      <c r="O770" s="6">
        <v>0</v>
      </c>
      <c r="P770" s="5">
        <v>59.26</v>
      </c>
      <c r="Q770" s="5">
        <f t="shared" ref="Q770:Q833" si="48">M770*N770*(1-O770)</f>
        <v>123.68</v>
      </c>
      <c r="R770" s="5">
        <f t="shared" ref="R770:R833" si="49">M770*P770</f>
        <v>59.26</v>
      </c>
      <c r="S770" s="5">
        <f t="shared" ref="S770:S833" si="50">Q770-R770</f>
        <v>64.420000000000016</v>
      </c>
      <c r="T770" s="7">
        <f t="shared" ref="T770:T833" si="51">IFERROR(S770/Q770,0)</f>
        <v>0.52086028460543343</v>
      </c>
    </row>
    <row r="771" spans="1:20" ht="15.5" x14ac:dyDescent="0.35">
      <c r="A771" s="1">
        <v>4886</v>
      </c>
      <c r="B771" s="2">
        <v>46150</v>
      </c>
      <c r="C771" s="3">
        <f>YEAR(SalesDataTable[[#This Row],[Order Date]])</f>
        <v>2026</v>
      </c>
      <c r="D771" s="8" t="str">
        <f>"Q"&amp;ROUNDUP(MONTH(SalesDataTable[[#This Row],[Order Date]])/3,0)</f>
        <v>Q2</v>
      </c>
      <c r="E771" s="3">
        <f>MONTH(SalesDataTable[[#This Row],[Order Date]])</f>
        <v>5</v>
      </c>
      <c r="F771" s="3" t="str">
        <f>TEXT(SalesDataTable[[#This Row],[Order Date]],"MMM")</f>
        <v>May</v>
      </c>
      <c r="G771" s="3" t="s">
        <v>20</v>
      </c>
      <c r="H771" s="3" t="s">
        <v>33</v>
      </c>
      <c r="I771" s="3" t="s">
        <v>28</v>
      </c>
      <c r="J771" s="3" t="s">
        <v>3</v>
      </c>
      <c r="K771" s="3" t="s">
        <v>9</v>
      </c>
      <c r="L771" s="3" t="s">
        <v>17</v>
      </c>
      <c r="M771" s="4">
        <v>1</v>
      </c>
      <c r="N771" s="5">
        <v>146.29</v>
      </c>
      <c r="O771" s="6">
        <v>0</v>
      </c>
      <c r="P771" s="5">
        <v>81.16</v>
      </c>
      <c r="Q771" s="5">
        <f t="shared" si="48"/>
        <v>146.29</v>
      </c>
      <c r="R771" s="5">
        <f t="shared" si="49"/>
        <v>81.16</v>
      </c>
      <c r="S771" s="5">
        <f t="shared" si="50"/>
        <v>65.13</v>
      </c>
      <c r="T771" s="7">
        <f t="shared" si="51"/>
        <v>0.44521156606740037</v>
      </c>
    </row>
    <row r="772" spans="1:20" ht="15.5" x14ac:dyDescent="0.35">
      <c r="A772" s="1">
        <v>162</v>
      </c>
      <c r="B772" s="2">
        <v>46151</v>
      </c>
      <c r="C772" s="3">
        <f>YEAR(SalesDataTable[[#This Row],[Order Date]])</f>
        <v>2026</v>
      </c>
      <c r="D772" s="8" t="str">
        <f>"Q"&amp;ROUNDUP(MONTH(SalesDataTable[[#This Row],[Order Date]])/3,0)</f>
        <v>Q2</v>
      </c>
      <c r="E772" s="3">
        <f>MONTH(SalesDataTable[[#This Row],[Order Date]])</f>
        <v>5</v>
      </c>
      <c r="F772" s="3" t="str">
        <f>TEXT(SalesDataTable[[#This Row],[Order Date]],"MMM")</f>
        <v>May</v>
      </c>
      <c r="G772" s="3" t="s">
        <v>0</v>
      </c>
      <c r="H772" s="3" t="s">
        <v>1</v>
      </c>
      <c r="I772" s="3" t="s">
        <v>2</v>
      </c>
      <c r="J772" s="3" t="s">
        <v>13</v>
      </c>
      <c r="K772" s="3" t="s">
        <v>14</v>
      </c>
      <c r="L772" s="3" t="s">
        <v>48</v>
      </c>
      <c r="M772" s="4">
        <v>2</v>
      </c>
      <c r="N772" s="5">
        <v>164.95</v>
      </c>
      <c r="O772" s="6">
        <v>0.1</v>
      </c>
      <c r="P772" s="5">
        <v>86.27</v>
      </c>
      <c r="Q772" s="5">
        <f t="shared" si="48"/>
        <v>296.90999999999997</v>
      </c>
      <c r="R772" s="5">
        <f t="shared" si="49"/>
        <v>172.54</v>
      </c>
      <c r="S772" s="5">
        <f t="shared" si="50"/>
        <v>124.36999999999998</v>
      </c>
      <c r="T772" s="7">
        <f t="shared" si="51"/>
        <v>0.41888114243373409</v>
      </c>
    </row>
    <row r="773" spans="1:20" ht="15.5" x14ac:dyDescent="0.35">
      <c r="A773" s="1">
        <v>184</v>
      </c>
      <c r="B773" s="2">
        <v>46151</v>
      </c>
      <c r="C773" s="3">
        <f>YEAR(SalesDataTable[[#This Row],[Order Date]])</f>
        <v>2026</v>
      </c>
      <c r="D773" s="8" t="str">
        <f>"Q"&amp;ROUNDUP(MONTH(SalesDataTable[[#This Row],[Order Date]])/3,0)</f>
        <v>Q2</v>
      </c>
      <c r="E773" s="3">
        <f>MONTH(SalesDataTable[[#This Row],[Order Date]])</f>
        <v>5</v>
      </c>
      <c r="F773" s="3" t="str">
        <f>TEXT(SalesDataTable[[#This Row],[Order Date]],"MMM")</f>
        <v>May</v>
      </c>
      <c r="G773" s="3" t="s">
        <v>0</v>
      </c>
      <c r="H773" s="3" t="s">
        <v>50</v>
      </c>
      <c r="I773" s="3" t="s">
        <v>19</v>
      </c>
      <c r="J773" s="3" t="s">
        <v>16</v>
      </c>
      <c r="K773" s="3" t="s">
        <v>9</v>
      </c>
      <c r="L773" s="3" t="s">
        <v>10</v>
      </c>
      <c r="M773" s="4">
        <v>2</v>
      </c>
      <c r="N773" s="5">
        <v>91.59</v>
      </c>
      <c r="O773" s="6">
        <v>0</v>
      </c>
      <c r="P773" s="5">
        <v>44.97</v>
      </c>
      <c r="Q773" s="5">
        <f t="shared" si="48"/>
        <v>183.18</v>
      </c>
      <c r="R773" s="5">
        <f t="shared" si="49"/>
        <v>89.94</v>
      </c>
      <c r="S773" s="5">
        <f t="shared" si="50"/>
        <v>93.240000000000009</v>
      </c>
      <c r="T773" s="7">
        <f t="shared" si="51"/>
        <v>0.50900753357353423</v>
      </c>
    </row>
    <row r="774" spans="1:20" ht="15.5" x14ac:dyDescent="0.35">
      <c r="A774" s="1">
        <v>328</v>
      </c>
      <c r="B774" s="2">
        <v>46151</v>
      </c>
      <c r="C774" s="3">
        <f>YEAR(SalesDataTable[[#This Row],[Order Date]])</f>
        <v>2026</v>
      </c>
      <c r="D774" s="8" t="str">
        <f>"Q"&amp;ROUNDUP(MONTH(SalesDataTable[[#This Row],[Order Date]])/3,0)</f>
        <v>Q2</v>
      </c>
      <c r="E774" s="3">
        <f>MONTH(SalesDataTable[[#This Row],[Order Date]])</f>
        <v>5</v>
      </c>
      <c r="F774" s="3" t="str">
        <f>TEXT(SalesDataTable[[#This Row],[Order Date]],"MMM")</f>
        <v>May</v>
      </c>
      <c r="G774" s="3" t="s">
        <v>20</v>
      </c>
      <c r="H774" s="3" t="s">
        <v>47</v>
      </c>
      <c r="I774" s="3" t="s">
        <v>2</v>
      </c>
      <c r="J774" s="3" t="s">
        <v>3</v>
      </c>
      <c r="K774" s="3" t="s">
        <v>34</v>
      </c>
      <c r="L774" s="3" t="s">
        <v>45</v>
      </c>
      <c r="M774" s="4">
        <v>1</v>
      </c>
      <c r="N774" s="5">
        <v>51.78</v>
      </c>
      <c r="O774" s="6">
        <v>0.1</v>
      </c>
      <c r="P774" s="5">
        <v>21.63</v>
      </c>
      <c r="Q774" s="5">
        <f t="shared" si="48"/>
        <v>46.602000000000004</v>
      </c>
      <c r="R774" s="5">
        <f t="shared" si="49"/>
        <v>21.63</v>
      </c>
      <c r="S774" s="5">
        <f t="shared" si="50"/>
        <v>24.972000000000005</v>
      </c>
      <c r="T774" s="7">
        <f t="shared" si="51"/>
        <v>0.53585683017896235</v>
      </c>
    </row>
    <row r="775" spans="1:20" ht="15.5" x14ac:dyDescent="0.35">
      <c r="A775" s="1">
        <v>908</v>
      </c>
      <c r="B775" s="2">
        <v>46151</v>
      </c>
      <c r="C775" s="3">
        <f>YEAR(SalesDataTable[[#This Row],[Order Date]])</f>
        <v>2026</v>
      </c>
      <c r="D775" s="8" t="str">
        <f>"Q"&amp;ROUNDUP(MONTH(SalesDataTable[[#This Row],[Order Date]])/3,0)</f>
        <v>Q2</v>
      </c>
      <c r="E775" s="3">
        <f>MONTH(SalesDataTable[[#This Row],[Order Date]])</f>
        <v>5</v>
      </c>
      <c r="F775" s="3" t="str">
        <f>TEXT(SalesDataTable[[#This Row],[Order Date]],"MMM")</f>
        <v>May</v>
      </c>
      <c r="G775" s="3" t="s">
        <v>20</v>
      </c>
      <c r="H775" s="3" t="s">
        <v>33</v>
      </c>
      <c r="I775" s="3" t="s">
        <v>19</v>
      </c>
      <c r="J775" s="3" t="s">
        <v>3</v>
      </c>
      <c r="K775" s="3" t="s">
        <v>14</v>
      </c>
      <c r="L775" s="3" t="s">
        <v>32</v>
      </c>
      <c r="M775" s="4">
        <v>2</v>
      </c>
      <c r="N775" s="5">
        <v>46.25</v>
      </c>
      <c r="O775" s="6">
        <v>0</v>
      </c>
      <c r="P775" s="5">
        <v>18.12</v>
      </c>
      <c r="Q775" s="5">
        <f t="shared" si="48"/>
        <v>92.5</v>
      </c>
      <c r="R775" s="5">
        <f t="shared" si="49"/>
        <v>36.24</v>
      </c>
      <c r="S775" s="5">
        <f t="shared" si="50"/>
        <v>56.26</v>
      </c>
      <c r="T775" s="7">
        <f t="shared" si="51"/>
        <v>0.60821621621621624</v>
      </c>
    </row>
    <row r="776" spans="1:20" ht="15.5" x14ac:dyDescent="0.35">
      <c r="A776" s="1">
        <v>3159</v>
      </c>
      <c r="B776" s="2">
        <v>46151</v>
      </c>
      <c r="C776" s="3">
        <f>YEAR(SalesDataTable[[#This Row],[Order Date]])</f>
        <v>2026</v>
      </c>
      <c r="D776" s="8" t="str">
        <f>"Q"&amp;ROUNDUP(MONTH(SalesDataTable[[#This Row],[Order Date]])/3,0)</f>
        <v>Q2</v>
      </c>
      <c r="E776" s="3">
        <f>MONTH(SalesDataTable[[#This Row],[Order Date]])</f>
        <v>5</v>
      </c>
      <c r="F776" s="3" t="str">
        <f>TEXT(SalesDataTable[[#This Row],[Order Date]],"MMM")</f>
        <v>May</v>
      </c>
      <c r="G776" s="3" t="s">
        <v>0</v>
      </c>
      <c r="H776" s="3" t="s">
        <v>1</v>
      </c>
      <c r="I776" s="3" t="s">
        <v>2</v>
      </c>
      <c r="J776" s="3" t="s">
        <v>3</v>
      </c>
      <c r="K776" s="3" t="s">
        <v>23</v>
      </c>
      <c r="L776" s="3" t="s">
        <v>29</v>
      </c>
      <c r="M776" s="4">
        <v>3</v>
      </c>
      <c r="N776" s="5">
        <v>198.5</v>
      </c>
      <c r="O776" s="6">
        <v>0</v>
      </c>
      <c r="P776" s="5">
        <v>102.23</v>
      </c>
      <c r="Q776" s="5">
        <f t="shared" si="48"/>
        <v>595.5</v>
      </c>
      <c r="R776" s="5">
        <f t="shared" si="49"/>
        <v>306.69</v>
      </c>
      <c r="S776" s="5">
        <f t="shared" si="50"/>
        <v>288.81</v>
      </c>
      <c r="T776" s="7">
        <f t="shared" si="51"/>
        <v>0.48498740554156172</v>
      </c>
    </row>
    <row r="777" spans="1:20" ht="15.5" x14ac:dyDescent="0.35">
      <c r="A777" s="1">
        <v>4509</v>
      </c>
      <c r="B777" s="2">
        <v>46151</v>
      </c>
      <c r="C777" s="3">
        <f>YEAR(SalesDataTable[[#This Row],[Order Date]])</f>
        <v>2026</v>
      </c>
      <c r="D777" s="8" t="str">
        <f>"Q"&amp;ROUNDUP(MONTH(SalesDataTable[[#This Row],[Order Date]])/3,0)</f>
        <v>Q2</v>
      </c>
      <c r="E777" s="3">
        <f>MONTH(SalesDataTable[[#This Row],[Order Date]])</f>
        <v>5</v>
      </c>
      <c r="F777" s="3" t="str">
        <f>TEXT(SalesDataTable[[#This Row],[Order Date]],"MMM")</f>
        <v>May</v>
      </c>
      <c r="G777" s="3" t="s">
        <v>20</v>
      </c>
      <c r="H777" s="3" t="s">
        <v>33</v>
      </c>
      <c r="I777" s="3" t="s">
        <v>2</v>
      </c>
      <c r="J777" s="3" t="s">
        <v>13</v>
      </c>
      <c r="K777" s="3" t="s">
        <v>9</v>
      </c>
      <c r="L777" s="3" t="s">
        <v>37</v>
      </c>
      <c r="M777" s="4">
        <v>1</v>
      </c>
      <c r="N777" s="5">
        <v>152.80000000000001</v>
      </c>
      <c r="O777" s="6">
        <v>0.1</v>
      </c>
      <c r="P777" s="5">
        <v>77.67</v>
      </c>
      <c r="Q777" s="5">
        <f t="shared" si="48"/>
        <v>137.52000000000001</v>
      </c>
      <c r="R777" s="5">
        <f t="shared" si="49"/>
        <v>77.67</v>
      </c>
      <c r="S777" s="5">
        <f t="shared" si="50"/>
        <v>59.850000000000009</v>
      </c>
      <c r="T777" s="7">
        <f t="shared" si="51"/>
        <v>0.43520942408376967</v>
      </c>
    </row>
    <row r="778" spans="1:20" ht="15.5" x14ac:dyDescent="0.35">
      <c r="A778" s="1">
        <v>4677</v>
      </c>
      <c r="B778" s="2">
        <v>46151</v>
      </c>
      <c r="C778" s="3">
        <f>YEAR(SalesDataTable[[#This Row],[Order Date]])</f>
        <v>2026</v>
      </c>
      <c r="D778" s="8" t="str">
        <f>"Q"&amp;ROUNDUP(MONTH(SalesDataTable[[#This Row],[Order Date]])/3,0)</f>
        <v>Q2</v>
      </c>
      <c r="E778" s="3">
        <f>MONTH(SalesDataTable[[#This Row],[Order Date]])</f>
        <v>5</v>
      </c>
      <c r="F778" s="3" t="str">
        <f>TEXT(SalesDataTable[[#This Row],[Order Date]],"MMM")</f>
        <v>May</v>
      </c>
      <c r="G778" s="3" t="s">
        <v>6</v>
      </c>
      <c r="H778" s="3" t="s">
        <v>49</v>
      </c>
      <c r="I778" s="3" t="s">
        <v>2</v>
      </c>
      <c r="J778" s="3" t="s">
        <v>16</v>
      </c>
      <c r="K778" s="3" t="s">
        <v>14</v>
      </c>
      <c r="L778" s="3" t="s">
        <v>48</v>
      </c>
      <c r="M778" s="4">
        <v>2</v>
      </c>
      <c r="N778" s="5">
        <v>161.47999999999999</v>
      </c>
      <c r="O778" s="6">
        <v>0</v>
      </c>
      <c r="P778" s="5">
        <v>85.03</v>
      </c>
      <c r="Q778" s="5">
        <f t="shared" si="48"/>
        <v>322.95999999999998</v>
      </c>
      <c r="R778" s="5">
        <f t="shared" si="49"/>
        <v>170.06</v>
      </c>
      <c r="S778" s="5">
        <f t="shared" si="50"/>
        <v>152.89999999999998</v>
      </c>
      <c r="T778" s="7">
        <f t="shared" si="51"/>
        <v>0.47343324250681196</v>
      </c>
    </row>
    <row r="779" spans="1:20" ht="15.5" x14ac:dyDescent="0.35">
      <c r="A779" s="1">
        <v>4867</v>
      </c>
      <c r="B779" s="2">
        <v>46151</v>
      </c>
      <c r="C779" s="3">
        <f>YEAR(SalesDataTable[[#This Row],[Order Date]])</f>
        <v>2026</v>
      </c>
      <c r="D779" s="8" t="str">
        <f>"Q"&amp;ROUNDUP(MONTH(SalesDataTable[[#This Row],[Order Date]])/3,0)</f>
        <v>Q2</v>
      </c>
      <c r="E779" s="3">
        <f>MONTH(SalesDataTable[[#This Row],[Order Date]])</f>
        <v>5</v>
      </c>
      <c r="F779" s="3" t="str">
        <f>TEXT(SalesDataTable[[#This Row],[Order Date]],"MMM")</f>
        <v>May</v>
      </c>
      <c r="G779" s="3" t="s">
        <v>6</v>
      </c>
      <c r="H779" s="3" t="s">
        <v>27</v>
      </c>
      <c r="I779" s="3" t="s">
        <v>19</v>
      </c>
      <c r="J779" s="3" t="s">
        <v>3</v>
      </c>
      <c r="K779" s="3" t="s">
        <v>4</v>
      </c>
      <c r="L779" s="3" t="s">
        <v>5</v>
      </c>
      <c r="M779" s="4">
        <v>1</v>
      </c>
      <c r="N779" s="5">
        <v>82.86</v>
      </c>
      <c r="O779" s="6">
        <v>0</v>
      </c>
      <c r="P779" s="5">
        <v>42.67</v>
      </c>
      <c r="Q779" s="5">
        <f t="shared" si="48"/>
        <v>82.86</v>
      </c>
      <c r="R779" s="5">
        <f t="shared" si="49"/>
        <v>42.67</v>
      </c>
      <c r="S779" s="5">
        <f t="shared" si="50"/>
        <v>40.19</v>
      </c>
      <c r="T779" s="7">
        <f t="shared" si="51"/>
        <v>0.48503499879314504</v>
      </c>
    </row>
    <row r="780" spans="1:20" ht="15.5" x14ac:dyDescent="0.35">
      <c r="A780" s="1">
        <v>1615</v>
      </c>
      <c r="B780" s="2">
        <v>46152</v>
      </c>
      <c r="C780" s="3">
        <f>YEAR(SalesDataTable[[#This Row],[Order Date]])</f>
        <v>2026</v>
      </c>
      <c r="D780" s="8" t="str">
        <f>"Q"&amp;ROUNDUP(MONTH(SalesDataTable[[#This Row],[Order Date]])/3,0)</f>
        <v>Q2</v>
      </c>
      <c r="E780" s="3">
        <f>MONTH(SalesDataTable[[#This Row],[Order Date]])</f>
        <v>5</v>
      </c>
      <c r="F780" s="3" t="str">
        <f>TEXT(SalesDataTable[[#This Row],[Order Date]],"MMM")</f>
        <v>May</v>
      </c>
      <c r="G780" s="3" t="s">
        <v>20</v>
      </c>
      <c r="H780" s="3" t="s">
        <v>21</v>
      </c>
      <c r="I780" s="3" t="s">
        <v>2</v>
      </c>
      <c r="J780" s="3" t="s">
        <v>13</v>
      </c>
      <c r="K780" s="3" t="s">
        <v>34</v>
      </c>
      <c r="L780" s="3" t="s">
        <v>45</v>
      </c>
      <c r="M780" s="4">
        <v>1</v>
      </c>
      <c r="N780" s="5">
        <v>51.15</v>
      </c>
      <c r="O780" s="6">
        <v>0</v>
      </c>
      <c r="P780" s="5">
        <v>21.39</v>
      </c>
      <c r="Q780" s="5">
        <f t="shared" si="48"/>
        <v>51.15</v>
      </c>
      <c r="R780" s="5">
        <f t="shared" si="49"/>
        <v>21.39</v>
      </c>
      <c r="S780" s="5">
        <f t="shared" si="50"/>
        <v>29.759999999999998</v>
      </c>
      <c r="T780" s="7">
        <f t="shared" si="51"/>
        <v>0.58181818181818179</v>
      </c>
    </row>
    <row r="781" spans="1:20" ht="15.5" x14ac:dyDescent="0.35">
      <c r="A781" s="1">
        <v>1812</v>
      </c>
      <c r="B781" s="2">
        <v>46152</v>
      </c>
      <c r="C781" s="3">
        <f>YEAR(SalesDataTable[[#This Row],[Order Date]])</f>
        <v>2026</v>
      </c>
      <c r="D781" s="8" t="str">
        <f>"Q"&amp;ROUNDUP(MONTH(SalesDataTable[[#This Row],[Order Date]])/3,0)</f>
        <v>Q2</v>
      </c>
      <c r="E781" s="3">
        <f>MONTH(SalesDataTable[[#This Row],[Order Date]])</f>
        <v>5</v>
      </c>
      <c r="F781" s="3" t="str">
        <f>TEXT(SalesDataTable[[#This Row],[Order Date]],"MMM")</f>
        <v>May</v>
      </c>
      <c r="G781" s="3" t="s">
        <v>11</v>
      </c>
      <c r="H781" s="3" t="s">
        <v>12</v>
      </c>
      <c r="I781" s="3" t="s">
        <v>8</v>
      </c>
      <c r="J781" s="3" t="s">
        <v>16</v>
      </c>
      <c r="K781" s="3" t="s">
        <v>34</v>
      </c>
      <c r="L781" s="3" t="s">
        <v>45</v>
      </c>
      <c r="M781" s="4">
        <v>12</v>
      </c>
      <c r="N781" s="5">
        <v>50.53</v>
      </c>
      <c r="O781" s="6">
        <v>0.1</v>
      </c>
      <c r="P781" s="5">
        <v>22.09</v>
      </c>
      <c r="Q781" s="5">
        <f t="shared" si="48"/>
        <v>545.72400000000005</v>
      </c>
      <c r="R781" s="5">
        <f t="shared" si="49"/>
        <v>265.08</v>
      </c>
      <c r="S781" s="5">
        <f t="shared" si="50"/>
        <v>280.64400000000006</v>
      </c>
      <c r="T781" s="7">
        <f t="shared" si="51"/>
        <v>0.5142599555819426</v>
      </c>
    </row>
    <row r="782" spans="1:20" ht="15.5" x14ac:dyDescent="0.35">
      <c r="A782" s="1">
        <v>3645</v>
      </c>
      <c r="B782" s="2">
        <v>46152</v>
      </c>
      <c r="C782" s="3">
        <f>YEAR(SalesDataTable[[#This Row],[Order Date]])</f>
        <v>2026</v>
      </c>
      <c r="D782" s="8" t="str">
        <f>"Q"&amp;ROUNDUP(MONTH(SalesDataTable[[#This Row],[Order Date]])/3,0)</f>
        <v>Q2</v>
      </c>
      <c r="E782" s="3">
        <f>MONTH(SalesDataTable[[#This Row],[Order Date]])</f>
        <v>5</v>
      </c>
      <c r="F782" s="3" t="str">
        <f>TEXT(SalesDataTable[[#This Row],[Order Date]],"MMM")</f>
        <v>May</v>
      </c>
      <c r="G782" s="3" t="s">
        <v>6</v>
      </c>
      <c r="H782" s="3" t="s">
        <v>7</v>
      </c>
      <c r="I782" s="3" t="s">
        <v>28</v>
      </c>
      <c r="J782" s="3" t="s">
        <v>3</v>
      </c>
      <c r="K782" s="3" t="s">
        <v>4</v>
      </c>
      <c r="L782" s="3" t="s">
        <v>22</v>
      </c>
      <c r="M782" s="4">
        <v>2</v>
      </c>
      <c r="N782" s="5">
        <v>50.93</v>
      </c>
      <c r="O782" s="6">
        <v>0</v>
      </c>
      <c r="P782" s="5">
        <v>22.91</v>
      </c>
      <c r="Q782" s="5">
        <f t="shared" si="48"/>
        <v>101.86</v>
      </c>
      <c r="R782" s="5">
        <f t="shared" si="49"/>
        <v>45.82</v>
      </c>
      <c r="S782" s="5">
        <f t="shared" si="50"/>
        <v>56.04</v>
      </c>
      <c r="T782" s="7">
        <f t="shared" si="51"/>
        <v>0.55016689573924993</v>
      </c>
    </row>
    <row r="783" spans="1:20" ht="15.5" x14ac:dyDescent="0.35">
      <c r="A783" s="1">
        <v>3804</v>
      </c>
      <c r="B783" s="2">
        <v>46152</v>
      </c>
      <c r="C783" s="3">
        <f>YEAR(SalesDataTable[[#This Row],[Order Date]])</f>
        <v>2026</v>
      </c>
      <c r="D783" s="8" t="str">
        <f>"Q"&amp;ROUNDUP(MONTH(SalesDataTable[[#This Row],[Order Date]])/3,0)</f>
        <v>Q2</v>
      </c>
      <c r="E783" s="3">
        <f>MONTH(SalesDataTable[[#This Row],[Order Date]])</f>
        <v>5</v>
      </c>
      <c r="F783" s="3" t="str">
        <f>TEXT(SalesDataTable[[#This Row],[Order Date]],"MMM")</f>
        <v>May</v>
      </c>
      <c r="G783" s="3" t="s">
        <v>11</v>
      </c>
      <c r="H783" s="3" t="s">
        <v>25</v>
      </c>
      <c r="I783" s="3" t="s">
        <v>2</v>
      </c>
      <c r="J783" s="3" t="s">
        <v>3</v>
      </c>
      <c r="K783" s="3" t="s">
        <v>34</v>
      </c>
      <c r="L783" s="3" t="s">
        <v>45</v>
      </c>
      <c r="M783" s="4">
        <v>2</v>
      </c>
      <c r="N783" s="5">
        <v>50.79</v>
      </c>
      <c r="O783" s="6">
        <v>0.05</v>
      </c>
      <c r="P783" s="5">
        <v>21.83</v>
      </c>
      <c r="Q783" s="5">
        <f t="shared" si="48"/>
        <v>96.500999999999991</v>
      </c>
      <c r="R783" s="5">
        <f t="shared" si="49"/>
        <v>43.66</v>
      </c>
      <c r="S783" s="5">
        <f t="shared" si="50"/>
        <v>52.840999999999994</v>
      </c>
      <c r="T783" s="7">
        <f t="shared" si="51"/>
        <v>0.54756945523880585</v>
      </c>
    </row>
    <row r="784" spans="1:20" ht="15.5" x14ac:dyDescent="0.35">
      <c r="A784" s="1">
        <v>4367</v>
      </c>
      <c r="B784" s="2">
        <v>46152</v>
      </c>
      <c r="C784" s="3">
        <f>YEAR(SalesDataTable[[#This Row],[Order Date]])</f>
        <v>2026</v>
      </c>
      <c r="D784" s="8" t="str">
        <f>"Q"&amp;ROUNDUP(MONTH(SalesDataTable[[#This Row],[Order Date]])/3,0)</f>
        <v>Q2</v>
      </c>
      <c r="E784" s="3">
        <f>MONTH(SalesDataTable[[#This Row],[Order Date]])</f>
        <v>5</v>
      </c>
      <c r="F784" s="3" t="str">
        <f>TEXT(SalesDataTable[[#This Row],[Order Date]],"MMM")</f>
        <v>May</v>
      </c>
      <c r="G784" s="3" t="s">
        <v>20</v>
      </c>
      <c r="H784" s="3" t="s">
        <v>33</v>
      </c>
      <c r="I784" s="3" t="s">
        <v>2</v>
      </c>
      <c r="J784" s="3" t="s">
        <v>16</v>
      </c>
      <c r="K784" s="3" t="s">
        <v>14</v>
      </c>
      <c r="L784" s="3" t="s">
        <v>48</v>
      </c>
      <c r="M784" s="4">
        <v>5</v>
      </c>
      <c r="N784" s="5">
        <v>160.94</v>
      </c>
      <c r="O784" s="6">
        <v>0.1</v>
      </c>
      <c r="P784" s="5">
        <v>88.89</v>
      </c>
      <c r="Q784" s="5">
        <f t="shared" si="48"/>
        <v>724.23</v>
      </c>
      <c r="R784" s="5">
        <f t="shared" si="49"/>
        <v>444.45</v>
      </c>
      <c r="S784" s="5">
        <f t="shared" si="50"/>
        <v>279.78000000000003</v>
      </c>
      <c r="T784" s="7">
        <f t="shared" si="51"/>
        <v>0.38631374011018604</v>
      </c>
    </row>
    <row r="785" spans="1:20" ht="15.5" x14ac:dyDescent="0.35">
      <c r="A785" s="1">
        <v>4746</v>
      </c>
      <c r="B785" s="2">
        <v>46152</v>
      </c>
      <c r="C785" s="3">
        <f>YEAR(SalesDataTable[[#This Row],[Order Date]])</f>
        <v>2026</v>
      </c>
      <c r="D785" s="8" t="str">
        <f>"Q"&amp;ROUNDUP(MONTH(SalesDataTable[[#This Row],[Order Date]])/3,0)</f>
        <v>Q2</v>
      </c>
      <c r="E785" s="3">
        <f>MONTH(SalesDataTable[[#This Row],[Order Date]])</f>
        <v>5</v>
      </c>
      <c r="F785" s="3" t="str">
        <f>TEXT(SalesDataTable[[#This Row],[Order Date]],"MMM")</f>
        <v>May</v>
      </c>
      <c r="G785" s="3" t="s">
        <v>6</v>
      </c>
      <c r="H785" s="3" t="s">
        <v>7</v>
      </c>
      <c r="I785" s="3" t="s">
        <v>2</v>
      </c>
      <c r="J785" s="3" t="s">
        <v>3</v>
      </c>
      <c r="K785" s="3" t="s">
        <v>34</v>
      </c>
      <c r="L785" s="3" t="s">
        <v>42</v>
      </c>
      <c r="M785" s="4">
        <v>2</v>
      </c>
      <c r="N785" s="5">
        <v>36.409999999999997</v>
      </c>
      <c r="O785" s="6">
        <v>0</v>
      </c>
      <c r="P785" s="5">
        <v>13.92</v>
      </c>
      <c r="Q785" s="5">
        <f t="shared" si="48"/>
        <v>72.819999999999993</v>
      </c>
      <c r="R785" s="5">
        <f t="shared" si="49"/>
        <v>27.84</v>
      </c>
      <c r="S785" s="5">
        <f t="shared" si="50"/>
        <v>44.97999999999999</v>
      </c>
      <c r="T785" s="7">
        <f t="shared" si="51"/>
        <v>0.61768744850315838</v>
      </c>
    </row>
    <row r="786" spans="1:20" ht="15.5" x14ac:dyDescent="0.35">
      <c r="A786" s="1">
        <v>4795</v>
      </c>
      <c r="B786" s="2">
        <v>46152</v>
      </c>
      <c r="C786" s="3">
        <f>YEAR(SalesDataTable[[#This Row],[Order Date]])</f>
        <v>2026</v>
      </c>
      <c r="D786" s="8" t="str">
        <f>"Q"&amp;ROUNDUP(MONTH(SalesDataTable[[#This Row],[Order Date]])/3,0)</f>
        <v>Q2</v>
      </c>
      <c r="E786" s="3">
        <f>MONTH(SalesDataTable[[#This Row],[Order Date]])</f>
        <v>5</v>
      </c>
      <c r="F786" s="3" t="str">
        <f>TEXT(SalesDataTable[[#This Row],[Order Date]],"MMM")</f>
        <v>May</v>
      </c>
      <c r="G786" s="3" t="s">
        <v>20</v>
      </c>
      <c r="H786" s="3" t="s">
        <v>21</v>
      </c>
      <c r="I786" s="3" t="s">
        <v>28</v>
      </c>
      <c r="J786" s="3" t="s">
        <v>3</v>
      </c>
      <c r="K786" s="3" t="s">
        <v>9</v>
      </c>
      <c r="L786" s="3" t="s">
        <v>46</v>
      </c>
      <c r="M786" s="4">
        <v>2</v>
      </c>
      <c r="N786" s="5">
        <v>72.25</v>
      </c>
      <c r="O786" s="6">
        <v>0</v>
      </c>
      <c r="P786" s="5">
        <v>32.25</v>
      </c>
      <c r="Q786" s="5">
        <f t="shared" si="48"/>
        <v>144.5</v>
      </c>
      <c r="R786" s="5">
        <f t="shared" si="49"/>
        <v>64.5</v>
      </c>
      <c r="S786" s="5">
        <f t="shared" si="50"/>
        <v>80</v>
      </c>
      <c r="T786" s="7">
        <f t="shared" si="51"/>
        <v>0.55363321799307963</v>
      </c>
    </row>
    <row r="787" spans="1:20" ht="15.5" x14ac:dyDescent="0.35">
      <c r="A787" s="1">
        <v>4800</v>
      </c>
      <c r="B787" s="2">
        <v>46152</v>
      </c>
      <c r="C787" s="3">
        <f>YEAR(SalesDataTable[[#This Row],[Order Date]])</f>
        <v>2026</v>
      </c>
      <c r="D787" s="8" t="str">
        <f>"Q"&amp;ROUNDUP(MONTH(SalesDataTable[[#This Row],[Order Date]])/3,0)</f>
        <v>Q2</v>
      </c>
      <c r="E787" s="3">
        <f>MONTH(SalesDataTable[[#This Row],[Order Date]])</f>
        <v>5</v>
      </c>
      <c r="F787" s="3" t="str">
        <f>TEXT(SalesDataTable[[#This Row],[Order Date]],"MMM")</f>
        <v>May</v>
      </c>
      <c r="G787" s="3" t="s">
        <v>20</v>
      </c>
      <c r="H787" s="3" t="s">
        <v>33</v>
      </c>
      <c r="I787" s="3" t="s">
        <v>19</v>
      </c>
      <c r="J787" s="3" t="s">
        <v>13</v>
      </c>
      <c r="K787" s="3" t="s">
        <v>4</v>
      </c>
      <c r="L787" s="3" t="s">
        <v>30</v>
      </c>
      <c r="M787" s="4">
        <v>4</v>
      </c>
      <c r="N787" s="5">
        <v>103.36</v>
      </c>
      <c r="O787" s="6">
        <v>0</v>
      </c>
      <c r="P787" s="5">
        <v>51.59</v>
      </c>
      <c r="Q787" s="5">
        <f t="shared" si="48"/>
        <v>413.44</v>
      </c>
      <c r="R787" s="5">
        <f t="shared" si="49"/>
        <v>206.36</v>
      </c>
      <c r="S787" s="5">
        <f t="shared" si="50"/>
        <v>207.07999999999998</v>
      </c>
      <c r="T787" s="7">
        <f t="shared" si="51"/>
        <v>0.50087074303405565</v>
      </c>
    </row>
    <row r="788" spans="1:20" ht="15.5" x14ac:dyDescent="0.35">
      <c r="A788" s="1">
        <v>5018</v>
      </c>
      <c r="B788" s="2">
        <v>46152</v>
      </c>
      <c r="C788" s="3">
        <f>YEAR(SalesDataTable[[#This Row],[Order Date]])</f>
        <v>2026</v>
      </c>
      <c r="D788" s="8" t="str">
        <f>"Q"&amp;ROUNDUP(MONTH(SalesDataTable[[#This Row],[Order Date]])/3,0)</f>
        <v>Q2</v>
      </c>
      <c r="E788" s="3">
        <f>MONTH(SalesDataTable[[#This Row],[Order Date]])</f>
        <v>5</v>
      </c>
      <c r="F788" s="3" t="str">
        <f>TEXT(SalesDataTable[[#This Row],[Order Date]],"MMM")</f>
        <v>May</v>
      </c>
      <c r="G788" s="3" t="s">
        <v>11</v>
      </c>
      <c r="H788" s="3" t="s">
        <v>12</v>
      </c>
      <c r="I788" s="3" t="s">
        <v>8</v>
      </c>
      <c r="J788" s="3" t="s">
        <v>16</v>
      </c>
      <c r="K788" s="3" t="s">
        <v>9</v>
      </c>
      <c r="L788" s="3" t="s">
        <v>17</v>
      </c>
      <c r="M788" s="4">
        <v>4</v>
      </c>
      <c r="N788" s="5">
        <v>145.85</v>
      </c>
      <c r="O788" s="6">
        <v>0.15</v>
      </c>
      <c r="P788" s="5">
        <v>79.69</v>
      </c>
      <c r="Q788" s="5">
        <f t="shared" si="48"/>
        <v>495.89</v>
      </c>
      <c r="R788" s="5">
        <f t="shared" si="49"/>
        <v>318.76</v>
      </c>
      <c r="S788" s="5">
        <f t="shared" si="50"/>
        <v>177.13</v>
      </c>
      <c r="T788" s="7">
        <f t="shared" si="51"/>
        <v>0.35719615237250196</v>
      </c>
    </row>
    <row r="789" spans="1:20" ht="15.5" x14ac:dyDescent="0.35">
      <c r="A789" s="1">
        <v>474</v>
      </c>
      <c r="B789" s="2">
        <v>46153</v>
      </c>
      <c r="C789" s="3">
        <f>YEAR(SalesDataTable[[#This Row],[Order Date]])</f>
        <v>2026</v>
      </c>
      <c r="D789" s="8" t="str">
        <f>"Q"&amp;ROUNDUP(MONTH(SalesDataTable[[#This Row],[Order Date]])/3,0)</f>
        <v>Q2</v>
      </c>
      <c r="E789" s="3">
        <f>MONTH(SalesDataTable[[#This Row],[Order Date]])</f>
        <v>5</v>
      </c>
      <c r="F789" s="3" t="str">
        <f>TEXT(SalesDataTable[[#This Row],[Order Date]],"MMM")</f>
        <v>May</v>
      </c>
      <c r="G789" s="3" t="s">
        <v>6</v>
      </c>
      <c r="H789" s="3" t="s">
        <v>43</v>
      </c>
      <c r="I789" s="3" t="s">
        <v>2</v>
      </c>
      <c r="J789" s="3" t="s">
        <v>3</v>
      </c>
      <c r="K789" s="3" t="s">
        <v>4</v>
      </c>
      <c r="L789" s="3" t="s">
        <v>30</v>
      </c>
      <c r="M789" s="4">
        <v>2</v>
      </c>
      <c r="N789" s="5">
        <v>100.49</v>
      </c>
      <c r="O789" s="6">
        <v>0.1</v>
      </c>
      <c r="P789" s="5">
        <v>50.11</v>
      </c>
      <c r="Q789" s="5">
        <f t="shared" si="48"/>
        <v>180.88200000000001</v>
      </c>
      <c r="R789" s="5">
        <f t="shared" si="49"/>
        <v>100.22</v>
      </c>
      <c r="S789" s="5">
        <f t="shared" si="50"/>
        <v>80.662000000000006</v>
      </c>
      <c r="T789" s="7">
        <f t="shared" si="51"/>
        <v>0.44593713028383147</v>
      </c>
    </row>
    <row r="790" spans="1:20" ht="15.5" x14ac:dyDescent="0.35">
      <c r="A790" s="1">
        <v>1175</v>
      </c>
      <c r="B790" s="2">
        <v>46153</v>
      </c>
      <c r="C790" s="3">
        <f>YEAR(SalesDataTable[[#This Row],[Order Date]])</f>
        <v>2026</v>
      </c>
      <c r="D790" s="8" t="str">
        <f>"Q"&amp;ROUNDUP(MONTH(SalesDataTable[[#This Row],[Order Date]])/3,0)</f>
        <v>Q2</v>
      </c>
      <c r="E790" s="3">
        <f>MONTH(SalesDataTable[[#This Row],[Order Date]])</f>
        <v>5</v>
      </c>
      <c r="F790" s="3" t="str">
        <f>TEXT(SalesDataTable[[#This Row],[Order Date]],"MMM")</f>
        <v>May</v>
      </c>
      <c r="G790" s="3" t="s">
        <v>11</v>
      </c>
      <c r="H790" s="3" t="s">
        <v>52</v>
      </c>
      <c r="I790" s="3" t="s">
        <v>8</v>
      </c>
      <c r="J790" s="3" t="s">
        <v>3</v>
      </c>
      <c r="K790" s="3" t="s">
        <v>23</v>
      </c>
      <c r="L790" s="3" t="s">
        <v>24</v>
      </c>
      <c r="M790" s="4">
        <v>4</v>
      </c>
      <c r="N790" s="5">
        <v>332.89</v>
      </c>
      <c r="O790" s="6">
        <v>0.1</v>
      </c>
      <c r="P790" s="5">
        <v>198.06</v>
      </c>
      <c r="Q790" s="5">
        <f t="shared" si="48"/>
        <v>1198.404</v>
      </c>
      <c r="R790" s="5">
        <f t="shared" si="49"/>
        <v>792.24</v>
      </c>
      <c r="S790" s="5">
        <f t="shared" si="50"/>
        <v>406.16399999999999</v>
      </c>
      <c r="T790" s="7">
        <f t="shared" si="51"/>
        <v>0.33892076461694054</v>
      </c>
    </row>
    <row r="791" spans="1:20" ht="15.5" x14ac:dyDescent="0.35">
      <c r="A791" s="1">
        <v>2015</v>
      </c>
      <c r="B791" s="2">
        <v>46153</v>
      </c>
      <c r="C791" s="3">
        <f>YEAR(SalesDataTable[[#This Row],[Order Date]])</f>
        <v>2026</v>
      </c>
      <c r="D791" s="8" t="str">
        <f>"Q"&amp;ROUNDUP(MONTH(SalesDataTable[[#This Row],[Order Date]])/3,0)</f>
        <v>Q2</v>
      </c>
      <c r="E791" s="3">
        <f>MONTH(SalesDataTable[[#This Row],[Order Date]])</f>
        <v>5</v>
      </c>
      <c r="F791" s="3" t="str">
        <f>TEXT(SalesDataTable[[#This Row],[Order Date]],"MMM")</f>
        <v>May</v>
      </c>
      <c r="G791" s="3" t="s">
        <v>6</v>
      </c>
      <c r="H791" s="3" t="s">
        <v>43</v>
      </c>
      <c r="I791" s="3" t="s">
        <v>2</v>
      </c>
      <c r="J791" s="3" t="s">
        <v>13</v>
      </c>
      <c r="K791" s="3" t="s">
        <v>9</v>
      </c>
      <c r="L791" s="3" t="s">
        <v>37</v>
      </c>
      <c r="M791" s="4">
        <v>1</v>
      </c>
      <c r="N791" s="5">
        <v>154.6</v>
      </c>
      <c r="O791" s="6">
        <v>0</v>
      </c>
      <c r="P791" s="5">
        <v>80.05</v>
      </c>
      <c r="Q791" s="5">
        <f t="shared" si="48"/>
        <v>154.6</v>
      </c>
      <c r="R791" s="5">
        <f t="shared" si="49"/>
        <v>80.05</v>
      </c>
      <c r="S791" s="5">
        <f t="shared" si="50"/>
        <v>74.55</v>
      </c>
      <c r="T791" s="7">
        <f t="shared" si="51"/>
        <v>0.48221216041397152</v>
      </c>
    </row>
    <row r="792" spans="1:20" ht="15.5" x14ac:dyDescent="0.35">
      <c r="A792" s="1">
        <v>2196</v>
      </c>
      <c r="B792" s="2">
        <v>46153</v>
      </c>
      <c r="C792" s="3">
        <f>YEAR(SalesDataTable[[#This Row],[Order Date]])</f>
        <v>2026</v>
      </c>
      <c r="D792" s="8" t="str">
        <f>"Q"&amp;ROUNDUP(MONTH(SalesDataTable[[#This Row],[Order Date]])/3,0)</f>
        <v>Q2</v>
      </c>
      <c r="E792" s="3">
        <f>MONTH(SalesDataTable[[#This Row],[Order Date]])</f>
        <v>5</v>
      </c>
      <c r="F792" s="3" t="str">
        <f>TEXT(SalesDataTable[[#This Row],[Order Date]],"MMM")</f>
        <v>May</v>
      </c>
      <c r="G792" s="3" t="s">
        <v>20</v>
      </c>
      <c r="H792" s="3" t="s">
        <v>21</v>
      </c>
      <c r="I792" s="3" t="s">
        <v>28</v>
      </c>
      <c r="J792" s="3" t="s">
        <v>3</v>
      </c>
      <c r="K792" s="3" t="s">
        <v>4</v>
      </c>
      <c r="L792" s="3" t="s">
        <v>5</v>
      </c>
      <c r="M792" s="4">
        <v>1</v>
      </c>
      <c r="N792" s="5">
        <v>83.23</v>
      </c>
      <c r="O792" s="6">
        <v>0.05</v>
      </c>
      <c r="P792" s="5">
        <v>43.82</v>
      </c>
      <c r="Q792" s="5">
        <f t="shared" si="48"/>
        <v>79.0685</v>
      </c>
      <c r="R792" s="5">
        <f t="shared" si="49"/>
        <v>43.82</v>
      </c>
      <c r="S792" s="5">
        <f t="shared" si="50"/>
        <v>35.2485</v>
      </c>
      <c r="T792" s="7">
        <f t="shared" si="51"/>
        <v>0.44579699880483376</v>
      </c>
    </row>
    <row r="793" spans="1:20" ht="15.5" x14ac:dyDescent="0.35">
      <c r="A793" s="1">
        <v>3508</v>
      </c>
      <c r="B793" s="2">
        <v>46153</v>
      </c>
      <c r="C793" s="3">
        <f>YEAR(SalesDataTable[[#This Row],[Order Date]])</f>
        <v>2026</v>
      </c>
      <c r="D793" s="8" t="str">
        <f>"Q"&amp;ROUNDUP(MONTH(SalesDataTable[[#This Row],[Order Date]])/3,0)</f>
        <v>Q2</v>
      </c>
      <c r="E793" s="3">
        <f>MONTH(SalesDataTable[[#This Row],[Order Date]])</f>
        <v>5</v>
      </c>
      <c r="F793" s="3" t="str">
        <f>TEXT(SalesDataTable[[#This Row],[Order Date]],"MMM")</f>
        <v>May</v>
      </c>
      <c r="G793" s="3" t="s">
        <v>6</v>
      </c>
      <c r="H793" s="3" t="s">
        <v>43</v>
      </c>
      <c r="I793" s="3" t="s">
        <v>28</v>
      </c>
      <c r="J793" s="3" t="s">
        <v>3</v>
      </c>
      <c r="K793" s="3" t="s">
        <v>14</v>
      </c>
      <c r="L793" s="3" t="s">
        <v>32</v>
      </c>
      <c r="M793" s="4">
        <v>3</v>
      </c>
      <c r="N793" s="5">
        <v>46.23</v>
      </c>
      <c r="O793" s="6">
        <v>0</v>
      </c>
      <c r="P793" s="5">
        <v>18.47</v>
      </c>
      <c r="Q793" s="5">
        <f t="shared" si="48"/>
        <v>138.69</v>
      </c>
      <c r="R793" s="5">
        <f t="shared" si="49"/>
        <v>55.41</v>
      </c>
      <c r="S793" s="5">
        <f t="shared" si="50"/>
        <v>83.28</v>
      </c>
      <c r="T793" s="7">
        <f t="shared" si="51"/>
        <v>0.60047588146225395</v>
      </c>
    </row>
    <row r="794" spans="1:20" ht="15.5" x14ac:dyDescent="0.35">
      <c r="A794" s="1">
        <v>3516</v>
      </c>
      <c r="B794" s="2">
        <v>46153</v>
      </c>
      <c r="C794" s="3">
        <f>YEAR(SalesDataTable[[#This Row],[Order Date]])</f>
        <v>2026</v>
      </c>
      <c r="D794" s="8" t="str">
        <f>"Q"&amp;ROUNDUP(MONTH(SalesDataTable[[#This Row],[Order Date]])/3,0)</f>
        <v>Q2</v>
      </c>
      <c r="E794" s="3">
        <f>MONTH(SalesDataTable[[#This Row],[Order Date]])</f>
        <v>5</v>
      </c>
      <c r="F794" s="3" t="str">
        <f>TEXT(SalesDataTable[[#This Row],[Order Date]],"MMM")</f>
        <v>May</v>
      </c>
      <c r="G794" s="3" t="s">
        <v>20</v>
      </c>
      <c r="H794" s="3" t="s">
        <v>31</v>
      </c>
      <c r="I794" s="3" t="s">
        <v>28</v>
      </c>
      <c r="J794" s="3" t="s">
        <v>3</v>
      </c>
      <c r="K794" s="3" t="s">
        <v>23</v>
      </c>
      <c r="L794" s="3" t="s">
        <v>51</v>
      </c>
      <c r="M794" s="4">
        <v>1</v>
      </c>
      <c r="N794" s="5">
        <v>125.3</v>
      </c>
      <c r="O794" s="6">
        <v>0.05</v>
      </c>
      <c r="P794" s="5">
        <v>59.62</v>
      </c>
      <c r="Q794" s="5">
        <f t="shared" si="48"/>
        <v>119.035</v>
      </c>
      <c r="R794" s="5">
        <f t="shared" si="49"/>
        <v>59.62</v>
      </c>
      <c r="S794" s="5">
        <f t="shared" si="50"/>
        <v>59.414999999999999</v>
      </c>
      <c r="T794" s="7">
        <f t="shared" si="51"/>
        <v>0.49913890872432476</v>
      </c>
    </row>
    <row r="795" spans="1:20" ht="15.5" x14ac:dyDescent="0.35">
      <c r="A795" s="1">
        <v>3570</v>
      </c>
      <c r="B795" s="2">
        <v>46153</v>
      </c>
      <c r="C795" s="3">
        <f>YEAR(SalesDataTable[[#This Row],[Order Date]])</f>
        <v>2026</v>
      </c>
      <c r="D795" s="8" t="str">
        <f>"Q"&amp;ROUNDUP(MONTH(SalesDataTable[[#This Row],[Order Date]])/3,0)</f>
        <v>Q2</v>
      </c>
      <c r="E795" s="3">
        <f>MONTH(SalesDataTable[[#This Row],[Order Date]])</f>
        <v>5</v>
      </c>
      <c r="F795" s="3" t="str">
        <f>TEXT(SalesDataTable[[#This Row],[Order Date]],"MMM")</f>
        <v>May</v>
      </c>
      <c r="G795" s="3" t="s">
        <v>6</v>
      </c>
      <c r="H795" s="3" t="s">
        <v>43</v>
      </c>
      <c r="I795" s="3" t="s">
        <v>2</v>
      </c>
      <c r="J795" s="3" t="s">
        <v>16</v>
      </c>
      <c r="K795" s="3" t="s">
        <v>14</v>
      </c>
      <c r="L795" s="3" t="s">
        <v>15</v>
      </c>
      <c r="M795" s="4">
        <v>1</v>
      </c>
      <c r="N795" s="5">
        <v>36.159999999999997</v>
      </c>
      <c r="O795" s="6">
        <v>0.1</v>
      </c>
      <c r="P795" s="5">
        <v>13.38</v>
      </c>
      <c r="Q795" s="5">
        <f t="shared" si="48"/>
        <v>32.543999999999997</v>
      </c>
      <c r="R795" s="5">
        <f t="shared" si="49"/>
        <v>13.38</v>
      </c>
      <c r="S795" s="5">
        <f t="shared" si="50"/>
        <v>19.163999999999994</v>
      </c>
      <c r="T795" s="7">
        <f t="shared" si="51"/>
        <v>0.58886430678466062</v>
      </c>
    </row>
    <row r="796" spans="1:20" ht="15.5" x14ac:dyDescent="0.35">
      <c r="A796" s="1">
        <v>4799</v>
      </c>
      <c r="B796" s="2">
        <v>46153</v>
      </c>
      <c r="C796" s="3">
        <f>YEAR(SalesDataTable[[#This Row],[Order Date]])</f>
        <v>2026</v>
      </c>
      <c r="D796" s="8" t="str">
        <f>"Q"&amp;ROUNDUP(MONTH(SalesDataTable[[#This Row],[Order Date]])/3,0)</f>
        <v>Q2</v>
      </c>
      <c r="E796" s="3">
        <f>MONTH(SalesDataTable[[#This Row],[Order Date]])</f>
        <v>5</v>
      </c>
      <c r="F796" s="3" t="str">
        <f>TEXT(SalesDataTable[[#This Row],[Order Date]],"MMM")</f>
        <v>May</v>
      </c>
      <c r="G796" s="3" t="s">
        <v>20</v>
      </c>
      <c r="H796" s="3" t="s">
        <v>47</v>
      </c>
      <c r="I796" s="3" t="s">
        <v>2</v>
      </c>
      <c r="J796" s="3" t="s">
        <v>3</v>
      </c>
      <c r="K796" s="3" t="s">
        <v>23</v>
      </c>
      <c r="L796" s="3" t="s">
        <v>51</v>
      </c>
      <c r="M796" s="4">
        <v>1</v>
      </c>
      <c r="N796" s="5">
        <v>121.41</v>
      </c>
      <c r="O796" s="6">
        <v>0.05</v>
      </c>
      <c r="P796" s="5">
        <v>60.75</v>
      </c>
      <c r="Q796" s="5">
        <f t="shared" si="48"/>
        <v>115.33949999999999</v>
      </c>
      <c r="R796" s="5">
        <f t="shared" si="49"/>
        <v>60.75</v>
      </c>
      <c r="S796" s="5">
        <f t="shared" si="50"/>
        <v>54.589499999999987</v>
      </c>
      <c r="T796" s="7">
        <f t="shared" si="51"/>
        <v>0.47329405797666879</v>
      </c>
    </row>
    <row r="797" spans="1:20" ht="15.5" x14ac:dyDescent="0.35">
      <c r="A797" s="1">
        <v>5156</v>
      </c>
      <c r="B797" s="2">
        <v>46153</v>
      </c>
      <c r="C797" s="3">
        <f>YEAR(SalesDataTable[[#This Row],[Order Date]])</f>
        <v>2026</v>
      </c>
      <c r="D797" s="8" t="str">
        <f>"Q"&amp;ROUNDUP(MONTH(SalesDataTable[[#This Row],[Order Date]])/3,0)</f>
        <v>Q2</v>
      </c>
      <c r="E797" s="3">
        <f>MONTH(SalesDataTable[[#This Row],[Order Date]])</f>
        <v>5</v>
      </c>
      <c r="F797" s="3" t="str">
        <f>TEXT(SalesDataTable[[#This Row],[Order Date]],"MMM")</f>
        <v>May</v>
      </c>
      <c r="G797" s="3" t="s">
        <v>0</v>
      </c>
      <c r="H797" s="3" t="s">
        <v>1</v>
      </c>
      <c r="I797" s="3" t="s">
        <v>19</v>
      </c>
      <c r="J797" s="3" t="s">
        <v>13</v>
      </c>
      <c r="K797" s="3" t="s">
        <v>14</v>
      </c>
      <c r="L797" s="3" t="s">
        <v>44</v>
      </c>
      <c r="M797" s="4">
        <v>3</v>
      </c>
      <c r="N797" s="5">
        <v>132.58000000000001</v>
      </c>
      <c r="O797" s="6">
        <v>0.1</v>
      </c>
      <c r="P797" s="5">
        <v>67.88</v>
      </c>
      <c r="Q797" s="5">
        <f t="shared" si="48"/>
        <v>357.96600000000001</v>
      </c>
      <c r="R797" s="5">
        <f t="shared" si="49"/>
        <v>203.64</v>
      </c>
      <c r="S797" s="5">
        <f t="shared" si="50"/>
        <v>154.32600000000002</v>
      </c>
      <c r="T797" s="7">
        <f t="shared" si="51"/>
        <v>0.43111915656794225</v>
      </c>
    </row>
    <row r="798" spans="1:20" ht="15.5" x14ac:dyDescent="0.35">
      <c r="A798" s="1">
        <v>526</v>
      </c>
      <c r="B798" s="2">
        <v>46154</v>
      </c>
      <c r="C798" s="3">
        <f>YEAR(SalesDataTable[[#This Row],[Order Date]])</f>
        <v>2026</v>
      </c>
      <c r="D798" s="8" t="str">
        <f>"Q"&amp;ROUNDUP(MONTH(SalesDataTable[[#This Row],[Order Date]])/3,0)</f>
        <v>Q2</v>
      </c>
      <c r="E798" s="3">
        <f>MONTH(SalesDataTable[[#This Row],[Order Date]])</f>
        <v>5</v>
      </c>
      <c r="F798" s="3" t="str">
        <f>TEXT(SalesDataTable[[#This Row],[Order Date]],"MMM")</f>
        <v>May</v>
      </c>
      <c r="G798" s="3" t="s">
        <v>6</v>
      </c>
      <c r="H798" s="3" t="s">
        <v>7</v>
      </c>
      <c r="I798" s="3" t="s">
        <v>19</v>
      </c>
      <c r="J798" s="3" t="s">
        <v>3</v>
      </c>
      <c r="K798" s="3" t="s">
        <v>23</v>
      </c>
      <c r="L798" s="3" t="s">
        <v>40</v>
      </c>
      <c r="M798" s="4">
        <v>2</v>
      </c>
      <c r="N798" s="5">
        <v>81.11</v>
      </c>
      <c r="O798" s="6">
        <v>0.05</v>
      </c>
      <c r="P798" s="5">
        <v>40.049999999999997</v>
      </c>
      <c r="Q798" s="5">
        <f t="shared" si="48"/>
        <v>154.10899999999998</v>
      </c>
      <c r="R798" s="5">
        <f t="shared" si="49"/>
        <v>80.099999999999994</v>
      </c>
      <c r="S798" s="5">
        <f t="shared" si="50"/>
        <v>74.008999999999986</v>
      </c>
      <c r="T798" s="7">
        <f t="shared" si="51"/>
        <v>0.48023801335418437</v>
      </c>
    </row>
    <row r="799" spans="1:20" ht="15.5" x14ac:dyDescent="0.35">
      <c r="A799" s="1">
        <v>712</v>
      </c>
      <c r="B799" s="2">
        <v>46154</v>
      </c>
      <c r="C799" s="3">
        <f>YEAR(SalesDataTable[[#This Row],[Order Date]])</f>
        <v>2026</v>
      </c>
      <c r="D799" s="8" t="str">
        <f>"Q"&amp;ROUNDUP(MONTH(SalesDataTable[[#This Row],[Order Date]])/3,0)</f>
        <v>Q2</v>
      </c>
      <c r="E799" s="3">
        <f>MONTH(SalesDataTable[[#This Row],[Order Date]])</f>
        <v>5</v>
      </c>
      <c r="F799" s="3" t="str">
        <f>TEXT(SalesDataTable[[#This Row],[Order Date]],"MMM")</f>
        <v>May</v>
      </c>
      <c r="G799" s="3" t="s">
        <v>6</v>
      </c>
      <c r="H799" s="3" t="s">
        <v>49</v>
      </c>
      <c r="I799" s="3" t="s">
        <v>28</v>
      </c>
      <c r="J799" s="3" t="s">
        <v>16</v>
      </c>
      <c r="K799" s="3" t="s">
        <v>4</v>
      </c>
      <c r="L799" s="3" t="s">
        <v>30</v>
      </c>
      <c r="M799" s="4">
        <v>3</v>
      </c>
      <c r="N799" s="5">
        <v>104.54</v>
      </c>
      <c r="O799" s="6">
        <v>0</v>
      </c>
      <c r="P799" s="5">
        <v>51.45</v>
      </c>
      <c r="Q799" s="5">
        <f t="shared" si="48"/>
        <v>313.62</v>
      </c>
      <c r="R799" s="5">
        <f t="shared" si="49"/>
        <v>154.35000000000002</v>
      </c>
      <c r="S799" s="5">
        <f t="shared" si="50"/>
        <v>159.26999999999998</v>
      </c>
      <c r="T799" s="7">
        <f t="shared" si="51"/>
        <v>0.50784388750717424</v>
      </c>
    </row>
    <row r="800" spans="1:20" ht="15.5" x14ac:dyDescent="0.35">
      <c r="A800" s="1">
        <v>1533</v>
      </c>
      <c r="B800" s="2">
        <v>46154</v>
      </c>
      <c r="C800" s="3">
        <f>YEAR(SalesDataTable[[#This Row],[Order Date]])</f>
        <v>2026</v>
      </c>
      <c r="D800" s="8" t="str">
        <f>"Q"&amp;ROUNDUP(MONTH(SalesDataTable[[#This Row],[Order Date]])/3,0)</f>
        <v>Q2</v>
      </c>
      <c r="E800" s="3">
        <f>MONTH(SalesDataTable[[#This Row],[Order Date]])</f>
        <v>5</v>
      </c>
      <c r="F800" s="3" t="str">
        <f>TEXT(SalesDataTable[[#This Row],[Order Date]],"MMM")</f>
        <v>May</v>
      </c>
      <c r="G800" s="3" t="s">
        <v>11</v>
      </c>
      <c r="H800" s="3" t="s">
        <v>52</v>
      </c>
      <c r="I800" s="3" t="s">
        <v>19</v>
      </c>
      <c r="J800" s="3" t="s">
        <v>13</v>
      </c>
      <c r="K800" s="3" t="s">
        <v>9</v>
      </c>
      <c r="L800" s="3" t="s">
        <v>17</v>
      </c>
      <c r="M800" s="4">
        <v>3</v>
      </c>
      <c r="N800" s="5">
        <v>143.87</v>
      </c>
      <c r="O800" s="6">
        <v>0</v>
      </c>
      <c r="P800" s="5">
        <v>79.2</v>
      </c>
      <c r="Q800" s="5">
        <f t="shared" si="48"/>
        <v>431.61</v>
      </c>
      <c r="R800" s="5">
        <f t="shared" si="49"/>
        <v>237.60000000000002</v>
      </c>
      <c r="S800" s="5">
        <f t="shared" si="50"/>
        <v>194.01</v>
      </c>
      <c r="T800" s="7">
        <f t="shared" si="51"/>
        <v>0.44950302356293875</v>
      </c>
    </row>
    <row r="801" spans="1:20" ht="15.5" x14ac:dyDescent="0.35">
      <c r="A801" s="1">
        <v>1933</v>
      </c>
      <c r="B801" s="2">
        <v>46154</v>
      </c>
      <c r="C801" s="3">
        <f>YEAR(SalesDataTable[[#This Row],[Order Date]])</f>
        <v>2026</v>
      </c>
      <c r="D801" s="8" t="str">
        <f>"Q"&amp;ROUNDUP(MONTH(SalesDataTable[[#This Row],[Order Date]])/3,0)</f>
        <v>Q2</v>
      </c>
      <c r="E801" s="3">
        <f>MONTH(SalesDataTable[[#This Row],[Order Date]])</f>
        <v>5</v>
      </c>
      <c r="F801" s="3" t="str">
        <f>TEXT(SalesDataTable[[#This Row],[Order Date]],"MMM")</f>
        <v>May</v>
      </c>
      <c r="G801" s="3" t="s">
        <v>20</v>
      </c>
      <c r="H801" s="3" t="s">
        <v>47</v>
      </c>
      <c r="I801" s="3" t="s">
        <v>2</v>
      </c>
      <c r="J801" s="3" t="s">
        <v>3</v>
      </c>
      <c r="K801" s="3" t="s">
        <v>14</v>
      </c>
      <c r="L801" s="3" t="s">
        <v>15</v>
      </c>
      <c r="M801" s="4">
        <v>1</v>
      </c>
      <c r="N801" s="5">
        <v>36.950000000000003</v>
      </c>
      <c r="O801" s="6">
        <v>0.1</v>
      </c>
      <c r="P801" s="5">
        <v>13.26</v>
      </c>
      <c r="Q801" s="5">
        <f t="shared" si="48"/>
        <v>33.255000000000003</v>
      </c>
      <c r="R801" s="5">
        <f t="shared" si="49"/>
        <v>13.26</v>
      </c>
      <c r="S801" s="5">
        <f t="shared" si="50"/>
        <v>19.995000000000005</v>
      </c>
      <c r="T801" s="7">
        <f t="shared" si="51"/>
        <v>0.60126296797474077</v>
      </c>
    </row>
    <row r="802" spans="1:20" ht="15.5" x14ac:dyDescent="0.35">
      <c r="A802" s="1">
        <v>3128</v>
      </c>
      <c r="B802" s="2">
        <v>46154</v>
      </c>
      <c r="C802" s="3">
        <f>YEAR(SalesDataTable[[#This Row],[Order Date]])</f>
        <v>2026</v>
      </c>
      <c r="D802" s="8" t="str">
        <f>"Q"&amp;ROUNDUP(MONTH(SalesDataTable[[#This Row],[Order Date]])/3,0)</f>
        <v>Q2</v>
      </c>
      <c r="E802" s="3">
        <f>MONTH(SalesDataTable[[#This Row],[Order Date]])</f>
        <v>5</v>
      </c>
      <c r="F802" s="3" t="str">
        <f>TEXT(SalesDataTable[[#This Row],[Order Date]],"MMM")</f>
        <v>May</v>
      </c>
      <c r="G802" s="3" t="s">
        <v>11</v>
      </c>
      <c r="H802" s="3" t="s">
        <v>25</v>
      </c>
      <c r="I802" s="3" t="s">
        <v>2</v>
      </c>
      <c r="J802" s="3" t="s">
        <v>13</v>
      </c>
      <c r="K802" s="3" t="s">
        <v>23</v>
      </c>
      <c r="L802" s="3" t="s">
        <v>51</v>
      </c>
      <c r="M802" s="4">
        <v>1</v>
      </c>
      <c r="N802" s="5">
        <v>121.38</v>
      </c>
      <c r="O802" s="6">
        <v>0</v>
      </c>
      <c r="P802" s="5">
        <v>59.68</v>
      </c>
      <c r="Q802" s="5">
        <f t="shared" si="48"/>
        <v>121.38</v>
      </c>
      <c r="R802" s="5">
        <f t="shared" si="49"/>
        <v>59.68</v>
      </c>
      <c r="S802" s="5">
        <f t="shared" si="50"/>
        <v>61.699999999999996</v>
      </c>
      <c r="T802" s="7">
        <f t="shared" si="51"/>
        <v>0.50832097544900312</v>
      </c>
    </row>
    <row r="803" spans="1:20" ht="15.5" x14ac:dyDescent="0.35">
      <c r="A803" s="1">
        <v>4922</v>
      </c>
      <c r="B803" s="2">
        <v>46154</v>
      </c>
      <c r="C803" s="3">
        <f>YEAR(SalesDataTable[[#This Row],[Order Date]])</f>
        <v>2026</v>
      </c>
      <c r="D803" s="8" t="str">
        <f>"Q"&amp;ROUNDUP(MONTH(SalesDataTable[[#This Row],[Order Date]])/3,0)</f>
        <v>Q2</v>
      </c>
      <c r="E803" s="3">
        <f>MONTH(SalesDataTable[[#This Row],[Order Date]])</f>
        <v>5</v>
      </c>
      <c r="F803" s="3" t="str">
        <f>TEXT(SalesDataTable[[#This Row],[Order Date]],"MMM")</f>
        <v>May</v>
      </c>
      <c r="G803" s="3" t="s">
        <v>20</v>
      </c>
      <c r="H803" s="3" t="s">
        <v>33</v>
      </c>
      <c r="I803" s="3" t="s">
        <v>2</v>
      </c>
      <c r="J803" s="3" t="s">
        <v>3</v>
      </c>
      <c r="K803" s="3" t="s">
        <v>34</v>
      </c>
      <c r="L803" s="3" t="s">
        <v>35</v>
      </c>
      <c r="M803" s="4">
        <v>2</v>
      </c>
      <c r="N803" s="5">
        <v>39.79</v>
      </c>
      <c r="O803" s="6">
        <v>0.1</v>
      </c>
      <c r="P803" s="5">
        <v>14.33</v>
      </c>
      <c r="Q803" s="5">
        <f t="shared" si="48"/>
        <v>71.622</v>
      </c>
      <c r="R803" s="5">
        <f t="shared" si="49"/>
        <v>28.66</v>
      </c>
      <c r="S803" s="5">
        <f t="shared" si="50"/>
        <v>42.962000000000003</v>
      </c>
      <c r="T803" s="7">
        <f t="shared" si="51"/>
        <v>0.59984362346764963</v>
      </c>
    </row>
    <row r="804" spans="1:20" ht="15.5" x14ac:dyDescent="0.35">
      <c r="A804" s="1">
        <v>5051</v>
      </c>
      <c r="B804" s="2">
        <v>46154</v>
      </c>
      <c r="C804" s="3">
        <f>YEAR(SalesDataTable[[#This Row],[Order Date]])</f>
        <v>2026</v>
      </c>
      <c r="D804" s="8" t="str">
        <f>"Q"&amp;ROUNDUP(MONTH(SalesDataTable[[#This Row],[Order Date]])/3,0)</f>
        <v>Q2</v>
      </c>
      <c r="E804" s="3">
        <f>MONTH(SalesDataTable[[#This Row],[Order Date]])</f>
        <v>5</v>
      </c>
      <c r="F804" s="3" t="str">
        <f>TEXT(SalesDataTable[[#This Row],[Order Date]],"MMM")</f>
        <v>May</v>
      </c>
      <c r="G804" s="3" t="s">
        <v>0</v>
      </c>
      <c r="H804" s="3" t="s">
        <v>50</v>
      </c>
      <c r="I804" s="3" t="s">
        <v>19</v>
      </c>
      <c r="J804" s="3" t="s">
        <v>3</v>
      </c>
      <c r="K804" s="3" t="s">
        <v>4</v>
      </c>
      <c r="L804" s="3" t="s">
        <v>22</v>
      </c>
      <c r="M804" s="4">
        <v>4</v>
      </c>
      <c r="N804" s="5">
        <v>51.31</v>
      </c>
      <c r="O804" s="6">
        <v>0</v>
      </c>
      <c r="P804" s="5">
        <v>22.19</v>
      </c>
      <c r="Q804" s="5">
        <f t="shared" si="48"/>
        <v>205.24</v>
      </c>
      <c r="R804" s="5">
        <f t="shared" si="49"/>
        <v>88.76</v>
      </c>
      <c r="S804" s="5">
        <f t="shared" si="50"/>
        <v>116.48</v>
      </c>
      <c r="T804" s="7">
        <f t="shared" si="51"/>
        <v>0.56753069577080495</v>
      </c>
    </row>
    <row r="805" spans="1:20" ht="15.5" x14ac:dyDescent="0.35">
      <c r="A805" s="1">
        <v>5182</v>
      </c>
      <c r="B805" s="2">
        <v>46154</v>
      </c>
      <c r="C805" s="3">
        <f>YEAR(SalesDataTable[[#This Row],[Order Date]])</f>
        <v>2026</v>
      </c>
      <c r="D805" s="8" t="str">
        <f>"Q"&amp;ROUNDUP(MONTH(SalesDataTable[[#This Row],[Order Date]])/3,0)</f>
        <v>Q2</v>
      </c>
      <c r="E805" s="3">
        <f>MONTH(SalesDataTable[[#This Row],[Order Date]])</f>
        <v>5</v>
      </c>
      <c r="F805" s="3" t="str">
        <f>TEXT(SalesDataTable[[#This Row],[Order Date]],"MMM")</f>
        <v>May</v>
      </c>
      <c r="G805" s="3" t="s">
        <v>20</v>
      </c>
      <c r="H805" s="3" t="s">
        <v>31</v>
      </c>
      <c r="I805" s="3" t="s">
        <v>2</v>
      </c>
      <c r="J805" s="3" t="s">
        <v>3</v>
      </c>
      <c r="K805" s="3" t="s">
        <v>34</v>
      </c>
      <c r="L805" s="3" t="s">
        <v>45</v>
      </c>
      <c r="M805" s="4">
        <v>2</v>
      </c>
      <c r="N805" s="5">
        <v>51.15</v>
      </c>
      <c r="O805" s="6">
        <v>0</v>
      </c>
      <c r="P805" s="5">
        <v>22.53</v>
      </c>
      <c r="Q805" s="5">
        <f t="shared" si="48"/>
        <v>102.3</v>
      </c>
      <c r="R805" s="5">
        <f t="shared" si="49"/>
        <v>45.06</v>
      </c>
      <c r="S805" s="5">
        <f t="shared" si="50"/>
        <v>57.239999999999995</v>
      </c>
      <c r="T805" s="7">
        <f t="shared" si="51"/>
        <v>0.55953079178885623</v>
      </c>
    </row>
    <row r="806" spans="1:20" ht="15.5" x14ac:dyDescent="0.35">
      <c r="A806" s="1">
        <v>1071</v>
      </c>
      <c r="B806" s="2">
        <v>46155</v>
      </c>
      <c r="C806" s="3">
        <f>YEAR(SalesDataTable[[#This Row],[Order Date]])</f>
        <v>2026</v>
      </c>
      <c r="D806" s="8" t="str">
        <f>"Q"&amp;ROUNDUP(MONTH(SalesDataTable[[#This Row],[Order Date]])/3,0)</f>
        <v>Q2</v>
      </c>
      <c r="E806" s="3">
        <f>MONTH(SalesDataTable[[#This Row],[Order Date]])</f>
        <v>5</v>
      </c>
      <c r="F806" s="3" t="str">
        <f>TEXT(SalesDataTable[[#This Row],[Order Date]],"MMM")</f>
        <v>May</v>
      </c>
      <c r="G806" s="3" t="s">
        <v>6</v>
      </c>
      <c r="H806" s="3" t="s">
        <v>43</v>
      </c>
      <c r="I806" s="3" t="s">
        <v>19</v>
      </c>
      <c r="J806" s="3" t="s">
        <v>16</v>
      </c>
      <c r="K806" s="3" t="s">
        <v>34</v>
      </c>
      <c r="L806" s="3" t="s">
        <v>45</v>
      </c>
      <c r="M806" s="4">
        <v>1</v>
      </c>
      <c r="N806" s="5">
        <v>50.83</v>
      </c>
      <c r="O806" s="6">
        <v>0.1</v>
      </c>
      <c r="P806" s="5">
        <v>21.82</v>
      </c>
      <c r="Q806" s="5">
        <f t="shared" si="48"/>
        <v>45.747</v>
      </c>
      <c r="R806" s="5">
        <f t="shared" si="49"/>
        <v>21.82</v>
      </c>
      <c r="S806" s="5">
        <f t="shared" si="50"/>
        <v>23.927</v>
      </c>
      <c r="T806" s="7">
        <f t="shared" si="51"/>
        <v>0.52302883249174803</v>
      </c>
    </row>
    <row r="807" spans="1:20" ht="15.5" x14ac:dyDescent="0.35">
      <c r="A807" s="1">
        <v>1210</v>
      </c>
      <c r="B807" s="2">
        <v>46155</v>
      </c>
      <c r="C807" s="3">
        <f>YEAR(SalesDataTable[[#This Row],[Order Date]])</f>
        <v>2026</v>
      </c>
      <c r="D807" s="8" t="str">
        <f>"Q"&amp;ROUNDUP(MONTH(SalesDataTable[[#This Row],[Order Date]])/3,0)</f>
        <v>Q2</v>
      </c>
      <c r="E807" s="3">
        <f>MONTH(SalesDataTable[[#This Row],[Order Date]])</f>
        <v>5</v>
      </c>
      <c r="F807" s="3" t="str">
        <f>TEXT(SalesDataTable[[#This Row],[Order Date]],"MMM")</f>
        <v>May</v>
      </c>
      <c r="G807" s="3" t="s">
        <v>11</v>
      </c>
      <c r="H807" s="3" t="s">
        <v>12</v>
      </c>
      <c r="I807" s="3" t="s">
        <v>8</v>
      </c>
      <c r="J807" s="3" t="s">
        <v>16</v>
      </c>
      <c r="K807" s="3" t="s">
        <v>9</v>
      </c>
      <c r="L807" s="3" t="s">
        <v>17</v>
      </c>
      <c r="M807" s="4">
        <v>6</v>
      </c>
      <c r="N807" s="5">
        <v>141.9</v>
      </c>
      <c r="O807" s="6">
        <v>0.1</v>
      </c>
      <c r="P807" s="5">
        <v>79.64</v>
      </c>
      <c r="Q807" s="5">
        <f t="shared" si="48"/>
        <v>766.2600000000001</v>
      </c>
      <c r="R807" s="5">
        <f t="shared" si="49"/>
        <v>477.84000000000003</v>
      </c>
      <c r="S807" s="5">
        <f t="shared" si="50"/>
        <v>288.42000000000007</v>
      </c>
      <c r="T807" s="7">
        <f t="shared" si="51"/>
        <v>0.37639965546942294</v>
      </c>
    </row>
    <row r="808" spans="1:20" ht="15.5" x14ac:dyDescent="0.35">
      <c r="A808" s="1">
        <v>1244</v>
      </c>
      <c r="B808" s="2">
        <v>46155</v>
      </c>
      <c r="C808" s="3">
        <f>YEAR(SalesDataTable[[#This Row],[Order Date]])</f>
        <v>2026</v>
      </c>
      <c r="D808" s="8" t="str">
        <f>"Q"&amp;ROUNDUP(MONTH(SalesDataTable[[#This Row],[Order Date]])/3,0)</f>
        <v>Q2</v>
      </c>
      <c r="E808" s="3">
        <f>MONTH(SalesDataTable[[#This Row],[Order Date]])</f>
        <v>5</v>
      </c>
      <c r="F808" s="3" t="str">
        <f>TEXT(SalesDataTable[[#This Row],[Order Date]],"MMM")</f>
        <v>May</v>
      </c>
      <c r="G808" s="3" t="s">
        <v>20</v>
      </c>
      <c r="H808" s="3" t="s">
        <v>33</v>
      </c>
      <c r="I808" s="3" t="s">
        <v>2</v>
      </c>
      <c r="J808" s="3" t="s">
        <v>3</v>
      </c>
      <c r="K808" s="3" t="s">
        <v>23</v>
      </c>
      <c r="L808" s="3" t="s">
        <v>51</v>
      </c>
      <c r="M808" s="4">
        <v>1</v>
      </c>
      <c r="N808" s="5">
        <v>122.11</v>
      </c>
      <c r="O808" s="6">
        <v>0</v>
      </c>
      <c r="P808" s="5">
        <v>59.86</v>
      </c>
      <c r="Q808" s="5">
        <f t="shared" si="48"/>
        <v>122.11</v>
      </c>
      <c r="R808" s="5">
        <f t="shared" si="49"/>
        <v>59.86</v>
      </c>
      <c r="S808" s="5">
        <f t="shared" si="50"/>
        <v>62.25</v>
      </c>
      <c r="T808" s="7">
        <f t="shared" si="51"/>
        <v>0.50978625829170421</v>
      </c>
    </row>
    <row r="809" spans="1:20" ht="15.5" x14ac:dyDescent="0.35">
      <c r="A809" s="1">
        <v>1403</v>
      </c>
      <c r="B809" s="2">
        <v>46155</v>
      </c>
      <c r="C809" s="3">
        <f>YEAR(SalesDataTable[[#This Row],[Order Date]])</f>
        <v>2026</v>
      </c>
      <c r="D809" s="8" t="str">
        <f>"Q"&amp;ROUNDUP(MONTH(SalesDataTable[[#This Row],[Order Date]])/3,0)</f>
        <v>Q2</v>
      </c>
      <c r="E809" s="3">
        <f>MONTH(SalesDataTable[[#This Row],[Order Date]])</f>
        <v>5</v>
      </c>
      <c r="F809" s="3" t="str">
        <f>TEXT(SalesDataTable[[#This Row],[Order Date]],"MMM")</f>
        <v>May</v>
      </c>
      <c r="G809" s="3" t="s">
        <v>6</v>
      </c>
      <c r="H809" s="3" t="s">
        <v>41</v>
      </c>
      <c r="I809" s="3" t="s">
        <v>2</v>
      </c>
      <c r="J809" s="3" t="s">
        <v>3</v>
      </c>
      <c r="K809" s="3" t="s">
        <v>4</v>
      </c>
      <c r="L809" s="3" t="s">
        <v>30</v>
      </c>
      <c r="M809" s="4">
        <v>1</v>
      </c>
      <c r="N809" s="5">
        <v>102.38</v>
      </c>
      <c r="O809" s="6">
        <v>0</v>
      </c>
      <c r="P809" s="5">
        <v>50.82</v>
      </c>
      <c r="Q809" s="5">
        <f t="shared" si="48"/>
        <v>102.38</v>
      </c>
      <c r="R809" s="5">
        <f t="shared" si="49"/>
        <v>50.82</v>
      </c>
      <c r="S809" s="5">
        <f t="shared" si="50"/>
        <v>51.559999999999995</v>
      </c>
      <c r="T809" s="7">
        <f t="shared" si="51"/>
        <v>0.50361398710685679</v>
      </c>
    </row>
    <row r="810" spans="1:20" ht="15.5" x14ac:dyDescent="0.35">
      <c r="A810" s="1">
        <v>1592</v>
      </c>
      <c r="B810" s="2">
        <v>46155</v>
      </c>
      <c r="C810" s="3">
        <f>YEAR(SalesDataTable[[#This Row],[Order Date]])</f>
        <v>2026</v>
      </c>
      <c r="D810" s="8" t="str">
        <f>"Q"&amp;ROUNDUP(MONTH(SalesDataTable[[#This Row],[Order Date]])/3,0)</f>
        <v>Q2</v>
      </c>
      <c r="E810" s="3">
        <f>MONTH(SalesDataTable[[#This Row],[Order Date]])</f>
        <v>5</v>
      </c>
      <c r="F810" s="3" t="str">
        <f>TEXT(SalesDataTable[[#This Row],[Order Date]],"MMM")</f>
        <v>May</v>
      </c>
      <c r="G810" s="3" t="s">
        <v>11</v>
      </c>
      <c r="H810" s="3" t="s">
        <v>52</v>
      </c>
      <c r="I810" s="3" t="s">
        <v>19</v>
      </c>
      <c r="J810" s="3" t="s">
        <v>3</v>
      </c>
      <c r="K810" s="3" t="s">
        <v>34</v>
      </c>
      <c r="L810" s="3" t="s">
        <v>42</v>
      </c>
      <c r="M810" s="4">
        <v>5</v>
      </c>
      <c r="N810" s="5">
        <v>37.119999999999997</v>
      </c>
      <c r="O810" s="6">
        <v>0.1</v>
      </c>
      <c r="P810" s="5">
        <v>13.96</v>
      </c>
      <c r="Q810" s="5">
        <f t="shared" si="48"/>
        <v>167.04</v>
      </c>
      <c r="R810" s="5">
        <f t="shared" si="49"/>
        <v>69.800000000000011</v>
      </c>
      <c r="S810" s="5">
        <f t="shared" si="50"/>
        <v>97.239999999999981</v>
      </c>
      <c r="T810" s="7">
        <f t="shared" si="51"/>
        <v>0.58213601532567039</v>
      </c>
    </row>
    <row r="811" spans="1:20" ht="15.5" x14ac:dyDescent="0.35">
      <c r="A811" s="1">
        <v>2581</v>
      </c>
      <c r="B811" s="2">
        <v>46155</v>
      </c>
      <c r="C811" s="3">
        <f>YEAR(SalesDataTable[[#This Row],[Order Date]])</f>
        <v>2026</v>
      </c>
      <c r="D811" s="8" t="str">
        <f>"Q"&amp;ROUNDUP(MONTH(SalesDataTable[[#This Row],[Order Date]])/3,0)</f>
        <v>Q2</v>
      </c>
      <c r="E811" s="3">
        <f>MONTH(SalesDataTable[[#This Row],[Order Date]])</f>
        <v>5</v>
      </c>
      <c r="F811" s="3" t="str">
        <f>TEXT(SalesDataTable[[#This Row],[Order Date]],"MMM")</f>
        <v>May</v>
      </c>
      <c r="G811" s="3" t="s">
        <v>6</v>
      </c>
      <c r="H811" s="3" t="s">
        <v>43</v>
      </c>
      <c r="I811" s="3" t="s">
        <v>2</v>
      </c>
      <c r="J811" s="3" t="s">
        <v>13</v>
      </c>
      <c r="K811" s="3" t="s">
        <v>9</v>
      </c>
      <c r="L811" s="3" t="s">
        <v>10</v>
      </c>
      <c r="M811" s="4">
        <v>2</v>
      </c>
      <c r="N811" s="5">
        <v>91.76</v>
      </c>
      <c r="O811" s="6">
        <v>0.05</v>
      </c>
      <c r="P811" s="5">
        <v>46.31</v>
      </c>
      <c r="Q811" s="5">
        <f t="shared" si="48"/>
        <v>174.34399999999999</v>
      </c>
      <c r="R811" s="5">
        <f t="shared" si="49"/>
        <v>92.62</v>
      </c>
      <c r="S811" s="5">
        <f t="shared" si="50"/>
        <v>81.72399999999999</v>
      </c>
      <c r="T811" s="7">
        <f t="shared" si="51"/>
        <v>0.46875143394668006</v>
      </c>
    </row>
    <row r="812" spans="1:20" ht="15.5" x14ac:dyDescent="0.35">
      <c r="A812" s="1">
        <v>3428</v>
      </c>
      <c r="B812" s="2">
        <v>46155</v>
      </c>
      <c r="C812" s="3">
        <f>YEAR(SalesDataTable[[#This Row],[Order Date]])</f>
        <v>2026</v>
      </c>
      <c r="D812" s="8" t="str">
        <f>"Q"&amp;ROUNDUP(MONTH(SalesDataTable[[#This Row],[Order Date]])/3,0)</f>
        <v>Q2</v>
      </c>
      <c r="E812" s="3">
        <f>MONTH(SalesDataTable[[#This Row],[Order Date]])</f>
        <v>5</v>
      </c>
      <c r="F812" s="3" t="str">
        <f>TEXT(SalesDataTable[[#This Row],[Order Date]],"MMM")</f>
        <v>May</v>
      </c>
      <c r="G812" s="3" t="s">
        <v>20</v>
      </c>
      <c r="H812" s="3" t="s">
        <v>21</v>
      </c>
      <c r="I812" s="3" t="s">
        <v>2</v>
      </c>
      <c r="J812" s="3" t="s">
        <v>3</v>
      </c>
      <c r="K812" s="3" t="s">
        <v>9</v>
      </c>
      <c r="L812" s="3" t="s">
        <v>17</v>
      </c>
      <c r="M812" s="4">
        <v>1</v>
      </c>
      <c r="N812" s="5">
        <v>144.51</v>
      </c>
      <c r="O812" s="6">
        <v>0</v>
      </c>
      <c r="P812" s="5">
        <v>79.22</v>
      </c>
      <c r="Q812" s="5">
        <f t="shared" si="48"/>
        <v>144.51</v>
      </c>
      <c r="R812" s="5">
        <f t="shared" si="49"/>
        <v>79.22</v>
      </c>
      <c r="S812" s="5">
        <f t="shared" si="50"/>
        <v>65.289999999999992</v>
      </c>
      <c r="T812" s="7">
        <f t="shared" si="51"/>
        <v>0.45180264341568055</v>
      </c>
    </row>
    <row r="813" spans="1:20" ht="15.5" x14ac:dyDescent="0.35">
      <c r="A813" s="1">
        <v>765</v>
      </c>
      <c r="B813" s="2">
        <v>46156</v>
      </c>
      <c r="C813" s="3">
        <f>YEAR(SalesDataTable[[#This Row],[Order Date]])</f>
        <v>2026</v>
      </c>
      <c r="D813" s="8" t="str">
        <f>"Q"&amp;ROUNDUP(MONTH(SalesDataTable[[#This Row],[Order Date]])/3,0)</f>
        <v>Q2</v>
      </c>
      <c r="E813" s="3">
        <f>MONTH(SalesDataTable[[#This Row],[Order Date]])</f>
        <v>5</v>
      </c>
      <c r="F813" s="3" t="str">
        <f>TEXT(SalesDataTable[[#This Row],[Order Date]],"MMM")</f>
        <v>May</v>
      </c>
      <c r="G813" s="3" t="s">
        <v>6</v>
      </c>
      <c r="H813" s="3" t="s">
        <v>27</v>
      </c>
      <c r="I813" s="3" t="s">
        <v>8</v>
      </c>
      <c r="J813" s="3" t="s">
        <v>16</v>
      </c>
      <c r="K813" s="3" t="s">
        <v>34</v>
      </c>
      <c r="L813" s="3" t="s">
        <v>45</v>
      </c>
      <c r="M813" s="4">
        <v>3</v>
      </c>
      <c r="N813" s="5">
        <v>49.7</v>
      </c>
      <c r="O813" s="6">
        <v>0.1</v>
      </c>
      <c r="P813" s="5">
        <v>21.84</v>
      </c>
      <c r="Q813" s="5">
        <f t="shared" si="48"/>
        <v>134.19000000000003</v>
      </c>
      <c r="R813" s="5">
        <f t="shared" si="49"/>
        <v>65.52</v>
      </c>
      <c r="S813" s="5">
        <f t="shared" si="50"/>
        <v>68.67000000000003</v>
      </c>
      <c r="T813" s="7">
        <f t="shared" si="51"/>
        <v>0.5117370892018781</v>
      </c>
    </row>
    <row r="814" spans="1:20" ht="15.5" x14ac:dyDescent="0.35">
      <c r="A814" s="1">
        <v>854</v>
      </c>
      <c r="B814" s="2">
        <v>46156</v>
      </c>
      <c r="C814" s="3">
        <f>YEAR(SalesDataTable[[#This Row],[Order Date]])</f>
        <v>2026</v>
      </c>
      <c r="D814" s="8" t="str">
        <f>"Q"&amp;ROUNDUP(MONTH(SalesDataTable[[#This Row],[Order Date]])/3,0)</f>
        <v>Q2</v>
      </c>
      <c r="E814" s="3">
        <f>MONTH(SalesDataTable[[#This Row],[Order Date]])</f>
        <v>5</v>
      </c>
      <c r="F814" s="3" t="str">
        <f>TEXT(SalesDataTable[[#This Row],[Order Date]],"MMM")</f>
        <v>May</v>
      </c>
      <c r="G814" s="3" t="s">
        <v>0</v>
      </c>
      <c r="H814" s="3" t="s">
        <v>1</v>
      </c>
      <c r="I814" s="3" t="s">
        <v>2</v>
      </c>
      <c r="J814" s="3" t="s">
        <v>3</v>
      </c>
      <c r="K814" s="3" t="s">
        <v>23</v>
      </c>
      <c r="L814" s="3" t="s">
        <v>51</v>
      </c>
      <c r="M814" s="4">
        <v>1</v>
      </c>
      <c r="N814" s="5">
        <v>120.9</v>
      </c>
      <c r="O814" s="6">
        <v>0</v>
      </c>
      <c r="P814" s="5">
        <v>59.31</v>
      </c>
      <c r="Q814" s="5">
        <f t="shared" si="48"/>
        <v>120.9</v>
      </c>
      <c r="R814" s="5">
        <f t="shared" si="49"/>
        <v>59.31</v>
      </c>
      <c r="S814" s="5">
        <f t="shared" si="50"/>
        <v>61.59</v>
      </c>
      <c r="T814" s="7">
        <f t="shared" si="51"/>
        <v>0.50942928039702229</v>
      </c>
    </row>
    <row r="815" spans="1:20" ht="15.5" x14ac:dyDescent="0.35">
      <c r="A815" s="1">
        <v>1087</v>
      </c>
      <c r="B815" s="2">
        <v>46156</v>
      </c>
      <c r="C815" s="3">
        <f>YEAR(SalesDataTable[[#This Row],[Order Date]])</f>
        <v>2026</v>
      </c>
      <c r="D815" s="8" t="str">
        <f>"Q"&amp;ROUNDUP(MONTH(SalesDataTable[[#This Row],[Order Date]])/3,0)</f>
        <v>Q2</v>
      </c>
      <c r="E815" s="3">
        <f>MONTH(SalesDataTable[[#This Row],[Order Date]])</f>
        <v>5</v>
      </c>
      <c r="F815" s="3" t="str">
        <f>TEXT(SalesDataTable[[#This Row],[Order Date]],"MMM")</f>
        <v>May</v>
      </c>
      <c r="G815" s="3" t="s">
        <v>11</v>
      </c>
      <c r="H815" s="3" t="s">
        <v>39</v>
      </c>
      <c r="I815" s="3" t="s">
        <v>2</v>
      </c>
      <c r="J815" s="3" t="s">
        <v>3</v>
      </c>
      <c r="K815" s="3" t="s">
        <v>23</v>
      </c>
      <c r="L815" s="3" t="s">
        <v>29</v>
      </c>
      <c r="M815" s="4">
        <v>1</v>
      </c>
      <c r="N815" s="5">
        <v>195.72</v>
      </c>
      <c r="O815" s="6">
        <v>0.05</v>
      </c>
      <c r="P815" s="5">
        <v>105.73</v>
      </c>
      <c r="Q815" s="5">
        <f t="shared" si="48"/>
        <v>185.934</v>
      </c>
      <c r="R815" s="5">
        <f t="shared" si="49"/>
        <v>105.73</v>
      </c>
      <c r="S815" s="5">
        <f t="shared" si="50"/>
        <v>80.203999999999994</v>
      </c>
      <c r="T815" s="7">
        <f t="shared" si="51"/>
        <v>0.43135736336549524</v>
      </c>
    </row>
    <row r="816" spans="1:20" ht="15.5" x14ac:dyDescent="0.35">
      <c r="A816" s="1">
        <v>1150</v>
      </c>
      <c r="B816" s="2">
        <v>46156</v>
      </c>
      <c r="C816" s="3">
        <f>YEAR(SalesDataTable[[#This Row],[Order Date]])</f>
        <v>2026</v>
      </c>
      <c r="D816" s="8" t="str">
        <f>"Q"&amp;ROUNDUP(MONTH(SalesDataTable[[#This Row],[Order Date]])/3,0)</f>
        <v>Q2</v>
      </c>
      <c r="E816" s="3">
        <f>MONTH(SalesDataTable[[#This Row],[Order Date]])</f>
        <v>5</v>
      </c>
      <c r="F816" s="3" t="str">
        <f>TEXT(SalesDataTable[[#This Row],[Order Date]],"MMM")</f>
        <v>May</v>
      </c>
      <c r="G816" s="3" t="s">
        <v>0</v>
      </c>
      <c r="H816" s="3" t="s">
        <v>1</v>
      </c>
      <c r="I816" s="3" t="s">
        <v>8</v>
      </c>
      <c r="J816" s="3" t="s">
        <v>3</v>
      </c>
      <c r="K816" s="3" t="s">
        <v>4</v>
      </c>
      <c r="L816" s="3" t="s">
        <v>26</v>
      </c>
      <c r="M816" s="4">
        <v>8</v>
      </c>
      <c r="N816" s="5">
        <v>40.15</v>
      </c>
      <c r="O816" s="6">
        <v>0.15</v>
      </c>
      <c r="P816" s="5">
        <v>16.91</v>
      </c>
      <c r="Q816" s="5">
        <f t="shared" si="48"/>
        <v>273.02</v>
      </c>
      <c r="R816" s="5">
        <f t="shared" si="49"/>
        <v>135.28</v>
      </c>
      <c r="S816" s="5">
        <f t="shared" si="50"/>
        <v>137.73999999999998</v>
      </c>
      <c r="T816" s="7">
        <f t="shared" si="51"/>
        <v>0.50450516445681637</v>
      </c>
    </row>
    <row r="817" spans="1:20" ht="15.5" x14ac:dyDescent="0.35">
      <c r="A817" s="1">
        <v>1902</v>
      </c>
      <c r="B817" s="2">
        <v>46156</v>
      </c>
      <c r="C817" s="3">
        <f>YEAR(SalesDataTable[[#This Row],[Order Date]])</f>
        <v>2026</v>
      </c>
      <c r="D817" s="8" t="str">
        <f>"Q"&amp;ROUNDUP(MONTH(SalesDataTable[[#This Row],[Order Date]])/3,0)</f>
        <v>Q2</v>
      </c>
      <c r="E817" s="3">
        <f>MONTH(SalesDataTable[[#This Row],[Order Date]])</f>
        <v>5</v>
      </c>
      <c r="F817" s="3" t="str">
        <f>TEXT(SalesDataTable[[#This Row],[Order Date]],"MMM")</f>
        <v>May</v>
      </c>
      <c r="G817" s="3" t="s">
        <v>6</v>
      </c>
      <c r="H817" s="3" t="s">
        <v>49</v>
      </c>
      <c r="I817" s="3" t="s">
        <v>19</v>
      </c>
      <c r="J817" s="3" t="s">
        <v>16</v>
      </c>
      <c r="K817" s="3" t="s">
        <v>14</v>
      </c>
      <c r="L817" s="3" t="s">
        <v>44</v>
      </c>
      <c r="M817" s="4">
        <v>4</v>
      </c>
      <c r="N817" s="5">
        <v>130.83000000000001</v>
      </c>
      <c r="O817" s="6">
        <v>0</v>
      </c>
      <c r="P817" s="5">
        <v>66.959999999999994</v>
      </c>
      <c r="Q817" s="5">
        <f t="shared" si="48"/>
        <v>523.32000000000005</v>
      </c>
      <c r="R817" s="5">
        <f t="shared" si="49"/>
        <v>267.83999999999997</v>
      </c>
      <c r="S817" s="5">
        <f t="shared" si="50"/>
        <v>255.48000000000008</v>
      </c>
      <c r="T817" s="7">
        <f t="shared" si="51"/>
        <v>0.48819078193074994</v>
      </c>
    </row>
    <row r="818" spans="1:20" ht="15.5" x14ac:dyDescent="0.35">
      <c r="A818" s="1">
        <v>3913</v>
      </c>
      <c r="B818" s="2">
        <v>46156</v>
      </c>
      <c r="C818" s="3">
        <f>YEAR(SalesDataTable[[#This Row],[Order Date]])</f>
        <v>2026</v>
      </c>
      <c r="D818" s="8" t="str">
        <f>"Q"&amp;ROUNDUP(MONTH(SalesDataTable[[#This Row],[Order Date]])/3,0)</f>
        <v>Q2</v>
      </c>
      <c r="E818" s="3">
        <f>MONTH(SalesDataTable[[#This Row],[Order Date]])</f>
        <v>5</v>
      </c>
      <c r="F818" s="3" t="str">
        <f>TEXT(SalesDataTable[[#This Row],[Order Date]],"MMM")</f>
        <v>May</v>
      </c>
      <c r="G818" s="3" t="s">
        <v>6</v>
      </c>
      <c r="H818" s="3" t="s">
        <v>43</v>
      </c>
      <c r="I818" s="3" t="s">
        <v>2</v>
      </c>
      <c r="J818" s="3" t="s">
        <v>13</v>
      </c>
      <c r="K818" s="3" t="s">
        <v>4</v>
      </c>
      <c r="L818" s="3" t="s">
        <v>22</v>
      </c>
      <c r="M818" s="4">
        <v>1</v>
      </c>
      <c r="N818" s="5">
        <v>50.34</v>
      </c>
      <c r="O818" s="6">
        <v>0.05</v>
      </c>
      <c r="P818" s="5">
        <v>22.23</v>
      </c>
      <c r="Q818" s="5">
        <f t="shared" si="48"/>
        <v>47.823</v>
      </c>
      <c r="R818" s="5">
        <f t="shared" si="49"/>
        <v>22.23</v>
      </c>
      <c r="S818" s="5">
        <f t="shared" si="50"/>
        <v>25.593</v>
      </c>
      <c r="T818" s="7">
        <f t="shared" si="51"/>
        <v>0.53516090584028608</v>
      </c>
    </row>
    <row r="819" spans="1:20" ht="15.5" x14ac:dyDescent="0.35">
      <c r="A819" s="1">
        <v>4378</v>
      </c>
      <c r="B819" s="2">
        <v>46156</v>
      </c>
      <c r="C819" s="3">
        <f>YEAR(SalesDataTable[[#This Row],[Order Date]])</f>
        <v>2026</v>
      </c>
      <c r="D819" s="8" t="str">
        <f>"Q"&amp;ROUNDUP(MONTH(SalesDataTable[[#This Row],[Order Date]])/3,0)</f>
        <v>Q2</v>
      </c>
      <c r="E819" s="3">
        <f>MONTH(SalesDataTable[[#This Row],[Order Date]])</f>
        <v>5</v>
      </c>
      <c r="F819" s="3" t="str">
        <f>TEXT(SalesDataTable[[#This Row],[Order Date]],"MMM")</f>
        <v>May</v>
      </c>
      <c r="G819" s="3" t="s">
        <v>11</v>
      </c>
      <c r="H819" s="3" t="s">
        <v>39</v>
      </c>
      <c r="I819" s="3" t="s">
        <v>2</v>
      </c>
      <c r="J819" s="3" t="s">
        <v>3</v>
      </c>
      <c r="K819" s="3" t="s">
        <v>4</v>
      </c>
      <c r="L819" s="3" t="s">
        <v>30</v>
      </c>
      <c r="M819" s="4">
        <v>2</v>
      </c>
      <c r="N819" s="5">
        <v>103.37</v>
      </c>
      <c r="O819" s="6">
        <v>0</v>
      </c>
      <c r="P819" s="5">
        <v>50.49</v>
      </c>
      <c r="Q819" s="5">
        <f t="shared" si="48"/>
        <v>206.74</v>
      </c>
      <c r="R819" s="5">
        <f t="shared" si="49"/>
        <v>100.98</v>
      </c>
      <c r="S819" s="5">
        <f t="shared" si="50"/>
        <v>105.76</v>
      </c>
      <c r="T819" s="7">
        <f t="shared" si="51"/>
        <v>0.51156041404662866</v>
      </c>
    </row>
    <row r="820" spans="1:20" ht="15.5" x14ac:dyDescent="0.35">
      <c r="A820" s="1">
        <v>4551</v>
      </c>
      <c r="B820" s="2">
        <v>46156</v>
      </c>
      <c r="C820" s="3">
        <f>YEAR(SalesDataTable[[#This Row],[Order Date]])</f>
        <v>2026</v>
      </c>
      <c r="D820" s="8" t="str">
        <f>"Q"&amp;ROUNDUP(MONTH(SalesDataTable[[#This Row],[Order Date]])/3,0)</f>
        <v>Q2</v>
      </c>
      <c r="E820" s="3">
        <f>MONTH(SalesDataTable[[#This Row],[Order Date]])</f>
        <v>5</v>
      </c>
      <c r="F820" s="3" t="str">
        <f>TEXT(SalesDataTable[[#This Row],[Order Date]],"MMM")</f>
        <v>May</v>
      </c>
      <c r="G820" s="3" t="s">
        <v>6</v>
      </c>
      <c r="H820" s="3" t="s">
        <v>49</v>
      </c>
      <c r="I820" s="3" t="s">
        <v>19</v>
      </c>
      <c r="J820" s="3" t="s">
        <v>16</v>
      </c>
      <c r="K820" s="3" t="s">
        <v>34</v>
      </c>
      <c r="L820" s="3" t="s">
        <v>38</v>
      </c>
      <c r="M820" s="4">
        <v>3</v>
      </c>
      <c r="N820" s="5">
        <v>122.31</v>
      </c>
      <c r="O820" s="6">
        <v>0.05</v>
      </c>
      <c r="P820" s="5">
        <v>71.11</v>
      </c>
      <c r="Q820" s="5">
        <f t="shared" si="48"/>
        <v>348.58350000000002</v>
      </c>
      <c r="R820" s="5">
        <f t="shared" si="49"/>
        <v>213.32999999999998</v>
      </c>
      <c r="S820" s="5">
        <f t="shared" si="50"/>
        <v>135.25350000000003</v>
      </c>
      <c r="T820" s="7">
        <f t="shared" si="51"/>
        <v>0.38800889887214979</v>
      </c>
    </row>
    <row r="821" spans="1:20" ht="15.5" x14ac:dyDescent="0.35">
      <c r="A821" s="1">
        <v>787</v>
      </c>
      <c r="B821" s="2">
        <v>46157</v>
      </c>
      <c r="C821" s="3">
        <f>YEAR(SalesDataTable[[#This Row],[Order Date]])</f>
        <v>2026</v>
      </c>
      <c r="D821" s="8" t="str">
        <f>"Q"&amp;ROUNDUP(MONTH(SalesDataTable[[#This Row],[Order Date]])/3,0)</f>
        <v>Q2</v>
      </c>
      <c r="E821" s="3">
        <f>MONTH(SalesDataTable[[#This Row],[Order Date]])</f>
        <v>5</v>
      </c>
      <c r="F821" s="3" t="str">
        <f>TEXT(SalesDataTable[[#This Row],[Order Date]],"MMM")</f>
        <v>May</v>
      </c>
      <c r="G821" s="3" t="s">
        <v>0</v>
      </c>
      <c r="H821" s="3" t="s">
        <v>36</v>
      </c>
      <c r="I821" s="3" t="s">
        <v>2</v>
      </c>
      <c r="J821" s="3" t="s">
        <v>16</v>
      </c>
      <c r="K821" s="3" t="s">
        <v>14</v>
      </c>
      <c r="L821" s="3" t="s">
        <v>48</v>
      </c>
      <c r="M821" s="4">
        <v>1</v>
      </c>
      <c r="N821" s="5">
        <v>166.48</v>
      </c>
      <c r="O821" s="6">
        <v>0</v>
      </c>
      <c r="P821" s="5">
        <v>89.42</v>
      </c>
      <c r="Q821" s="5">
        <f t="shared" si="48"/>
        <v>166.48</v>
      </c>
      <c r="R821" s="5">
        <f t="shared" si="49"/>
        <v>89.42</v>
      </c>
      <c r="S821" s="5">
        <f t="shared" si="50"/>
        <v>77.059999999999988</v>
      </c>
      <c r="T821" s="7">
        <f t="shared" si="51"/>
        <v>0.4628784238346948</v>
      </c>
    </row>
    <row r="822" spans="1:20" ht="15.5" x14ac:dyDescent="0.35">
      <c r="A822" s="1">
        <v>1133</v>
      </c>
      <c r="B822" s="2">
        <v>46157</v>
      </c>
      <c r="C822" s="3">
        <f>YEAR(SalesDataTable[[#This Row],[Order Date]])</f>
        <v>2026</v>
      </c>
      <c r="D822" s="8" t="str">
        <f>"Q"&amp;ROUNDUP(MONTH(SalesDataTable[[#This Row],[Order Date]])/3,0)</f>
        <v>Q2</v>
      </c>
      <c r="E822" s="3">
        <f>MONTH(SalesDataTable[[#This Row],[Order Date]])</f>
        <v>5</v>
      </c>
      <c r="F822" s="3" t="str">
        <f>TEXT(SalesDataTable[[#This Row],[Order Date]],"MMM")</f>
        <v>May</v>
      </c>
      <c r="G822" s="3" t="s">
        <v>0</v>
      </c>
      <c r="H822" s="3" t="s">
        <v>50</v>
      </c>
      <c r="I822" s="3" t="s">
        <v>19</v>
      </c>
      <c r="J822" s="3" t="s">
        <v>13</v>
      </c>
      <c r="K822" s="3" t="s">
        <v>23</v>
      </c>
      <c r="L822" s="3" t="s">
        <v>29</v>
      </c>
      <c r="M822" s="4">
        <v>3</v>
      </c>
      <c r="N822" s="5">
        <v>192.21</v>
      </c>
      <c r="O822" s="6">
        <v>0</v>
      </c>
      <c r="P822" s="5">
        <v>103.51</v>
      </c>
      <c r="Q822" s="5">
        <f t="shared" si="48"/>
        <v>576.63</v>
      </c>
      <c r="R822" s="5">
        <f t="shared" si="49"/>
        <v>310.53000000000003</v>
      </c>
      <c r="S822" s="5">
        <f t="shared" si="50"/>
        <v>266.09999999999997</v>
      </c>
      <c r="T822" s="7">
        <f t="shared" si="51"/>
        <v>0.46147442900993701</v>
      </c>
    </row>
    <row r="823" spans="1:20" ht="15.5" x14ac:dyDescent="0.35">
      <c r="A823" s="1">
        <v>2075</v>
      </c>
      <c r="B823" s="2">
        <v>46157</v>
      </c>
      <c r="C823" s="3">
        <f>YEAR(SalesDataTable[[#This Row],[Order Date]])</f>
        <v>2026</v>
      </c>
      <c r="D823" s="8" t="str">
        <f>"Q"&amp;ROUNDUP(MONTH(SalesDataTable[[#This Row],[Order Date]])/3,0)</f>
        <v>Q2</v>
      </c>
      <c r="E823" s="3">
        <f>MONTH(SalesDataTable[[#This Row],[Order Date]])</f>
        <v>5</v>
      </c>
      <c r="F823" s="3" t="str">
        <f>TEXT(SalesDataTable[[#This Row],[Order Date]],"MMM")</f>
        <v>May</v>
      </c>
      <c r="G823" s="3" t="s">
        <v>0</v>
      </c>
      <c r="H823" s="3" t="s">
        <v>36</v>
      </c>
      <c r="I823" s="3" t="s">
        <v>8</v>
      </c>
      <c r="J823" s="3" t="s">
        <v>16</v>
      </c>
      <c r="K823" s="3" t="s">
        <v>23</v>
      </c>
      <c r="L823" s="3" t="s">
        <v>40</v>
      </c>
      <c r="M823" s="4">
        <v>6</v>
      </c>
      <c r="N823" s="5">
        <v>81.13</v>
      </c>
      <c r="O823" s="6">
        <v>0.05</v>
      </c>
      <c r="P823" s="5">
        <v>39.409999999999997</v>
      </c>
      <c r="Q823" s="5">
        <f t="shared" si="48"/>
        <v>462.44099999999997</v>
      </c>
      <c r="R823" s="5">
        <f t="shared" si="49"/>
        <v>236.45999999999998</v>
      </c>
      <c r="S823" s="5">
        <f t="shared" si="50"/>
        <v>225.98099999999999</v>
      </c>
      <c r="T823" s="7">
        <f t="shared" si="51"/>
        <v>0.48866990599881932</v>
      </c>
    </row>
    <row r="824" spans="1:20" ht="15.5" x14ac:dyDescent="0.35">
      <c r="A824" s="1">
        <v>2172</v>
      </c>
      <c r="B824" s="2">
        <v>46157</v>
      </c>
      <c r="C824" s="3">
        <f>YEAR(SalesDataTable[[#This Row],[Order Date]])</f>
        <v>2026</v>
      </c>
      <c r="D824" s="8" t="str">
        <f>"Q"&amp;ROUNDUP(MONTH(SalesDataTable[[#This Row],[Order Date]])/3,0)</f>
        <v>Q2</v>
      </c>
      <c r="E824" s="3">
        <f>MONTH(SalesDataTable[[#This Row],[Order Date]])</f>
        <v>5</v>
      </c>
      <c r="F824" s="3" t="str">
        <f>TEXT(SalesDataTable[[#This Row],[Order Date]],"MMM")</f>
        <v>May</v>
      </c>
      <c r="G824" s="3" t="s">
        <v>11</v>
      </c>
      <c r="H824" s="3" t="s">
        <v>39</v>
      </c>
      <c r="I824" s="3" t="s">
        <v>8</v>
      </c>
      <c r="J824" s="3" t="s">
        <v>16</v>
      </c>
      <c r="K824" s="3" t="s">
        <v>14</v>
      </c>
      <c r="L824" s="3" t="s">
        <v>15</v>
      </c>
      <c r="M824" s="4">
        <v>6</v>
      </c>
      <c r="N824" s="5">
        <v>37.1</v>
      </c>
      <c r="O824" s="6">
        <v>0.1</v>
      </c>
      <c r="P824" s="5">
        <v>13.63</v>
      </c>
      <c r="Q824" s="5">
        <f t="shared" si="48"/>
        <v>200.34000000000003</v>
      </c>
      <c r="R824" s="5">
        <f t="shared" si="49"/>
        <v>81.78</v>
      </c>
      <c r="S824" s="5">
        <f t="shared" si="50"/>
        <v>118.56000000000003</v>
      </c>
      <c r="T824" s="7">
        <f t="shared" si="51"/>
        <v>0.59179395028451642</v>
      </c>
    </row>
    <row r="825" spans="1:20" ht="15.5" x14ac:dyDescent="0.35">
      <c r="A825" s="1">
        <v>2977</v>
      </c>
      <c r="B825" s="2">
        <v>46157</v>
      </c>
      <c r="C825" s="3">
        <f>YEAR(SalesDataTable[[#This Row],[Order Date]])</f>
        <v>2026</v>
      </c>
      <c r="D825" s="8" t="str">
        <f>"Q"&amp;ROUNDUP(MONTH(SalesDataTable[[#This Row],[Order Date]])/3,0)</f>
        <v>Q2</v>
      </c>
      <c r="E825" s="3">
        <f>MONTH(SalesDataTable[[#This Row],[Order Date]])</f>
        <v>5</v>
      </c>
      <c r="F825" s="3" t="str">
        <f>TEXT(SalesDataTable[[#This Row],[Order Date]],"MMM")</f>
        <v>May</v>
      </c>
      <c r="G825" s="3" t="s">
        <v>6</v>
      </c>
      <c r="H825" s="3" t="s">
        <v>49</v>
      </c>
      <c r="I825" s="3" t="s">
        <v>8</v>
      </c>
      <c r="J825" s="3" t="s">
        <v>16</v>
      </c>
      <c r="K825" s="3" t="s">
        <v>14</v>
      </c>
      <c r="L825" s="3" t="s">
        <v>15</v>
      </c>
      <c r="M825" s="4">
        <v>6</v>
      </c>
      <c r="N825" s="5">
        <v>35.92</v>
      </c>
      <c r="O825" s="6">
        <v>0.15</v>
      </c>
      <c r="P825" s="5">
        <v>13.3</v>
      </c>
      <c r="Q825" s="5">
        <f t="shared" si="48"/>
        <v>183.19200000000001</v>
      </c>
      <c r="R825" s="5">
        <f t="shared" si="49"/>
        <v>79.800000000000011</v>
      </c>
      <c r="S825" s="5">
        <f t="shared" si="50"/>
        <v>103.392</v>
      </c>
      <c r="T825" s="7">
        <f t="shared" si="51"/>
        <v>0.56439145814227687</v>
      </c>
    </row>
    <row r="826" spans="1:20" ht="15.5" x14ac:dyDescent="0.35">
      <c r="A826" s="1">
        <v>3531</v>
      </c>
      <c r="B826" s="2">
        <v>46157</v>
      </c>
      <c r="C826" s="3">
        <f>YEAR(SalesDataTable[[#This Row],[Order Date]])</f>
        <v>2026</v>
      </c>
      <c r="D826" s="8" t="str">
        <f>"Q"&amp;ROUNDUP(MONTH(SalesDataTable[[#This Row],[Order Date]])/3,0)</f>
        <v>Q2</v>
      </c>
      <c r="E826" s="3">
        <f>MONTH(SalesDataTable[[#This Row],[Order Date]])</f>
        <v>5</v>
      </c>
      <c r="F826" s="3" t="str">
        <f>TEXT(SalesDataTable[[#This Row],[Order Date]],"MMM")</f>
        <v>May</v>
      </c>
      <c r="G826" s="3" t="s">
        <v>20</v>
      </c>
      <c r="H826" s="3" t="s">
        <v>47</v>
      </c>
      <c r="I826" s="3" t="s">
        <v>19</v>
      </c>
      <c r="J826" s="3" t="s">
        <v>16</v>
      </c>
      <c r="K826" s="3" t="s">
        <v>34</v>
      </c>
      <c r="L826" s="3" t="s">
        <v>42</v>
      </c>
      <c r="M826" s="4">
        <v>4</v>
      </c>
      <c r="N826" s="5">
        <v>36.21</v>
      </c>
      <c r="O826" s="6">
        <v>0</v>
      </c>
      <c r="P826" s="5">
        <v>14.3</v>
      </c>
      <c r="Q826" s="5">
        <f t="shared" si="48"/>
        <v>144.84</v>
      </c>
      <c r="R826" s="5">
        <f t="shared" si="49"/>
        <v>57.2</v>
      </c>
      <c r="S826" s="5">
        <f t="shared" si="50"/>
        <v>87.64</v>
      </c>
      <c r="T826" s="7">
        <f t="shared" si="51"/>
        <v>0.60508146920740125</v>
      </c>
    </row>
    <row r="827" spans="1:20" ht="15.5" x14ac:dyDescent="0.35">
      <c r="A827" s="1">
        <v>3881</v>
      </c>
      <c r="B827" s="2">
        <v>46157</v>
      </c>
      <c r="C827" s="3">
        <f>YEAR(SalesDataTable[[#This Row],[Order Date]])</f>
        <v>2026</v>
      </c>
      <c r="D827" s="8" t="str">
        <f>"Q"&amp;ROUNDUP(MONTH(SalesDataTable[[#This Row],[Order Date]])/3,0)</f>
        <v>Q2</v>
      </c>
      <c r="E827" s="3">
        <f>MONTH(SalesDataTable[[#This Row],[Order Date]])</f>
        <v>5</v>
      </c>
      <c r="F827" s="3" t="str">
        <f>TEXT(SalesDataTable[[#This Row],[Order Date]],"MMM")</f>
        <v>May</v>
      </c>
      <c r="G827" s="3" t="s">
        <v>11</v>
      </c>
      <c r="H827" s="3" t="s">
        <v>39</v>
      </c>
      <c r="I827" s="3" t="s">
        <v>2</v>
      </c>
      <c r="J827" s="3" t="s">
        <v>16</v>
      </c>
      <c r="K827" s="3" t="s">
        <v>9</v>
      </c>
      <c r="L827" s="3" t="s">
        <v>46</v>
      </c>
      <c r="M827" s="4">
        <v>3</v>
      </c>
      <c r="N827" s="5">
        <v>73.03</v>
      </c>
      <c r="O827" s="6">
        <v>0.05</v>
      </c>
      <c r="P827" s="5">
        <v>33.200000000000003</v>
      </c>
      <c r="Q827" s="5">
        <f t="shared" si="48"/>
        <v>208.13550000000001</v>
      </c>
      <c r="R827" s="5">
        <f t="shared" si="49"/>
        <v>99.600000000000009</v>
      </c>
      <c r="S827" s="5">
        <f t="shared" si="50"/>
        <v>108.5355</v>
      </c>
      <c r="T827" s="7">
        <f t="shared" si="51"/>
        <v>0.52146558371829888</v>
      </c>
    </row>
    <row r="828" spans="1:20" ht="15.5" x14ac:dyDescent="0.35">
      <c r="A828" s="1">
        <v>4469</v>
      </c>
      <c r="B828" s="2">
        <v>46157</v>
      </c>
      <c r="C828" s="3">
        <f>YEAR(SalesDataTable[[#This Row],[Order Date]])</f>
        <v>2026</v>
      </c>
      <c r="D828" s="8" t="str">
        <f>"Q"&amp;ROUNDUP(MONTH(SalesDataTable[[#This Row],[Order Date]])/3,0)</f>
        <v>Q2</v>
      </c>
      <c r="E828" s="3">
        <f>MONTH(SalesDataTable[[#This Row],[Order Date]])</f>
        <v>5</v>
      </c>
      <c r="F828" s="3" t="str">
        <f>TEXT(SalesDataTable[[#This Row],[Order Date]],"MMM")</f>
        <v>May</v>
      </c>
      <c r="G828" s="3" t="s">
        <v>11</v>
      </c>
      <c r="H828" s="3" t="s">
        <v>25</v>
      </c>
      <c r="I828" s="3" t="s">
        <v>19</v>
      </c>
      <c r="J828" s="3" t="s">
        <v>3</v>
      </c>
      <c r="K828" s="3" t="s">
        <v>4</v>
      </c>
      <c r="L828" s="3" t="s">
        <v>5</v>
      </c>
      <c r="M828" s="4">
        <v>2</v>
      </c>
      <c r="N828" s="5">
        <v>80.81</v>
      </c>
      <c r="O828" s="6">
        <v>0</v>
      </c>
      <c r="P828" s="5">
        <v>42.53</v>
      </c>
      <c r="Q828" s="5">
        <f t="shared" si="48"/>
        <v>161.62</v>
      </c>
      <c r="R828" s="5">
        <f t="shared" si="49"/>
        <v>85.06</v>
      </c>
      <c r="S828" s="5">
        <f t="shared" si="50"/>
        <v>76.56</v>
      </c>
      <c r="T828" s="7">
        <f t="shared" si="51"/>
        <v>0.47370374953594852</v>
      </c>
    </row>
    <row r="829" spans="1:20" ht="15.5" x14ac:dyDescent="0.35">
      <c r="A829" s="1">
        <v>5037</v>
      </c>
      <c r="B829" s="2">
        <v>46157</v>
      </c>
      <c r="C829" s="3">
        <f>YEAR(SalesDataTable[[#This Row],[Order Date]])</f>
        <v>2026</v>
      </c>
      <c r="D829" s="8" t="str">
        <f>"Q"&amp;ROUNDUP(MONTH(SalesDataTable[[#This Row],[Order Date]])/3,0)</f>
        <v>Q2</v>
      </c>
      <c r="E829" s="3">
        <f>MONTH(SalesDataTable[[#This Row],[Order Date]])</f>
        <v>5</v>
      </c>
      <c r="F829" s="3" t="str">
        <f>TEXT(SalesDataTable[[#This Row],[Order Date]],"MMM")</f>
        <v>May</v>
      </c>
      <c r="G829" s="3" t="s">
        <v>6</v>
      </c>
      <c r="H829" s="3" t="s">
        <v>41</v>
      </c>
      <c r="I829" s="3" t="s">
        <v>2</v>
      </c>
      <c r="J829" s="3" t="s">
        <v>13</v>
      </c>
      <c r="K829" s="3" t="s">
        <v>4</v>
      </c>
      <c r="L829" s="3" t="s">
        <v>22</v>
      </c>
      <c r="M829" s="4">
        <v>1</v>
      </c>
      <c r="N829" s="5">
        <v>51.53</v>
      </c>
      <c r="O829" s="6">
        <v>0.1</v>
      </c>
      <c r="P829" s="5">
        <v>23.06</v>
      </c>
      <c r="Q829" s="5">
        <f t="shared" si="48"/>
        <v>46.377000000000002</v>
      </c>
      <c r="R829" s="5">
        <f t="shared" si="49"/>
        <v>23.06</v>
      </c>
      <c r="S829" s="5">
        <f t="shared" si="50"/>
        <v>23.317000000000004</v>
      </c>
      <c r="T829" s="7">
        <f t="shared" si="51"/>
        <v>0.50277076999374692</v>
      </c>
    </row>
    <row r="830" spans="1:20" ht="15.5" x14ac:dyDescent="0.35">
      <c r="A830" s="1">
        <v>35</v>
      </c>
      <c r="B830" s="2">
        <v>46158</v>
      </c>
      <c r="C830" s="3">
        <f>YEAR(SalesDataTable[[#This Row],[Order Date]])</f>
        <v>2026</v>
      </c>
      <c r="D830" s="8" t="str">
        <f>"Q"&amp;ROUNDUP(MONTH(SalesDataTable[[#This Row],[Order Date]])/3,0)</f>
        <v>Q2</v>
      </c>
      <c r="E830" s="3">
        <f>MONTH(SalesDataTable[[#This Row],[Order Date]])</f>
        <v>5</v>
      </c>
      <c r="F830" s="3" t="str">
        <f>TEXT(SalesDataTable[[#This Row],[Order Date]],"MMM")</f>
        <v>May</v>
      </c>
      <c r="G830" s="3" t="s">
        <v>20</v>
      </c>
      <c r="H830" s="3" t="s">
        <v>47</v>
      </c>
      <c r="I830" s="3" t="s">
        <v>8</v>
      </c>
      <c r="J830" s="3" t="s">
        <v>16</v>
      </c>
      <c r="K830" s="3" t="s">
        <v>23</v>
      </c>
      <c r="L830" s="3" t="s">
        <v>40</v>
      </c>
      <c r="M830" s="4">
        <v>5</v>
      </c>
      <c r="N830" s="5">
        <v>81.75</v>
      </c>
      <c r="O830" s="6">
        <v>0.05</v>
      </c>
      <c r="P830" s="5">
        <v>39.159999999999997</v>
      </c>
      <c r="Q830" s="5">
        <f t="shared" si="48"/>
        <v>388.3125</v>
      </c>
      <c r="R830" s="5">
        <f t="shared" si="49"/>
        <v>195.79999999999998</v>
      </c>
      <c r="S830" s="5">
        <f t="shared" si="50"/>
        <v>192.51250000000002</v>
      </c>
      <c r="T830" s="7">
        <f t="shared" si="51"/>
        <v>0.49576694028649609</v>
      </c>
    </row>
    <row r="831" spans="1:20" ht="15.5" x14ac:dyDescent="0.35">
      <c r="A831" s="1">
        <v>226</v>
      </c>
      <c r="B831" s="2">
        <v>46158</v>
      </c>
      <c r="C831" s="3">
        <f>YEAR(SalesDataTable[[#This Row],[Order Date]])</f>
        <v>2026</v>
      </c>
      <c r="D831" s="8" t="str">
        <f>"Q"&amp;ROUNDUP(MONTH(SalesDataTable[[#This Row],[Order Date]])/3,0)</f>
        <v>Q2</v>
      </c>
      <c r="E831" s="3">
        <f>MONTH(SalesDataTable[[#This Row],[Order Date]])</f>
        <v>5</v>
      </c>
      <c r="F831" s="3" t="str">
        <f>TEXT(SalesDataTable[[#This Row],[Order Date]],"MMM")</f>
        <v>May</v>
      </c>
      <c r="G831" s="3" t="s">
        <v>11</v>
      </c>
      <c r="H831" s="3" t="s">
        <v>39</v>
      </c>
      <c r="I831" s="3" t="s">
        <v>2</v>
      </c>
      <c r="J831" s="3" t="s">
        <v>13</v>
      </c>
      <c r="K831" s="3" t="s">
        <v>14</v>
      </c>
      <c r="L831" s="3" t="s">
        <v>48</v>
      </c>
      <c r="M831" s="4">
        <v>1</v>
      </c>
      <c r="N831" s="5">
        <v>165.99</v>
      </c>
      <c r="O831" s="6">
        <v>0.1</v>
      </c>
      <c r="P831" s="5">
        <v>89.9</v>
      </c>
      <c r="Q831" s="5">
        <f t="shared" si="48"/>
        <v>149.39100000000002</v>
      </c>
      <c r="R831" s="5">
        <f t="shared" si="49"/>
        <v>89.9</v>
      </c>
      <c r="S831" s="5">
        <f t="shared" si="50"/>
        <v>59.491000000000014</v>
      </c>
      <c r="T831" s="7">
        <f t="shared" si="51"/>
        <v>0.3982234538894579</v>
      </c>
    </row>
    <row r="832" spans="1:20" ht="15.5" x14ac:dyDescent="0.35">
      <c r="A832" s="1">
        <v>1713</v>
      </c>
      <c r="B832" s="2">
        <v>46158</v>
      </c>
      <c r="C832" s="3">
        <f>YEAR(SalesDataTable[[#This Row],[Order Date]])</f>
        <v>2026</v>
      </c>
      <c r="D832" s="8" t="str">
        <f>"Q"&amp;ROUNDUP(MONTH(SalesDataTable[[#This Row],[Order Date]])/3,0)</f>
        <v>Q2</v>
      </c>
      <c r="E832" s="3">
        <f>MONTH(SalesDataTable[[#This Row],[Order Date]])</f>
        <v>5</v>
      </c>
      <c r="F832" s="3" t="str">
        <f>TEXT(SalesDataTable[[#This Row],[Order Date]],"MMM")</f>
        <v>May</v>
      </c>
      <c r="G832" s="3" t="s">
        <v>0</v>
      </c>
      <c r="H832" s="3" t="s">
        <v>50</v>
      </c>
      <c r="I832" s="3" t="s">
        <v>19</v>
      </c>
      <c r="J832" s="3" t="s">
        <v>13</v>
      </c>
      <c r="K832" s="3" t="s">
        <v>23</v>
      </c>
      <c r="L832" s="3" t="s">
        <v>51</v>
      </c>
      <c r="M832" s="4">
        <v>2</v>
      </c>
      <c r="N832" s="5">
        <v>121.22</v>
      </c>
      <c r="O832" s="6">
        <v>0</v>
      </c>
      <c r="P832" s="5">
        <v>60.38</v>
      </c>
      <c r="Q832" s="5">
        <f t="shared" si="48"/>
        <v>242.44</v>
      </c>
      <c r="R832" s="5">
        <f t="shared" si="49"/>
        <v>120.76</v>
      </c>
      <c r="S832" s="5">
        <f t="shared" si="50"/>
        <v>121.67999999999999</v>
      </c>
      <c r="T832" s="7">
        <f t="shared" si="51"/>
        <v>0.50189737667051637</v>
      </c>
    </row>
    <row r="833" spans="1:20" ht="15.5" x14ac:dyDescent="0.35">
      <c r="A833" s="1">
        <v>2320</v>
      </c>
      <c r="B833" s="2">
        <v>46158</v>
      </c>
      <c r="C833" s="3">
        <f>YEAR(SalesDataTable[[#This Row],[Order Date]])</f>
        <v>2026</v>
      </c>
      <c r="D833" s="8" t="str">
        <f>"Q"&amp;ROUNDUP(MONTH(SalesDataTable[[#This Row],[Order Date]])/3,0)</f>
        <v>Q2</v>
      </c>
      <c r="E833" s="3">
        <f>MONTH(SalesDataTable[[#This Row],[Order Date]])</f>
        <v>5</v>
      </c>
      <c r="F833" s="3" t="str">
        <f>TEXT(SalesDataTable[[#This Row],[Order Date]],"MMM")</f>
        <v>May</v>
      </c>
      <c r="G833" s="3" t="s">
        <v>6</v>
      </c>
      <c r="H833" s="3" t="s">
        <v>43</v>
      </c>
      <c r="I833" s="3" t="s">
        <v>19</v>
      </c>
      <c r="J833" s="3" t="s">
        <v>16</v>
      </c>
      <c r="K833" s="3" t="s">
        <v>14</v>
      </c>
      <c r="L833" s="3" t="s">
        <v>44</v>
      </c>
      <c r="M833" s="4">
        <v>2</v>
      </c>
      <c r="N833" s="5">
        <v>131.1</v>
      </c>
      <c r="O833" s="6">
        <v>0</v>
      </c>
      <c r="P833" s="5">
        <v>65.55</v>
      </c>
      <c r="Q833" s="5">
        <f t="shared" si="48"/>
        <v>262.2</v>
      </c>
      <c r="R833" s="5">
        <f t="shared" si="49"/>
        <v>131.1</v>
      </c>
      <c r="S833" s="5">
        <f t="shared" si="50"/>
        <v>131.1</v>
      </c>
      <c r="T833" s="7">
        <f t="shared" si="51"/>
        <v>0.5</v>
      </c>
    </row>
    <row r="834" spans="1:20" ht="15.5" x14ac:dyDescent="0.35">
      <c r="A834" s="1">
        <v>2496</v>
      </c>
      <c r="B834" s="2">
        <v>46158</v>
      </c>
      <c r="C834" s="3">
        <f>YEAR(SalesDataTable[[#This Row],[Order Date]])</f>
        <v>2026</v>
      </c>
      <c r="D834" s="8" t="str">
        <f>"Q"&amp;ROUNDUP(MONTH(SalesDataTable[[#This Row],[Order Date]])/3,0)</f>
        <v>Q2</v>
      </c>
      <c r="E834" s="3">
        <f>MONTH(SalesDataTable[[#This Row],[Order Date]])</f>
        <v>5</v>
      </c>
      <c r="F834" s="3" t="str">
        <f>TEXT(SalesDataTable[[#This Row],[Order Date]],"MMM")</f>
        <v>May</v>
      </c>
      <c r="G834" s="3" t="s">
        <v>6</v>
      </c>
      <c r="H834" s="3" t="s">
        <v>27</v>
      </c>
      <c r="I834" s="3" t="s">
        <v>2</v>
      </c>
      <c r="J834" s="3" t="s">
        <v>3</v>
      </c>
      <c r="K834" s="3" t="s">
        <v>14</v>
      </c>
      <c r="L834" s="3" t="s">
        <v>32</v>
      </c>
      <c r="M834" s="4">
        <v>2</v>
      </c>
      <c r="N834" s="5">
        <v>46.44</v>
      </c>
      <c r="O834" s="6">
        <v>0</v>
      </c>
      <c r="P834" s="5">
        <v>18.63</v>
      </c>
      <c r="Q834" s="5">
        <f t="shared" ref="Q834:Q897" si="52">M834*N834*(1-O834)</f>
        <v>92.88</v>
      </c>
      <c r="R834" s="5">
        <f t="shared" ref="R834:R897" si="53">M834*P834</f>
        <v>37.26</v>
      </c>
      <c r="S834" s="5">
        <f t="shared" ref="S834:S897" si="54">Q834-R834</f>
        <v>55.62</v>
      </c>
      <c r="T834" s="7">
        <f t="shared" ref="T834:T897" si="55">IFERROR(S834/Q834,0)</f>
        <v>0.59883720930232553</v>
      </c>
    </row>
    <row r="835" spans="1:20" ht="15.5" x14ac:dyDescent="0.35">
      <c r="A835" s="1">
        <v>2504</v>
      </c>
      <c r="B835" s="2">
        <v>46158</v>
      </c>
      <c r="C835" s="3">
        <f>YEAR(SalesDataTable[[#This Row],[Order Date]])</f>
        <v>2026</v>
      </c>
      <c r="D835" s="8" t="str">
        <f>"Q"&amp;ROUNDUP(MONTH(SalesDataTable[[#This Row],[Order Date]])/3,0)</f>
        <v>Q2</v>
      </c>
      <c r="E835" s="3">
        <f>MONTH(SalesDataTable[[#This Row],[Order Date]])</f>
        <v>5</v>
      </c>
      <c r="F835" s="3" t="str">
        <f>TEXT(SalesDataTable[[#This Row],[Order Date]],"MMM")</f>
        <v>May</v>
      </c>
      <c r="G835" s="3" t="s">
        <v>20</v>
      </c>
      <c r="H835" s="3" t="s">
        <v>31</v>
      </c>
      <c r="I835" s="3" t="s">
        <v>2</v>
      </c>
      <c r="J835" s="3" t="s">
        <v>13</v>
      </c>
      <c r="K835" s="3" t="s">
        <v>14</v>
      </c>
      <c r="L835" s="3" t="s">
        <v>15</v>
      </c>
      <c r="M835" s="4">
        <v>1</v>
      </c>
      <c r="N835" s="5">
        <v>36.659999999999997</v>
      </c>
      <c r="O835" s="6">
        <v>0</v>
      </c>
      <c r="P835" s="5">
        <v>13.61</v>
      </c>
      <c r="Q835" s="5">
        <f t="shared" si="52"/>
        <v>36.659999999999997</v>
      </c>
      <c r="R835" s="5">
        <f t="shared" si="53"/>
        <v>13.61</v>
      </c>
      <c r="S835" s="5">
        <f t="shared" si="54"/>
        <v>23.049999999999997</v>
      </c>
      <c r="T835" s="7">
        <f t="shared" si="55"/>
        <v>0.62875068194217132</v>
      </c>
    </row>
    <row r="836" spans="1:20" ht="15.5" x14ac:dyDescent="0.35">
      <c r="A836" s="1">
        <v>2598</v>
      </c>
      <c r="B836" s="2">
        <v>46158</v>
      </c>
      <c r="C836" s="3">
        <f>YEAR(SalesDataTable[[#This Row],[Order Date]])</f>
        <v>2026</v>
      </c>
      <c r="D836" s="8" t="str">
        <f>"Q"&amp;ROUNDUP(MONTH(SalesDataTable[[#This Row],[Order Date]])/3,0)</f>
        <v>Q2</v>
      </c>
      <c r="E836" s="3">
        <f>MONTH(SalesDataTable[[#This Row],[Order Date]])</f>
        <v>5</v>
      </c>
      <c r="F836" s="3" t="str">
        <f>TEXT(SalesDataTable[[#This Row],[Order Date]],"MMM")</f>
        <v>May</v>
      </c>
      <c r="G836" s="3" t="s">
        <v>20</v>
      </c>
      <c r="H836" s="3" t="s">
        <v>33</v>
      </c>
      <c r="I836" s="3" t="s">
        <v>2</v>
      </c>
      <c r="J836" s="3" t="s">
        <v>13</v>
      </c>
      <c r="K836" s="3" t="s">
        <v>9</v>
      </c>
      <c r="L836" s="3" t="s">
        <v>37</v>
      </c>
      <c r="M836" s="4">
        <v>5</v>
      </c>
      <c r="N836" s="5">
        <v>156.16999999999999</v>
      </c>
      <c r="O836" s="6">
        <v>0.1</v>
      </c>
      <c r="P836" s="5">
        <v>80.59</v>
      </c>
      <c r="Q836" s="5">
        <f t="shared" si="52"/>
        <v>702.76499999999999</v>
      </c>
      <c r="R836" s="5">
        <f t="shared" si="53"/>
        <v>402.95000000000005</v>
      </c>
      <c r="S836" s="5">
        <f t="shared" si="54"/>
        <v>299.81499999999994</v>
      </c>
      <c r="T836" s="7">
        <f t="shared" si="55"/>
        <v>0.42662198601239382</v>
      </c>
    </row>
    <row r="837" spans="1:20" ht="15.5" x14ac:dyDescent="0.35">
      <c r="A837" s="1">
        <v>2600</v>
      </c>
      <c r="B837" s="2">
        <v>46158</v>
      </c>
      <c r="C837" s="3">
        <f>YEAR(SalesDataTable[[#This Row],[Order Date]])</f>
        <v>2026</v>
      </c>
      <c r="D837" s="8" t="str">
        <f>"Q"&amp;ROUNDUP(MONTH(SalesDataTable[[#This Row],[Order Date]])/3,0)</f>
        <v>Q2</v>
      </c>
      <c r="E837" s="3">
        <f>MONTH(SalesDataTable[[#This Row],[Order Date]])</f>
        <v>5</v>
      </c>
      <c r="F837" s="3" t="str">
        <f>TEXT(SalesDataTable[[#This Row],[Order Date]],"MMM")</f>
        <v>May</v>
      </c>
      <c r="G837" s="3" t="s">
        <v>6</v>
      </c>
      <c r="H837" s="3" t="s">
        <v>43</v>
      </c>
      <c r="I837" s="3" t="s">
        <v>19</v>
      </c>
      <c r="J837" s="3" t="s">
        <v>13</v>
      </c>
      <c r="K837" s="3" t="s">
        <v>14</v>
      </c>
      <c r="L837" s="3" t="s">
        <v>15</v>
      </c>
      <c r="M837" s="4">
        <v>1</v>
      </c>
      <c r="N837" s="5">
        <v>35.97</v>
      </c>
      <c r="O837" s="6">
        <v>0.1</v>
      </c>
      <c r="P837" s="5">
        <v>13.54</v>
      </c>
      <c r="Q837" s="5">
        <f t="shared" si="52"/>
        <v>32.372999999999998</v>
      </c>
      <c r="R837" s="5">
        <f t="shared" si="53"/>
        <v>13.54</v>
      </c>
      <c r="S837" s="5">
        <f t="shared" si="54"/>
        <v>18.832999999999998</v>
      </c>
      <c r="T837" s="7">
        <f t="shared" si="55"/>
        <v>0.58175022395205878</v>
      </c>
    </row>
    <row r="838" spans="1:20" ht="15.5" x14ac:dyDescent="0.35">
      <c r="A838" s="1">
        <v>2856</v>
      </c>
      <c r="B838" s="2">
        <v>46158</v>
      </c>
      <c r="C838" s="3">
        <f>YEAR(SalesDataTable[[#This Row],[Order Date]])</f>
        <v>2026</v>
      </c>
      <c r="D838" s="8" t="str">
        <f>"Q"&amp;ROUNDUP(MONTH(SalesDataTable[[#This Row],[Order Date]])/3,0)</f>
        <v>Q2</v>
      </c>
      <c r="E838" s="3">
        <f>MONTH(SalesDataTable[[#This Row],[Order Date]])</f>
        <v>5</v>
      </c>
      <c r="F838" s="3" t="str">
        <f>TEXT(SalesDataTable[[#This Row],[Order Date]],"MMM")</f>
        <v>May</v>
      </c>
      <c r="G838" s="3" t="s">
        <v>6</v>
      </c>
      <c r="H838" s="3" t="s">
        <v>41</v>
      </c>
      <c r="I838" s="3" t="s">
        <v>8</v>
      </c>
      <c r="J838" s="3" t="s">
        <v>16</v>
      </c>
      <c r="K838" s="3" t="s">
        <v>34</v>
      </c>
      <c r="L838" s="3" t="s">
        <v>38</v>
      </c>
      <c r="M838" s="4">
        <v>4</v>
      </c>
      <c r="N838" s="5">
        <v>125.11</v>
      </c>
      <c r="O838" s="6">
        <v>0.15</v>
      </c>
      <c r="P838" s="5">
        <v>70.010000000000005</v>
      </c>
      <c r="Q838" s="5">
        <f t="shared" si="52"/>
        <v>425.37399999999997</v>
      </c>
      <c r="R838" s="5">
        <f t="shared" si="53"/>
        <v>280.04000000000002</v>
      </c>
      <c r="S838" s="5">
        <f t="shared" si="54"/>
        <v>145.33399999999995</v>
      </c>
      <c r="T838" s="7">
        <f t="shared" si="55"/>
        <v>0.34166169065340135</v>
      </c>
    </row>
    <row r="839" spans="1:20" ht="15.5" x14ac:dyDescent="0.35">
      <c r="A839" s="1">
        <v>3478</v>
      </c>
      <c r="B839" s="2">
        <v>46158</v>
      </c>
      <c r="C839" s="3">
        <f>YEAR(SalesDataTable[[#This Row],[Order Date]])</f>
        <v>2026</v>
      </c>
      <c r="D839" s="8" t="str">
        <f>"Q"&amp;ROUNDUP(MONTH(SalesDataTable[[#This Row],[Order Date]])/3,0)</f>
        <v>Q2</v>
      </c>
      <c r="E839" s="3">
        <f>MONTH(SalesDataTable[[#This Row],[Order Date]])</f>
        <v>5</v>
      </c>
      <c r="F839" s="3" t="str">
        <f>TEXT(SalesDataTable[[#This Row],[Order Date]],"MMM")</f>
        <v>May</v>
      </c>
      <c r="G839" s="3" t="s">
        <v>20</v>
      </c>
      <c r="H839" s="3" t="s">
        <v>33</v>
      </c>
      <c r="I839" s="3" t="s">
        <v>2</v>
      </c>
      <c r="J839" s="3" t="s">
        <v>13</v>
      </c>
      <c r="K839" s="3" t="s">
        <v>34</v>
      </c>
      <c r="L839" s="3" t="s">
        <v>42</v>
      </c>
      <c r="M839" s="4">
        <v>4</v>
      </c>
      <c r="N839" s="5">
        <v>36.29</v>
      </c>
      <c r="O839" s="6">
        <v>0.1</v>
      </c>
      <c r="P839" s="5">
        <v>13.77</v>
      </c>
      <c r="Q839" s="5">
        <f t="shared" si="52"/>
        <v>130.64400000000001</v>
      </c>
      <c r="R839" s="5">
        <f t="shared" si="53"/>
        <v>55.08</v>
      </c>
      <c r="S839" s="5">
        <f t="shared" si="54"/>
        <v>75.564000000000007</v>
      </c>
      <c r="T839" s="7">
        <f t="shared" si="55"/>
        <v>0.57839625241113257</v>
      </c>
    </row>
    <row r="840" spans="1:20" ht="15.5" x14ac:dyDescent="0.35">
      <c r="A840" s="1">
        <v>3599</v>
      </c>
      <c r="B840" s="2">
        <v>46158</v>
      </c>
      <c r="C840" s="3">
        <f>YEAR(SalesDataTable[[#This Row],[Order Date]])</f>
        <v>2026</v>
      </c>
      <c r="D840" s="8" t="str">
        <f>"Q"&amp;ROUNDUP(MONTH(SalesDataTable[[#This Row],[Order Date]])/3,0)</f>
        <v>Q2</v>
      </c>
      <c r="E840" s="3">
        <f>MONTH(SalesDataTable[[#This Row],[Order Date]])</f>
        <v>5</v>
      </c>
      <c r="F840" s="3" t="str">
        <f>TEXT(SalesDataTable[[#This Row],[Order Date]],"MMM")</f>
        <v>May</v>
      </c>
      <c r="G840" s="3" t="s">
        <v>6</v>
      </c>
      <c r="H840" s="3" t="s">
        <v>27</v>
      </c>
      <c r="I840" s="3" t="s">
        <v>2</v>
      </c>
      <c r="J840" s="3" t="s">
        <v>13</v>
      </c>
      <c r="K840" s="3" t="s">
        <v>9</v>
      </c>
      <c r="L840" s="3" t="s">
        <v>17</v>
      </c>
      <c r="M840" s="4">
        <v>4</v>
      </c>
      <c r="N840" s="5">
        <v>143.34</v>
      </c>
      <c r="O840" s="6">
        <v>0</v>
      </c>
      <c r="P840" s="5">
        <v>80.55</v>
      </c>
      <c r="Q840" s="5">
        <f t="shared" si="52"/>
        <v>573.36</v>
      </c>
      <c r="R840" s="5">
        <f t="shared" si="53"/>
        <v>322.2</v>
      </c>
      <c r="S840" s="5">
        <f t="shared" si="54"/>
        <v>251.16000000000003</v>
      </c>
      <c r="T840" s="7">
        <f t="shared" si="55"/>
        <v>0.43804939305148599</v>
      </c>
    </row>
    <row r="841" spans="1:20" ht="15.5" x14ac:dyDescent="0.35">
      <c r="A841" s="1">
        <v>282</v>
      </c>
      <c r="B841" s="2">
        <v>46159</v>
      </c>
      <c r="C841" s="3">
        <f>YEAR(SalesDataTable[[#This Row],[Order Date]])</f>
        <v>2026</v>
      </c>
      <c r="D841" s="8" t="str">
        <f>"Q"&amp;ROUNDUP(MONTH(SalesDataTable[[#This Row],[Order Date]])/3,0)</f>
        <v>Q2</v>
      </c>
      <c r="E841" s="3">
        <f>MONTH(SalesDataTable[[#This Row],[Order Date]])</f>
        <v>5</v>
      </c>
      <c r="F841" s="3" t="str">
        <f>TEXT(SalesDataTable[[#This Row],[Order Date]],"MMM")</f>
        <v>May</v>
      </c>
      <c r="G841" s="3" t="s">
        <v>6</v>
      </c>
      <c r="H841" s="3" t="s">
        <v>43</v>
      </c>
      <c r="I841" s="3" t="s">
        <v>28</v>
      </c>
      <c r="J841" s="3" t="s">
        <v>13</v>
      </c>
      <c r="K841" s="3" t="s">
        <v>4</v>
      </c>
      <c r="L841" s="3" t="s">
        <v>22</v>
      </c>
      <c r="M841" s="4">
        <v>3</v>
      </c>
      <c r="N841" s="5">
        <v>51.68</v>
      </c>
      <c r="O841" s="6">
        <v>0</v>
      </c>
      <c r="P841" s="5">
        <v>22.4</v>
      </c>
      <c r="Q841" s="5">
        <f t="shared" si="52"/>
        <v>155.04</v>
      </c>
      <c r="R841" s="5">
        <f t="shared" si="53"/>
        <v>67.199999999999989</v>
      </c>
      <c r="S841" s="5">
        <f t="shared" si="54"/>
        <v>87.84</v>
      </c>
      <c r="T841" s="7">
        <f t="shared" si="55"/>
        <v>0.56656346749226016</v>
      </c>
    </row>
    <row r="842" spans="1:20" ht="15.5" x14ac:dyDescent="0.35">
      <c r="A842" s="1">
        <v>980</v>
      </c>
      <c r="B842" s="2">
        <v>46159</v>
      </c>
      <c r="C842" s="3">
        <f>YEAR(SalesDataTable[[#This Row],[Order Date]])</f>
        <v>2026</v>
      </c>
      <c r="D842" s="8" t="str">
        <f>"Q"&amp;ROUNDUP(MONTH(SalesDataTable[[#This Row],[Order Date]])/3,0)</f>
        <v>Q2</v>
      </c>
      <c r="E842" s="3">
        <f>MONTH(SalesDataTable[[#This Row],[Order Date]])</f>
        <v>5</v>
      </c>
      <c r="F842" s="3" t="str">
        <f>TEXT(SalesDataTable[[#This Row],[Order Date]],"MMM")</f>
        <v>May</v>
      </c>
      <c r="G842" s="3" t="s">
        <v>20</v>
      </c>
      <c r="H842" s="3" t="s">
        <v>31</v>
      </c>
      <c r="I842" s="3" t="s">
        <v>2</v>
      </c>
      <c r="J842" s="3" t="s">
        <v>3</v>
      </c>
      <c r="K842" s="3" t="s">
        <v>14</v>
      </c>
      <c r="L842" s="3" t="s">
        <v>32</v>
      </c>
      <c r="M842" s="4">
        <v>1</v>
      </c>
      <c r="N842" s="5">
        <v>46.84</v>
      </c>
      <c r="O842" s="6">
        <v>0</v>
      </c>
      <c r="P842" s="5">
        <v>17.93</v>
      </c>
      <c r="Q842" s="5">
        <f t="shared" si="52"/>
        <v>46.84</v>
      </c>
      <c r="R842" s="5">
        <f t="shared" si="53"/>
        <v>17.93</v>
      </c>
      <c r="S842" s="5">
        <f t="shared" si="54"/>
        <v>28.910000000000004</v>
      </c>
      <c r="T842" s="7">
        <f t="shared" si="55"/>
        <v>0.61720751494449189</v>
      </c>
    </row>
    <row r="843" spans="1:20" ht="15.5" x14ac:dyDescent="0.35">
      <c r="A843" s="1">
        <v>1155</v>
      </c>
      <c r="B843" s="2">
        <v>46159</v>
      </c>
      <c r="C843" s="3">
        <f>YEAR(SalesDataTable[[#This Row],[Order Date]])</f>
        <v>2026</v>
      </c>
      <c r="D843" s="8" t="str">
        <f>"Q"&amp;ROUNDUP(MONTH(SalesDataTable[[#This Row],[Order Date]])/3,0)</f>
        <v>Q2</v>
      </c>
      <c r="E843" s="3">
        <f>MONTH(SalesDataTable[[#This Row],[Order Date]])</f>
        <v>5</v>
      </c>
      <c r="F843" s="3" t="str">
        <f>TEXT(SalesDataTable[[#This Row],[Order Date]],"MMM")</f>
        <v>May</v>
      </c>
      <c r="G843" s="3" t="s">
        <v>11</v>
      </c>
      <c r="H843" s="3" t="s">
        <v>12</v>
      </c>
      <c r="I843" s="3" t="s">
        <v>28</v>
      </c>
      <c r="J843" s="3" t="s">
        <v>13</v>
      </c>
      <c r="K843" s="3" t="s">
        <v>9</v>
      </c>
      <c r="L843" s="3" t="s">
        <v>46</v>
      </c>
      <c r="M843" s="4">
        <v>5</v>
      </c>
      <c r="N843" s="5">
        <v>72.900000000000006</v>
      </c>
      <c r="O843" s="6">
        <v>0.05</v>
      </c>
      <c r="P843" s="5">
        <v>31.57</v>
      </c>
      <c r="Q843" s="5">
        <f t="shared" si="52"/>
        <v>346.27499999999998</v>
      </c>
      <c r="R843" s="5">
        <f t="shared" si="53"/>
        <v>157.85</v>
      </c>
      <c r="S843" s="5">
        <f t="shared" si="54"/>
        <v>188.42499999999998</v>
      </c>
      <c r="T843" s="7">
        <f t="shared" si="55"/>
        <v>0.54414843693596127</v>
      </c>
    </row>
    <row r="844" spans="1:20" ht="15.5" x14ac:dyDescent="0.35">
      <c r="A844" s="1">
        <v>1816</v>
      </c>
      <c r="B844" s="2">
        <v>46159</v>
      </c>
      <c r="C844" s="3">
        <f>YEAR(SalesDataTable[[#This Row],[Order Date]])</f>
        <v>2026</v>
      </c>
      <c r="D844" s="8" t="str">
        <f>"Q"&amp;ROUNDUP(MONTH(SalesDataTable[[#This Row],[Order Date]])/3,0)</f>
        <v>Q2</v>
      </c>
      <c r="E844" s="3">
        <f>MONTH(SalesDataTable[[#This Row],[Order Date]])</f>
        <v>5</v>
      </c>
      <c r="F844" s="3" t="str">
        <f>TEXT(SalesDataTable[[#This Row],[Order Date]],"MMM")</f>
        <v>May</v>
      </c>
      <c r="G844" s="3" t="s">
        <v>20</v>
      </c>
      <c r="H844" s="3" t="s">
        <v>31</v>
      </c>
      <c r="I844" s="3" t="s">
        <v>2</v>
      </c>
      <c r="J844" s="3" t="s">
        <v>13</v>
      </c>
      <c r="K844" s="3" t="s">
        <v>9</v>
      </c>
      <c r="L844" s="3" t="s">
        <v>10</v>
      </c>
      <c r="M844" s="4">
        <v>1</v>
      </c>
      <c r="N844" s="5">
        <v>91.07</v>
      </c>
      <c r="O844" s="6">
        <v>0</v>
      </c>
      <c r="P844" s="5">
        <v>45.3</v>
      </c>
      <c r="Q844" s="5">
        <f t="shared" si="52"/>
        <v>91.07</v>
      </c>
      <c r="R844" s="5">
        <f t="shared" si="53"/>
        <v>45.3</v>
      </c>
      <c r="S844" s="5">
        <f t="shared" si="54"/>
        <v>45.769999999999996</v>
      </c>
      <c r="T844" s="7">
        <f t="shared" si="55"/>
        <v>0.50258043263423735</v>
      </c>
    </row>
    <row r="845" spans="1:20" ht="15.5" x14ac:dyDescent="0.35">
      <c r="A845" s="1">
        <v>2128</v>
      </c>
      <c r="B845" s="2">
        <v>46159</v>
      </c>
      <c r="C845" s="3">
        <f>YEAR(SalesDataTable[[#This Row],[Order Date]])</f>
        <v>2026</v>
      </c>
      <c r="D845" s="8" t="str">
        <f>"Q"&amp;ROUNDUP(MONTH(SalesDataTable[[#This Row],[Order Date]])/3,0)</f>
        <v>Q2</v>
      </c>
      <c r="E845" s="3">
        <f>MONTH(SalesDataTable[[#This Row],[Order Date]])</f>
        <v>5</v>
      </c>
      <c r="F845" s="3" t="str">
        <f>TEXT(SalesDataTable[[#This Row],[Order Date]],"MMM")</f>
        <v>May</v>
      </c>
      <c r="G845" s="3" t="s">
        <v>11</v>
      </c>
      <c r="H845" s="3" t="s">
        <v>39</v>
      </c>
      <c r="I845" s="3" t="s">
        <v>19</v>
      </c>
      <c r="J845" s="3" t="s">
        <v>13</v>
      </c>
      <c r="K845" s="3" t="s">
        <v>4</v>
      </c>
      <c r="L845" s="3" t="s">
        <v>5</v>
      </c>
      <c r="M845" s="4">
        <v>1</v>
      </c>
      <c r="N845" s="5">
        <v>81.86</v>
      </c>
      <c r="O845" s="6">
        <v>0</v>
      </c>
      <c r="P845" s="5">
        <v>43.14</v>
      </c>
      <c r="Q845" s="5">
        <f t="shared" si="52"/>
        <v>81.86</v>
      </c>
      <c r="R845" s="5">
        <f t="shared" si="53"/>
        <v>43.14</v>
      </c>
      <c r="S845" s="5">
        <f t="shared" si="54"/>
        <v>38.72</v>
      </c>
      <c r="T845" s="7">
        <f t="shared" si="55"/>
        <v>0.47300268751526997</v>
      </c>
    </row>
    <row r="846" spans="1:20" ht="15.5" x14ac:dyDescent="0.35">
      <c r="A846" s="1">
        <v>2296</v>
      </c>
      <c r="B846" s="2">
        <v>46159</v>
      </c>
      <c r="C846" s="3">
        <f>YEAR(SalesDataTable[[#This Row],[Order Date]])</f>
        <v>2026</v>
      </c>
      <c r="D846" s="8" t="str">
        <f>"Q"&amp;ROUNDUP(MONTH(SalesDataTable[[#This Row],[Order Date]])/3,0)</f>
        <v>Q2</v>
      </c>
      <c r="E846" s="3">
        <f>MONTH(SalesDataTable[[#This Row],[Order Date]])</f>
        <v>5</v>
      </c>
      <c r="F846" s="3" t="str">
        <f>TEXT(SalesDataTable[[#This Row],[Order Date]],"MMM")</f>
        <v>May</v>
      </c>
      <c r="G846" s="3" t="s">
        <v>20</v>
      </c>
      <c r="H846" s="3" t="s">
        <v>33</v>
      </c>
      <c r="I846" s="3" t="s">
        <v>2</v>
      </c>
      <c r="J846" s="3" t="s">
        <v>3</v>
      </c>
      <c r="K846" s="3" t="s">
        <v>14</v>
      </c>
      <c r="L846" s="3" t="s">
        <v>32</v>
      </c>
      <c r="M846" s="4">
        <v>1</v>
      </c>
      <c r="N846" s="5">
        <v>45.45</v>
      </c>
      <c r="O846" s="6">
        <v>0</v>
      </c>
      <c r="P846" s="5">
        <v>17.93</v>
      </c>
      <c r="Q846" s="5">
        <f t="shared" si="52"/>
        <v>45.45</v>
      </c>
      <c r="R846" s="5">
        <f t="shared" si="53"/>
        <v>17.93</v>
      </c>
      <c r="S846" s="5">
        <f t="shared" si="54"/>
        <v>27.520000000000003</v>
      </c>
      <c r="T846" s="7">
        <f t="shared" si="55"/>
        <v>0.60550055005500558</v>
      </c>
    </row>
    <row r="847" spans="1:20" ht="15.5" x14ac:dyDescent="0.35">
      <c r="A847" s="1">
        <v>2322</v>
      </c>
      <c r="B847" s="2">
        <v>46159</v>
      </c>
      <c r="C847" s="3">
        <f>YEAR(SalesDataTable[[#This Row],[Order Date]])</f>
        <v>2026</v>
      </c>
      <c r="D847" s="8" t="str">
        <f>"Q"&amp;ROUNDUP(MONTH(SalesDataTable[[#This Row],[Order Date]])/3,0)</f>
        <v>Q2</v>
      </c>
      <c r="E847" s="3">
        <f>MONTH(SalesDataTable[[#This Row],[Order Date]])</f>
        <v>5</v>
      </c>
      <c r="F847" s="3" t="str">
        <f>TEXT(SalesDataTable[[#This Row],[Order Date]],"MMM")</f>
        <v>May</v>
      </c>
      <c r="G847" s="3" t="s">
        <v>11</v>
      </c>
      <c r="H847" s="3" t="s">
        <v>39</v>
      </c>
      <c r="I847" s="3" t="s">
        <v>19</v>
      </c>
      <c r="J847" s="3" t="s">
        <v>16</v>
      </c>
      <c r="K847" s="3" t="s">
        <v>9</v>
      </c>
      <c r="L847" s="3" t="s">
        <v>46</v>
      </c>
      <c r="M847" s="4">
        <v>1</v>
      </c>
      <c r="N847" s="5">
        <v>70.62</v>
      </c>
      <c r="O847" s="6">
        <v>0</v>
      </c>
      <c r="P847" s="5">
        <v>32.53</v>
      </c>
      <c r="Q847" s="5">
        <f t="shared" si="52"/>
        <v>70.62</v>
      </c>
      <c r="R847" s="5">
        <f t="shared" si="53"/>
        <v>32.53</v>
      </c>
      <c r="S847" s="5">
        <f t="shared" si="54"/>
        <v>38.090000000000003</v>
      </c>
      <c r="T847" s="7">
        <f t="shared" si="55"/>
        <v>0.53936561880487111</v>
      </c>
    </row>
    <row r="848" spans="1:20" ht="15.5" x14ac:dyDescent="0.35">
      <c r="A848" s="1">
        <v>3480</v>
      </c>
      <c r="B848" s="2">
        <v>46159</v>
      </c>
      <c r="C848" s="3">
        <f>YEAR(SalesDataTable[[#This Row],[Order Date]])</f>
        <v>2026</v>
      </c>
      <c r="D848" s="8" t="str">
        <f>"Q"&amp;ROUNDUP(MONTH(SalesDataTable[[#This Row],[Order Date]])/3,0)</f>
        <v>Q2</v>
      </c>
      <c r="E848" s="3">
        <f>MONTH(SalesDataTable[[#This Row],[Order Date]])</f>
        <v>5</v>
      </c>
      <c r="F848" s="3" t="str">
        <f>TEXT(SalesDataTable[[#This Row],[Order Date]],"MMM")</f>
        <v>May</v>
      </c>
      <c r="G848" s="3" t="s">
        <v>20</v>
      </c>
      <c r="H848" s="3" t="s">
        <v>33</v>
      </c>
      <c r="I848" s="3" t="s">
        <v>2</v>
      </c>
      <c r="J848" s="3" t="s">
        <v>13</v>
      </c>
      <c r="K848" s="3" t="s">
        <v>34</v>
      </c>
      <c r="L848" s="3" t="s">
        <v>45</v>
      </c>
      <c r="M848" s="4">
        <v>2</v>
      </c>
      <c r="N848" s="5">
        <v>51.56</v>
      </c>
      <c r="O848" s="6">
        <v>0</v>
      </c>
      <c r="P848" s="5">
        <v>22.46</v>
      </c>
      <c r="Q848" s="5">
        <f t="shared" si="52"/>
        <v>103.12</v>
      </c>
      <c r="R848" s="5">
        <f t="shared" si="53"/>
        <v>44.92</v>
      </c>
      <c r="S848" s="5">
        <f t="shared" si="54"/>
        <v>58.2</v>
      </c>
      <c r="T848" s="7">
        <f t="shared" si="55"/>
        <v>0.56439100077579518</v>
      </c>
    </row>
    <row r="849" spans="1:20" ht="15.5" x14ac:dyDescent="0.35">
      <c r="A849" s="1">
        <v>4426</v>
      </c>
      <c r="B849" s="2">
        <v>46159</v>
      </c>
      <c r="C849" s="3">
        <f>YEAR(SalesDataTable[[#This Row],[Order Date]])</f>
        <v>2026</v>
      </c>
      <c r="D849" s="8" t="str">
        <f>"Q"&amp;ROUNDUP(MONTH(SalesDataTable[[#This Row],[Order Date]])/3,0)</f>
        <v>Q2</v>
      </c>
      <c r="E849" s="3">
        <f>MONTH(SalesDataTable[[#This Row],[Order Date]])</f>
        <v>5</v>
      </c>
      <c r="F849" s="3" t="str">
        <f>TEXT(SalesDataTable[[#This Row],[Order Date]],"MMM")</f>
        <v>May</v>
      </c>
      <c r="G849" s="3" t="s">
        <v>20</v>
      </c>
      <c r="H849" s="3" t="s">
        <v>33</v>
      </c>
      <c r="I849" s="3" t="s">
        <v>2</v>
      </c>
      <c r="J849" s="3" t="s">
        <v>13</v>
      </c>
      <c r="K849" s="3" t="s">
        <v>9</v>
      </c>
      <c r="L849" s="3" t="s">
        <v>17</v>
      </c>
      <c r="M849" s="4">
        <v>2</v>
      </c>
      <c r="N849" s="5">
        <v>146.22</v>
      </c>
      <c r="O849" s="6">
        <v>0</v>
      </c>
      <c r="P849" s="5">
        <v>81.069999999999993</v>
      </c>
      <c r="Q849" s="5">
        <f t="shared" si="52"/>
        <v>292.44</v>
      </c>
      <c r="R849" s="5">
        <f t="shared" si="53"/>
        <v>162.13999999999999</v>
      </c>
      <c r="S849" s="5">
        <f t="shared" si="54"/>
        <v>130.30000000000001</v>
      </c>
      <c r="T849" s="7">
        <f t="shared" si="55"/>
        <v>0.4455614826973055</v>
      </c>
    </row>
    <row r="850" spans="1:20" ht="15.5" x14ac:dyDescent="0.35">
      <c r="A850" s="1">
        <v>4938</v>
      </c>
      <c r="B850" s="2">
        <v>46159</v>
      </c>
      <c r="C850" s="3">
        <f>YEAR(SalesDataTable[[#This Row],[Order Date]])</f>
        <v>2026</v>
      </c>
      <c r="D850" s="8" t="str">
        <f>"Q"&amp;ROUNDUP(MONTH(SalesDataTable[[#This Row],[Order Date]])/3,0)</f>
        <v>Q2</v>
      </c>
      <c r="E850" s="3">
        <f>MONTH(SalesDataTable[[#This Row],[Order Date]])</f>
        <v>5</v>
      </c>
      <c r="F850" s="3" t="str">
        <f>TEXT(SalesDataTable[[#This Row],[Order Date]],"MMM")</f>
        <v>May</v>
      </c>
      <c r="G850" s="3" t="s">
        <v>20</v>
      </c>
      <c r="H850" s="3" t="s">
        <v>47</v>
      </c>
      <c r="I850" s="3" t="s">
        <v>19</v>
      </c>
      <c r="J850" s="3" t="s">
        <v>3</v>
      </c>
      <c r="K850" s="3" t="s">
        <v>34</v>
      </c>
      <c r="L850" s="3" t="s">
        <v>45</v>
      </c>
      <c r="M850" s="4">
        <v>2</v>
      </c>
      <c r="N850" s="5">
        <v>51.34</v>
      </c>
      <c r="O850" s="6">
        <v>0</v>
      </c>
      <c r="P850" s="5">
        <v>22.17</v>
      </c>
      <c r="Q850" s="5">
        <f t="shared" si="52"/>
        <v>102.68</v>
      </c>
      <c r="R850" s="5">
        <f t="shared" si="53"/>
        <v>44.34</v>
      </c>
      <c r="S850" s="5">
        <f t="shared" si="54"/>
        <v>58.34</v>
      </c>
      <c r="T850" s="7">
        <f t="shared" si="55"/>
        <v>0.56817296455005839</v>
      </c>
    </row>
    <row r="851" spans="1:20" ht="15.5" x14ac:dyDescent="0.35">
      <c r="A851" s="1">
        <v>915</v>
      </c>
      <c r="B851" s="2">
        <v>46160</v>
      </c>
      <c r="C851" s="3">
        <f>YEAR(SalesDataTable[[#This Row],[Order Date]])</f>
        <v>2026</v>
      </c>
      <c r="D851" s="8" t="str">
        <f>"Q"&amp;ROUNDUP(MONTH(SalesDataTable[[#This Row],[Order Date]])/3,0)</f>
        <v>Q2</v>
      </c>
      <c r="E851" s="3">
        <f>MONTH(SalesDataTable[[#This Row],[Order Date]])</f>
        <v>5</v>
      </c>
      <c r="F851" s="3" t="str">
        <f>TEXT(SalesDataTable[[#This Row],[Order Date]],"MMM")</f>
        <v>May</v>
      </c>
      <c r="G851" s="3" t="s">
        <v>20</v>
      </c>
      <c r="H851" s="3" t="s">
        <v>33</v>
      </c>
      <c r="I851" s="3" t="s">
        <v>2</v>
      </c>
      <c r="J851" s="3" t="s">
        <v>13</v>
      </c>
      <c r="K851" s="3" t="s">
        <v>9</v>
      </c>
      <c r="L851" s="3" t="s">
        <v>37</v>
      </c>
      <c r="M851" s="4">
        <v>1</v>
      </c>
      <c r="N851" s="5">
        <v>153.61000000000001</v>
      </c>
      <c r="O851" s="6">
        <v>0.05</v>
      </c>
      <c r="P851" s="5">
        <v>79.94</v>
      </c>
      <c r="Q851" s="5">
        <f t="shared" si="52"/>
        <v>145.92950000000002</v>
      </c>
      <c r="R851" s="5">
        <f t="shared" si="53"/>
        <v>79.94</v>
      </c>
      <c r="S851" s="5">
        <f t="shared" si="54"/>
        <v>65.989500000000021</v>
      </c>
      <c r="T851" s="7">
        <f t="shared" si="55"/>
        <v>0.45220123415758989</v>
      </c>
    </row>
    <row r="852" spans="1:20" ht="15.5" x14ac:dyDescent="0.35">
      <c r="A852" s="1">
        <v>1188</v>
      </c>
      <c r="B852" s="2">
        <v>46160</v>
      </c>
      <c r="C852" s="3">
        <f>YEAR(SalesDataTable[[#This Row],[Order Date]])</f>
        <v>2026</v>
      </c>
      <c r="D852" s="8" t="str">
        <f>"Q"&amp;ROUNDUP(MONTH(SalesDataTable[[#This Row],[Order Date]])/3,0)</f>
        <v>Q2</v>
      </c>
      <c r="E852" s="3">
        <f>MONTH(SalesDataTable[[#This Row],[Order Date]])</f>
        <v>5</v>
      </c>
      <c r="F852" s="3" t="str">
        <f>TEXT(SalesDataTable[[#This Row],[Order Date]],"MMM")</f>
        <v>May</v>
      </c>
      <c r="G852" s="3" t="s">
        <v>6</v>
      </c>
      <c r="H852" s="3" t="s">
        <v>27</v>
      </c>
      <c r="I852" s="3" t="s">
        <v>2</v>
      </c>
      <c r="J852" s="3" t="s">
        <v>3</v>
      </c>
      <c r="K852" s="3" t="s">
        <v>23</v>
      </c>
      <c r="L852" s="3" t="s">
        <v>40</v>
      </c>
      <c r="M852" s="4">
        <v>1</v>
      </c>
      <c r="N852" s="5">
        <v>82.44</v>
      </c>
      <c r="O852" s="6">
        <v>0.15</v>
      </c>
      <c r="P852" s="5">
        <v>39.380000000000003</v>
      </c>
      <c r="Q852" s="5">
        <f t="shared" si="52"/>
        <v>70.073999999999998</v>
      </c>
      <c r="R852" s="5">
        <f t="shared" si="53"/>
        <v>39.380000000000003</v>
      </c>
      <c r="S852" s="5">
        <f t="shared" si="54"/>
        <v>30.693999999999996</v>
      </c>
      <c r="T852" s="7">
        <f t="shared" si="55"/>
        <v>0.43802266175757054</v>
      </c>
    </row>
    <row r="853" spans="1:20" ht="15.5" x14ac:dyDescent="0.35">
      <c r="A853" s="1">
        <v>1594</v>
      </c>
      <c r="B853" s="2">
        <v>46160</v>
      </c>
      <c r="C853" s="3">
        <f>YEAR(SalesDataTable[[#This Row],[Order Date]])</f>
        <v>2026</v>
      </c>
      <c r="D853" s="8" t="str">
        <f>"Q"&amp;ROUNDUP(MONTH(SalesDataTable[[#This Row],[Order Date]])/3,0)</f>
        <v>Q2</v>
      </c>
      <c r="E853" s="3">
        <f>MONTH(SalesDataTable[[#This Row],[Order Date]])</f>
        <v>5</v>
      </c>
      <c r="F853" s="3" t="str">
        <f>TEXT(SalesDataTable[[#This Row],[Order Date]],"MMM")</f>
        <v>May</v>
      </c>
      <c r="G853" s="3" t="s">
        <v>0</v>
      </c>
      <c r="H853" s="3" t="s">
        <v>1</v>
      </c>
      <c r="I853" s="3" t="s">
        <v>8</v>
      </c>
      <c r="J853" s="3" t="s">
        <v>16</v>
      </c>
      <c r="K853" s="3" t="s">
        <v>9</v>
      </c>
      <c r="L853" s="3" t="s">
        <v>10</v>
      </c>
      <c r="M853" s="4">
        <v>10</v>
      </c>
      <c r="N853" s="5">
        <v>92.09</v>
      </c>
      <c r="O853" s="6">
        <v>0.15</v>
      </c>
      <c r="P853" s="5">
        <v>45.13</v>
      </c>
      <c r="Q853" s="5">
        <f t="shared" si="52"/>
        <v>782.7650000000001</v>
      </c>
      <c r="R853" s="5">
        <f t="shared" si="53"/>
        <v>451.3</v>
      </c>
      <c r="S853" s="5">
        <f t="shared" si="54"/>
        <v>331.46500000000009</v>
      </c>
      <c r="T853" s="7">
        <f t="shared" si="55"/>
        <v>0.42345403792964686</v>
      </c>
    </row>
    <row r="854" spans="1:20" ht="15.5" x14ac:dyDescent="0.35">
      <c r="A854" s="1">
        <v>3022</v>
      </c>
      <c r="B854" s="2">
        <v>46160</v>
      </c>
      <c r="C854" s="3">
        <f>YEAR(SalesDataTable[[#This Row],[Order Date]])</f>
        <v>2026</v>
      </c>
      <c r="D854" s="8" t="str">
        <f>"Q"&amp;ROUNDUP(MONTH(SalesDataTable[[#This Row],[Order Date]])/3,0)</f>
        <v>Q2</v>
      </c>
      <c r="E854" s="3">
        <f>MONTH(SalesDataTable[[#This Row],[Order Date]])</f>
        <v>5</v>
      </c>
      <c r="F854" s="3" t="str">
        <f>TEXT(SalesDataTable[[#This Row],[Order Date]],"MMM")</f>
        <v>May</v>
      </c>
      <c r="G854" s="3" t="s">
        <v>20</v>
      </c>
      <c r="H854" s="3" t="s">
        <v>33</v>
      </c>
      <c r="I854" s="3" t="s">
        <v>28</v>
      </c>
      <c r="J854" s="3" t="s">
        <v>13</v>
      </c>
      <c r="K854" s="3" t="s">
        <v>14</v>
      </c>
      <c r="L854" s="3" t="s">
        <v>15</v>
      </c>
      <c r="M854" s="4">
        <v>1</v>
      </c>
      <c r="N854" s="5">
        <v>36.72</v>
      </c>
      <c r="O854" s="6">
        <v>0</v>
      </c>
      <c r="P854" s="5">
        <v>13.67</v>
      </c>
      <c r="Q854" s="5">
        <f t="shared" si="52"/>
        <v>36.72</v>
      </c>
      <c r="R854" s="5">
        <f t="shared" si="53"/>
        <v>13.67</v>
      </c>
      <c r="S854" s="5">
        <f t="shared" si="54"/>
        <v>23.049999999999997</v>
      </c>
      <c r="T854" s="7">
        <f t="shared" si="55"/>
        <v>0.62772331154684091</v>
      </c>
    </row>
    <row r="855" spans="1:20" ht="15.5" x14ac:dyDescent="0.35">
      <c r="A855" s="1">
        <v>588</v>
      </c>
      <c r="B855" s="2">
        <v>46161</v>
      </c>
      <c r="C855" s="3">
        <f>YEAR(SalesDataTable[[#This Row],[Order Date]])</f>
        <v>2026</v>
      </c>
      <c r="D855" s="8" t="str">
        <f>"Q"&amp;ROUNDUP(MONTH(SalesDataTable[[#This Row],[Order Date]])/3,0)</f>
        <v>Q2</v>
      </c>
      <c r="E855" s="3">
        <f>MONTH(SalesDataTable[[#This Row],[Order Date]])</f>
        <v>5</v>
      </c>
      <c r="F855" s="3" t="str">
        <f>TEXT(SalesDataTable[[#This Row],[Order Date]],"MMM")</f>
        <v>May</v>
      </c>
      <c r="G855" s="3" t="s">
        <v>6</v>
      </c>
      <c r="H855" s="3" t="s">
        <v>7</v>
      </c>
      <c r="I855" s="3" t="s">
        <v>8</v>
      </c>
      <c r="J855" s="3" t="s">
        <v>16</v>
      </c>
      <c r="K855" s="3" t="s">
        <v>14</v>
      </c>
      <c r="L855" s="3" t="s">
        <v>44</v>
      </c>
      <c r="M855" s="4">
        <v>3</v>
      </c>
      <c r="N855" s="5">
        <v>132.41999999999999</v>
      </c>
      <c r="O855" s="6">
        <v>0.05</v>
      </c>
      <c r="P855" s="5">
        <v>67.09</v>
      </c>
      <c r="Q855" s="5">
        <f t="shared" si="52"/>
        <v>377.39699999999999</v>
      </c>
      <c r="R855" s="5">
        <f t="shared" si="53"/>
        <v>201.27</v>
      </c>
      <c r="S855" s="5">
        <f t="shared" si="54"/>
        <v>176.12699999999998</v>
      </c>
      <c r="T855" s="7">
        <f t="shared" si="55"/>
        <v>0.46668892439526544</v>
      </c>
    </row>
    <row r="856" spans="1:20" ht="15.5" x14ac:dyDescent="0.35">
      <c r="A856" s="1">
        <v>1016</v>
      </c>
      <c r="B856" s="2">
        <v>46161</v>
      </c>
      <c r="C856" s="3">
        <f>YEAR(SalesDataTable[[#This Row],[Order Date]])</f>
        <v>2026</v>
      </c>
      <c r="D856" s="8" t="str">
        <f>"Q"&amp;ROUNDUP(MONTH(SalesDataTable[[#This Row],[Order Date]])/3,0)</f>
        <v>Q2</v>
      </c>
      <c r="E856" s="3">
        <f>MONTH(SalesDataTable[[#This Row],[Order Date]])</f>
        <v>5</v>
      </c>
      <c r="F856" s="3" t="str">
        <f>TEXT(SalesDataTable[[#This Row],[Order Date]],"MMM")</f>
        <v>May</v>
      </c>
      <c r="G856" s="3" t="s">
        <v>20</v>
      </c>
      <c r="H856" s="3" t="s">
        <v>47</v>
      </c>
      <c r="I856" s="3" t="s">
        <v>19</v>
      </c>
      <c r="J856" s="3" t="s">
        <v>3</v>
      </c>
      <c r="K856" s="3" t="s">
        <v>23</v>
      </c>
      <c r="L856" s="3" t="s">
        <v>29</v>
      </c>
      <c r="M856" s="4">
        <v>2</v>
      </c>
      <c r="N856" s="5">
        <v>192.1</v>
      </c>
      <c r="O856" s="6">
        <v>0.05</v>
      </c>
      <c r="P856" s="5">
        <v>106.07</v>
      </c>
      <c r="Q856" s="5">
        <f t="shared" si="52"/>
        <v>364.98999999999995</v>
      </c>
      <c r="R856" s="5">
        <f t="shared" si="53"/>
        <v>212.14</v>
      </c>
      <c r="S856" s="5">
        <f t="shared" si="54"/>
        <v>152.84999999999997</v>
      </c>
      <c r="T856" s="7">
        <f t="shared" si="55"/>
        <v>0.41877859667388145</v>
      </c>
    </row>
    <row r="857" spans="1:20" ht="15.5" x14ac:dyDescent="0.35">
      <c r="A857" s="1">
        <v>1930</v>
      </c>
      <c r="B857" s="2">
        <v>46161</v>
      </c>
      <c r="C857" s="3">
        <f>YEAR(SalesDataTable[[#This Row],[Order Date]])</f>
        <v>2026</v>
      </c>
      <c r="D857" s="8" t="str">
        <f>"Q"&amp;ROUNDUP(MONTH(SalesDataTable[[#This Row],[Order Date]])/3,0)</f>
        <v>Q2</v>
      </c>
      <c r="E857" s="3">
        <f>MONTH(SalesDataTable[[#This Row],[Order Date]])</f>
        <v>5</v>
      </c>
      <c r="F857" s="3" t="str">
        <f>TEXT(SalesDataTable[[#This Row],[Order Date]],"MMM")</f>
        <v>May</v>
      </c>
      <c r="G857" s="3" t="s">
        <v>11</v>
      </c>
      <c r="H857" s="3" t="s">
        <v>52</v>
      </c>
      <c r="I857" s="3" t="s">
        <v>19</v>
      </c>
      <c r="J857" s="3" t="s">
        <v>13</v>
      </c>
      <c r="K857" s="3" t="s">
        <v>14</v>
      </c>
      <c r="L857" s="3" t="s">
        <v>15</v>
      </c>
      <c r="M857" s="4">
        <v>4</v>
      </c>
      <c r="N857" s="5">
        <v>36.94</v>
      </c>
      <c r="O857" s="6">
        <v>0</v>
      </c>
      <c r="P857" s="5">
        <v>13.63</v>
      </c>
      <c r="Q857" s="5">
        <f t="shared" si="52"/>
        <v>147.76</v>
      </c>
      <c r="R857" s="5">
        <f t="shared" si="53"/>
        <v>54.52</v>
      </c>
      <c r="S857" s="5">
        <f t="shared" si="54"/>
        <v>93.239999999999981</v>
      </c>
      <c r="T857" s="7">
        <f t="shared" si="55"/>
        <v>0.63102328099620997</v>
      </c>
    </row>
    <row r="858" spans="1:20" ht="15.5" x14ac:dyDescent="0.35">
      <c r="A858" s="1">
        <v>2658</v>
      </c>
      <c r="B858" s="2">
        <v>46161</v>
      </c>
      <c r="C858" s="3">
        <f>YEAR(SalesDataTable[[#This Row],[Order Date]])</f>
        <v>2026</v>
      </c>
      <c r="D858" s="8" t="str">
        <f>"Q"&amp;ROUNDUP(MONTH(SalesDataTable[[#This Row],[Order Date]])/3,0)</f>
        <v>Q2</v>
      </c>
      <c r="E858" s="3">
        <f>MONTH(SalesDataTable[[#This Row],[Order Date]])</f>
        <v>5</v>
      </c>
      <c r="F858" s="3" t="str">
        <f>TEXT(SalesDataTable[[#This Row],[Order Date]],"MMM")</f>
        <v>May</v>
      </c>
      <c r="G858" s="3" t="s">
        <v>0</v>
      </c>
      <c r="H858" s="3" t="s">
        <v>50</v>
      </c>
      <c r="I858" s="3" t="s">
        <v>2</v>
      </c>
      <c r="J858" s="3" t="s">
        <v>16</v>
      </c>
      <c r="K858" s="3" t="s">
        <v>9</v>
      </c>
      <c r="L858" s="3" t="s">
        <v>37</v>
      </c>
      <c r="M858" s="4">
        <v>1</v>
      </c>
      <c r="N858" s="5">
        <v>153.16999999999999</v>
      </c>
      <c r="O858" s="6">
        <v>0</v>
      </c>
      <c r="P858" s="5">
        <v>78.489999999999995</v>
      </c>
      <c r="Q858" s="5">
        <f t="shared" si="52"/>
        <v>153.16999999999999</v>
      </c>
      <c r="R858" s="5">
        <f t="shared" si="53"/>
        <v>78.489999999999995</v>
      </c>
      <c r="S858" s="5">
        <f t="shared" si="54"/>
        <v>74.679999999999993</v>
      </c>
      <c r="T858" s="7">
        <f t="shared" si="55"/>
        <v>0.48756283867598094</v>
      </c>
    </row>
    <row r="859" spans="1:20" ht="15.5" x14ac:dyDescent="0.35">
      <c r="A859" s="1">
        <v>2951</v>
      </c>
      <c r="B859" s="2">
        <v>46161</v>
      </c>
      <c r="C859" s="3">
        <f>YEAR(SalesDataTable[[#This Row],[Order Date]])</f>
        <v>2026</v>
      </c>
      <c r="D859" s="8" t="str">
        <f>"Q"&amp;ROUNDUP(MONTH(SalesDataTable[[#This Row],[Order Date]])/3,0)</f>
        <v>Q2</v>
      </c>
      <c r="E859" s="3">
        <f>MONTH(SalesDataTable[[#This Row],[Order Date]])</f>
        <v>5</v>
      </c>
      <c r="F859" s="3" t="str">
        <f>TEXT(SalesDataTable[[#This Row],[Order Date]],"MMM")</f>
        <v>May</v>
      </c>
      <c r="G859" s="3" t="s">
        <v>0</v>
      </c>
      <c r="H859" s="3" t="s">
        <v>1</v>
      </c>
      <c r="I859" s="3" t="s">
        <v>2</v>
      </c>
      <c r="J859" s="3" t="s">
        <v>16</v>
      </c>
      <c r="K859" s="3" t="s">
        <v>4</v>
      </c>
      <c r="L859" s="3" t="s">
        <v>5</v>
      </c>
      <c r="M859" s="4">
        <v>2</v>
      </c>
      <c r="N859" s="5">
        <v>82.85</v>
      </c>
      <c r="O859" s="6">
        <v>0</v>
      </c>
      <c r="P859" s="5">
        <v>42.53</v>
      </c>
      <c r="Q859" s="5">
        <f t="shared" si="52"/>
        <v>165.7</v>
      </c>
      <c r="R859" s="5">
        <f t="shared" si="53"/>
        <v>85.06</v>
      </c>
      <c r="S859" s="5">
        <f t="shared" si="54"/>
        <v>80.639999999999986</v>
      </c>
      <c r="T859" s="7">
        <f t="shared" si="55"/>
        <v>0.48666264333132164</v>
      </c>
    </row>
    <row r="860" spans="1:20" ht="15.5" x14ac:dyDescent="0.35">
      <c r="A860" s="1">
        <v>4328</v>
      </c>
      <c r="B860" s="2">
        <v>46161</v>
      </c>
      <c r="C860" s="3">
        <f>YEAR(SalesDataTable[[#This Row],[Order Date]])</f>
        <v>2026</v>
      </c>
      <c r="D860" s="8" t="str">
        <f>"Q"&amp;ROUNDUP(MONTH(SalesDataTable[[#This Row],[Order Date]])/3,0)</f>
        <v>Q2</v>
      </c>
      <c r="E860" s="3">
        <f>MONTH(SalesDataTable[[#This Row],[Order Date]])</f>
        <v>5</v>
      </c>
      <c r="F860" s="3" t="str">
        <f>TEXT(SalesDataTable[[#This Row],[Order Date]],"MMM")</f>
        <v>May</v>
      </c>
      <c r="G860" s="3" t="s">
        <v>11</v>
      </c>
      <c r="H860" s="3" t="s">
        <v>25</v>
      </c>
      <c r="I860" s="3" t="s">
        <v>28</v>
      </c>
      <c r="J860" s="3" t="s">
        <v>13</v>
      </c>
      <c r="K860" s="3" t="s">
        <v>9</v>
      </c>
      <c r="L860" s="3" t="s">
        <v>17</v>
      </c>
      <c r="M860" s="4">
        <v>1</v>
      </c>
      <c r="N860" s="5">
        <v>143.52000000000001</v>
      </c>
      <c r="O860" s="6">
        <v>0</v>
      </c>
      <c r="P860" s="5">
        <v>81.040000000000006</v>
      </c>
      <c r="Q860" s="5">
        <f t="shared" si="52"/>
        <v>143.52000000000001</v>
      </c>
      <c r="R860" s="5">
        <f t="shared" si="53"/>
        <v>81.040000000000006</v>
      </c>
      <c r="S860" s="5">
        <f t="shared" si="54"/>
        <v>62.480000000000004</v>
      </c>
      <c r="T860" s="7">
        <f t="shared" si="55"/>
        <v>0.435340022296544</v>
      </c>
    </row>
    <row r="861" spans="1:20" ht="15.5" x14ac:dyDescent="0.35">
      <c r="A861" s="1">
        <v>4591</v>
      </c>
      <c r="B861" s="2">
        <v>46161</v>
      </c>
      <c r="C861" s="3">
        <f>YEAR(SalesDataTable[[#This Row],[Order Date]])</f>
        <v>2026</v>
      </c>
      <c r="D861" s="8" t="str">
        <f>"Q"&amp;ROUNDUP(MONTH(SalesDataTable[[#This Row],[Order Date]])/3,0)</f>
        <v>Q2</v>
      </c>
      <c r="E861" s="3">
        <f>MONTH(SalesDataTable[[#This Row],[Order Date]])</f>
        <v>5</v>
      </c>
      <c r="F861" s="3" t="str">
        <f>TEXT(SalesDataTable[[#This Row],[Order Date]],"MMM")</f>
        <v>May</v>
      </c>
      <c r="G861" s="3" t="s">
        <v>11</v>
      </c>
      <c r="H861" s="3" t="s">
        <v>52</v>
      </c>
      <c r="I861" s="3" t="s">
        <v>19</v>
      </c>
      <c r="J861" s="3" t="s">
        <v>13</v>
      </c>
      <c r="K861" s="3" t="s">
        <v>23</v>
      </c>
      <c r="L861" s="3" t="s">
        <v>29</v>
      </c>
      <c r="M861" s="4">
        <v>1</v>
      </c>
      <c r="N861" s="5">
        <v>192.94</v>
      </c>
      <c r="O861" s="6">
        <v>0</v>
      </c>
      <c r="P861" s="5">
        <v>105.15</v>
      </c>
      <c r="Q861" s="5">
        <f t="shared" si="52"/>
        <v>192.94</v>
      </c>
      <c r="R861" s="5">
        <f t="shared" si="53"/>
        <v>105.15</v>
      </c>
      <c r="S861" s="5">
        <f t="shared" si="54"/>
        <v>87.789999999999992</v>
      </c>
      <c r="T861" s="7">
        <f t="shared" si="55"/>
        <v>0.45501192080439512</v>
      </c>
    </row>
    <row r="862" spans="1:20" ht="15.5" x14ac:dyDescent="0.35">
      <c r="A862" s="1">
        <v>280</v>
      </c>
      <c r="B862" s="2">
        <v>46162</v>
      </c>
      <c r="C862" s="3">
        <f>YEAR(SalesDataTable[[#This Row],[Order Date]])</f>
        <v>2026</v>
      </c>
      <c r="D862" s="8" t="str">
        <f>"Q"&amp;ROUNDUP(MONTH(SalesDataTable[[#This Row],[Order Date]])/3,0)</f>
        <v>Q2</v>
      </c>
      <c r="E862" s="3">
        <f>MONTH(SalesDataTable[[#This Row],[Order Date]])</f>
        <v>5</v>
      </c>
      <c r="F862" s="3" t="str">
        <f>TEXT(SalesDataTable[[#This Row],[Order Date]],"MMM")</f>
        <v>May</v>
      </c>
      <c r="G862" s="3" t="s">
        <v>20</v>
      </c>
      <c r="H862" s="3" t="s">
        <v>33</v>
      </c>
      <c r="I862" s="3" t="s">
        <v>19</v>
      </c>
      <c r="J862" s="3" t="s">
        <v>16</v>
      </c>
      <c r="K862" s="3" t="s">
        <v>14</v>
      </c>
      <c r="L862" s="3" t="s">
        <v>48</v>
      </c>
      <c r="M862" s="4">
        <v>1</v>
      </c>
      <c r="N862" s="5">
        <v>168.56</v>
      </c>
      <c r="O862" s="6">
        <v>0</v>
      </c>
      <c r="P862" s="5">
        <v>85.46</v>
      </c>
      <c r="Q862" s="5">
        <f t="shared" si="52"/>
        <v>168.56</v>
      </c>
      <c r="R862" s="5">
        <f t="shared" si="53"/>
        <v>85.46</v>
      </c>
      <c r="S862" s="5">
        <f t="shared" si="54"/>
        <v>83.100000000000009</v>
      </c>
      <c r="T862" s="7">
        <f t="shared" si="55"/>
        <v>0.49299952539155201</v>
      </c>
    </row>
    <row r="863" spans="1:20" ht="15.5" x14ac:dyDescent="0.35">
      <c r="A863" s="1">
        <v>409</v>
      </c>
      <c r="B863" s="2">
        <v>46162</v>
      </c>
      <c r="C863" s="3">
        <f>YEAR(SalesDataTable[[#This Row],[Order Date]])</f>
        <v>2026</v>
      </c>
      <c r="D863" s="8" t="str">
        <f>"Q"&amp;ROUNDUP(MONTH(SalesDataTable[[#This Row],[Order Date]])/3,0)</f>
        <v>Q2</v>
      </c>
      <c r="E863" s="3">
        <f>MONTH(SalesDataTable[[#This Row],[Order Date]])</f>
        <v>5</v>
      </c>
      <c r="F863" s="3" t="str">
        <f>TEXT(SalesDataTable[[#This Row],[Order Date]],"MMM")</f>
        <v>May</v>
      </c>
      <c r="G863" s="3" t="s">
        <v>0</v>
      </c>
      <c r="H863" s="3" t="s">
        <v>1</v>
      </c>
      <c r="I863" s="3" t="s">
        <v>2</v>
      </c>
      <c r="J863" s="3" t="s">
        <v>13</v>
      </c>
      <c r="K863" s="3" t="s">
        <v>23</v>
      </c>
      <c r="L863" s="3" t="s">
        <v>51</v>
      </c>
      <c r="M863" s="4">
        <v>2</v>
      </c>
      <c r="N863" s="5">
        <v>123.9</v>
      </c>
      <c r="O863" s="6">
        <v>0</v>
      </c>
      <c r="P863" s="5">
        <v>58.95</v>
      </c>
      <c r="Q863" s="5">
        <f t="shared" si="52"/>
        <v>247.8</v>
      </c>
      <c r="R863" s="5">
        <f t="shared" si="53"/>
        <v>117.9</v>
      </c>
      <c r="S863" s="5">
        <f t="shared" si="54"/>
        <v>129.9</v>
      </c>
      <c r="T863" s="7">
        <f t="shared" si="55"/>
        <v>0.52421307506053272</v>
      </c>
    </row>
    <row r="864" spans="1:20" ht="15.5" x14ac:dyDescent="0.35">
      <c r="A864" s="1">
        <v>1372</v>
      </c>
      <c r="B864" s="2">
        <v>46162</v>
      </c>
      <c r="C864" s="3">
        <f>YEAR(SalesDataTable[[#This Row],[Order Date]])</f>
        <v>2026</v>
      </c>
      <c r="D864" s="8" t="str">
        <f>"Q"&amp;ROUNDUP(MONTH(SalesDataTable[[#This Row],[Order Date]])/3,0)</f>
        <v>Q2</v>
      </c>
      <c r="E864" s="3">
        <f>MONTH(SalesDataTable[[#This Row],[Order Date]])</f>
        <v>5</v>
      </c>
      <c r="F864" s="3" t="str">
        <f>TEXT(SalesDataTable[[#This Row],[Order Date]],"MMM")</f>
        <v>May</v>
      </c>
      <c r="G864" s="3" t="s">
        <v>0</v>
      </c>
      <c r="H864" s="3" t="s">
        <v>36</v>
      </c>
      <c r="I864" s="3" t="s">
        <v>2</v>
      </c>
      <c r="J864" s="3" t="s">
        <v>13</v>
      </c>
      <c r="K864" s="3" t="s">
        <v>9</v>
      </c>
      <c r="L864" s="3" t="s">
        <v>17</v>
      </c>
      <c r="M864" s="4">
        <v>2</v>
      </c>
      <c r="N864" s="5">
        <v>140.93</v>
      </c>
      <c r="O864" s="6">
        <v>0</v>
      </c>
      <c r="P864" s="5">
        <v>81.040000000000006</v>
      </c>
      <c r="Q864" s="5">
        <f t="shared" si="52"/>
        <v>281.86</v>
      </c>
      <c r="R864" s="5">
        <f t="shared" si="53"/>
        <v>162.08000000000001</v>
      </c>
      <c r="S864" s="5">
        <f t="shared" si="54"/>
        <v>119.78</v>
      </c>
      <c r="T864" s="7">
        <f t="shared" si="55"/>
        <v>0.42496274746327961</v>
      </c>
    </row>
    <row r="865" spans="1:20" ht="15.5" x14ac:dyDescent="0.35">
      <c r="A865" s="1">
        <v>2327</v>
      </c>
      <c r="B865" s="2">
        <v>46162</v>
      </c>
      <c r="C865" s="3">
        <f>YEAR(SalesDataTable[[#This Row],[Order Date]])</f>
        <v>2026</v>
      </c>
      <c r="D865" s="8" t="str">
        <f>"Q"&amp;ROUNDUP(MONTH(SalesDataTable[[#This Row],[Order Date]])/3,0)</f>
        <v>Q2</v>
      </c>
      <c r="E865" s="3">
        <f>MONTH(SalesDataTable[[#This Row],[Order Date]])</f>
        <v>5</v>
      </c>
      <c r="F865" s="3" t="str">
        <f>TEXT(SalesDataTable[[#This Row],[Order Date]],"MMM")</f>
        <v>May</v>
      </c>
      <c r="G865" s="3" t="s">
        <v>11</v>
      </c>
      <c r="H865" s="3" t="s">
        <v>25</v>
      </c>
      <c r="I865" s="3" t="s">
        <v>19</v>
      </c>
      <c r="J865" s="3" t="s">
        <v>3</v>
      </c>
      <c r="K865" s="3" t="s">
        <v>9</v>
      </c>
      <c r="L865" s="3" t="s">
        <v>46</v>
      </c>
      <c r="M865" s="4">
        <v>1</v>
      </c>
      <c r="N865" s="5">
        <v>73.150000000000006</v>
      </c>
      <c r="O865" s="6">
        <v>0</v>
      </c>
      <c r="P865" s="5">
        <v>32.950000000000003</v>
      </c>
      <c r="Q865" s="5">
        <f t="shared" si="52"/>
        <v>73.150000000000006</v>
      </c>
      <c r="R865" s="5">
        <f t="shared" si="53"/>
        <v>32.950000000000003</v>
      </c>
      <c r="S865" s="5">
        <f t="shared" si="54"/>
        <v>40.200000000000003</v>
      </c>
      <c r="T865" s="7">
        <f t="shared" si="55"/>
        <v>0.54955570745044424</v>
      </c>
    </row>
    <row r="866" spans="1:20" ht="15.5" x14ac:dyDescent="0.35">
      <c r="A866" s="1">
        <v>2703</v>
      </c>
      <c r="B866" s="2">
        <v>46162</v>
      </c>
      <c r="C866" s="3">
        <f>YEAR(SalesDataTable[[#This Row],[Order Date]])</f>
        <v>2026</v>
      </c>
      <c r="D866" s="8" t="str">
        <f>"Q"&amp;ROUNDUP(MONTH(SalesDataTable[[#This Row],[Order Date]])/3,0)</f>
        <v>Q2</v>
      </c>
      <c r="E866" s="3">
        <f>MONTH(SalesDataTable[[#This Row],[Order Date]])</f>
        <v>5</v>
      </c>
      <c r="F866" s="3" t="str">
        <f>TEXT(SalesDataTable[[#This Row],[Order Date]],"MMM")</f>
        <v>May</v>
      </c>
      <c r="G866" s="3" t="s">
        <v>20</v>
      </c>
      <c r="H866" s="3" t="s">
        <v>33</v>
      </c>
      <c r="I866" s="3" t="s">
        <v>19</v>
      </c>
      <c r="J866" s="3" t="s">
        <v>16</v>
      </c>
      <c r="K866" s="3" t="s">
        <v>23</v>
      </c>
      <c r="L866" s="3" t="s">
        <v>29</v>
      </c>
      <c r="M866" s="4">
        <v>2</v>
      </c>
      <c r="N866" s="5">
        <v>197.35</v>
      </c>
      <c r="O866" s="6">
        <v>0.05</v>
      </c>
      <c r="P866" s="5">
        <v>102.63</v>
      </c>
      <c r="Q866" s="5">
        <f t="shared" si="52"/>
        <v>374.96499999999997</v>
      </c>
      <c r="R866" s="5">
        <f t="shared" si="53"/>
        <v>205.26</v>
      </c>
      <c r="S866" s="5">
        <f t="shared" si="54"/>
        <v>169.70499999999998</v>
      </c>
      <c r="T866" s="7">
        <f t="shared" si="55"/>
        <v>0.45258890829810783</v>
      </c>
    </row>
    <row r="867" spans="1:20" ht="15.5" x14ac:dyDescent="0.35">
      <c r="A867" s="1">
        <v>2776</v>
      </c>
      <c r="B867" s="2">
        <v>46162</v>
      </c>
      <c r="C867" s="3">
        <f>YEAR(SalesDataTable[[#This Row],[Order Date]])</f>
        <v>2026</v>
      </c>
      <c r="D867" s="8" t="str">
        <f>"Q"&amp;ROUNDUP(MONTH(SalesDataTable[[#This Row],[Order Date]])/3,0)</f>
        <v>Q2</v>
      </c>
      <c r="E867" s="3">
        <f>MONTH(SalesDataTable[[#This Row],[Order Date]])</f>
        <v>5</v>
      </c>
      <c r="F867" s="3" t="str">
        <f>TEXT(SalesDataTable[[#This Row],[Order Date]],"MMM")</f>
        <v>May</v>
      </c>
      <c r="G867" s="3" t="s">
        <v>20</v>
      </c>
      <c r="H867" s="3" t="s">
        <v>21</v>
      </c>
      <c r="I867" s="3" t="s">
        <v>2</v>
      </c>
      <c r="J867" s="3" t="s">
        <v>16</v>
      </c>
      <c r="K867" s="3" t="s">
        <v>14</v>
      </c>
      <c r="L867" s="3" t="s">
        <v>15</v>
      </c>
      <c r="M867" s="4">
        <v>3</v>
      </c>
      <c r="N867" s="5">
        <v>36.74</v>
      </c>
      <c r="O867" s="6">
        <v>0.05</v>
      </c>
      <c r="P867" s="5">
        <v>13.97</v>
      </c>
      <c r="Q867" s="5">
        <f t="shared" si="52"/>
        <v>104.70899999999999</v>
      </c>
      <c r="R867" s="5">
        <f t="shared" si="53"/>
        <v>41.910000000000004</v>
      </c>
      <c r="S867" s="5">
        <f t="shared" si="54"/>
        <v>62.798999999999985</v>
      </c>
      <c r="T867" s="7">
        <f t="shared" si="55"/>
        <v>0.59974787267570118</v>
      </c>
    </row>
    <row r="868" spans="1:20" ht="15.5" x14ac:dyDescent="0.35">
      <c r="A868" s="1">
        <v>3411</v>
      </c>
      <c r="B868" s="2">
        <v>46162</v>
      </c>
      <c r="C868" s="3">
        <f>YEAR(SalesDataTable[[#This Row],[Order Date]])</f>
        <v>2026</v>
      </c>
      <c r="D868" s="8" t="str">
        <f>"Q"&amp;ROUNDUP(MONTH(SalesDataTable[[#This Row],[Order Date]])/3,0)</f>
        <v>Q2</v>
      </c>
      <c r="E868" s="3">
        <f>MONTH(SalesDataTable[[#This Row],[Order Date]])</f>
        <v>5</v>
      </c>
      <c r="F868" s="3" t="str">
        <f>TEXT(SalesDataTable[[#This Row],[Order Date]],"MMM")</f>
        <v>May</v>
      </c>
      <c r="G868" s="3" t="s">
        <v>6</v>
      </c>
      <c r="H868" s="3" t="s">
        <v>41</v>
      </c>
      <c r="I868" s="3" t="s">
        <v>2</v>
      </c>
      <c r="J868" s="3" t="s">
        <v>3</v>
      </c>
      <c r="K868" s="3" t="s">
        <v>9</v>
      </c>
      <c r="L868" s="3" t="s">
        <v>37</v>
      </c>
      <c r="M868" s="4">
        <v>2</v>
      </c>
      <c r="N868" s="5">
        <v>151.35</v>
      </c>
      <c r="O868" s="6">
        <v>0.05</v>
      </c>
      <c r="P868" s="5">
        <v>77.150000000000006</v>
      </c>
      <c r="Q868" s="5">
        <f t="shared" si="52"/>
        <v>287.565</v>
      </c>
      <c r="R868" s="5">
        <f t="shared" si="53"/>
        <v>154.30000000000001</v>
      </c>
      <c r="S868" s="5">
        <f t="shared" si="54"/>
        <v>133.26499999999999</v>
      </c>
      <c r="T868" s="7">
        <f t="shared" si="55"/>
        <v>0.46342566028550064</v>
      </c>
    </row>
    <row r="869" spans="1:20" ht="15.5" x14ac:dyDescent="0.35">
      <c r="A869" s="1">
        <v>3841</v>
      </c>
      <c r="B869" s="2">
        <v>46162</v>
      </c>
      <c r="C869" s="3">
        <f>YEAR(SalesDataTable[[#This Row],[Order Date]])</f>
        <v>2026</v>
      </c>
      <c r="D869" s="8" t="str">
        <f>"Q"&amp;ROUNDUP(MONTH(SalesDataTable[[#This Row],[Order Date]])/3,0)</f>
        <v>Q2</v>
      </c>
      <c r="E869" s="3">
        <f>MONTH(SalesDataTable[[#This Row],[Order Date]])</f>
        <v>5</v>
      </c>
      <c r="F869" s="3" t="str">
        <f>TEXT(SalesDataTable[[#This Row],[Order Date]],"MMM")</f>
        <v>May</v>
      </c>
      <c r="G869" s="3" t="s">
        <v>0</v>
      </c>
      <c r="H869" s="3" t="s">
        <v>50</v>
      </c>
      <c r="I869" s="3" t="s">
        <v>19</v>
      </c>
      <c r="J869" s="3" t="s">
        <v>13</v>
      </c>
      <c r="K869" s="3" t="s">
        <v>4</v>
      </c>
      <c r="L869" s="3" t="s">
        <v>22</v>
      </c>
      <c r="M869" s="4">
        <v>2</v>
      </c>
      <c r="N869" s="5">
        <v>50.09</v>
      </c>
      <c r="O869" s="6">
        <v>0.05</v>
      </c>
      <c r="P869" s="5">
        <v>23.16</v>
      </c>
      <c r="Q869" s="5">
        <f t="shared" si="52"/>
        <v>95.171000000000006</v>
      </c>
      <c r="R869" s="5">
        <f t="shared" si="53"/>
        <v>46.32</v>
      </c>
      <c r="S869" s="5">
        <f t="shared" si="54"/>
        <v>48.851000000000006</v>
      </c>
      <c r="T869" s="7">
        <f t="shared" si="55"/>
        <v>0.51329711781950382</v>
      </c>
    </row>
    <row r="870" spans="1:20" ht="15.5" x14ac:dyDescent="0.35">
      <c r="A870" s="1">
        <v>5121</v>
      </c>
      <c r="B870" s="2">
        <v>46162</v>
      </c>
      <c r="C870" s="3">
        <f>YEAR(SalesDataTable[[#This Row],[Order Date]])</f>
        <v>2026</v>
      </c>
      <c r="D870" s="8" t="str">
        <f>"Q"&amp;ROUNDUP(MONTH(SalesDataTable[[#This Row],[Order Date]])/3,0)</f>
        <v>Q2</v>
      </c>
      <c r="E870" s="3">
        <f>MONTH(SalesDataTable[[#This Row],[Order Date]])</f>
        <v>5</v>
      </c>
      <c r="F870" s="3" t="str">
        <f>TEXT(SalesDataTable[[#This Row],[Order Date]],"MMM")</f>
        <v>May</v>
      </c>
      <c r="G870" s="3" t="s">
        <v>0</v>
      </c>
      <c r="H870" s="3" t="s">
        <v>36</v>
      </c>
      <c r="I870" s="3" t="s">
        <v>2</v>
      </c>
      <c r="J870" s="3" t="s">
        <v>13</v>
      </c>
      <c r="K870" s="3" t="s">
        <v>34</v>
      </c>
      <c r="L870" s="3" t="s">
        <v>38</v>
      </c>
      <c r="M870" s="4">
        <v>2</v>
      </c>
      <c r="N870" s="5">
        <v>121.96</v>
      </c>
      <c r="O870" s="6">
        <v>0.05</v>
      </c>
      <c r="P870" s="5">
        <v>71.2</v>
      </c>
      <c r="Q870" s="5">
        <f t="shared" si="52"/>
        <v>231.72399999999999</v>
      </c>
      <c r="R870" s="5">
        <f t="shared" si="53"/>
        <v>142.4</v>
      </c>
      <c r="S870" s="5">
        <f t="shared" si="54"/>
        <v>89.323999999999984</v>
      </c>
      <c r="T870" s="7">
        <f t="shared" si="55"/>
        <v>0.38547582468799085</v>
      </c>
    </row>
    <row r="871" spans="1:20" ht="15.5" x14ac:dyDescent="0.35">
      <c r="A871" s="1">
        <v>53</v>
      </c>
      <c r="B871" s="2">
        <v>46163</v>
      </c>
      <c r="C871" s="3">
        <f>YEAR(SalesDataTable[[#This Row],[Order Date]])</f>
        <v>2026</v>
      </c>
      <c r="D871" s="8" t="str">
        <f>"Q"&amp;ROUNDUP(MONTH(SalesDataTable[[#This Row],[Order Date]])/3,0)</f>
        <v>Q2</v>
      </c>
      <c r="E871" s="3">
        <f>MONTH(SalesDataTable[[#This Row],[Order Date]])</f>
        <v>5</v>
      </c>
      <c r="F871" s="3" t="str">
        <f>TEXT(SalesDataTable[[#This Row],[Order Date]],"MMM")</f>
        <v>May</v>
      </c>
      <c r="G871" s="3" t="s">
        <v>20</v>
      </c>
      <c r="H871" s="3" t="s">
        <v>47</v>
      </c>
      <c r="I871" s="3" t="s">
        <v>2</v>
      </c>
      <c r="J871" s="3" t="s">
        <v>16</v>
      </c>
      <c r="K871" s="3" t="s">
        <v>14</v>
      </c>
      <c r="L871" s="3" t="s">
        <v>44</v>
      </c>
      <c r="M871" s="4">
        <v>1</v>
      </c>
      <c r="N871" s="5">
        <v>134.28</v>
      </c>
      <c r="O871" s="6">
        <v>0.05</v>
      </c>
      <c r="P871" s="5">
        <v>65.44</v>
      </c>
      <c r="Q871" s="5">
        <f t="shared" si="52"/>
        <v>127.56599999999999</v>
      </c>
      <c r="R871" s="5">
        <f t="shared" si="53"/>
        <v>65.44</v>
      </c>
      <c r="S871" s="5">
        <f t="shared" si="54"/>
        <v>62.125999999999991</v>
      </c>
      <c r="T871" s="7">
        <f t="shared" si="55"/>
        <v>0.487010645469796</v>
      </c>
    </row>
    <row r="872" spans="1:20" ht="15.5" x14ac:dyDescent="0.35">
      <c r="A872" s="1">
        <v>127</v>
      </c>
      <c r="B872" s="2">
        <v>46163</v>
      </c>
      <c r="C872" s="3">
        <f>YEAR(SalesDataTable[[#This Row],[Order Date]])</f>
        <v>2026</v>
      </c>
      <c r="D872" s="8" t="str">
        <f>"Q"&amp;ROUNDUP(MONTH(SalesDataTable[[#This Row],[Order Date]])/3,0)</f>
        <v>Q2</v>
      </c>
      <c r="E872" s="3">
        <f>MONTH(SalesDataTable[[#This Row],[Order Date]])</f>
        <v>5</v>
      </c>
      <c r="F872" s="3" t="str">
        <f>TEXT(SalesDataTable[[#This Row],[Order Date]],"MMM")</f>
        <v>May</v>
      </c>
      <c r="G872" s="3" t="s">
        <v>20</v>
      </c>
      <c r="H872" s="3" t="s">
        <v>31</v>
      </c>
      <c r="I872" s="3" t="s">
        <v>2</v>
      </c>
      <c r="J872" s="3" t="s">
        <v>16</v>
      </c>
      <c r="K872" s="3" t="s">
        <v>4</v>
      </c>
      <c r="L872" s="3" t="s">
        <v>30</v>
      </c>
      <c r="M872" s="4">
        <v>3</v>
      </c>
      <c r="N872" s="5">
        <v>100.48</v>
      </c>
      <c r="O872" s="6">
        <v>0.05</v>
      </c>
      <c r="P872" s="5">
        <v>50.68</v>
      </c>
      <c r="Q872" s="5">
        <f t="shared" si="52"/>
        <v>286.36799999999999</v>
      </c>
      <c r="R872" s="5">
        <f t="shared" si="53"/>
        <v>152.04</v>
      </c>
      <c r="S872" s="5">
        <f t="shared" si="54"/>
        <v>134.328</v>
      </c>
      <c r="T872" s="7">
        <f t="shared" si="55"/>
        <v>0.46907475695608447</v>
      </c>
    </row>
    <row r="873" spans="1:20" ht="15.5" x14ac:dyDescent="0.35">
      <c r="A873" s="1">
        <v>1092</v>
      </c>
      <c r="B873" s="2">
        <v>46163</v>
      </c>
      <c r="C873" s="3">
        <f>YEAR(SalesDataTable[[#This Row],[Order Date]])</f>
        <v>2026</v>
      </c>
      <c r="D873" s="8" t="str">
        <f>"Q"&amp;ROUNDUP(MONTH(SalesDataTable[[#This Row],[Order Date]])/3,0)</f>
        <v>Q2</v>
      </c>
      <c r="E873" s="3">
        <f>MONTH(SalesDataTable[[#This Row],[Order Date]])</f>
        <v>5</v>
      </c>
      <c r="F873" s="3" t="str">
        <f>TEXT(SalesDataTable[[#This Row],[Order Date]],"MMM")</f>
        <v>May</v>
      </c>
      <c r="G873" s="3" t="s">
        <v>20</v>
      </c>
      <c r="H873" s="3" t="s">
        <v>33</v>
      </c>
      <c r="I873" s="3" t="s">
        <v>2</v>
      </c>
      <c r="J873" s="3" t="s">
        <v>13</v>
      </c>
      <c r="K873" s="3" t="s">
        <v>34</v>
      </c>
      <c r="L873" s="3" t="s">
        <v>42</v>
      </c>
      <c r="M873" s="4">
        <v>3</v>
      </c>
      <c r="N873" s="5">
        <v>36.229999999999997</v>
      </c>
      <c r="O873" s="6">
        <v>0</v>
      </c>
      <c r="P873" s="5">
        <v>13.55</v>
      </c>
      <c r="Q873" s="5">
        <f t="shared" si="52"/>
        <v>108.69</v>
      </c>
      <c r="R873" s="5">
        <f t="shared" si="53"/>
        <v>40.650000000000006</v>
      </c>
      <c r="S873" s="5">
        <f t="shared" si="54"/>
        <v>68.039999999999992</v>
      </c>
      <c r="T873" s="7">
        <f t="shared" si="55"/>
        <v>0.62600055202870541</v>
      </c>
    </row>
    <row r="874" spans="1:20" ht="15.5" x14ac:dyDescent="0.35">
      <c r="A874" s="1">
        <v>1213</v>
      </c>
      <c r="B874" s="2">
        <v>46163</v>
      </c>
      <c r="C874" s="3">
        <f>YEAR(SalesDataTable[[#This Row],[Order Date]])</f>
        <v>2026</v>
      </c>
      <c r="D874" s="8" t="str">
        <f>"Q"&amp;ROUNDUP(MONTH(SalesDataTable[[#This Row],[Order Date]])/3,0)</f>
        <v>Q2</v>
      </c>
      <c r="E874" s="3">
        <f>MONTH(SalesDataTable[[#This Row],[Order Date]])</f>
        <v>5</v>
      </c>
      <c r="F874" s="3" t="str">
        <f>TEXT(SalesDataTable[[#This Row],[Order Date]],"MMM")</f>
        <v>May</v>
      </c>
      <c r="G874" s="3" t="s">
        <v>11</v>
      </c>
      <c r="H874" s="3" t="s">
        <v>12</v>
      </c>
      <c r="I874" s="3" t="s">
        <v>28</v>
      </c>
      <c r="J874" s="3" t="s">
        <v>3</v>
      </c>
      <c r="K874" s="3" t="s">
        <v>23</v>
      </c>
      <c r="L874" s="3" t="s">
        <v>51</v>
      </c>
      <c r="M874" s="4">
        <v>3</v>
      </c>
      <c r="N874" s="5">
        <v>120.61</v>
      </c>
      <c r="O874" s="6">
        <v>0</v>
      </c>
      <c r="P874" s="5">
        <v>60.17</v>
      </c>
      <c r="Q874" s="5">
        <f t="shared" si="52"/>
        <v>361.83</v>
      </c>
      <c r="R874" s="5">
        <f t="shared" si="53"/>
        <v>180.51</v>
      </c>
      <c r="S874" s="5">
        <f t="shared" si="54"/>
        <v>181.32</v>
      </c>
      <c r="T874" s="7">
        <f t="shared" si="55"/>
        <v>0.50111931017328581</v>
      </c>
    </row>
    <row r="875" spans="1:20" ht="15.5" x14ac:dyDescent="0.35">
      <c r="A875" s="1">
        <v>1849</v>
      </c>
      <c r="B875" s="2">
        <v>46163</v>
      </c>
      <c r="C875" s="3">
        <f>YEAR(SalesDataTable[[#This Row],[Order Date]])</f>
        <v>2026</v>
      </c>
      <c r="D875" s="8" t="str">
        <f>"Q"&amp;ROUNDUP(MONTH(SalesDataTable[[#This Row],[Order Date]])/3,0)</f>
        <v>Q2</v>
      </c>
      <c r="E875" s="3">
        <f>MONTH(SalesDataTable[[#This Row],[Order Date]])</f>
        <v>5</v>
      </c>
      <c r="F875" s="3" t="str">
        <f>TEXT(SalesDataTable[[#This Row],[Order Date]],"MMM")</f>
        <v>May</v>
      </c>
      <c r="G875" s="3" t="s">
        <v>11</v>
      </c>
      <c r="H875" s="3" t="s">
        <v>25</v>
      </c>
      <c r="I875" s="3" t="s">
        <v>28</v>
      </c>
      <c r="J875" s="3" t="s">
        <v>3</v>
      </c>
      <c r="K875" s="3" t="s">
        <v>14</v>
      </c>
      <c r="L875" s="3" t="s">
        <v>32</v>
      </c>
      <c r="M875" s="4">
        <v>3</v>
      </c>
      <c r="N875" s="5">
        <v>46.46</v>
      </c>
      <c r="O875" s="6">
        <v>0</v>
      </c>
      <c r="P875" s="5">
        <v>18.71</v>
      </c>
      <c r="Q875" s="5">
        <f t="shared" si="52"/>
        <v>139.38</v>
      </c>
      <c r="R875" s="5">
        <f t="shared" si="53"/>
        <v>56.13</v>
      </c>
      <c r="S875" s="5">
        <f t="shared" si="54"/>
        <v>83.25</v>
      </c>
      <c r="T875" s="7">
        <f t="shared" si="55"/>
        <v>0.59728798966853214</v>
      </c>
    </row>
    <row r="876" spans="1:20" ht="15.5" x14ac:dyDescent="0.35">
      <c r="A876" s="1">
        <v>2395</v>
      </c>
      <c r="B876" s="2">
        <v>46163</v>
      </c>
      <c r="C876" s="3">
        <f>YEAR(SalesDataTable[[#This Row],[Order Date]])</f>
        <v>2026</v>
      </c>
      <c r="D876" s="8" t="str">
        <f>"Q"&amp;ROUNDUP(MONTH(SalesDataTable[[#This Row],[Order Date]])/3,0)</f>
        <v>Q2</v>
      </c>
      <c r="E876" s="3">
        <f>MONTH(SalesDataTable[[#This Row],[Order Date]])</f>
        <v>5</v>
      </c>
      <c r="F876" s="3" t="str">
        <f>TEXT(SalesDataTable[[#This Row],[Order Date]],"MMM")</f>
        <v>May</v>
      </c>
      <c r="G876" s="3" t="s">
        <v>6</v>
      </c>
      <c r="H876" s="3" t="s">
        <v>43</v>
      </c>
      <c r="I876" s="3" t="s">
        <v>2</v>
      </c>
      <c r="J876" s="3" t="s">
        <v>16</v>
      </c>
      <c r="K876" s="3" t="s">
        <v>34</v>
      </c>
      <c r="L876" s="3" t="s">
        <v>42</v>
      </c>
      <c r="M876" s="4">
        <v>1</v>
      </c>
      <c r="N876" s="5">
        <v>36.9</v>
      </c>
      <c r="O876" s="6">
        <v>0.05</v>
      </c>
      <c r="P876" s="5">
        <v>13.89</v>
      </c>
      <c r="Q876" s="5">
        <f t="shared" si="52"/>
        <v>35.055</v>
      </c>
      <c r="R876" s="5">
        <f t="shared" si="53"/>
        <v>13.89</v>
      </c>
      <c r="S876" s="5">
        <f t="shared" si="54"/>
        <v>21.164999999999999</v>
      </c>
      <c r="T876" s="7">
        <f t="shared" si="55"/>
        <v>0.60376551133932388</v>
      </c>
    </row>
    <row r="877" spans="1:20" ht="15.5" x14ac:dyDescent="0.35">
      <c r="A877" s="1">
        <v>4166</v>
      </c>
      <c r="B877" s="2">
        <v>46163</v>
      </c>
      <c r="C877" s="3">
        <f>YEAR(SalesDataTable[[#This Row],[Order Date]])</f>
        <v>2026</v>
      </c>
      <c r="D877" s="8" t="str">
        <f>"Q"&amp;ROUNDUP(MONTH(SalesDataTable[[#This Row],[Order Date]])/3,0)</f>
        <v>Q2</v>
      </c>
      <c r="E877" s="3">
        <f>MONTH(SalesDataTable[[#This Row],[Order Date]])</f>
        <v>5</v>
      </c>
      <c r="F877" s="3" t="str">
        <f>TEXT(SalesDataTable[[#This Row],[Order Date]],"MMM")</f>
        <v>May</v>
      </c>
      <c r="G877" s="3" t="s">
        <v>11</v>
      </c>
      <c r="H877" s="3" t="s">
        <v>18</v>
      </c>
      <c r="I877" s="3" t="s">
        <v>2</v>
      </c>
      <c r="J877" s="3" t="s">
        <v>13</v>
      </c>
      <c r="K877" s="3" t="s">
        <v>34</v>
      </c>
      <c r="L877" s="3" t="s">
        <v>35</v>
      </c>
      <c r="M877" s="4">
        <v>6</v>
      </c>
      <c r="N877" s="5">
        <v>40.61</v>
      </c>
      <c r="O877" s="6">
        <v>0.05</v>
      </c>
      <c r="P877" s="5">
        <v>15.14</v>
      </c>
      <c r="Q877" s="5">
        <f t="shared" si="52"/>
        <v>231.47699999999998</v>
      </c>
      <c r="R877" s="5">
        <f t="shared" si="53"/>
        <v>90.84</v>
      </c>
      <c r="S877" s="5">
        <f t="shared" si="54"/>
        <v>140.63699999999997</v>
      </c>
      <c r="T877" s="7">
        <f t="shared" si="55"/>
        <v>0.607563602431343</v>
      </c>
    </row>
    <row r="878" spans="1:20" ht="15.5" x14ac:dyDescent="0.35">
      <c r="A878" s="1">
        <v>1004</v>
      </c>
      <c r="B878" s="2">
        <v>46164</v>
      </c>
      <c r="C878" s="3">
        <f>YEAR(SalesDataTable[[#This Row],[Order Date]])</f>
        <v>2026</v>
      </c>
      <c r="D878" s="8" t="str">
        <f>"Q"&amp;ROUNDUP(MONTH(SalesDataTable[[#This Row],[Order Date]])/3,0)</f>
        <v>Q2</v>
      </c>
      <c r="E878" s="3">
        <f>MONTH(SalesDataTable[[#This Row],[Order Date]])</f>
        <v>5</v>
      </c>
      <c r="F878" s="3" t="str">
        <f>TEXT(SalesDataTable[[#This Row],[Order Date]],"MMM")</f>
        <v>May</v>
      </c>
      <c r="G878" s="3" t="s">
        <v>20</v>
      </c>
      <c r="H878" s="3" t="s">
        <v>47</v>
      </c>
      <c r="I878" s="3" t="s">
        <v>2</v>
      </c>
      <c r="J878" s="3" t="s">
        <v>16</v>
      </c>
      <c r="K878" s="3" t="s">
        <v>14</v>
      </c>
      <c r="L878" s="3" t="s">
        <v>15</v>
      </c>
      <c r="M878" s="4">
        <v>2</v>
      </c>
      <c r="N878" s="5">
        <v>36.86</v>
      </c>
      <c r="O878" s="6">
        <v>0.05</v>
      </c>
      <c r="P878" s="5">
        <v>13.85</v>
      </c>
      <c r="Q878" s="5">
        <f t="shared" si="52"/>
        <v>70.033999999999992</v>
      </c>
      <c r="R878" s="5">
        <f t="shared" si="53"/>
        <v>27.7</v>
      </c>
      <c r="S878" s="5">
        <f t="shared" si="54"/>
        <v>42.333999999999989</v>
      </c>
      <c r="T878" s="7">
        <f t="shared" si="55"/>
        <v>0.60447782505640113</v>
      </c>
    </row>
    <row r="879" spans="1:20" ht="15.5" x14ac:dyDescent="0.35">
      <c r="A879" s="1">
        <v>1012</v>
      </c>
      <c r="B879" s="2">
        <v>46164</v>
      </c>
      <c r="C879" s="3">
        <f>YEAR(SalesDataTable[[#This Row],[Order Date]])</f>
        <v>2026</v>
      </c>
      <c r="D879" s="8" t="str">
        <f>"Q"&amp;ROUNDUP(MONTH(SalesDataTable[[#This Row],[Order Date]])/3,0)</f>
        <v>Q2</v>
      </c>
      <c r="E879" s="3">
        <f>MONTH(SalesDataTable[[#This Row],[Order Date]])</f>
        <v>5</v>
      </c>
      <c r="F879" s="3" t="str">
        <f>TEXT(SalesDataTable[[#This Row],[Order Date]],"MMM")</f>
        <v>May</v>
      </c>
      <c r="G879" s="3" t="s">
        <v>6</v>
      </c>
      <c r="H879" s="3" t="s">
        <v>27</v>
      </c>
      <c r="I879" s="3" t="s">
        <v>2</v>
      </c>
      <c r="J879" s="3" t="s">
        <v>13</v>
      </c>
      <c r="K879" s="3" t="s">
        <v>9</v>
      </c>
      <c r="L879" s="3" t="s">
        <v>37</v>
      </c>
      <c r="M879" s="4">
        <v>3</v>
      </c>
      <c r="N879" s="5">
        <v>156.74</v>
      </c>
      <c r="O879" s="6">
        <v>0</v>
      </c>
      <c r="P879" s="5">
        <v>79.819999999999993</v>
      </c>
      <c r="Q879" s="5">
        <f t="shared" si="52"/>
        <v>470.22</v>
      </c>
      <c r="R879" s="5">
        <f t="shared" si="53"/>
        <v>239.45999999999998</v>
      </c>
      <c r="S879" s="5">
        <f t="shared" si="54"/>
        <v>230.76000000000005</v>
      </c>
      <c r="T879" s="7">
        <f t="shared" si="55"/>
        <v>0.49074901110118674</v>
      </c>
    </row>
    <row r="880" spans="1:20" ht="15.5" x14ac:dyDescent="0.35">
      <c r="A880" s="1">
        <v>2180</v>
      </c>
      <c r="B880" s="2">
        <v>46164</v>
      </c>
      <c r="C880" s="3">
        <f>YEAR(SalesDataTable[[#This Row],[Order Date]])</f>
        <v>2026</v>
      </c>
      <c r="D880" s="8" t="str">
        <f>"Q"&amp;ROUNDUP(MONTH(SalesDataTable[[#This Row],[Order Date]])/3,0)</f>
        <v>Q2</v>
      </c>
      <c r="E880" s="3">
        <f>MONTH(SalesDataTable[[#This Row],[Order Date]])</f>
        <v>5</v>
      </c>
      <c r="F880" s="3" t="str">
        <f>TEXT(SalesDataTable[[#This Row],[Order Date]],"MMM")</f>
        <v>May</v>
      </c>
      <c r="G880" s="3" t="s">
        <v>0</v>
      </c>
      <c r="H880" s="3" t="s">
        <v>36</v>
      </c>
      <c r="I880" s="3" t="s">
        <v>8</v>
      </c>
      <c r="J880" s="3" t="s">
        <v>3</v>
      </c>
      <c r="K880" s="3" t="s">
        <v>4</v>
      </c>
      <c r="L880" s="3" t="s">
        <v>22</v>
      </c>
      <c r="M880" s="4">
        <v>3</v>
      </c>
      <c r="N880" s="5">
        <v>51.04</v>
      </c>
      <c r="O880" s="6">
        <v>0.2</v>
      </c>
      <c r="P880" s="5">
        <v>22.32</v>
      </c>
      <c r="Q880" s="5">
        <f t="shared" si="52"/>
        <v>122.49600000000001</v>
      </c>
      <c r="R880" s="5">
        <f t="shared" si="53"/>
        <v>66.960000000000008</v>
      </c>
      <c r="S880" s="5">
        <f t="shared" si="54"/>
        <v>55.536000000000001</v>
      </c>
      <c r="T880" s="7">
        <f t="shared" si="55"/>
        <v>0.45336990595611282</v>
      </c>
    </row>
    <row r="881" spans="1:20" ht="15.5" x14ac:dyDescent="0.35">
      <c r="A881" s="1">
        <v>3659</v>
      </c>
      <c r="B881" s="2">
        <v>46164</v>
      </c>
      <c r="C881" s="3">
        <f>YEAR(SalesDataTable[[#This Row],[Order Date]])</f>
        <v>2026</v>
      </c>
      <c r="D881" s="8" t="str">
        <f>"Q"&amp;ROUNDUP(MONTH(SalesDataTable[[#This Row],[Order Date]])/3,0)</f>
        <v>Q2</v>
      </c>
      <c r="E881" s="3">
        <f>MONTH(SalesDataTable[[#This Row],[Order Date]])</f>
        <v>5</v>
      </c>
      <c r="F881" s="3" t="str">
        <f>TEXT(SalesDataTable[[#This Row],[Order Date]],"MMM")</f>
        <v>May</v>
      </c>
      <c r="G881" s="3" t="s">
        <v>20</v>
      </c>
      <c r="H881" s="3" t="s">
        <v>47</v>
      </c>
      <c r="I881" s="3" t="s">
        <v>19</v>
      </c>
      <c r="J881" s="3" t="s">
        <v>13</v>
      </c>
      <c r="K881" s="3" t="s">
        <v>9</v>
      </c>
      <c r="L881" s="3" t="s">
        <v>10</v>
      </c>
      <c r="M881" s="4">
        <v>2</v>
      </c>
      <c r="N881" s="5">
        <v>93.55</v>
      </c>
      <c r="O881" s="6">
        <v>0</v>
      </c>
      <c r="P881" s="5">
        <v>44.31</v>
      </c>
      <c r="Q881" s="5">
        <f t="shared" si="52"/>
        <v>187.1</v>
      </c>
      <c r="R881" s="5">
        <f t="shared" si="53"/>
        <v>88.62</v>
      </c>
      <c r="S881" s="5">
        <f t="shared" si="54"/>
        <v>98.47999999999999</v>
      </c>
      <c r="T881" s="7">
        <f t="shared" si="55"/>
        <v>0.52634954569748793</v>
      </c>
    </row>
    <row r="882" spans="1:20" ht="15.5" x14ac:dyDescent="0.35">
      <c r="A882" s="1">
        <v>3775</v>
      </c>
      <c r="B882" s="2">
        <v>46164</v>
      </c>
      <c r="C882" s="3">
        <f>YEAR(SalesDataTable[[#This Row],[Order Date]])</f>
        <v>2026</v>
      </c>
      <c r="D882" s="8" t="str">
        <f>"Q"&amp;ROUNDUP(MONTH(SalesDataTable[[#This Row],[Order Date]])/3,0)</f>
        <v>Q2</v>
      </c>
      <c r="E882" s="3">
        <f>MONTH(SalesDataTable[[#This Row],[Order Date]])</f>
        <v>5</v>
      </c>
      <c r="F882" s="3" t="str">
        <f>TEXT(SalesDataTable[[#This Row],[Order Date]],"MMM")</f>
        <v>May</v>
      </c>
      <c r="G882" s="3" t="s">
        <v>11</v>
      </c>
      <c r="H882" s="3" t="s">
        <v>12</v>
      </c>
      <c r="I882" s="3" t="s">
        <v>2</v>
      </c>
      <c r="J882" s="3" t="s">
        <v>16</v>
      </c>
      <c r="K882" s="3" t="s">
        <v>14</v>
      </c>
      <c r="L882" s="3" t="s">
        <v>44</v>
      </c>
      <c r="M882" s="4">
        <v>1</v>
      </c>
      <c r="N882" s="5">
        <v>131.74</v>
      </c>
      <c r="O882" s="6">
        <v>0</v>
      </c>
      <c r="P882" s="5">
        <v>66.650000000000006</v>
      </c>
      <c r="Q882" s="5">
        <f t="shared" si="52"/>
        <v>131.74</v>
      </c>
      <c r="R882" s="5">
        <f t="shared" si="53"/>
        <v>66.650000000000006</v>
      </c>
      <c r="S882" s="5">
        <f t="shared" si="54"/>
        <v>65.09</v>
      </c>
      <c r="T882" s="7">
        <f t="shared" si="55"/>
        <v>0.49407924700166994</v>
      </c>
    </row>
    <row r="883" spans="1:20" ht="15.5" x14ac:dyDescent="0.35">
      <c r="A883" s="1">
        <v>4071</v>
      </c>
      <c r="B883" s="2">
        <v>46164</v>
      </c>
      <c r="C883" s="3">
        <f>YEAR(SalesDataTable[[#This Row],[Order Date]])</f>
        <v>2026</v>
      </c>
      <c r="D883" s="8" t="str">
        <f>"Q"&amp;ROUNDUP(MONTH(SalesDataTable[[#This Row],[Order Date]])/3,0)</f>
        <v>Q2</v>
      </c>
      <c r="E883" s="3">
        <f>MONTH(SalesDataTable[[#This Row],[Order Date]])</f>
        <v>5</v>
      </c>
      <c r="F883" s="3" t="str">
        <f>TEXT(SalesDataTable[[#This Row],[Order Date]],"MMM")</f>
        <v>May</v>
      </c>
      <c r="G883" s="3" t="s">
        <v>20</v>
      </c>
      <c r="H883" s="3" t="s">
        <v>33</v>
      </c>
      <c r="I883" s="3" t="s">
        <v>2</v>
      </c>
      <c r="J883" s="3" t="s">
        <v>13</v>
      </c>
      <c r="K883" s="3" t="s">
        <v>9</v>
      </c>
      <c r="L883" s="3" t="s">
        <v>10</v>
      </c>
      <c r="M883" s="4">
        <v>5</v>
      </c>
      <c r="N883" s="5">
        <v>91.79</v>
      </c>
      <c r="O883" s="6">
        <v>0.05</v>
      </c>
      <c r="P883" s="5">
        <v>44.48</v>
      </c>
      <c r="Q883" s="5">
        <f t="shared" si="52"/>
        <v>436.0025</v>
      </c>
      <c r="R883" s="5">
        <f t="shared" si="53"/>
        <v>222.39999999999998</v>
      </c>
      <c r="S883" s="5">
        <f t="shared" si="54"/>
        <v>213.60250000000002</v>
      </c>
      <c r="T883" s="7">
        <f t="shared" si="55"/>
        <v>0.48991118170193981</v>
      </c>
    </row>
    <row r="884" spans="1:20" ht="15.5" x14ac:dyDescent="0.35">
      <c r="A884" s="1">
        <v>5137</v>
      </c>
      <c r="B884" s="2">
        <v>46164</v>
      </c>
      <c r="C884" s="3">
        <f>YEAR(SalesDataTable[[#This Row],[Order Date]])</f>
        <v>2026</v>
      </c>
      <c r="D884" s="8" t="str">
        <f>"Q"&amp;ROUNDUP(MONTH(SalesDataTable[[#This Row],[Order Date]])/3,0)</f>
        <v>Q2</v>
      </c>
      <c r="E884" s="3">
        <f>MONTH(SalesDataTable[[#This Row],[Order Date]])</f>
        <v>5</v>
      </c>
      <c r="F884" s="3" t="str">
        <f>TEXT(SalesDataTable[[#This Row],[Order Date]],"MMM")</f>
        <v>May</v>
      </c>
      <c r="G884" s="3" t="s">
        <v>20</v>
      </c>
      <c r="H884" s="3" t="s">
        <v>47</v>
      </c>
      <c r="I884" s="3" t="s">
        <v>2</v>
      </c>
      <c r="J884" s="3" t="s">
        <v>16</v>
      </c>
      <c r="K884" s="3" t="s">
        <v>9</v>
      </c>
      <c r="L884" s="3" t="s">
        <v>37</v>
      </c>
      <c r="M884" s="4">
        <v>4</v>
      </c>
      <c r="N884" s="5">
        <v>155.4</v>
      </c>
      <c r="O884" s="6">
        <v>0.05</v>
      </c>
      <c r="P884" s="5">
        <v>77.31</v>
      </c>
      <c r="Q884" s="5">
        <f t="shared" si="52"/>
        <v>590.52</v>
      </c>
      <c r="R884" s="5">
        <f t="shared" si="53"/>
        <v>309.24</v>
      </c>
      <c r="S884" s="5">
        <f t="shared" si="54"/>
        <v>281.27999999999997</v>
      </c>
      <c r="T884" s="7">
        <f t="shared" si="55"/>
        <v>0.47632595001016048</v>
      </c>
    </row>
    <row r="885" spans="1:20" ht="15.5" x14ac:dyDescent="0.35">
      <c r="A885" s="1">
        <v>133</v>
      </c>
      <c r="B885" s="2">
        <v>46165</v>
      </c>
      <c r="C885" s="3">
        <f>YEAR(SalesDataTable[[#This Row],[Order Date]])</f>
        <v>2026</v>
      </c>
      <c r="D885" s="8" t="str">
        <f>"Q"&amp;ROUNDUP(MONTH(SalesDataTable[[#This Row],[Order Date]])/3,0)</f>
        <v>Q2</v>
      </c>
      <c r="E885" s="3">
        <f>MONTH(SalesDataTable[[#This Row],[Order Date]])</f>
        <v>5</v>
      </c>
      <c r="F885" s="3" t="str">
        <f>TEXT(SalesDataTable[[#This Row],[Order Date]],"MMM")</f>
        <v>May</v>
      </c>
      <c r="G885" s="3" t="s">
        <v>6</v>
      </c>
      <c r="H885" s="3" t="s">
        <v>7</v>
      </c>
      <c r="I885" s="3" t="s">
        <v>2</v>
      </c>
      <c r="J885" s="3" t="s">
        <v>13</v>
      </c>
      <c r="K885" s="3" t="s">
        <v>14</v>
      </c>
      <c r="L885" s="3" t="s">
        <v>15</v>
      </c>
      <c r="M885" s="4">
        <v>1</v>
      </c>
      <c r="N885" s="5">
        <v>36.57</v>
      </c>
      <c r="O885" s="6">
        <v>0.05</v>
      </c>
      <c r="P885" s="5">
        <v>13.33</v>
      </c>
      <c r="Q885" s="5">
        <f t="shared" si="52"/>
        <v>34.741500000000002</v>
      </c>
      <c r="R885" s="5">
        <f t="shared" si="53"/>
        <v>13.33</v>
      </c>
      <c r="S885" s="5">
        <f t="shared" si="54"/>
        <v>21.411500000000004</v>
      </c>
      <c r="T885" s="7">
        <f t="shared" si="55"/>
        <v>0.61630902522919284</v>
      </c>
    </row>
    <row r="886" spans="1:20" ht="15.5" x14ac:dyDescent="0.35">
      <c r="A886" s="1">
        <v>1385</v>
      </c>
      <c r="B886" s="2">
        <v>46165</v>
      </c>
      <c r="C886" s="3">
        <f>YEAR(SalesDataTable[[#This Row],[Order Date]])</f>
        <v>2026</v>
      </c>
      <c r="D886" s="8" t="str">
        <f>"Q"&amp;ROUNDUP(MONTH(SalesDataTable[[#This Row],[Order Date]])/3,0)</f>
        <v>Q2</v>
      </c>
      <c r="E886" s="3">
        <f>MONTH(SalesDataTable[[#This Row],[Order Date]])</f>
        <v>5</v>
      </c>
      <c r="F886" s="3" t="str">
        <f>TEXT(SalesDataTable[[#This Row],[Order Date]],"MMM")</f>
        <v>May</v>
      </c>
      <c r="G886" s="3" t="s">
        <v>11</v>
      </c>
      <c r="H886" s="3" t="s">
        <v>52</v>
      </c>
      <c r="I886" s="3" t="s">
        <v>2</v>
      </c>
      <c r="J886" s="3" t="s">
        <v>13</v>
      </c>
      <c r="K886" s="3" t="s">
        <v>4</v>
      </c>
      <c r="L886" s="3" t="s">
        <v>26</v>
      </c>
      <c r="M886" s="4">
        <v>2</v>
      </c>
      <c r="N886" s="5">
        <v>41.19</v>
      </c>
      <c r="O886" s="6">
        <v>0</v>
      </c>
      <c r="P886" s="5">
        <v>17.190000000000001</v>
      </c>
      <c r="Q886" s="5">
        <f t="shared" si="52"/>
        <v>82.38</v>
      </c>
      <c r="R886" s="5">
        <f t="shared" si="53"/>
        <v>34.380000000000003</v>
      </c>
      <c r="S886" s="5">
        <f t="shared" si="54"/>
        <v>47.999999999999993</v>
      </c>
      <c r="T886" s="7">
        <f t="shared" si="55"/>
        <v>0.58266569555717407</v>
      </c>
    </row>
    <row r="887" spans="1:20" ht="15.5" x14ac:dyDescent="0.35">
      <c r="A887" s="1">
        <v>1597</v>
      </c>
      <c r="B887" s="2">
        <v>46165</v>
      </c>
      <c r="C887" s="3">
        <f>YEAR(SalesDataTable[[#This Row],[Order Date]])</f>
        <v>2026</v>
      </c>
      <c r="D887" s="8" t="str">
        <f>"Q"&amp;ROUNDUP(MONTH(SalesDataTable[[#This Row],[Order Date]])/3,0)</f>
        <v>Q2</v>
      </c>
      <c r="E887" s="3">
        <f>MONTH(SalesDataTable[[#This Row],[Order Date]])</f>
        <v>5</v>
      </c>
      <c r="F887" s="3" t="str">
        <f>TEXT(SalesDataTable[[#This Row],[Order Date]],"MMM")</f>
        <v>May</v>
      </c>
      <c r="G887" s="3" t="s">
        <v>20</v>
      </c>
      <c r="H887" s="3" t="s">
        <v>33</v>
      </c>
      <c r="I887" s="3" t="s">
        <v>2</v>
      </c>
      <c r="J887" s="3" t="s">
        <v>3</v>
      </c>
      <c r="K887" s="3" t="s">
        <v>14</v>
      </c>
      <c r="L887" s="3" t="s">
        <v>44</v>
      </c>
      <c r="M887" s="4">
        <v>1</v>
      </c>
      <c r="N887" s="5">
        <v>136.66999999999999</v>
      </c>
      <c r="O887" s="6">
        <v>0.05</v>
      </c>
      <c r="P887" s="5">
        <v>67.099999999999994</v>
      </c>
      <c r="Q887" s="5">
        <f t="shared" si="52"/>
        <v>129.83649999999997</v>
      </c>
      <c r="R887" s="5">
        <f t="shared" si="53"/>
        <v>67.099999999999994</v>
      </c>
      <c r="S887" s="5">
        <f t="shared" si="54"/>
        <v>62.736499999999978</v>
      </c>
      <c r="T887" s="7">
        <f t="shared" si="55"/>
        <v>0.48319617364916639</v>
      </c>
    </row>
    <row r="888" spans="1:20" ht="15.5" x14ac:dyDescent="0.35">
      <c r="A888" s="1">
        <v>2273</v>
      </c>
      <c r="B888" s="2">
        <v>46165</v>
      </c>
      <c r="C888" s="3">
        <f>YEAR(SalesDataTable[[#This Row],[Order Date]])</f>
        <v>2026</v>
      </c>
      <c r="D888" s="8" t="str">
        <f>"Q"&amp;ROUNDUP(MONTH(SalesDataTable[[#This Row],[Order Date]])/3,0)</f>
        <v>Q2</v>
      </c>
      <c r="E888" s="3">
        <f>MONTH(SalesDataTable[[#This Row],[Order Date]])</f>
        <v>5</v>
      </c>
      <c r="F888" s="3" t="str">
        <f>TEXT(SalesDataTable[[#This Row],[Order Date]],"MMM")</f>
        <v>May</v>
      </c>
      <c r="G888" s="3" t="s">
        <v>11</v>
      </c>
      <c r="H888" s="3" t="s">
        <v>12</v>
      </c>
      <c r="I888" s="3" t="s">
        <v>19</v>
      </c>
      <c r="J888" s="3" t="s">
        <v>13</v>
      </c>
      <c r="K888" s="3" t="s">
        <v>34</v>
      </c>
      <c r="L888" s="3" t="s">
        <v>42</v>
      </c>
      <c r="M888" s="4">
        <v>2</v>
      </c>
      <c r="N888" s="5">
        <v>35.700000000000003</v>
      </c>
      <c r="O888" s="6">
        <v>0</v>
      </c>
      <c r="P888" s="5">
        <v>13.52</v>
      </c>
      <c r="Q888" s="5">
        <f t="shared" si="52"/>
        <v>71.400000000000006</v>
      </c>
      <c r="R888" s="5">
        <f t="shared" si="53"/>
        <v>27.04</v>
      </c>
      <c r="S888" s="5">
        <f t="shared" si="54"/>
        <v>44.360000000000007</v>
      </c>
      <c r="T888" s="7">
        <f t="shared" si="55"/>
        <v>0.62128851540616248</v>
      </c>
    </row>
    <row r="889" spans="1:20" ht="15.5" x14ac:dyDescent="0.35">
      <c r="A889" s="1">
        <v>2931</v>
      </c>
      <c r="B889" s="2">
        <v>46165</v>
      </c>
      <c r="C889" s="3">
        <f>YEAR(SalesDataTable[[#This Row],[Order Date]])</f>
        <v>2026</v>
      </c>
      <c r="D889" s="8" t="str">
        <f>"Q"&amp;ROUNDUP(MONTH(SalesDataTable[[#This Row],[Order Date]])/3,0)</f>
        <v>Q2</v>
      </c>
      <c r="E889" s="3">
        <f>MONTH(SalesDataTable[[#This Row],[Order Date]])</f>
        <v>5</v>
      </c>
      <c r="F889" s="3" t="str">
        <f>TEXT(SalesDataTable[[#This Row],[Order Date]],"MMM")</f>
        <v>May</v>
      </c>
      <c r="G889" s="3" t="s">
        <v>0</v>
      </c>
      <c r="H889" s="3" t="s">
        <v>1</v>
      </c>
      <c r="I889" s="3" t="s">
        <v>2</v>
      </c>
      <c r="J889" s="3" t="s">
        <v>3</v>
      </c>
      <c r="K889" s="3" t="s">
        <v>4</v>
      </c>
      <c r="L889" s="3" t="s">
        <v>30</v>
      </c>
      <c r="M889" s="4">
        <v>1</v>
      </c>
      <c r="N889" s="5">
        <v>100.87</v>
      </c>
      <c r="O889" s="6">
        <v>0</v>
      </c>
      <c r="P889" s="5">
        <v>50.4</v>
      </c>
      <c r="Q889" s="5">
        <f t="shared" si="52"/>
        <v>100.87</v>
      </c>
      <c r="R889" s="5">
        <f t="shared" si="53"/>
        <v>50.4</v>
      </c>
      <c r="S889" s="5">
        <f t="shared" si="54"/>
        <v>50.470000000000006</v>
      </c>
      <c r="T889" s="7">
        <f t="shared" si="55"/>
        <v>0.5003469812630118</v>
      </c>
    </row>
    <row r="890" spans="1:20" ht="15.5" x14ac:dyDescent="0.35">
      <c r="A890" s="1">
        <v>4143</v>
      </c>
      <c r="B890" s="2">
        <v>46165</v>
      </c>
      <c r="C890" s="3">
        <f>YEAR(SalesDataTable[[#This Row],[Order Date]])</f>
        <v>2026</v>
      </c>
      <c r="D890" s="8" t="str">
        <f>"Q"&amp;ROUNDUP(MONTH(SalesDataTable[[#This Row],[Order Date]])/3,0)</f>
        <v>Q2</v>
      </c>
      <c r="E890" s="3">
        <f>MONTH(SalesDataTable[[#This Row],[Order Date]])</f>
        <v>5</v>
      </c>
      <c r="F890" s="3" t="str">
        <f>TEXT(SalesDataTable[[#This Row],[Order Date]],"MMM")</f>
        <v>May</v>
      </c>
      <c r="G890" s="3" t="s">
        <v>11</v>
      </c>
      <c r="H890" s="3" t="s">
        <v>52</v>
      </c>
      <c r="I890" s="3" t="s">
        <v>19</v>
      </c>
      <c r="J890" s="3" t="s">
        <v>3</v>
      </c>
      <c r="K890" s="3" t="s">
        <v>14</v>
      </c>
      <c r="L890" s="3" t="s">
        <v>44</v>
      </c>
      <c r="M890" s="4">
        <v>1</v>
      </c>
      <c r="N890" s="5">
        <v>130.80000000000001</v>
      </c>
      <c r="O890" s="6">
        <v>0</v>
      </c>
      <c r="P890" s="5">
        <v>68.7</v>
      </c>
      <c r="Q890" s="5">
        <f t="shared" si="52"/>
        <v>130.80000000000001</v>
      </c>
      <c r="R890" s="5">
        <f t="shared" si="53"/>
        <v>68.7</v>
      </c>
      <c r="S890" s="5">
        <f t="shared" si="54"/>
        <v>62.100000000000009</v>
      </c>
      <c r="T890" s="7">
        <f t="shared" si="55"/>
        <v>0.4747706422018349</v>
      </c>
    </row>
    <row r="891" spans="1:20" ht="15.5" x14ac:dyDescent="0.35">
      <c r="A891" s="1">
        <v>4504</v>
      </c>
      <c r="B891" s="2">
        <v>46165</v>
      </c>
      <c r="C891" s="3">
        <f>YEAR(SalesDataTable[[#This Row],[Order Date]])</f>
        <v>2026</v>
      </c>
      <c r="D891" s="8" t="str">
        <f>"Q"&amp;ROUNDUP(MONTH(SalesDataTable[[#This Row],[Order Date]])/3,0)</f>
        <v>Q2</v>
      </c>
      <c r="E891" s="3">
        <f>MONTH(SalesDataTable[[#This Row],[Order Date]])</f>
        <v>5</v>
      </c>
      <c r="F891" s="3" t="str">
        <f>TEXT(SalesDataTable[[#This Row],[Order Date]],"MMM")</f>
        <v>May</v>
      </c>
      <c r="G891" s="3" t="s">
        <v>0</v>
      </c>
      <c r="H891" s="3" t="s">
        <v>36</v>
      </c>
      <c r="I891" s="3" t="s">
        <v>28</v>
      </c>
      <c r="J891" s="3" t="s">
        <v>3</v>
      </c>
      <c r="K891" s="3" t="s">
        <v>9</v>
      </c>
      <c r="L891" s="3" t="s">
        <v>37</v>
      </c>
      <c r="M891" s="4">
        <v>1</v>
      </c>
      <c r="N891" s="5">
        <v>153.88999999999999</v>
      </c>
      <c r="O891" s="6">
        <v>0</v>
      </c>
      <c r="P891" s="5">
        <v>79.64</v>
      </c>
      <c r="Q891" s="5">
        <f t="shared" si="52"/>
        <v>153.88999999999999</v>
      </c>
      <c r="R891" s="5">
        <f t="shared" si="53"/>
        <v>79.64</v>
      </c>
      <c r="S891" s="5">
        <f t="shared" si="54"/>
        <v>74.249999999999986</v>
      </c>
      <c r="T891" s="7">
        <f t="shared" si="55"/>
        <v>0.4824874910650464</v>
      </c>
    </row>
    <row r="892" spans="1:20" ht="15.5" x14ac:dyDescent="0.35">
      <c r="A892" s="1">
        <v>656</v>
      </c>
      <c r="B892" s="2">
        <v>46166</v>
      </c>
      <c r="C892" s="3">
        <f>YEAR(SalesDataTable[[#This Row],[Order Date]])</f>
        <v>2026</v>
      </c>
      <c r="D892" s="8" t="str">
        <f>"Q"&amp;ROUNDUP(MONTH(SalesDataTable[[#This Row],[Order Date]])/3,0)</f>
        <v>Q2</v>
      </c>
      <c r="E892" s="3">
        <f>MONTH(SalesDataTable[[#This Row],[Order Date]])</f>
        <v>5</v>
      </c>
      <c r="F892" s="3" t="str">
        <f>TEXT(SalesDataTable[[#This Row],[Order Date]],"MMM")</f>
        <v>May</v>
      </c>
      <c r="G892" s="3" t="s">
        <v>20</v>
      </c>
      <c r="H892" s="3" t="s">
        <v>31</v>
      </c>
      <c r="I892" s="3" t="s">
        <v>2</v>
      </c>
      <c r="J892" s="3" t="s">
        <v>13</v>
      </c>
      <c r="K892" s="3" t="s">
        <v>23</v>
      </c>
      <c r="L892" s="3" t="s">
        <v>51</v>
      </c>
      <c r="M892" s="4">
        <v>1</v>
      </c>
      <c r="N892" s="5">
        <v>122.51</v>
      </c>
      <c r="O892" s="6">
        <v>0.15</v>
      </c>
      <c r="P892" s="5">
        <v>62.2</v>
      </c>
      <c r="Q892" s="5">
        <f t="shared" si="52"/>
        <v>104.1335</v>
      </c>
      <c r="R892" s="5">
        <f t="shared" si="53"/>
        <v>62.2</v>
      </c>
      <c r="S892" s="5">
        <f t="shared" si="54"/>
        <v>41.933499999999995</v>
      </c>
      <c r="T892" s="7">
        <f t="shared" si="55"/>
        <v>0.40268981643755369</v>
      </c>
    </row>
    <row r="893" spans="1:20" ht="15.5" x14ac:dyDescent="0.35">
      <c r="A893" s="1">
        <v>979</v>
      </c>
      <c r="B893" s="2">
        <v>46166</v>
      </c>
      <c r="C893" s="3">
        <f>YEAR(SalesDataTable[[#This Row],[Order Date]])</f>
        <v>2026</v>
      </c>
      <c r="D893" s="8" t="str">
        <f>"Q"&amp;ROUNDUP(MONTH(SalesDataTable[[#This Row],[Order Date]])/3,0)</f>
        <v>Q2</v>
      </c>
      <c r="E893" s="3">
        <f>MONTH(SalesDataTable[[#This Row],[Order Date]])</f>
        <v>5</v>
      </c>
      <c r="F893" s="3" t="str">
        <f>TEXT(SalesDataTable[[#This Row],[Order Date]],"MMM")</f>
        <v>May</v>
      </c>
      <c r="G893" s="3" t="s">
        <v>20</v>
      </c>
      <c r="H893" s="3" t="s">
        <v>21</v>
      </c>
      <c r="I893" s="3" t="s">
        <v>8</v>
      </c>
      <c r="J893" s="3" t="s">
        <v>3</v>
      </c>
      <c r="K893" s="3" t="s">
        <v>4</v>
      </c>
      <c r="L893" s="3" t="s">
        <v>5</v>
      </c>
      <c r="M893" s="4">
        <v>8</v>
      </c>
      <c r="N893" s="5">
        <v>79.94</v>
      </c>
      <c r="O893" s="6">
        <v>0.15</v>
      </c>
      <c r="P893" s="5">
        <v>41.65</v>
      </c>
      <c r="Q893" s="5">
        <f t="shared" si="52"/>
        <v>543.59199999999998</v>
      </c>
      <c r="R893" s="5">
        <f t="shared" si="53"/>
        <v>333.2</v>
      </c>
      <c r="S893" s="5">
        <f t="shared" si="54"/>
        <v>210.392</v>
      </c>
      <c r="T893" s="7">
        <f t="shared" si="55"/>
        <v>0.38704028021015763</v>
      </c>
    </row>
    <row r="894" spans="1:20" ht="15.5" x14ac:dyDescent="0.35">
      <c r="A894" s="1">
        <v>1510</v>
      </c>
      <c r="B894" s="2">
        <v>46166</v>
      </c>
      <c r="C894" s="3">
        <f>YEAR(SalesDataTable[[#This Row],[Order Date]])</f>
        <v>2026</v>
      </c>
      <c r="D894" s="8" t="str">
        <f>"Q"&amp;ROUNDUP(MONTH(SalesDataTable[[#This Row],[Order Date]])/3,0)</f>
        <v>Q2</v>
      </c>
      <c r="E894" s="3">
        <f>MONTH(SalesDataTable[[#This Row],[Order Date]])</f>
        <v>5</v>
      </c>
      <c r="F894" s="3" t="str">
        <f>TEXT(SalesDataTable[[#This Row],[Order Date]],"MMM")</f>
        <v>May</v>
      </c>
      <c r="G894" s="3" t="s">
        <v>20</v>
      </c>
      <c r="H894" s="3" t="s">
        <v>31</v>
      </c>
      <c r="I894" s="3" t="s">
        <v>2</v>
      </c>
      <c r="J894" s="3" t="s">
        <v>13</v>
      </c>
      <c r="K894" s="3" t="s">
        <v>4</v>
      </c>
      <c r="L894" s="3" t="s">
        <v>22</v>
      </c>
      <c r="M894" s="4">
        <v>2</v>
      </c>
      <c r="N894" s="5">
        <v>50.78</v>
      </c>
      <c r="O894" s="6">
        <v>0.05</v>
      </c>
      <c r="P894" s="5">
        <v>23.03</v>
      </c>
      <c r="Q894" s="5">
        <f t="shared" si="52"/>
        <v>96.481999999999999</v>
      </c>
      <c r="R894" s="5">
        <f t="shared" si="53"/>
        <v>46.06</v>
      </c>
      <c r="S894" s="5">
        <f t="shared" si="54"/>
        <v>50.421999999999997</v>
      </c>
      <c r="T894" s="7">
        <f t="shared" si="55"/>
        <v>0.52260525279326708</v>
      </c>
    </row>
    <row r="895" spans="1:20" ht="15.5" x14ac:dyDescent="0.35">
      <c r="A895" s="1">
        <v>1959</v>
      </c>
      <c r="B895" s="2">
        <v>46166</v>
      </c>
      <c r="C895" s="3">
        <f>YEAR(SalesDataTable[[#This Row],[Order Date]])</f>
        <v>2026</v>
      </c>
      <c r="D895" s="8" t="str">
        <f>"Q"&amp;ROUNDUP(MONTH(SalesDataTable[[#This Row],[Order Date]])/3,0)</f>
        <v>Q2</v>
      </c>
      <c r="E895" s="3">
        <f>MONTH(SalesDataTable[[#This Row],[Order Date]])</f>
        <v>5</v>
      </c>
      <c r="F895" s="3" t="str">
        <f>TEXT(SalesDataTable[[#This Row],[Order Date]],"MMM")</f>
        <v>May</v>
      </c>
      <c r="G895" s="3" t="s">
        <v>0</v>
      </c>
      <c r="H895" s="3" t="s">
        <v>50</v>
      </c>
      <c r="I895" s="3" t="s">
        <v>28</v>
      </c>
      <c r="J895" s="3" t="s">
        <v>16</v>
      </c>
      <c r="K895" s="3" t="s">
        <v>4</v>
      </c>
      <c r="L895" s="3" t="s">
        <v>5</v>
      </c>
      <c r="M895" s="4">
        <v>2</v>
      </c>
      <c r="N895" s="5">
        <v>80.59</v>
      </c>
      <c r="O895" s="6">
        <v>0.05</v>
      </c>
      <c r="P895" s="5">
        <v>41.44</v>
      </c>
      <c r="Q895" s="5">
        <f t="shared" si="52"/>
        <v>153.12100000000001</v>
      </c>
      <c r="R895" s="5">
        <f t="shared" si="53"/>
        <v>82.88</v>
      </c>
      <c r="S895" s="5">
        <f t="shared" si="54"/>
        <v>70.241000000000014</v>
      </c>
      <c r="T895" s="7">
        <f t="shared" si="55"/>
        <v>0.45872871781140412</v>
      </c>
    </row>
    <row r="896" spans="1:20" ht="15.5" x14ac:dyDescent="0.35">
      <c r="A896" s="1">
        <v>2089</v>
      </c>
      <c r="B896" s="2">
        <v>46166</v>
      </c>
      <c r="C896" s="3">
        <f>YEAR(SalesDataTable[[#This Row],[Order Date]])</f>
        <v>2026</v>
      </c>
      <c r="D896" s="8" t="str">
        <f>"Q"&amp;ROUNDUP(MONTH(SalesDataTable[[#This Row],[Order Date]])/3,0)</f>
        <v>Q2</v>
      </c>
      <c r="E896" s="3">
        <f>MONTH(SalesDataTable[[#This Row],[Order Date]])</f>
        <v>5</v>
      </c>
      <c r="F896" s="3" t="str">
        <f>TEXT(SalesDataTable[[#This Row],[Order Date]],"MMM")</f>
        <v>May</v>
      </c>
      <c r="G896" s="3" t="s">
        <v>0</v>
      </c>
      <c r="H896" s="3" t="s">
        <v>50</v>
      </c>
      <c r="I896" s="3" t="s">
        <v>28</v>
      </c>
      <c r="J896" s="3" t="s">
        <v>13</v>
      </c>
      <c r="K896" s="3" t="s">
        <v>34</v>
      </c>
      <c r="L896" s="3" t="s">
        <v>42</v>
      </c>
      <c r="M896" s="4">
        <v>3</v>
      </c>
      <c r="N896" s="5">
        <v>35.75</v>
      </c>
      <c r="O896" s="6">
        <v>0.15</v>
      </c>
      <c r="P896" s="5">
        <v>13.54</v>
      </c>
      <c r="Q896" s="5">
        <f t="shared" si="52"/>
        <v>91.162499999999994</v>
      </c>
      <c r="R896" s="5">
        <f t="shared" si="53"/>
        <v>40.619999999999997</v>
      </c>
      <c r="S896" s="5">
        <f t="shared" si="54"/>
        <v>50.542499999999997</v>
      </c>
      <c r="T896" s="7">
        <f t="shared" si="55"/>
        <v>0.55442204853969557</v>
      </c>
    </row>
    <row r="897" spans="1:20" ht="15.5" x14ac:dyDescent="0.35">
      <c r="A897" s="1">
        <v>2446</v>
      </c>
      <c r="B897" s="2">
        <v>46166</v>
      </c>
      <c r="C897" s="3">
        <f>YEAR(SalesDataTable[[#This Row],[Order Date]])</f>
        <v>2026</v>
      </c>
      <c r="D897" s="8" t="str">
        <f>"Q"&amp;ROUNDUP(MONTH(SalesDataTable[[#This Row],[Order Date]])/3,0)</f>
        <v>Q2</v>
      </c>
      <c r="E897" s="3">
        <f>MONTH(SalesDataTable[[#This Row],[Order Date]])</f>
        <v>5</v>
      </c>
      <c r="F897" s="3" t="str">
        <f>TEXT(SalesDataTable[[#This Row],[Order Date]],"MMM")</f>
        <v>May</v>
      </c>
      <c r="G897" s="3" t="s">
        <v>6</v>
      </c>
      <c r="H897" s="3" t="s">
        <v>43</v>
      </c>
      <c r="I897" s="3" t="s">
        <v>2</v>
      </c>
      <c r="J897" s="3" t="s">
        <v>13</v>
      </c>
      <c r="K897" s="3" t="s">
        <v>23</v>
      </c>
      <c r="L897" s="3" t="s">
        <v>29</v>
      </c>
      <c r="M897" s="4">
        <v>5</v>
      </c>
      <c r="N897" s="5">
        <v>195.78</v>
      </c>
      <c r="O897" s="6">
        <v>0.1</v>
      </c>
      <c r="P897" s="5">
        <v>101.98</v>
      </c>
      <c r="Q897" s="5">
        <f t="shared" si="52"/>
        <v>881.01</v>
      </c>
      <c r="R897" s="5">
        <f t="shared" si="53"/>
        <v>509.90000000000003</v>
      </c>
      <c r="S897" s="5">
        <f t="shared" si="54"/>
        <v>371.10999999999996</v>
      </c>
      <c r="T897" s="7">
        <f t="shared" si="55"/>
        <v>0.4212324491208953</v>
      </c>
    </row>
    <row r="898" spans="1:20" ht="15.5" x14ac:dyDescent="0.35">
      <c r="A898" s="1">
        <v>2847</v>
      </c>
      <c r="B898" s="2">
        <v>46166</v>
      </c>
      <c r="C898" s="3">
        <f>YEAR(SalesDataTable[[#This Row],[Order Date]])</f>
        <v>2026</v>
      </c>
      <c r="D898" s="8" t="str">
        <f>"Q"&amp;ROUNDUP(MONTH(SalesDataTable[[#This Row],[Order Date]])/3,0)</f>
        <v>Q2</v>
      </c>
      <c r="E898" s="3">
        <f>MONTH(SalesDataTable[[#This Row],[Order Date]])</f>
        <v>5</v>
      </c>
      <c r="F898" s="3" t="str">
        <f>TEXT(SalesDataTable[[#This Row],[Order Date]],"MMM")</f>
        <v>May</v>
      </c>
      <c r="G898" s="3" t="s">
        <v>20</v>
      </c>
      <c r="H898" s="3" t="s">
        <v>47</v>
      </c>
      <c r="I898" s="3" t="s">
        <v>2</v>
      </c>
      <c r="J898" s="3" t="s">
        <v>3</v>
      </c>
      <c r="K898" s="3" t="s">
        <v>23</v>
      </c>
      <c r="L898" s="3" t="s">
        <v>51</v>
      </c>
      <c r="M898" s="4">
        <v>2</v>
      </c>
      <c r="N898" s="5">
        <v>125.95</v>
      </c>
      <c r="O898" s="6">
        <v>0.05</v>
      </c>
      <c r="P898" s="5">
        <v>61.74</v>
      </c>
      <c r="Q898" s="5">
        <f t="shared" ref="Q898:Q961" si="56">M898*N898*(1-O898)</f>
        <v>239.30500000000001</v>
      </c>
      <c r="R898" s="5">
        <f t="shared" ref="R898:R961" si="57">M898*P898</f>
        <v>123.48</v>
      </c>
      <c r="S898" s="5">
        <f t="shared" ref="S898:S961" si="58">Q898-R898</f>
        <v>115.825</v>
      </c>
      <c r="T898" s="7">
        <f t="shared" ref="T898:T961" si="59">IFERROR(S898/Q898,0)</f>
        <v>0.48400576669940032</v>
      </c>
    </row>
    <row r="899" spans="1:20" ht="15.5" x14ac:dyDescent="0.35">
      <c r="A899" s="1">
        <v>3454</v>
      </c>
      <c r="B899" s="2">
        <v>46166</v>
      </c>
      <c r="C899" s="3">
        <f>YEAR(SalesDataTable[[#This Row],[Order Date]])</f>
        <v>2026</v>
      </c>
      <c r="D899" s="8" t="str">
        <f>"Q"&amp;ROUNDUP(MONTH(SalesDataTable[[#This Row],[Order Date]])/3,0)</f>
        <v>Q2</v>
      </c>
      <c r="E899" s="3">
        <f>MONTH(SalesDataTable[[#This Row],[Order Date]])</f>
        <v>5</v>
      </c>
      <c r="F899" s="3" t="str">
        <f>TEXT(SalesDataTable[[#This Row],[Order Date]],"MMM")</f>
        <v>May</v>
      </c>
      <c r="G899" s="3" t="s">
        <v>20</v>
      </c>
      <c r="H899" s="3" t="s">
        <v>31</v>
      </c>
      <c r="I899" s="3" t="s">
        <v>2</v>
      </c>
      <c r="J899" s="3" t="s">
        <v>13</v>
      </c>
      <c r="K899" s="3" t="s">
        <v>34</v>
      </c>
      <c r="L899" s="3" t="s">
        <v>35</v>
      </c>
      <c r="M899" s="4">
        <v>2</v>
      </c>
      <c r="N899" s="5">
        <v>41.32</v>
      </c>
      <c r="O899" s="6">
        <v>0</v>
      </c>
      <c r="P899" s="5">
        <v>14.91</v>
      </c>
      <c r="Q899" s="5">
        <f t="shared" si="56"/>
        <v>82.64</v>
      </c>
      <c r="R899" s="5">
        <f t="shared" si="57"/>
        <v>29.82</v>
      </c>
      <c r="S899" s="5">
        <f t="shared" si="58"/>
        <v>52.82</v>
      </c>
      <c r="T899" s="7">
        <f t="shared" si="59"/>
        <v>0.63915779283639884</v>
      </c>
    </row>
    <row r="900" spans="1:20" ht="15.5" x14ac:dyDescent="0.35">
      <c r="A900" s="1">
        <v>4472</v>
      </c>
      <c r="B900" s="2">
        <v>46166</v>
      </c>
      <c r="C900" s="3">
        <f>YEAR(SalesDataTable[[#This Row],[Order Date]])</f>
        <v>2026</v>
      </c>
      <c r="D900" s="8" t="str">
        <f>"Q"&amp;ROUNDUP(MONTH(SalesDataTable[[#This Row],[Order Date]])/3,0)</f>
        <v>Q2</v>
      </c>
      <c r="E900" s="3">
        <f>MONTH(SalesDataTable[[#This Row],[Order Date]])</f>
        <v>5</v>
      </c>
      <c r="F900" s="3" t="str">
        <f>TEXT(SalesDataTable[[#This Row],[Order Date]],"MMM")</f>
        <v>May</v>
      </c>
      <c r="G900" s="3" t="s">
        <v>20</v>
      </c>
      <c r="H900" s="3" t="s">
        <v>33</v>
      </c>
      <c r="I900" s="3" t="s">
        <v>28</v>
      </c>
      <c r="J900" s="3" t="s">
        <v>13</v>
      </c>
      <c r="K900" s="3" t="s">
        <v>9</v>
      </c>
      <c r="L900" s="3" t="s">
        <v>17</v>
      </c>
      <c r="M900" s="4">
        <v>2</v>
      </c>
      <c r="N900" s="5">
        <v>144.01</v>
      </c>
      <c r="O900" s="6">
        <v>0</v>
      </c>
      <c r="P900" s="5">
        <v>79.37</v>
      </c>
      <c r="Q900" s="5">
        <f t="shared" si="56"/>
        <v>288.02</v>
      </c>
      <c r="R900" s="5">
        <f t="shared" si="57"/>
        <v>158.74</v>
      </c>
      <c r="S900" s="5">
        <f t="shared" si="58"/>
        <v>129.27999999999997</v>
      </c>
      <c r="T900" s="7">
        <f t="shared" si="59"/>
        <v>0.44885771821401282</v>
      </c>
    </row>
    <row r="901" spans="1:20" ht="15.5" x14ac:dyDescent="0.35">
      <c r="A901" s="1">
        <v>4852</v>
      </c>
      <c r="B901" s="2">
        <v>46166</v>
      </c>
      <c r="C901" s="3">
        <f>YEAR(SalesDataTable[[#This Row],[Order Date]])</f>
        <v>2026</v>
      </c>
      <c r="D901" s="8" t="str">
        <f>"Q"&amp;ROUNDUP(MONTH(SalesDataTable[[#This Row],[Order Date]])/3,0)</f>
        <v>Q2</v>
      </c>
      <c r="E901" s="3">
        <f>MONTH(SalesDataTable[[#This Row],[Order Date]])</f>
        <v>5</v>
      </c>
      <c r="F901" s="3" t="str">
        <f>TEXT(SalesDataTable[[#This Row],[Order Date]],"MMM")</f>
        <v>May</v>
      </c>
      <c r="G901" s="3" t="s">
        <v>0</v>
      </c>
      <c r="H901" s="3" t="s">
        <v>50</v>
      </c>
      <c r="I901" s="3" t="s">
        <v>2</v>
      </c>
      <c r="J901" s="3" t="s">
        <v>16</v>
      </c>
      <c r="K901" s="3" t="s">
        <v>4</v>
      </c>
      <c r="L901" s="3" t="s">
        <v>22</v>
      </c>
      <c r="M901" s="4">
        <v>2</v>
      </c>
      <c r="N901" s="5">
        <v>51.17</v>
      </c>
      <c r="O901" s="6">
        <v>0.05</v>
      </c>
      <c r="P901" s="5">
        <v>21.97</v>
      </c>
      <c r="Q901" s="5">
        <f t="shared" si="56"/>
        <v>97.222999999999999</v>
      </c>
      <c r="R901" s="5">
        <f t="shared" si="57"/>
        <v>43.94</v>
      </c>
      <c r="S901" s="5">
        <f t="shared" si="58"/>
        <v>53.283000000000001</v>
      </c>
      <c r="T901" s="7">
        <f t="shared" si="59"/>
        <v>0.54804932989107513</v>
      </c>
    </row>
    <row r="902" spans="1:20" ht="15.5" x14ac:dyDescent="0.35">
      <c r="A902" s="1">
        <v>4959</v>
      </c>
      <c r="B902" s="2">
        <v>46166</v>
      </c>
      <c r="C902" s="3">
        <f>YEAR(SalesDataTable[[#This Row],[Order Date]])</f>
        <v>2026</v>
      </c>
      <c r="D902" s="8" t="str">
        <f>"Q"&amp;ROUNDUP(MONTH(SalesDataTable[[#This Row],[Order Date]])/3,0)</f>
        <v>Q2</v>
      </c>
      <c r="E902" s="3">
        <f>MONTH(SalesDataTable[[#This Row],[Order Date]])</f>
        <v>5</v>
      </c>
      <c r="F902" s="3" t="str">
        <f>TEXT(SalesDataTable[[#This Row],[Order Date]],"MMM")</f>
        <v>May</v>
      </c>
      <c r="G902" s="3" t="s">
        <v>0</v>
      </c>
      <c r="H902" s="3" t="s">
        <v>1</v>
      </c>
      <c r="I902" s="3" t="s">
        <v>8</v>
      </c>
      <c r="J902" s="3" t="s">
        <v>16</v>
      </c>
      <c r="K902" s="3" t="s">
        <v>23</v>
      </c>
      <c r="L902" s="3" t="s">
        <v>40</v>
      </c>
      <c r="M902" s="4">
        <v>6</v>
      </c>
      <c r="N902" s="5">
        <v>83.58</v>
      </c>
      <c r="O902" s="6">
        <v>0.2</v>
      </c>
      <c r="P902" s="5">
        <v>40.5</v>
      </c>
      <c r="Q902" s="5">
        <f t="shared" si="56"/>
        <v>401.18400000000003</v>
      </c>
      <c r="R902" s="5">
        <f t="shared" si="57"/>
        <v>243</v>
      </c>
      <c r="S902" s="5">
        <f t="shared" si="58"/>
        <v>158.18400000000003</v>
      </c>
      <c r="T902" s="7">
        <f t="shared" si="59"/>
        <v>0.39429289303661169</v>
      </c>
    </row>
    <row r="903" spans="1:20" ht="15.5" x14ac:dyDescent="0.35">
      <c r="A903" s="1">
        <v>5056</v>
      </c>
      <c r="B903" s="2">
        <v>46166</v>
      </c>
      <c r="C903" s="3">
        <f>YEAR(SalesDataTable[[#This Row],[Order Date]])</f>
        <v>2026</v>
      </c>
      <c r="D903" s="8" t="str">
        <f>"Q"&amp;ROUNDUP(MONTH(SalesDataTable[[#This Row],[Order Date]])/3,0)</f>
        <v>Q2</v>
      </c>
      <c r="E903" s="3">
        <f>MONTH(SalesDataTable[[#This Row],[Order Date]])</f>
        <v>5</v>
      </c>
      <c r="F903" s="3" t="str">
        <f>TEXT(SalesDataTable[[#This Row],[Order Date]],"MMM")</f>
        <v>May</v>
      </c>
      <c r="G903" s="3" t="s">
        <v>11</v>
      </c>
      <c r="H903" s="3" t="s">
        <v>52</v>
      </c>
      <c r="I903" s="3" t="s">
        <v>28</v>
      </c>
      <c r="J903" s="3" t="s">
        <v>3</v>
      </c>
      <c r="K903" s="3" t="s">
        <v>23</v>
      </c>
      <c r="L903" s="3" t="s">
        <v>40</v>
      </c>
      <c r="M903" s="4">
        <v>2</v>
      </c>
      <c r="N903" s="5">
        <v>80.010000000000005</v>
      </c>
      <c r="O903" s="6">
        <v>0</v>
      </c>
      <c r="P903" s="5">
        <v>38.54</v>
      </c>
      <c r="Q903" s="5">
        <f t="shared" si="56"/>
        <v>160.02000000000001</v>
      </c>
      <c r="R903" s="5">
        <f t="shared" si="57"/>
        <v>77.08</v>
      </c>
      <c r="S903" s="5">
        <f t="shared" si="58"/>
        <v>82.940000000000012</v>
      </c>
      <c r="T903" s="7">
        <f t="shared" si="59"/>
        <v>0.51831021122359711</v>
      </c>
    </row>
    <row r="904" spans="1:20" ht="15.5" x14ac:dyDescent="0.35">
      <c r="A904" s="1">
        <v>1152</v>
      </c>
      <c r="B904" s="2">
        <v>46167</v>
      </c>
      <c r="C904" s="3">
        <f>YEAR(SalesDataTable[[#This Row],[Order Date]])</f>
        <v>2026</v>
      </c>
      <c r="D904" s="8" t="str">
        <f>"Q"&amp;ROUNDUP(MONTH(SalesDataTable[[#This Row],[Order Date]])/3,0)</f>
        <v>Q2</v>
      </c>
      <c r="E904" s="3">
        <f>MONTH(SalesDataTable[[#This Row],[Order Date]])</f>
        <v>5</v>
      </c>
      <c r="F904" s="3" t="str">
        <f>TEXT(SalesDataTable[[#This Row],[Order Date]],"MMM")</f>
        <v>May</v>
      </c>
      <c r="G904" s="3" t="s">
        <v>20</v>
      </c>
      <c r="H904" s="3" t="s">
        <v>31</v>
      </c>
      <c r="I904" s="3" t="s">
        <v>2</v>
      </c>
      <c r="J904" s="3" t="s">
        <v>13</v>
      </c>
      <c r="K904" s="3" t="s">
        <v>9</v>
      </c>
      <c r="L904" s="3" t="s">
        <v>10</v>
      </c>
      <c r="M904" s="4">
        <v>2</v>
      </c>
      <c r="N904" s="5">
        <v>94.4</v>
      </c>
      <c r="O904" s="6">
        <v>0</v>
      </c>
      <c r="P904" s="5">
        <v>46.39</v>
      </c>
      <c r="Q904" s="5">
        <f t="shared" si="56"/>
        <v>188.8</v>
      </c>
      <c r="R904" s="5">
        <f t="shared" si="57"/>
        <v>92.78</v>
      </c>
      <c r="S904" s="5">
        <f t="shared" si="58"/>
        <v>96.02000000000001</v>
      </c>
      <c r="T904" s="7">
        <f t="shared" si="59"/>
        <v>0.50858050847457625</v>
      </c>
    </row>
    <row r="905" spans="1:20" ht="15.5" x14ac:dyDescent="0.35">
      <c r="A905" s="1">
        <v>3919</v>
      </c>
      <c r="B905" s="2">
        <v>46167</v>
      </c>
      <c r="C905" s="3">
        <f>YEAR(SalesDataTable[[#This Row],[Order Date]])</f>
        <v>2026</v>
      </c>
      <c r="D905" s="8" t="str">
        <f>"Q"&amp;ROUNDUP(MONTH(SalesDataTable[[#This Row],[Order Date]])/3,0)</f>
        <v>Q2</v>
      </c>
      <c r="E905" s="3">
        <f>MONTH(SalesDataTable[[#This Row],[Order Date]])</f>
        <v>5</v>
      </c>
      <c r="F905" s="3" t="str">
        <f>TEXT(SalesDataTable[[#This Row],[Order Date]],"MMM")</f>
        <v>May</v>
      </c>
      <c r="G905" s="3" t="s">
        <v>11</v>
      </c>
      <c r="H905" s="3" t="s">
        <v>12</v>
      </c>
      <c r="I905" s="3" t="s">
        <v>19</v>
      </c>
      <c r="J905" s="3" t="s">
        <v>16</v>
      </c>
      <c r="K905" s="3" t="s">
        <v>9</v>
      </c>
      <c r="L905" s="3" t="s">
        <v>37</v>
      </c>
      <c r="M905" s="4">
        <v>6</v>
      </c>
      <c r="N905" s="5">
        <v>157.33000000000001</v>
      </c>
      <c r="O905" s="6">
        <v>0</v>
      </c>
      <c r="P905" s="5">
        <v>78.849999999999994</v>
      </c>
      <c r="Q905" s="5">
        <f t="shared" si="56"/>
        <v>943.98</v>
      </c>
      <c r="R905" s="5">
        <f t="shared" si="57"/>
        <v>473.09999999999997</v>
      </c>
      <c r="S905" s="5">
        <f t="shared" si="58"/>
        <v>470.88000000000005</v>
      </c>
      <c r="T905" s="7">
        <f t="shared" si="59"/>
        <v>0.4988241276298227</v>
      </c>
    </row>
    <row r="906" spans="1:20" ht="15.5" x14ac:dyDescent="0.35">
      <c r="A906" s="1">
        <v>4202</v>
      </c>
      <c r="B906" s="2">
        <v>46167</v>
      </c>
      <c r="C906" s="3">
        <f>YEAR(SalesDataTable[[#This Row],[Order Date]])</f>
        <v>2026</v>
      </c>
      <c r="D906" s="8" t="str">
        <f>"Q"&amp;ROUNDUP(MONTH(SalesDataTable[[#This Row],[Order Date]])/3,0)</f>
        <v>Q2</v>
      </c>
      <c r="E906" s="3">
        <f>MONTH(SalesDataTable[[#This Row],[Order Date]])</f>
        <v>5</v>
      </c>
      <c r="F906" s="3" t="str">
        <f>TEXT(SalesDataTable[[#This Row],[Order Date]],"MMM")</f>
        <v>May</v>
      </c>
      <c r="G906" s="3" t="s">
        <v>11</v>
      </c>
      <c r="H906" s="3" t="s">
        <v>18</v>
      </c>
      <c r="I906" s="3" t="s">
        <v>2</v>
      </c>
      <c r="J906" s="3" t="s">
        <v>13</v>
      </c>
      <c r="K906" s="3" t="s">
        <v>23</v>
      </c>
      <c r="L906" s="3" t="s">
        <v>51</v>
      </c>
      <c r="M906" s="4">
        <v>1</v>
      </c>
      <c r="N906" s="5">
        <v>125.44</v>
      </c>
      <c r="O906" s="6">
        <v>0</v>
      </c>
      <c r="P906" s="5">
        <v>59.92</v>
      </c>
      <c r="Q906" s="5">
        <f t="shared" si="56"/>
        <v>125.44</v>
      </c>
      <c r="R906" s="5">
        <f t="shared" si="57"/>
        <v>59.92</v>
      </c>
      <c r="S906" s="5">
        <f t="shared" si="58"/>
        <v>65.52</v>
      </c>
      <c r="T906" s="7">
        <f t="shared" si="59"/>
        <v>0.5223214285714286</v>
      </c>
    </row>
    <row r="907" spans="1:20" ht="15.5" x14ac:dyDescent="0.35">
      <c r="A907" s="1">
        <v>4274</v>
      </c>
      <c r="B907" s="2">
        <v>46167</v>
      </c>
      <c r="C907" s="3">
        <f>YEAR(SalesDataTable[[#This Row],[Order Date]])</f>
        <v>2026</v>
      </c>
      <c r="D907" s="8" t="str">
        <f>"Q"&amp;ROUNDUP(MONTH(SalesDataTable[[#This Row],[Order Date]])/3,0)</f>
        <v>Q2</v>
      </c>
      <c r="E907" s="3">
        <f>MONTH(SalesDataTable[[#This Row],[Order Date]])</f>
        <v>5</v>
      </c>
      <c r="F907" s="3" t="str">
        <f>TEXT(SalesDataTable[[#This Row],[Order Date]],"MMM")</f>
        <v>May</v>
      </c>
      <c r="G907" s="3" t="s">
        <v>6</v>
      </c>
      <c r="H907" s="3" t="s">
        <v>43</v>
      </c>
      <c r="I907" s="3" t="s">
        <v>28</v>
      </c>
      <c r="J907" s="3" t="s">
        <v>3</v>
      </c>
      <c r="K907" s="3" t="s">
        <v>34</v>
      </c>
      <c r="L907" s="3" t="s">
        <v>42</v>
      </c>
      <c r="M907" s="4">
        <v>2</v>
      </c>
      <c r="N907" s="5">
        <v>36.18</v>
      </c>
      <c r="O907" s="6">
        <v>0</v>
      </c>
      <c r="P907" s="5">
        <v>13.71</v>
      </c>
      <c r="Q907" s="5">
        <f t="shared" si="56"/>
        <v>72.36</v>
      </c>
      <c r="R907" s="5">
        <f t="shared" si="57"/>
        <v>27.42</v>
      </c>
      <c r="S907" s="5">
        <f t="shared" si="58"/>
        <v>44.94</v>
      </c>
      <c r="T907" s="7">
        <f t="shared" si="59"/>
        <v>0.62106135986733002</v>
      </c>
    </row>
    <row r="908" spans="1:20" ht="15.5" x14ac:dyDescent="0.35">
      <c r="A908" s="1">
        <v>4364</v>
      </c>
      <c r="B908" s="2">
        <v>46167</v>
      </c>
      <c r="C908" s="3">
        <f>YEAR(SalesDataTable[[#This Row],[Order Date]])</f>
        <v>2026</v>
      </c>
      <c r="D908" s="8" t="str">
        <f>"Q"&amp;ROUNDUP(MONTH(SalesDataTable[[#This Row],[Order Date]])/3,0)</f>
        <v>Q2</v>
      </c>
      <c r="E908" s="3">
        <f>MONTH(SalesDataTable[[#This Row],[Order Date]])</f>
        <v>5</v>
      </c>
      <c r="F908" s="3" t="str">
        <f>TEXT(SalesDataTable[[#This Row],[Order Date]],"MMM")</f>
        <v>May</v>
      </c>
      <c r="G908" s="3" t="s">
        <v>0</v>
      </c>
      <c r="H908" s="3" t="s">
        <v>50</v>
      </c>
      <c r="I908" s="3" t="s">
        <v>19</v>
      </c>
      <c r="J908" s="3" t="s">
        <v>3</v>
      </c>
      <c r="K908" s="3" t="s">
        <v>34</v>
      </c>
      <c r="L908" s="3" t="s">
        <v>35</v>
      </c>
      <c r="M908" s="4">
        <v>1</v>
      </c>
      <c r="N908" s="5">
        <v>41</v>
      </c>
      <c r="O908" s="6">
        <v>0.05</v>
      </c>
      <c r="P908" s="5">
        <v>14.51</v>
      </c>
      <c r="Q908" s="5">
        <f t="shared" si="56"/>
        <v>38.949999999999996</v>
      </c>
      <c r="R908" s="5">
        <f t="shared" si="57"/>
        <v>14.51</v>
      </c>
      <c r="S908" s="5">
        <f t="shared" si="58"/>
        <v>24.439999999999998</v>
      </c>
      <c r="T908" s="7">
        <f t="shared" si="59"/>
        <v>0.62747111681643131</v>
      </c>
    </row>
    <row r="909" spans="1:20" ht="15.5" x14ac:dyDescent="0.35">
      <c r="A909" s="1">
        <v>4896</v>
      </c>
      <c r="B909" s="2">
        <v>46167</v>
      </c>
      <c r="C909" s="3">
        <f>YEAR(SalesDataTable[[#This Row],[Order Date]])</f>
        <v>2026</v>
      </c>
      <c r="D909" s="8" t="str">
        <f>"Q"&amp;ROUNDUP(MONTH(SalesDataTable[[#This Row],[Order Date]])/3,0)</f>
        <v>Q2</v>
      </c>
      <c r="E909" s="3">
        <f>MONTH(SalesDataTable[[#This Row],[Order Date]])</f>
        <v>5</v>
      </c>
      <c r="F909" s="3" t="str">
        <f>TEXT(SalesDataTable[[#This Row],[Order Date]],"MMM")</f>
        <v>May</v>
      </c>
      <c r="G909" s="3" t="s">
        <v>11</v>
      </c>
      <c r="H909" s="3" t="s">
        <v>25</v>
      </c>
      <c r="I909" s="3" t="s">
        <v>2</v>
      </c>
      <c r="J909" s="3" t="s">
        <v>3</v>
      </c>
      <c r="K909" s="3" t="s">
        <v>9</v>
      </c>
      <c r="L909" s="3" t="s">
        <v>46</v>
      </c>
      <c r="M909" s="4">
        <v>1</v>
      </c>
      <c r="N909" s="5">
        <v>72.33</v>
      </c>
      <c r="O909" s="6">
        <v>0.1</v>
      </c>
      <c r="P909" s="5">
        <v>32.61</v>
      </c>
      <c r="Q909" s="5">
        <f t="shared" si="56"/>
        <v>65.096999999999994</v>
      </c>
      <c r="R909" s="5">
        <f t="shared" si="57"/>
        <v>32.61</v>
      </c>
      <c r="S909" s="5">
        <f t="shared" si="58"/>
        <v>32.486999999999995</v>
      </c>
      <c r="T909" s="7">
        <f t="shared" si="59"/>
        <v>0.49905525600258072</v>
      </c>
    </row>
    <row r="910" spans="1:20" ht="15.5" x14ac:dyDescent="0.35">
      <c r="A910" s="1">
        <v>5109</v>
      </c>
      <c r="B910" s="2">
        <v>46167</v>
      </c>
      <c r="C910" s="3">
        <f>YEAR(SalesDataTable[[#This Row],[Order Date]])</f>
        <v>2026</v>
      </c>
      <c r="D910" s="8" t="str">
        <f>"Q"&amp;ROUNDUP(MONTH(SalesDataTable[[#This Row],[Order Date]])/3,0)</f>
        <v>Q2</v>
      </c>
      <c r="E910" s="3">
        <f>MONTH(SalesDataTable[[#This Row],[Order Date]])</f>
        <v>5</v>
      </c>
      <c r="F910" s="3" t="str">
        <f>TEXT(SalesDataTable[[#This Row],[Order Date]],"MMM")</f>
        <v>May</v>
      </c>
      <c r="G910" s="3" t="s">
        <v>20</v>
      </c>
      <c r="H910" s="3" t="s">
        <v>21</v>
      </c>
      <c r="I910" s="3" t="s">
        <v>2</v>
      </c>
      <c r="J910" s="3" t="s">
        <v>16</v>
      </c>
      <c r="K910" s="3" t="s">
        <v>23</v>
      </c>
      <c r="L910" s="3" t="s">
        <v>51</v>
      </c>
      <c r="M910" s="4">
        <v>2</v>
      </c>
      <c r="N910" s="5">
        <v>125.42</v>
      </c>
      <c r="O910" s="6">
        <v>0</v>
      </c>
      <c r="P910" s="5">
        <v>62.28</v>
      </c>
      <c r="Q910" s="5">
        <f t="shared" si="56"/>
        <v>250.84</v>
      </c>
      <c r="R910" s="5">
        <f t="shared" si="57"/>
        <v>124.56</v>
      </c>
      <c r="S910" s="5">
        <f t="shared" si="58"/>
        <v>126.28</v>
      </c>
      <c r="T910" s="7">
        <f t="shared" si="59"/>
        <v>0.50342848030617127</v>
      </c>
    </row>
    <row r="911" spans="1:20" ht="15.5" x14ac:dyDescent="0.35">
      <c r="A911" s="1">
        <v>289</v>
      </c>
      <c r="B911" s="2">
        <v>46168</v>
      </c>
      <c r="C911" s="3">
        <f>YEAR(SalesDataTable[[#This Row],[Order Date]])</f>
        <v>2026</v>
      </c>
      <c r="D911" s="8" t="str">
        <f>"Q"&amp;ROUNDUP(MONTH(SalesDataTable[[#This Row],[Order Date]])/3,0)</f>
        <v>Q2</v>
      </c>
      <c r="E911" s="3">
        <f>MONTH(SalesDataTable[[#This Row],[Order Date]])</f>
        <v>5</v>
      </c>
      <c r="F911" s="3" t="str">
        <f>TEXT(SalesDataTable[[#This Row],[Order Date]],"MMM")</f>
        <v>May</v>
      </c>
      <c r="G911" s="3" t="s">
        <v>0</v>
      </c>
      <c r="H911" s="3" t="s">
        <v>50</v>
      </c>
      <c r="I911" s="3" t="s">
        <v>2</v>
      </c>
      <c r="J911" s="3" t="s">
        <v>16</v>
      </c>
      <c r="K911" s="3" t="s">
        <v>4</v>
      </c>
      <c r="L911" s="3" t="s">
        <v>26</v>
      </c>
      <c r="M911" s="4">
        <v>2</v>
      </c>
      <c r="N911" s="5">
        <v>41.29</v>
      </c>
      <c r="O911" s="6">
        <v>0.15</v>
      </c>
      <c r="P911" s="5">
        <v>16.43</v>
      </c>
      <c r="Q911" s="5">
        <f t="shared" si="56"/>
        <v>70.192999999999998</v>
      </c>
      <c r="R911" s="5">
        <f t="shared" si="57"/>
        <v>32.86</v>
      </c>
      <c r="S911" s="5">
        <f t="shared" si="58"/>
        <v>37.332999999999998</v>
      </c>
      <c r="T911" s="7">
        <f t="shared" si="59"/>
        <v>0.531862151496588</v>
      </c>
    </row>
    <row r="912" spans="1:20" ht="15.5" x14ac:dyDescent="0.35">
      <c r="A912" s="1">
        <v>4092</v>
      </c>
      <c r="B912" s="2">
        <v>46168</v>
      </c>
      <c r="C912" s="3">
        <f>YEAR(SalesDataTable[[#This Row],[Order Date]])</f>
        <v>2026</v>
      </c>
      <c r="D912" s="8" t="str">
        <f>"Q"&amp;ROUNDUP(MONTH(SalesDataTable[[#This Row],[Order Date]])/3,0)</f>
        <v>Q2</v>
      </c>
      <c r="E912" s="3">
        <f>MONTH(SalesDataTable[[#This Row],[Order Date]])</f>
        <v>5</v>
      </c>
      <c r="F912" s="3" t="str">
        <f>TEXT(SalesDataTable[[#This Row],[Order Date]],"MMM")</f>
        <v>May</v>
      </c>
      <c r="G912" s="3" t="s">
        <v>20</v>
      </c>
      <c r="H912" s="3" t="s">
        <v>33</v>
      </c>
      <c r="I912" s="3" t="s">
        <v>8</v>
      </c>
      <c r="J912" s="3" t="s">
        <v>16</v>
      </c>
      <c r="K912" s="3" t="s">
        <v>14</v>
      </c>
      <c r="L912" s="3" t="s">
        <v>44</v>
      </c>
      <c r="M912" s="4">
        <v>8</v>
      </c>
      <c r="N912" s="5">
        <v>131.4</v>
      </c>
      <c r="O912" s="6">
        <v>0.05</v>
      </c>
      <c r="P912" s="5">
        <v>66.489999999999995</v>
      </c>
      <c r="Q912" s="5">
        <f t="shared" si="56"/>
        <v>998.64</v>
      </c>
      <c r="R912" s="5">
        <f t="shared" si="57"/>
        <v>531.91999999999996</v>
      </c>
      <c r="S912" s="5">
        <f t="shared" si="58"/>
        <v>466.72</v>
      </c>
      <c r="T912" s="7">
        <f t="shared" si="59"/>
        <v>0.46735560362092449</v>
      </c>
    </row>
    <row r="913" spans="1:20" ht="15.5" x14ac:dyDescent="0.35">
      <c r="A913" s="1">
        <v>4727</v>
      </c>
      <c r="B913" s="2">
        <v>46168</v>
      </c>
      <c r="C913" s="3">
        <f>YEAR(SalesDataTable[[#This Row],[Order Date]])</f>
        <v>2026</v>
      </c>
      <c r="D913" s="8" t="str">
        <f>"Q"&amp;ROUNDUP(MONTH(SalesDataTable[[#This Row],[Order Date]])/3,0)</f>
        <v>Q2</v>
      </c>
      <c r="E913" s="3">
        <f>MONTH(SalesDataTable[[#This Row],[Order Date]])</f>
        <v>5</v>
      </c>
      <c r="F913" s="3" t="str">
        <f>TEXT(SalesDataTable[[#This Row],[Order Date]],"MMM")</f>
        <v>May</v>
      </c>
      <c r="G913" s="3" t="s">
        <v>11</v>
      </c>
      <c r="H913" s="3" t="s">
        <v>52</v>
      </c>
      <c r="I913" s="3" t="s">
        <v>2</v>
      </c>
      <c r="J913" s="3" t="s">
        <v>13</v>
      </c>
      <c r="K913" s="3" t="s">
        <v>9</v>
      </c>
      <c r="L913" s="3" t="s">
        <v>17</v>
      </c>
      <c r="M913" s="4">
        <v>4</v>
      </c>
      <c r="N913" s="5">
        <v>140.66999999999999</v>
      </c>
      <c r="O913" s="6">
        <v>0</v>
      </c>
      <c r="P913" s="5">
        <v>80.72</v>
      </c>
      <c r="Q913" s="5">
        <f t="shared" si="56"/>
        <v>562.67999999999995</v>
      </c>
      <c r="R913" s="5">
        <f t="shared" si="57"/>
        <v>322.88</v>
      </c>
      <c r="S913" s="5">
        <f t="shared" si="58"/>
        <v>239.79999999999995</v>
      </c>
      <c r="T913" s="7">
        <f t="shared" si="59"/>
        <v>0.42617473519584842</v>
      </c>
    </row>
    <row r="914" spans="1:20" ht="15.5" x14ac:dyDescent="0.35">
      <c r="A914" s="1">
        <v>4753</v>
      </c>
      <c r="B914" s="2">
        <v>46168</v>
      </c>
      <c r="C914" s="3">
        <f>YEAR(SalesDataTable[[#This Row],[Order Date]])</f>
        <v>2026</v>
      </c>
      <c r="D914" s="8" t="str">
        <f>"Q"&amp;ROUNDUP(MONTH(SalesDataTable[[#This Row],[Order Date]])/3,0)</f>
        <v>Q2</v>
      </c>
      <c r="E914" s="3">
        <f>MONTH(SalesDataTable[[#This Row],[Order Date]])</f>
        <v>5</v>
      </c>
      <c r="F914" s="3" t="str">
        <f>TEXT(SalesDataTable[[#This Row],[Order Date]],"MMM")</f>
        <v>May</v>
      </c>
      <c r="G914" s="3" t="s">
        <v>20</v>
      </c>
      <c r="H914" s="3" t="s">
        <v>33</v>
      </c>
      <c r="I914" s="3" t="s">
        <v>2</v>
      </c>
      <c r="J914" s="3" t="s">
        <v>3</v>
      </c>
      <c r="K914" s="3" t="s">
        <v>34</v>
      </c>
      <c r="L914" s="3" t="s">
        <v>42</v>
      </c>
      <c r="M914" s="4">
        <v>1</v>
      </c>
      <c r="N914" s="5">
        <v>36.659999999999997</v>
      </c>
      <c r="O914" s="6">
        <v>0.05</v>
      </c>
      <c r="P914" s="5">
        <v>13.51</v>
      </c>
      <c r="Q914" s="5">
        <f t="shared" si="56"/>
        <v>34.826999999999998</v>
      </c>
      <c r="R914" s="5">
        <f t="shared" si="57"/>
        <v>13.51</v>
      </c>
      <c r="S914" s="5">
        <f t="shared" si="58"/>
        <v>21.317</v>
      </c>
      <c r="T914" s="7">
        <f t="shared" si="59"/>
        <v>0.61208257960777557</v>
      </c>
    </row>
    <row r="915" spans="1:20" ht="15.5" x14ac:dyDescent="0.35">
      <c r="A915" s="1">
        <v>942</v>
      </c>
      <c r="B915" s="2">
        <v>46169</v>
      </c>
      <c r="C915" s="3">
        <f>YEAR(SalesDataTable[[#This Row],[Order Date]])</f>
        <v>2026</v>
      </c>
      <c r="D915" s="8" t="str">
        <f>"Q"&amp;ROUNDUP(MONTH(SalesDataTable[[#This Row],[Order Date]])/3,0)</f>
        <v>Q2</v>
      </c>
      <c r="E915" s="3">
        <f>MONTH(SalesDataTable[[#This Row],[Order Date]])</f>
        <v>5</v>
      </c>
      <c r="F915" s="3" t="str">
        <f>TEXT(SalesDataTable[[#This Row],[Order Date]],"MMM")</f>
        <v>May</v>
      </c>
      <c r="G915" s="3" t="s">
        <v>20</v>
      </c>
      <c r="H915" s="3" t="s">
        <v>21</v>
      </c>
      <c r="I915" s="3" t="s">
        <v>2</v>
      </c>
      <c r="J915" s="3" t="s">
        <v>3</v>
      </c>
      <c r="K915" s="3" t="s">
        <v>14</v>
      </c>
      <c r="L915" s="3" t="s">
        <v>32</v>
      </c>
      <c r="M915" s="4">
        <v>1</v>
      </c>
      <c r="N915" s="5">
        <v>46.28</v>
      </c>
      <c r="O915" s="6">
        <v>0.05</v>
      </c>
      <c r="P915" s="5">
        <v>17.95</v>
      </c>
      <c r="Q915" s="5">
        <f t="shared" si="56"/>
        <v>43.966000000000001</v>
      </c>
      <c r="R915" s="5">
        <f t="shared" si="57"/>
        <v>17.95</v>
      </c>
      <c r="S915" s="5">
        <f t="shared" si="58"/>
        <v>26.016000000000002</v>
      </c>
      <c r="T915" s="7">
        <f t="shared" si="59"/>
        <v>0.591729973161079</v>
      </c>
    </row>
    <row r="916" spans="1:20" ht="15.5" x14ac:dyDescent="0.35">
      <c r="A916" s="1">
        <v>1755</v>
      </c>
      <c r="B916" s="2">
        <v>46169</v>
      </c>
      <c r="C916" s="3">
        <f>YEAR(SalesDataTable[[#This Row],[Order Date]])</f>
        <v>2026</v>
      </c>
      <c r="D916" s="8" t="str">
        <f>"Q"&amp;ROUNDUP(MONTH(SalesDataTable[[#This Row],[Order Date]])/3,0)</f>
        <v>Q2</v>
      </c>
      <c r="E916" s="3">
        <f>MONTH(SalesDataTable[[#This Row],[Order Date]])</f>
        <v>5</v>
      </c>
      <c r="F916" s="3" t="str">
        <f>TEXT(SalesDataTable[[#This Row],[Order Date]],"MMM")</f>
        <v>May</v>
      </c>
      <c r="G916" s="3" t="s">
        <v>20</v>
      </c>
      <c r="H916" s="3" t="s">
        <v>47</v>
      </c>
      <c r="I916" s="3" t="s">
        <v>28</v>
      </c>
      <c r="J916" s="3" t="s">
        <v>3</v>
      </c>
      <c r="K916" s="3" t="s">
        <v>9</v>
      </c>
      <c r="L916" s="3" t="s">
        <v>10</v>
      </c>
      <c r="M916" s="4">
        <v>2</v>
      </c>
      <c r="N916" s="5">
        <v>92.12</v>
      </c>
      <c r="O916" s="6">
        <v>0</v>
      </c>
      <c r="P916" s="5">
        <v>46.64</v>
      </c>
      <c r="Q916" s="5">
        <f t="shared" si="56"/>
        <v>184.24</v>
      </c>
      <c r="R916" s="5">
        <f t="shared" si="57"/>
        <v>93.28</v>
      </c>
      <c r="S916" s="5">
        <f t="shared" si="58"/>
        <v>90.960000000000008</v>
      </c>
      <c r="T916" s="7">
        <f t="shared" si="59"/>
        <v>0.49370386452453324</v>
      </c>
    </row>
    <row r="917" spans="1:20" ht="15.5" x14ac:dyDescent="0.35">
      <c r="A917" s="1">
        <v>3073</v>
      </c>
      <c r="B917" s="2">
        <v>46169</v>
      </c>
      <c r="C917" s="3">
        <f>YEAR(SalesDataTable[[#This Row],[Order Date]])</f>
        <v>2026</v>
      </c>
      <c r="D917" s="8" t="str">
        <f>"Q"&amp;ROUNDUP(MONTH(SalesDataTable[[#This Row],[Order Date]])/3,0)</f>
        <v>Q2</v>
      </c>
      <c r="E917" s="3">
        <f>MONTH(SalesDataTable[[#This Row],[Order Date]])</f>
        <v>5</v>
      </c>
      <c r="F917" s="3" t="str">
        <f>TEXT(SalesDataTable[[#This Row],[Order Date]],"MMM")</f>
        <v>May</v>
      </c>
      <c r="G917" s="3" t="s">
        <v>20</v>
      </c>
      <c r="H917" s="3" t="s">
        <v>47</v>
      </c>
      <c r="I917" s="3" t="s">
        <v>2</v>
      </c>
      <c r="J917" s="3" t="s">
        <v>3</v>
      </c>
      <c r="K917" s="3" t="s">
        <v>34</v>
      </c>
      <c r="L917" s="3" t="s">
        <v>35</v>
      </c>
      <c r="M917" s="4">
        <v>3</v>
      </c>
      <c r="N917" s="5">
        <v>39.549999999999997</v>
      </c>
      <c r="O917" s="6">
        <v>0</v>
      </c>
      <c r="P917" s="5">
        <v>14.87</v>
      </c>
      <c r="Q917" s="5">
        <f t="shared" si="56"/>
        <v>118.64999999999999</v>
      </c>
      <c r="R917" s="5">
        <f t="shared" si="57"/>
        <v>44.61</v>
      </c>
      <c r="S917" s="5">
        <f t="shared" si="58"/>
        <v>74.039999999999992</v>
      </c>
      <c r="T917" s="7">
        <f t="shared" si="59"/>
        <v>0.6240202275600506</v>
      </c>
    </row>
    <row r="918" spans="1:20" ht="15.5" x14ac:dyDescent="0.35">
      <c r="A918" s="1">
        <v>4230</v>
      </c>
      <c r="B918" s="2">
        <v>46169</v>
      </c>
      <c r="C918" s="3">
        <f>YEAR(SalesDataTable[[#This Row],[Order Date]])</f>
        <v>2026</v>
      </c>
      <c r="D918" s="8" t="str">
        <f>"Q"&amp;ROUNDUP(MONTH(SalesDataTable[[#This Row],[Order Date]])/3,0)</f>
        <v>Q2</v>
      </c>
      <c r="E918" s="3">
        <f>MONTH(SalesDataTable[[#This Row],[Order Date]])</f>
        <v>5</v>
      </c>
      <c r="F918" s="3" t="str">
        <f>TEXT(SalesDataTable[[#This Row],[Order Date]],"MMM")</f>
        <v>May</v>
      </c>
      <c r="G918" s="3" t="s">
        <v>0</v>
      </c>
      <c r="H918" s="3" t="s">
        <v>1</v>
      </c>
      <c r="I918" s="3" t="s">
        <v>19</v>
      </c>
      <c r="J918" s="3" t="s">
        <v>13</v>
      </c>
      <c r="K918" s="3" t="s">
        <v>4</v>
      </c>
      <c r="L918" s="3" t="s">
        <v>5</v>
      </c>
      <c r="M918" s="4">
        <v>1</v>
      </c>
      <c r="N918" s="5">
        <v>83.3</v>
      </c>
      <c r="O918" s="6">
        <v>0</v>
      </c>
      <c r="P918" s="5">
        <v>41.93</v>
      </c>
      <c r="Q918" s="5">
        <f t="shared" si="56"/>
        <v>83.3</v>
      </c>
      <c r="R918" s="5">
        <f t="shared" si="57"/>
        <v>41.93</v>
      </c>
      <c r="S918" s="5">
        <f t="shared" si="58"/>
        <v>41.37</v>
      </c>
      <c r="T918" s="7">
        <f t="shared" si="59"/>
        <v>0.49663865546218489</v>
      </c>
    </row>
    <row r="919" spans="1:20" ht="15.5" x14ac:dyDescent="0.35">
      <c r="A919" s="1">
        <v>644</v>
      </c>
      <c r="B919" s="2">
        <v>46170</v>
      </c>
      <c r="C919" s="3">
        <f>YEAR(SalesDataTable[[#This Row],[Order Date]])</f>
        <v>2026</v>
      </c>
      <c r="D919" s="8" t="str">
        <f>"Q"&amp;ROUNDUP(MONTH(SalesDataTable[[#This Row],[Order Date]])/3,0)</f>
        <v>Q2</v>
      </c>
      <c r="E919" s="3">
        <f>MONTH(SalesDataTable[[#This Row],[Order Date]])</f>
        <v>5</v>
      </c>
      <c r="F919" s="3" t="str">
        <f>TEXT(SalesDataTable[[#This Row],[Order Date]],"MMM")</f>
        <v>May</v>
      </c>
      <c r="G919" s="3" t="s">
        <v>20</v>
      </c>
      <c r="H919" s="3" t="s">
        <v>47</v>
      </c>
      <c r="I919" s="3" t="s">
        <v>19</v>
      </c>
      <c r="J919" s="3" t="s">
        <v>13</v>
      </c>
      <c r="K919" s="3" t="s">
        <v>9</v>
      </c>
      <c r="L919" s="3" t="s">
        <v>10</v>
      </c>
      <c r="M919" s="4">
        <v>2</v>
      </c>
      <c r="N919" s="5">
        <v>93.84</v>
      </c>
      <c r="O919" s="6">
        <v>0</v>
      </c>
      <c r="P919" s="5">
        <v>44.72</v>
      </c>
      <c r="Q919" s="5">
        <f t="shared" si="56"/>
        <v>187.68</v>
      </c>
      <c r="R919" s="5">
        <f t="shared" si="57"/>
        <v>89.44</v>
      </c>
      <c r="S919" s="5">
        <f t="shared" si="58"/>
        <v>98.240000000000009</v>
      </c>
      <c r="T919" s="7">
        <f t="shared" si="59"/>
        <v>0.52344416027280483</v>
      </c>
    </row>
    <row r="920" spans="1:20" ht="15.5" x14ac:dyDescent="0.35">
      <c r="A920" s="1">
        <v>1122</v>
      </c>
      <c r="B920" s="2">
        <v>46170</v>
      </c>
      <c r="C920" s="3">
        <f>YEAR(SalesDataTable[[#This Row],[Order Date]])</f>
        <v>2026</v>
      </c>
      <c r="D920" s="8" t="str">
        <f>"Q"&amp;ROUNDUP(MONTH(SalesDataTable[[#This Row],[Order Date]])/3,0)</f>
        <v>Q2</v>
      </c>
      <c r="E920" s="3">
        <f>MONTH(SalesDataTable[[#This Row],[Order Date]])</f>
        <v>5</v>
      </c>
      <c r="F920" s="3" t="str">
        <f>TEXT(SalesDataTable[[#This Row],[Order Date]],"MMM")</f>
        <v>May</v>
      </c>
      <c r="G920" s="3" t="s">
        <v>11</v>
      </c>
      <c r="H920" s="3" t="s">
        <v>52</v>
      </c>
      <c r="I920" s="3" t="s">
        <v>2</v>
      </c>
      <c r="J920" s="3" t="s">
        <v>3</v>
      </c>
      <c r="K920" s="3" t="s">
        <v>4</v>
      </c>
      <c r="L920" s="3" t="s">
        <v>22</v>
      </c>
      <c r="M920" s="4">
        <v>2</v>
      </c>
      <c r="N920" s="5">
        <v>51.25</v>
      </c>
      <c r="O920" s="6">
        <v>0</v>
      </c>
      <c r="P920" s="5">
        <v>22.57</v>
      </c>
      <c r="Q920" s="5">
        <f t="shared" si="56"/>
        <v>102.5</v>
      </c>
      <c r="R920" s="5">
        <f t="shared" si="57"/>
        <v>45.14</v>
      </c>
      <c r="S920" s="5">
        <f t="shared" si="58"/>
        <v>57.36</v>
      </c>
      <c r="T920" s="7">
        <f t="shared" si="59"/>
        <v>0.55960975609756092</v>
      </c>
    </row>
    <row r="921" spans="1:20" ht="15.5" x14ac:dyDescent="0.35">
      <c r="A921" s="1">
        <v>2019</v>
      </c>
      <c r="B921" s="2">
        <v>46170</v>
      </c>
      <c r="C921" s="3">
        <f>YEAR(SalesDataTable[[#This Row],[Order Date]])</f>
        <v>2026</v>
      </c>
      <c r="D921" s="8" t="str">
        <f>"Q"&amp;ROUNDUP(MONTH(SalesDataTable[[#This Row],[Order Date]])/3,0)</f>
        <v>Q2</v>
      </c>
      <c r="E921" s="3">
        <f>MONTH(SalesDataTable[[#This Row],[Order Date]])</f>
        <v>5</v>
      </c>
      <c r="F921" s="3" t="str">
        <f>TEXT(SalesDataTable[[#This Row],[Order Date]],"MMM")</f>
        <v>May</v>
      </c>
      <c r="G921" s="3" t="s">
        <v>20</v>
      </c>
      <c r="H921" s="3" t="s">
        <v>47</v>
      </c>
      <c r="I921" s="3" t="s">
        <v>8</v>
      </c>
      <c r="J921" s="3" t="s">
        <v>16</v>
      </c>
      <c r="K921" s="3" t="s">
        <v>4</v>
      </c>
      <c r="L921" s="3" t="s">
        <v>5</v>
      </c>
      <c r="M921" s="4">
        <v>8</v>
      </c>
      <c r="N921" s="5">
        <v>80.13</v>
      </c>
      <c r="O921" s="6">
        <v>0.1</v>
      </c>
      <c r="P921" s="5">
        <v>43.8</v>
      </c>
      <c r="Q921" s="5">
        <f t="shared" si="56"/>
        <v>576.93600000000004</v>
      </c>
      <c r="R921" s="5">
        <f t="shared" si="57"/>
        <v>350.4</v>
      </c>
      <c r="S921" s="5">
        <f t="shared" si="58"/>
        <v>226.53600000000006</v>
      </c>
      <c r="T921" s="7">
        <f t="shared" si="59"/>
        <v>0.39265360455925796</v>
      </c>
    </row>
    <row r="922" spans="1:20" ht="15.5" x14ac:dyDescent="0.35">
      <c r="A922" s="1">
        <v>2432</v>
      </c>
      <c r="B922" s="2">
        <v>46170</v>
      </c>
      <c r="C922" s="3">
        <f>YEAR(SalesDataTable[[#This Row],[Order Date]])</f>
        <v>2026</v>
      </c>
      <c r="D922" s="8" t="str">
        <f>"Q"&amp;ROUNDUP(MONTH(SalesDataTable[[#This Row],[Order Date]])/3,0)</f>
        <v>Q2</v>
      </c>
      <c r="E922" s="3">
        <f>MONTH(SalesDataTable[[#This Row],[Order Date]])</f>
        <v>5</v>
      </c>
      <c r="F922" s="3" t="str">
        <f>TEXT(SalesDataTable[[#This Row],[Order Date]],"MMM")</f>
        <v>May</v>
      </c>
      <c r="G922" s="3" t="s">
        <v>6</v>
      </c>
      <c r="H922" s="3" t="s">
        <v>43</v>
      </c>
      <c r="I922" s="3" t="s">
        <v>2</v>
      </c>
      <c r="J922" s="3" t="s">
        <v>3</v>
      </c>
      <c r="K922" s="3" t="s">
        <v>34</v>
      </c>
      <c r="L922" s="3" t="s">
        <v>35</v>
      </c>
      <c r="M922" s="4">
        <v>1</v>
      </c>
      <c r="N922" s="5">
        <v>41.13</v>
      </c>
      <c r="O922" s="6">
        <v>0</v>
      </c>
      <c r="P922" s="5">
        <v>14.8</v>
      </c>
      <c r="Q922" s="5">
        <f t="shared" si="56"/>
        <v>41.13</v>
      </c>
      <c r="R922" s="5">
        <f t="shared" si="57"/>
        <v>14.8</v>
      </c>
      <c r="S922" s="5">
        <f t="shared" si="58"/>
        <v>26.330000000000002</v>
      </c>
      <c r="T922" s="7">
        <f t="shared" si="59"/>
        <v>0.64016532944322879</v>
      </c>
    </row>
    <row r="923" spans="1:20" ht="15.5" x14ac:dyDescent="0.35">
      <c r="A923" s="1">
        <v>2989</v>
      </c>
      <c r="B923" s="2">
        <v>46170</v>
      </c>
      <c r="C923" s="3">
        <f>YEAR(SalesDataTable[[#This Row],[Order Date]])</f>
        <v>2026</v>
      </c>
      <c r="D923" s="8" t="str">
        <f>"Q"&amp;ROUNDUP(MONTH(SalesDataTable[[#This Row],[Order Date]])/3,0)</f>
        <v>Q2</v>
      </c>
      <c r="E923" s="3">
        <f>MONTH(SalesDataTable[[#This Row],[Order Date]])</f>
        <v>5</v>
      </c>
      <c r="F923" s="3" t="str">
        <f>TEXT(SalesDataTable[[#This Row],[Order Date]],"MMM")</f>
        <v>May</v>
      </c>
      <c r="G923" s="3" t="s">
        <v>20</v>
      </c>
      <c r="H923" s="3" t="s">
        <v>47</v>
      </c>
      <c r="I923" s="3" t="s">
        <v>2</v>
      </c>
      <c r="J923" s="3" t="s">
        <v>3</v>
      </c>
      <c r="K923" s="3" t="s">
        <v>23</v>
      </c>
      <c r="L923" s="3" t="s">
        <v>40</v>
      </c>
      <c r="M923" s="4">
        <v>1</v>
      </c>
      <c r="N923" s="5">
        <v>81.28</v>
      </c>
      <c r="O923" s="6">
        <v>0.15</v>
      </c>
      <c r="P923" s="5">
        <v>39.020000000000003</v>
      </c>
      <c r="Q923" s="5">
        <f t="shared" si="56"/>
        <v>69.087999999999994</v>
      </c>
      <c r="R923" s="5">
        <f t="shared" si="57"/>
        <v>39.020000000000003</v>
      </c>
      <c r="S923" s="5">
        <f t="shared" si="58"/>
        <v>30.067999999999991</v>
      </c>
      <c r="T923" s="7">
        <f t="shared" si="59"/>
        <v>0.43521306160259371</v>
      </c>
    </row>
    <row r="924" spans="1:20" ht="15.5" x14ac:dyDescent="0.35">
      <c r="A924" s="1">
        <v>3019</v>
      </c>
      <c r="B924" s="2">
        <v>46170</v>
      </c>
      <c r="C924" s="3">
        <f>YEAR(SalesDataTable[[#This Row],[Order Date]])</f>
        <v>2026</v>
      </c>
      <c r="D924" s="8" t="str">
        <f>"Q"&amp;ROUNDUP(MONTH(SalesDataTable[[#This Row],[Order Date]])/3,0)</f>
        <v>Q2</v>
      </c>
      <c r="E924" s="3">
        <f>MONTH(SalesDataTable[[#This Row],[Order Date]])</f>
        <v>5</v>
      </c>
      <c r="F924" s="3" t="str">
        <f>TEXT(SalesDataTable[[#This Row],[Order Date]],"MMM")</f>
        <v>May</v>
      </c>
      <c r="G924" s="3" t="s">
        <v>11</v>
      </c>
      <c r="H924" s="3" t="s">
        <v>18</v>
      </c>
      <c r="I924" s="3" t="s">
        <v>2</v>
      </c>
      <c r="J924" s="3" t="s">
        <v>16</v>
      </c>
      <c r="K924" s="3" t="s">
        <v>14</v>
      </c>
      <c r="L924" s="3" t="s">
        <v>32</v>
      </c>
      <c r="M924" s="4">
        <v>1</v>
      </c>
      <c r="N924" s="5">
        <v>46.19</v>
      </c>
      <c r="O924" s="6">
        <v>0</v>
      </c>
      <c r="P924" s="5">
        <v>18.329999999999998</v>
      </c>
      <c r="Q924" s="5">
        <f t="shared" si="56"/>
        <v>46.19</v>
      </c>
      <c r="R924" s="5">
        <f t="shared" si="57"/>
        <v>18.329999999999998</v>
      </c>
      <c r="S924" s="5">
        <f t="shared" si="58"/>
        <v>27.86</v>
      </c>
      <c r="T924" s="7">
        <f t="shared" si="59"/>
        <v>0.60316085732842606</v>
      </c>
    </row>
    <row r="925" spans="1:20" ht="15.5" x14ac:dyDescent="0.35">
      <c r="A925" s="1">
        <v>3798</v>
      </c>
      <c r="B925" s="2">
        <v>46170</v>
      </c>
      <c r="C925" s="3">
        <f>YEAR(SalesDataTable[[#This Row],[Order Date]])</f>
        <v>2026</v>
      </c>
      <c r="D925" s="8" t="str">
        <f>"Q"&amp;ROUNDUP(MONTH(SalesDataTable[[#This Row],[Order Date]])/3,0)</f>
        <v>Q2</v>
      </c>
      <c r="E925" s="3">
        <f>MONTH(SalesDataTable[[#This Row],[Order Date]])</f>
        <v>5</v>
      </c>
      <c r="F925" s="3" t="str">
        <f>TEXT(SalesDataTable[[#This Row],[Order Date]],"MMM")</f>
        <v>May</v>
      </c>
      <c r="G925" s="3" t="s">
        <v>20</v>
      </c>
      <c r="H925" s="3" t="s">
        <v>33</v>
      </c>
      <c r="I925" s="3" t="s">
        <v>2</v>
      </c>
      <c r="J925" s="3" t="s">
        <v>3</v>
      </c>
      <c r="K925" s="3" t="s">
        <v>9</v>
      </c>
      <c r="L925" s="3" t="s">
        <v>37</v>
      </c>
      <c r="M925" s="4">
        <v>3</v>
      </c>
      <c r="N925" s="5">
        <v>156.58000000000001</v>
      </c>
      <c r="O925" s="6">
        <v>0</v>
      </c>
      <c r="P925" s="5">
        <v>79.099999999999994</v>
      </c>
      <c r="Q925" s="5">
        <f t="shared" si="56"/>
        <v>469.74</v>
      </c>
      <c r="R925" s="5">
        <f t="shared" si="57"/>
        <v>237.29999999999998</v>
      </c>
      <c r="S925" s="5">
        <f t="shared" si="58"/>
        <v>232.44000000000003</v>
      </c>
      <c r="T925" s="7">
        <f t="shared" si="59"/>
        <v>0.49482692553327379</v>
      </c>
    </row>
    <row r="926" spans="1:20" ht="15.5" x14ac:dyDescent="0.35">
      <c r="A926" s="1">
        <v>3862</v>
      </c>
      <c r="B926" s="2">
        <v>46170</v>
      </c>
      <c r="C926" s="3">
        <f>YEAR(SalesDataTable[[#This Row],[Order Date]])</f>
        <v>2026</v>
      </c>
      <c r="D926" s="8" t="str">
        <f>"Q"&amp;ROUNDUP(MONTH(SalesDataTable[[#This Row],[Order Date]])/3,0)</f>
        <v>Q2</v>
      </c>
      <c r="E926" s="3">
        <f>MONTH(SalesDataTable[[#This Row],[Order Date]])</f>
        <v>5</v>
      </c>
      <c r="F926" s="3" t="str">
        <f>TEXT(SalesDataTable[[#This Row],[Order Date]],"MMM")</f>
        <v>May</v>
      </c>
      <c r="G926" s="3" t="s">
        <v>20</v>
      </c>
      <c r="H926" s="3" t="s">
        <v>47</v>
      </c>
      <c r="I926" s="3" t="s">
        <v>28</v>
      </c>
      <c r="J926" s="3" t="s">
        <v>13</v>
      </c>
      <c r="K926" s="3" t="s">
        <v>34</v>
      </c>
      <c r="L926" s="3" t="s">
        <v>38</v>
      </c>
      <c r="M926" s="4">
        <v>1</v>
      </c>
      <c r="N926" s="5">
        <v>123.91</v>
      </c>
      <c r="O926" s="6">
        <v>0</v>
      </c>
      <c r="P926" s="5">
        <v>68.89</v>
      </c>
      <c r="Q926" s="5">
        <f t="shared" si="56"/>
        <v>123.91</v>
      </c>
      <c r="R926" s="5">
        <f t="shared" si="57"/>
        <v>68.89</v>
      </c>
      <c r="S926" s="5">
        <f t="shared" si="58"/>
        <v>55.019999999999996</v>
      </c>
      <c r="T926" s="7">
        <f t="shared" si="59"/>
        <v>0.44403195867968687</v>
      </c>
    </row>
    <row r="927" spans="1:20" ht="15.5" x14ac:dyDescent="0.35">
      <c r="A927" s="1">
        <v>4281</v>
      </c>
      <c r="B927" s="2">
        <v>46170</v>
      </c>
      <c r="C927" s="3">
        <f>YEAR(SalesDataTable[[#This Row],[Order Date]])</f>
        <v>2026</v>
      </c>
      <c r="D927" s="8" t="str">
        <f>"Q"&amp;ROUNDUP(MONTH(SalesDataTable[[#This Row],[Order Date]])/3,0)</f>
        <v>Q2</v>
      </c>
      <c r="E927" s="3">
        <f>MONTH(SalesDataTable[[#This Row],[Order Date]])</f>
        <v>5</v>
      </c>
      <c r="F927" s="3" t="str">
        <f>TEXT(SalesDataTable[[#This Row],[Order Date]],"MMM")</f>
        <v>May</v>
      </c>
      <c r="G927" s="3" t="s">
        <v>11</v>
      </c>
      <c r="H927" s="3" t="s">
        <v>12</v>
      </c>
      <c r="I927" s="3" t="s">
        <v>28</v>
      </c>
      <c r="J927" s="3" t="s">
        <v>13</v>
      </c>
      <c r="K927" s="3" t="s">
        <v>4</v>
      </c>
      <c r="L927" s="3" t="s">
        <v>22</v>
      </c>
      <c r="M927" s="4">
        <v>1</v>
      </c>
      <c r="N927" s="5">
        <v>50.64</v>
      </c>
      <c r="O927" s="6">
        <v>0</v>
      </c>
      <c r="P927" s="5">
        <v>22.97</v>
      </c>
      <c r="Q927" s="5">
        <f t="shared" si="56"/>
        <v>50.64</v>
      </c>
      <c r="R927" s="5">
        <f t="shared" si="57"/>
        <v>22.97</v>
      </c>
      <c r="S927" s="5">
        <f t="shared" si="58"/>
        <v>27.67</v>
      </c>
      <c r="T927" s="7">
        <f t="shared" si="59"/>
        <v>0.54640600315955767</v>
      </c>
    </row>
    <row r="928" spans="1:20" ht="15.5" x14ac:dyDescent="0.35">
      <c r="A928" s="1">
        <v>191</v>
      </c>
      <c r="B928" s="2">
        <v>46171</v>
      </c>
      <c r="C928" s="3">
        <f>YEAR(SalesDataTable[[#This Row],[Order Date]])</f>
        <v>2026</v>
      </c>
      <c r="D928" s="8" t="str">
        <f>"Q"&amp;ROUNDUP(MONTH(SalesDataTable[[#This Row],[Order Date]])/3,0)</f>
        <v>Q2</v>
      </c>
      <c r="E928" s="3">
        <f>MONTH(SalesDataTable[[#This Row],[Order Date]])</f>
        <v>5</v>
      </c>
      <c r="F928" s="3" t="str">
        <f>TEXT(SalesDataTable[[#This Row],[Order Date]],"MMM")</f>
        <v>May</v>
      </c>
      <c r="G928" s="3" t="s">
        <v>11</v>
      </c>
      <c r="H928" s="3" t="s">
        <v>25</v>
      </c>
      <c r="I928" s="3" t="s">
        <v>2</v>
      </c>
      <c r="J928" s="3" t="s">
        <v>3</v>
      </c>
      <c r="K928" s="3" t="s">
        <v>9</v>
      </c>
      <c r="L928" s="3" t="s">
        <v>46</v>
      </c>
      <c r="M928" s="4">
        <v>2</v>
      </c>
      <c r="N928" s="5">
        <v>70.48</v>
      </c>
      <c r="O928" s="6">
        <v>0.1</v>
      </c>
      <c r="P928" s="5">
        <v>33.229999999999997</v>
      </c>
      <c r="Q928" s="5">
        <f t="shared" si="56"/>
        <v>126.864</v>
      </c>
      <c r="R928" s="5">
        <f t="shared" si="57"/>
        <v>66.459999999999994</v>
      </c>
      <c r="S928" s="5">
        <f t="shared" si="58"/>
        <v>60.404000000000011</v>
      </c>
      <c r="T928" s="7">
        <f t="shared" si="59"/>
        <v>0.47613192079707412</v>
      </c>
    </row>
    <row r="929" spans="1:20" ht="15.5" x14ac:dyDescent="0.35">
      <c r="A929" s="1">
        <v>1039</v>
      </c>
      <c r="B929" s="2">
        <v>46171</v>
      </c>
      <c r="C929" s="3">
        <f>YEAR(SalesDataTable[[#This Row],[Order Date]])</f>
        <v>2026</v>
      </c>
      <c r="D929" s="8" t="str">
        <f>"Q"&amp;ROUNDUP(MONTH(SalesDataTable[[#This Row],[Order Date]])/3,0)</f>
        <v>Q2</v>
      </c>
      <c r="E929" s="3">
        <f>MONTH(SalesDataTable[[#This Row],[Order Date]])</f>
        <v>5</v>
      </c>
      <c r="F929" s="3" t="str">
        <f>TEXT(SalesDataTable[[#This Row],[Order Date]],"MMM")</f>
        <v>May</v>
      </c>
      <c r="G929" s="3" t="s">
        <v>6</v>
      </c>
      <c r="H929" s="3" t="s">
        <v>41</v>
      </c>
      <c r="I929" s="3" t="s">
        <v>28</v>
      </c>
      <c r="J929" s="3" t="s">
        <v>13</v>
      </c>
      <c r="K929" s="3" t="s">
        <v>4</v>
      </c>
      <c r="L929" s="3" t="s">
        <v>26</v>
      </c>
      <c r="M929" s="4">
        <v>1</v>
      </c>
      <c r="N929" s="5">
        <v>41.27</v>
      </c>
      <c r="O929" s="6">
        <v>0.05</v>
      </c>
      <c r="P929" s="5">
        <v>17.149999999999999</v>
      </c>
      <c r="Q929" s="5">
        <f t="shared" si="56"/>
        <v>39.206499999999998</v>
      </c>
      <c r="R929" s="5">
        <f t="shared" si="57"/>
        <v>17.149999999999999</v>
      </c>
      <c r="S929" s="5">
        <f t="shared" si="58"/>
        <v>22.0565</v>
      </c>
      <c r="T929" s="7">
        <f t="shared" si="59"/>
        <v>0.56257253261576523</v>
      </c>
    </row>
    <row r="930" spans="1:20" ht="15.5" x14ac:dyDescent="0.35">
      <c r="A930" s="1">
        <v>2641</v>
      </c>
      <c r="B930" s="2">
        <v>46171</v>
      </c>
      <c r="C930" s="3">
        <f>YEAR(SalesDataTable[[#This Row],[Order Date]])</f>
        <v>2026</v>
      </c>
      <c r="D930" s="8" t="str">
        <f>"Q"&amp;ROUNDUP(MONTH(SalesDataTable[[#This Row],[Order Date]])/3,0)</f>
        <v>Q2</v>
      </c>
      <c r="E930" s="3">
        <f>MONTH(SalesDataTable[[#This Row],[Order Date]])</f>
        <v>5</v>
      </c>
      <c r="F930" s="3" t="str">
        <f>TEXT(SalesDataTable[[#This Row],[Order Date]],"MMM")</f>
        <v>May</v>
      </c>
      <c r="G930" s="3" t="s">
        <v>0</v>
      </c>
      <c r="H930" s="3" t="s">
        <v>50</v>
      </c>
      <c r="I930" s="3" t="s">
        <v>28</v>
      </c>
      <c r="J930" s="3" t="s">
        <v>3</v>
      </c>
      <c r="K930" s="3" t="s">
        <v>34</v>
      </c>
      <c r="L930" s="3" t="s">
        <v>42</v>
      </c>
      <c r="M930" s="4">
        <v>2</v>
      </c>
      <c r="N930" s="5">
        <v>36.9</v>
      </c>
      <c r="O930" s="6">
        <v>0</v>
      </c>
      <c r="P930" s="5">
        <v>14.07</v>
      </c>
      <c r="Q930" s="5">
        <f t="shared" si="56"/>
        <v>73.8</v>
      </c>
      <c r="R930" s="5">
        <f t="shared" si="57"/>
        <v>28.14</v>
      </c>
      <c r="S930" s="5">
        <f t="shared" si="58"/>
        <v>45.66</v>
      </c>
      <c r="T930" s="7">
        <f t="shared" si="59"/>
        <v>0.61869918699186988</v>
      </c>
    </row>
    <row r="931" spans="1:20" ht="15.5" x14ac:dyDescent="0.35">
      <c r="A931" s="1">
        <v>3058</v>
      </c>
      <c r="B931" s="2">
        <v>46171</v>
      </c>
      <c r="C931" s="3">
        <f>YEAR(SalesDataTable[[#This Row],[Order Date]])</f>
        <v>2026</v>
      </c>
      <c r="D931" s="8" t="str">
        <f>"Q"&amp;ROUNDUP(MONTH(SalesDataTable[[#This Row],[Order Date]])/3,0)</f>
        <v>Q2</v>
      </c>
      <c r="E931" s="3">
        <f>MONTH(SalesDataTable[[#This Row],[Order Date]])</f>
        <v>5</v>
      </c>
      <c r="F931" s="3" t="str">
        <f>TEXT(SalesDataTable[[#This Row],[Order Date]],"MMM")</f>
        <v>May</v>
      </c>
      <c r="G931" s="3" t="s">
        <v>6</v>
      </c>
      <c r="H931" s="3" t="s">
        <v>41</v>
      </c>
      <c r="I931" s="3" t="s">
        <v>2</v>
      </c>
      <c r="J931" s="3" t="s">
        <v>3</v>
      </c>
      <c r="K931" s="3" t="s">
        <v>23</v>
      </c>
      <c r="L931" s="3" t="s">
        <v>29</v>
      </c>
      <c r="M931" s="4">
        <v>1</v>
      </c>
      <c r="N931" s="5">
        <v>196.91</v>
      </c>
      <c r="O931" s="6">
        <v>0</v>
      </c>
      <c r="P931" s="5">
        <v>106.31</v>
      </c>
      <c r="Q931" s="5">
        <f t="shared" si="56"/>
        <v>196.91</v>
      </c>
      <c r="R931" s="5">
        <f t="shared" si="57"/>
        <v>106.31</v>
      </c>
      <c r="S931" s="5">
        <f t="shared" si="58"/>
        <v>90.6</v>
      </c>
      <c r="T931" s="7">
        <f t="shared" si="59"/>
        <v>0.46010867909197095</v>
      </c>
    </row>
    <row r="932" spans="1:20" ht="15.5" x14ac:dyDescent="0.35">
      <c r="A932" s="1">
        <v>3110</v>
      </c>
      <c r="B932" s="2">
        <v>46171</v>
      </c>
      <c r="C932" s="3">
        <f>YEAR(SalesDataTable[[#This Row],[Order Date]])</f>
        <v>2026</v>
      </c>
      <c r="D932" s="8" t="str">
        <f>"Q"&amp;ROUNDUP(MONTH(SalesDataTable[[#This Row],[Order Date]])/3,0)</f>
        <v>Q2</v>
      </c>
      <c r="E932" s="3">
        <f>MONTH(SalesDataTable[[#This Row],[Order Date]])</f>
        <v>5</v>
      </c>
      <c r="F932" s="3" t="str">
        <f>TEXT(SalesDataTable[[#This Row],[Order Date]],"MMM")</f>
        <v>May</v>
      </c>
      <c r="G932" s="3" t="s">
        <v>6</v>
      </c>
      <c r="H932" s="3" t="s">
        <v>27</v>
      </c>
      <c r="I932" s="3" t="s">
        <v>19</v>
      </c>
      <c r="J932" s="3" t="s">
        <v>16</v>
      </c>
      <c r="K932" s="3" t="s">
        <v>34</v>
      </c>
      <c r="L932" s="3" t="s">
        <v>42</v>
      </c>
      <c r="M932" s="4">
        <v>3</v>
      </c>
      <c r="N932" s="5">
        <v>35.79</v>
      </c>
      <c r="O932" s="6">
        <v>0</v>
      </c>
      <c r="P932" s="5">
        <v>13.67</v>
      </c>
      <c r="Q932" s="5">
        <f t="shared" si="56"/>
        <v>107.37</v>
      </c>
      <c r="R932" s="5">
        <f t="shared" si="57"/>
        <v>41.01</v>
      </c>
      <c r="S932" s="5">
        <f t="shared" si="58"/>
        <v>66.360000000000014</v>
      </c>
      <c r="T932" s="7">
        <f t="shared" si="59"/>
        <v>0.61804973456272716</v>
      </c>
    </row>
    <row r="933" spans="1:20" ht="15.5" x14ac:dyDescent="0.35">
      <c r="A933" s="1">
        <v>3981</v>
      </c>
      <c r="B933" s="2">
        <v>46171</v>
      </c>
      <c r="C933" s="3">
        <f>YEAR(SalesDataTable[[#This Row],[Order Date]])</f>
        <v>2026</v>
      </c>
      <c r="D933" s="8" t="str">
        <f>"Q"&amp;ROUNDUP(MONTH(SalesDataTable[[#This Row],[Order Date]])/3,0)</f>
        <v>Q2</v>
      </c>
      <c r="E933" s="3">
        <f>MONTH(SalesDataTable[[#This Row],[Order Date]])</f>
        <v>5</v>
      </c>
      <c r="F933" s="3" t="str">
        <f>TEXT(SalesDataTable[[#This Row],[Order Date]],"MMM")</f>
        <v>May</v>
      </c>
      <c r="G933" s="3" t="s">
        <v>20</v>
      </c>
      <c r="H933" s="3" t="s">
        <v>47</v>
      </c>
      <c r="I933" s="3" t="s">
        <v>2</v>
      </c>
      <c r="J933" s="3" t="s">
        <v>13</v>
      </c>
      <c r="K933" s="3" t="s">
        <v>4</v>
      </c>
      <c r="L933" s="3" t="s">
        <v>5</v>
      </c>
      <c r="M933" s="4">
        <v>2</v>
      </c>
      <c r="N933" s="5">
        <v>82.22</v>
      </c>
      <c r="O933" s="6">
        <v>0.05</v>
      </c>
      <c r="P933" s="5">
        <v>42.35</v>
      </c>
      <c r="Q933" s="5">
        <f t="shared" si="56"/>
        <v>156.21799999999999</v>
      </c>
      <c r="R933" s="5">
        <f t="shared" si="57"/>
        <v>84.7</v>
      </c>
      <c r="S933" s="5">
        <f t="shared" si="58"/>
        <v>71.517999999999986</v>
      </c>
      <c r="T933" s="7">
        <f t="shared" si="59"/>
        <v>0.45780895927485943</v>
      </c>
    </row>
    <row r="934" spans="1:20" ht="15.5" x14ac:dyDescent="0.35">
      <c r="A934" s="1">
        <v>4663</v>
      </c>
      <c r="B934" s="2">
        <v>46171</v>
      </c>
      <c r="C934" s="3">
        <f>YEAR(SalesDataTable[[#This Row],[Order Date]])</f>
        <v>2026</v>
      </c>
      <c r="D934" s="8" t="str">
        <f>"Q"&amp;ROUNDUP(MONTH(SalesDataTable[[#This Row],[Order Date]])/3,0)</f>
        <v>Q2</v>
      </c>
      <c r="E934" s="3">
        <f>MONTH(SalesDataTable[[#This Row],[Order Date]])</f>
        <v>5</v>
      </c>
      <c r="F934" s="3" t="str">
        <f>TEXT(SalesDataTable[[#This Row],[Order Date]],"MMM")</f>
        <v>May</v>
      </c>
      <c r="G934" s="3" t="s">
        <v>11</v>
      </c>
      <c r="H934" s="3" t="s">
        <v>25</v>
      </c>
      <c r="I934" s="3" t="s">
        <v>2</v>
      </c>
      <c r="J934" s="3" t="s">
        <v>13</v>
      </c>
      <c r="K934" s="3" t="s">
        <v>4</v>
      </c>
      <c r="L934" s="3" t="s">
        <v>26</v>
      </c>
      <c r="M934" s="4">
        <v>1</v>
      </c>
      <c r="N934" s="5">
        <v>40.57</v>
      </c>
      <c r="O934" s="6">
        <v>0</v>
      </c>
      <c r="P934" s="5">
        <v>16.809999999999999</v>
      </c>
      <c r="Q934" s="5">
        <f t="shared" si="56"/>
        <v>40.57</v>
      </c>
      <c r="R934" s="5">
        <f t="shared" si="57"/>
        <v>16.809999999999999</v>
      </c>
      <c r="S934" s="5">
        <f t="shared" si="58"/>
        <v>23.76</v>
      </c>
      <c r="T934" s="7">
        <f t="shared" si="59"/>
        <v>0.58565442445156524</v>
      </c>
    </row>
    <row r="935" spans="1:20" ht="15.5" x14ac:dyDescent="0.35">
      <c r="A935" s="1">
        <v>5021</v>
      </c>
      <c r="B935" s="2">
        <v>46171</v>
      </c>
      <c r="C935" s="3">
        <f>YEAR(SalesDataTable[[#This Row],[Order Date]])</f>
        <v>2026</v>
      </c>
      <c r="D935" s="8" t="str">
        <f>"Q"&amp;ROUNDUP(MONTH(SalesDataTable[[#This Row],[Order Date]])/3,0)</f>
        <v>Q2</v>
      </c>
      <c r="E935" s="3">
        <f>MONTH(SalesDataTable[[#This Row],[Order Date]])</f>
        <v>5</v>
      </c>
      <c r="F935" s="3" t="str">
        <f>TEXT(SalesDataTable[[#This Row],[Order Date]],"MMM")</f>
        <v>May</v>
      </c>
      <c r="G935" s="3" t="s">
        <v>11</v>
      </c>
      <c r="H935" s="3" t="s">
        <v>39</v>
      </c>
      <c r="I935" s="3" t="s">
        <v>19</v>
      </c>
      <c r="J935" s="3" t="s">
        <v>3</v>
      </c>
      <c r="K935" s="3" t="s">
        <v>23</v>
      </c>
      <c r="L935" s="3" t="s">
        <v>29</v>
      </c>
      <c r="M935" s="4">
        <v>1</v>
      </c>
      <c r="N935" s="5">
        <v>191.62</v>
      </c>
      <c r="O935" s="6">
        <v>0.05</v>
      </c>
      <c r="P935" s="5">
        <v>106.15</v>
      </c>
      <c r="Q935" s="5">
        <f t="shared" si="56"/>
        <v>182.03899999999999</v>
      </c>
      <c r="R935" s="5">
        <f t="shared" si="57"/>
        <v>106.15</v>
      </c>
      <c r="S935" s="5">
        <f t="shared" si="58"/>
        <v>75.888999999999982</v>
      </c>
      <c r="T935" s="7">
        <f t="shared" si="59"/>
        <v>0.41688319535923613</v>
      </c>
    </row>
    <row r="936" spans="1:20" ht="15.5" x14ac:dyDescent="0.35">
      <c r="A936" s="1">
        <v>5107</v>
      </c>
      <c r="B936" s="2">
        <v>46171</v>
      </c>
      <c r="C936" s="3">
        <f>YEAR(SalesDataTable[[#This Row],[Order Date]])</f>
        <v>2026</v>
      </c>
      <c r="D936" s="8" t="str">
        <f>"Q"&amp;ROUNDUP(MONTH(SalesDataTable[[#This Row],[Order Date]])/3,0)</f>
        <v>Q2</v>
      </c>
      <c r="E936" s="3">
        <f>MONTH(SalesDataTable[[#This Row],[Order Date]])</f>
        <v>5</v>
      </c>
      <c r="F936" s="3" t="str">
        <f>TEXT(SalesDataTable[[#This Row],[Order Date]],"MMM")</f>
        <v>May</v>
      </c>
      <c r="G936" s="3" t="s">
        <v>6</v>
      </c>
      <c r="H936" s="3" t="s">
        <v>27</v>
      </c>
      <c r="I936" s="3" t="s">
        <v>28</v>
      </c>
      <c r="J936" s="3" t="s">
        <v>3</v>
      </c>
      <c r="K936" s="3" t="s">
        <v>9</v>
      </c>
      <c r="L936" s="3" t="s">
        <v>37</v>
      </c>
      <c r="M936" s="4">
        <v>1</v>
      </c>
      <c r="N936" s="5">
        <v>154.07</v>
      </c>
      <c r="O936" s="6">
        <v>0.05</v>
      </c>
      <c r="P936" s="5">
        <v>78.400000000000006</v>
      </c>
      <c r="Q936" s="5">
        <f t="shared" si="56"/>
        <v>146.36649999999997</v>
      </c>
      <c r="R936" s="5">
        <f t="shared" si="57"/>
        <v>78.400000000000006</v>
      </c>
      <c r="S936" s="5">
        <f t="shared" si="58"/>
        <v>67.966499999999968</v>
      </c>
      <c r="T936" s="7">
        <f t="shared" si="59"/>
        <v>0.46435830603314271</v>
      </c>
    </row>
    <row r="937" spans="1:20" ht="15.5" x14ac:dyDescent="0.35">
      <c r="A937" s="1">
        <v>454</v>
      </c>
      <c r="B937" s="2">
        <v>46172</v>
      </c>
      <c r="C937" s="3">
        <f>YEAR(SalesDataTable[[#This Row],[Order Date]])</f>
        <v>2026</v>
      </c>
      <c r="D937" s="8" t="str">
        <f>"Q"&amp;ROUNDUP(MONTH(SalesDataTable[[#This Row],[Order Date]])/3,0)</f>
        <v>Q2</v>
      </c>
      <c r="E937" s="3">
        <f>MONTH(SalesDataTable[[#This Row],[Order Date]])</f>
        <v>5</v>
      </c>
      <c r="F937" s="3" t="str">
        <f>TEXT(SalesDataTable[[#This Row],[Order Date]],"MMM")</f>
        <v>May</v>
      </c>
      <c r="G937" s="3" t="s">
        <v>11</v>
      </c>
      <c r="H937" s="3" t="s">
        <v>39</v>
      </c>
      <c r="I937" s="3" t="s">
        <v>28</v>
      </c>
      <c r="J937" s="3" t="s">
        <v>3</v>
      </c>
      <c r="K937" s="3" t="s">
        <v>23</v>
      </c>
      <c r="L937" s="3" t="s">
        <v>51</v>
      </c>
      <c r="M937" s="4">
        <v>1</v>
      </c>
      <c r="N937" s="5">
        <v>120.8</v>
      </c>
      <c r="O937" s="6">
        <v>0</v>
      </c>
      <c r="P937" s="5">
        <v>61.4</v>
      </c>
      <c r="Q937" s="5">
        <f t="shared" si="56"/>
        <v>120.8</v>
      </c>
      <c r="R937" s="5">
        <f t="shared" si="57"/>
        <v>61.4</v>
      </c>
      <c r="S937" s="5">
        <f t="shared" si="58"/>
        <v>59.4</v>
      </c>
      <c r="T937" s="7">
        <f t="shared" si="59"/>
        <v>0.49172185430463577</v>
      </c>
    </row>
    <row r="938" spans="1:20" ht="15.5" x14ac:dyDescent="0.35">
      <c r="A938" s="1">
        <v>873</v>
      </c>
      <c r="B938" s="2">
        <v>46172</v>
      </c>
      <c r="C938" s="3">
        <f>YEAR(SalesDataTable[[#This Row],[Order Date]])</f>
        <v>2026</v>
      </c>
      <c r="D938" s="8" t="str">
        <f>"Q"&amp;ROUNDUP(MONTH(SalesDataTable[[#This Row],[Order Date]])/3,0)</f>
        <v>Q2</v>
      </c>
      <c r="E938" s="3">
        <f>MONTH(SalesDataTable[[#This Row],[Order Date]])</f>
        <v>5</v>
      </c>
      <c r="F938" s="3" t="str">
        <f>TEXT(SalesDataTable[[#This Row],[Order Date]],"MMM")</f>
        <v>May</v>
      </c>
      <c r="G938" s="3" t="s">
        <v>11</v>
      </c>
      <c r="H938" s="3" t="s">
        <v>39</v>
      </c>
      <c r="I938" s="3" t="s">
        <v>2</v>
      </c>
      <c r="J938" s="3" t="s">
        <v>16</v>
      </c>
      <c r="K938" s="3" t="s">
        <v>4</v>
      </c>
      <c r="L938" s="3" t="s">
        <v>26</v>
      </c>
      <c r="M938" s="4">
        <v>1</v>
      </c>
      <c r="N938" s="5">
        <v>40.15</v>
      </c>
      <c r="O938" s="6">
        <v>0</v>
      </c>
      <c r="P938" s="5">
        <v>16.82</v>
      </c>
      <c r="Q938" s="5">
        <f t="shared" si="56"/>
        <v>40.15</v>
      </c>
      <c r="R938" s="5">
        <f t="shared" si="57"/>
        <v>16.82</v>
      </c>
      <c r="S938" s="5">
        <f t="shared" si="58"/>
        <v>23.33</v>
      </c>
      <c r="T938" s="7">
        <f t="shared" si="59"/>
        <v>0.58107098381070976</v>
      </c>
    </row>
    <row r="939" spans="1:20" ht="15.5" x14ac:dyDescent="0.35">
      <c r="A939" s="1">
        <v>1116</v>
      </c>
      <c r="B939" s="2">
        <v>46172</v>
      </c>
      <c r="C939" s="3">
        <f>YEAR(SalesDataTable[[#This Row],[Order Date]])</f>
        <v>2026</v>
      </c>
      <c r="D939" s="8" t="str">
        <f>"Q"&amp;ROUNDUP(MONTH(SalesDataTable[[#This Row],[Order Date]])/3,0)</f>
        <v>Q2</v>
      </c>
      <c r="E939" s="3">
        <f>MONTH(SalesDataTable[[#This Row],[Order Date]])</f>
        <v>5</v>
      </c>
      <c r="F939" s="3" t="str">
        <f>TEXT(SalesDataTable[[#This Row],[Order Date]],"MMM")</f>
        <v>May</v>
      </c>
      <c r="G939" s="3" t="s">
        <v>6</v>
      </c>
      <c r="H939" s="3" t="s">
        <v>43</v>
      </c>
      <c r="I939" s="3" t="s">
        <v>8</v>
      </c>
      <c r="J939" s="3" t="s">
        <v>16</v>
      </c>
      <c r="K939" s="3" t="s">
        <v>14</v>
      </c>
      <c r="L939" s="3" t="s">
        <v>44</v>
      </c>
      <c r="M939" s="4">
        <v>5</v>
      </c>
      <c r="N939" s="5">
        <v>134.4</v>
      </c>
      <c r="O939" s="6">
        <v>0.15</v>
      </c>
      <c r="P939" s="5">
        <v>67.709999999999994</v>
      </c>
      <c r="Q939" s="5">
        <f t="shared" si="56"/>
        <v>571.19999999999993</v>
      </c>
      <c r="R939" s="5">
        <f t="shared" si="57"/>
        <v>338.54999999999995</v>
      </c>
      <c r="S939" s="5">
        <f t="shared" si="58"/>
        <v>232.64999999999998</v>
      </c>
      <c r="T939" s="7">
        <f t="shared" si="59"/>
        <v>0.40730042016806722</v>
      </c>
    </row>
    <row r="940" spans="1:20" ht="15.5" x14ac:dyDescent="0.35">
      <c r="A940" s="1">
        <v>1206</v>
      </c>
      <c r="B940" s="2">
        <v>46172</v>
      </c>
      <c r="C940" s="3">
        <f>YEAR(SalesDataTable[[#This Row],[Order Date]])</f>
        <v>2026</v>
      </c>
      <c r="D940" s="8" t="str">
        <f>"Q"&amp;ROUNDUP(MONTH(SalesDataTable[[#This Row],[Order Date]])/3,0)</f>
        <v>Q2</v>
      </c>
      <c r="E940" s="3">
        <f>MONTH(SalesDataTable[[#This Row],[Order Date]])</f>
        <v>5</v>
      </c>
      <c r="F940" s="3" t="str">
        <f>TEXT(SalesDataTable[[#This Row],[Order Date]],"MMM")</f>
        <v>May</v>
      </c>
      <c r="G940" s="3" t="s">
        <v>20</v>
      </c>
      <c r="H940" s="3" t="s">
        <v>47</v>
      </c>
      <c r="I940" s="3" t="s">
        <v>2</v>
      </c>
      <c r="J940" s="3" t="s">
        <v>3</v>
      </c>
      <c r="K940" s="3" t="s">
        <v>14</v>
      </c>
      <c r="L940" s="3" t="s">
        <v>15</v>
      </c>
      <c r="M940" s="4">
        <v>2</v>
      </c>
      <c r="N940" s="5">
        <v>37.130000000000003</v>
      </c>
      <c r="O940" s="6">
        <v>0.05</v>
      </c>
      <c r="P940" s="5">
        <v>13.44</v>
      </c>
      <c r="Q940" s="5">
        <f t="shared" si="56"/>
        <v>70.546999999999997</v>
      </c>
      <c r="R940" s="5">
        <f t="shared" si="57"/>
        <v>26.88</v>
      </c>
      <c r="S940" s="5">
        <f t="shared" si="58"/>
        <v>43.667000000000002</v>
      </c>
      <c r="T940" s="7">
        <f t="shared" si="59"/>
        <v>0.6189774193091131</v>
      </c>
    </row>
    <row r="941" spans="1:20" ht="15.5" x14ac:dyDescent="0.35">
      <c r="A941" s="1">
        <v>1576</v>
      </c>
      <c r="B941" s="2">
        <v>46172</v>
      </c>
      <c r="C941" s="3">
        <f>YEAR(SalesDataTable[[#This Row],[Order Date]])</f>
        <v>2026</v>
      </c>
      <c r="D941" s="8" t="str">
        <f>"Q"&amp;ROUNDUP(MONTH(SalesDataTable[[#This Row],[Order Date]])/3,0)</f>
        <v>Q2</v>
      </c>
      <c r="E941" s="3">
        <f>MONTH(SalesDataTable[[#This Row],[Order Date]])</f>
        <v>5</v>
      </c>
      <c r="F941" s="3" t="str">
        <f>TEXT(SalesDataTable[[#This Row],[Order Date]],"MMM")</f>
        <v>May</v>
      </c>
      <c r="G941" s="3" t="s">
        <v>6</v>
      </c>
      <c r="H941" s="3" t="s">
        <v>7</v>
      </c>
      <c r="I941" s="3" t="s">
        <v>2</v>
      </c>
      <c r="J941" s="3" t="s">
        <v>16</v>
      </c>
      <c r="K941" s="3" t="s">
        <v>23</v>
      </c>
      <c r="L941" s="3" t="s">
        <v>51</v>
      </c>
      <c r="M941" s="4">
        <v>6</v>
      </c>
      <c r="N941" s="5">
        <v>123.82</v>
      </c>
      <c r="O941" s="6">
        <v>0</v>
      </c>
      <c r="P941" s="5">
        <v>61.91</v>
      </c>
      <c r="Q941" s="5">
        <f t="shared" si="56"/>
        <v>742.92</v>
      </c>
      <c r="R941" s="5">
        <f t="shared" si="57"/>
        <v>371.46</v>
      </c>
      <c r="S941" s="5">
        <f t="shared" si="58"/>
        <v>371.46</v>
      </c>
      <c r="T941" s="7">
        <f t="shared" si="59"/>
        <v>0.5</v>
      </c>
    </row>
    <row r="942" spans="1:20" ht="15.5" x14ac:dyDescent="0.35">
      <c r="A942" s="1">
        <v>2634</v>
      </c>
      <c r="B942" s="2">
        <v>46172</v>
      </c>
      <c r="C942" s="3">
        <f>YEAR(SalesDataTable[[#This Row],[Order Date]])</f>
        <v>2026</v>
      </c>
      <c r="D942" s="8" t="str">
        <f>"Q"&amp;ROUNDUP(MONTH(SalesDataTable[[#This Row],[Order Date]])/3,0)</f>
        <v>Q2</v>
      </c>
      <c r="E942" s="3">
        <f>MONTH(SalesDataTable[[#This Row],[Order Date]])</f>
        <v>5</v>
      </c>
      <c r="F942" s="3" t="str">
        <f>TEXT(SalesDataTable[[#This Row],[Order Date]],"MMM")</f>
        <v>May</v>
      </c>
      <c r="G942" s="3" t="s">
        <v>11</v>
      </c>
      <c r="H942" s="3" t="s">
        <v>52</v>
      </c>
      <c r="I942" s="3" t="s">
        <v>28</v>
      </c>
      <c r="J942" s="3" t="s">
        <v>3</v>
      </c>
      <c r="K942" s="3" t="s">
        <v>14</v>
      </c>
      <c r="L942" s="3" t="s">
        <v>15</v>
      </c>
      <c r="M942" s="4">
        <v>2</v>
      </c>
      <c r="N942" s="5">
        <v>36.94</v>
      </c>
      <c r="O942" s="6">
        <v>0.05</v>
      </c>
      <c r="P942" s="5">
        <v>13.82</v>
      </c>
      <c r="Q942" s="5">
        <f t="shared" si="56"/>
        <v>70.185999999999993</v>
      </c>
      <c r="R942" s="5">
        <f t="shared" si="57"/>
        <v>27.64</v>
      </c>
      <c r="S942" s="5">
        <f t="shared" si="58"/>
        <v>42.545999999999992</v>
      </c>
      <c r="T942" s="7">
        <f t="shared" si="59"/>
        <v>0.60618926851508848</v>
      </c>
    </row>
    <row r="943" spans="1:20" ht="15.5" x14ac:dyDescent="0.35">
      <c r="A943" s="1">
        <v>2649</v>
      </c>
      <c r="B943" s="2">
        <v>46172</v>
      </c>
      <c r="C943" s="3">
        <f>YEAR(SalesDataTable[[#This Row],[Order Date]])</f>
        <v>2026</v>
      </c>
      <c r="D943" s="8" t="str">
        <f>"Q"&amp;ROUNDUP(MONTH(SalesDataTable[[#This Row],[Order Date]])/3,0)</f>
        <v>Q2</v>
      </c>
      <c r="E943" s="3">
        <f>MONTH(SalesDataTable[[#This Row],[Order Date]])</f>
        <v>5</v>
      </c>
      <c r="F943" s="3" t="str">
        <f>TEXT(SalesDataTable[[#This Row],[Order Date]],"MMM")</f>
        <v>May</v>
      </c>
      <c r="G943" s="3" t="s">
        <v>0</v>
      </c>
      <c r="H943" s="3" t="s">
        <v>1</v>
      </c>
      <c r="I943" s="3" t="s">
        <v>2</v>
      </c>
      <c r="J943" s="3" t="s">
        <v>13</v>
      </c>
      <c r="K943" s="3" t="s">
        <v>23</v>
      </c>
      <c r="L943" s="3" t="s">
        <v>29</v>
      </c>
      <c r="M943" s="4">
        <v>3</v>
      </c>
      <c r="N943" s="5">
        <v>199.17</v>
      </c>
      <c r="O943" s="6">
        <v>0.05</v>
      </c>
      <c r="P943" s="5">
        <v>105.24</v>
      </c>
      <c r="Q943" s="5">
        <f t="shared" si="56"/>
        <v>567.6345</v>
      </c>
      <c r="R943" s="5">
        <f t="shared" si="57"/>
        <v>315.71999999999997</v>
      </c>
      <c r="S943" s="5">
        <f t="shared" si="58"/>
        <v>251.91450000000003</v>
      </c>
      <c r="T943" s="7">
        <f t="shared" si="59"/>
        <v>0.4437970207941907</v>
      </c>
    </row>
    <row r="944" spans="1:20" ht="15.5" x14ac:dyDescent="0.35">
      <c r="A944" s="1">
        <v>2774</v>
      </c>
      <c r="B944" s="2">
        <v>46172</v>
      </c>
      <c r="C944" s="3">
        <f>YEAR(SalesDataTable[[#This Row],[Order Date]])</f>
        <v>2026</v>
      </c>
      <c r="D944" s="8" t="str">
        <f>"Q"&amp;ROUNDUP(MONTH(SalesDataTable[[#This Row],[Order Date]])/3,0)</f>
        <v>Q2</v>
      </c>
      <c r="E944" s="3">
        <f>MONTH(SalesDataTable[[#This Row],[Order Date]])</f>
        <v>5</v>
      </c>
      <c r="F944" s="3" t="str">
        <f>TEXT(SalesDataTable[[#This Row],[Order Date]],"MMM")</f>
        <v>May</v>
      </c>
      <c r="G944" s="3" t="s">
        <v>0</v>
      </c>
      <c r="H944" s="3" t="s">
        <v>36</v>
      </c>
      <c r="I944" s="3" t="s">
        <v>2</v>
      </c>
      <c r="J944" s="3" t="s">
        <v>3</v>
      </c>
      <c r="K944" s="3" t="s">
        <v>23</v>
      </c>
      <c r="L944" s="3" t="s">
        <v>40</v>
      </c>
      <c r="M944" s="4">
        <v>3</v>
      </c>
      <c r="N944" s="5">
        <v>83.17</v>
      </c>
      <c r="O944" s="6">
        <v>0</v>
      </c>
      <c r="P944" s="5">
        <v>40.520000000000003</v>
      </c>
      <c r="Q944" s="5">
        <f t="shared" si="56"/>
        <v>249.51</v>
      </c>
      <c r="R944" s="5">
        <f t="shared" si="57"/>
        <v>121.56</v>
      </c>
      <c r="S944" s="5">
        <f t="shared" si="58"/>
        <v>127.94999999999999</v>
      </c>
      <c r="T944" s="7">
        <f t="shared" si="59"/>
        <v>0.51280509799206442</v>
      </c>
    </row>
    <row r="945" spans="1:20" ht="15.5" x14ac:dyDescent="0.35">
      <c r="A945" s="1">
        <v>3037</v>
      </c>
      <c r="B945" s="2">
        <v>46172</v>
      </c>
      <c r="C945" s="3">
        <f>YEAR(SalesDataTable[[#This Row],[Order Date]])</f>
        <v>2026</v>
      </c>
      <c r="D945" s="8" t="str">
        <f>"Q"&amp;ROUNDUP(MONTH(SalesDataTable[[#This Row],[Order Date]])/3,0)</f>
        <v>Q2</v>
      </c>
      <c r="E945" s="3">
        <f>MONTH(SalesDataTable[[#This Row],[Order Date]])</f>
        <v>5</v>
      </c>
      <c r="F945" s="3" t="str">
        <f>TEXT(SalesDataTable[[#This Row],[Order Date]],"MMM")</f>
        <v>May</v>
      </c>
      <c r="G945" s="3" t="s">
        <v>6</v>
      </c>
      <c r="H945" s="3" t="s">
        <v>27</v>
      </c>
      <c r="I945" s="3" t="s">
        <v>2</v>
      </c>
      <c r="J945" s="3" t="s">
        <v>16</v>
      </c>
      <c r="K945" s="3" t="s">
        <v>14</v>
      </c>
      <c r="L945" s="3" t="s">
        <v>32</v>
      </c>
      <c r="M945" s="4">
        <v>1</v>
      </c>
      <c r="N945" s="5">
        <v>45.8</v>
      </c>
      <c r="O945" s="6">
        <v>0.05</v>
      </c>
      <c r="P945" s="5">
        <v>17.88</v>
      </c>
      <c r="Q945" s="5">
        <f t="shared" si="56"/>
        <v>43.51</v>
      </c>
      <c r="R945" s="5">
        <f t="shared" si="57"/>
        <v>17.88</v>
      </c>
      <c r="S945" s="5">
        <f t="shared" si="58"/>
        <v>25.63</v>
      </c>
      <c r="T945" s="7">
        <f t="shared" si="59"/>
        <v>0.58905998621006661</v>
      </c>
    </row>
    <row r="946" spans="1:20" ht="15.5" x14ac:dyDescent="0.35">
      <c r="A946" s="1">
        <v>3138</v>
      </c>
      <c r="B946" s="2">
        <v>46172</v>
      </c>
      <c r="C946" s="3">
        <f>YEAR(SalesDataTable[[#This Row],[Order Date]])</f>
        <v>2026</v>
      </c>
      <c r="D946" s="8" t="str">
        <f>"Q"&amp;ROUNDUP(MONTH(SalesDataTable[[#This Row],[Order Date]])/3,0)</f>
        <v>Q2</v>
      </c>
      <c r="E946" s="3">
        <f>MONTH(SalesDataTable[[#This Row],[Order Date]])</f>
        <v>5</v>
      </c>
      <c r="F946" s="3" t="str">
        <f>TEXT(SalesDataTable[[#This Row],[Order Date]],"MMM")</f>
        <v>May</v>
      </c>
      <c r="G946" s="3" t="s">
        <v>11</v>
      </c>
      <c r="H946" s="3" t="s">
        <v>12</v>
      </c>
      <c r="I946" s="3" t="s">
        <v>28</v>
      </c>
      <c r="J946" s="3" t="s">
        <v>3</v>
      </c>
      <c r="K946" s="3" t="s">
        <v>9</v>
      </c>
      <c r="L946" s="3" t="s">
        <v>37</v>
      </c>
      <c r="M946" s="4">
        <v>1</v>
      </c>
      <c r="N946" s="5">
        <v>154.85</v>
      </c>
      <c r="O946" s="6">
        <v>0</v>
      </c>
      <c r="P946" s="5">
        <v>80.17</v>
      </c>
      <c r="Q946" s="5">
        <f t="shared" si="56"/>
        <v>154.85</v>
      </c>
      <c r="R946" s="5">
        <f t="shared" si="57"/>
        <v>80.17</v>
      </c>
      <c r="S946" s="5">
        <f t="shared" si="58"/>
        <v>74.679999999999993</v>
      </c>
      <c r="T946" s="7">
        <f t="shared" si="59"/>
        <v>0.48227316758153049</v>
      </c>
    </row>
    <row r="947" spans="1:20" ht="15.5" x14ac:dyDescent="0.35">
      <c r="A947" s="1">
        <v>3228</v>
      </c>
      <c r="B947" s="2">
        <v>46172</v>
      </c>
      <c r="C947" s="3">
        <f>YEAR(SalesDataTable[[#This Row],[Order Date]])</f>
        <v>2026</v>
      </c>
      <c r="D947" s="8" t="str">
        <f>"Q"&amp;ROUNDUP(MONTH(SalesDataTable[[#This Row],[Order Date]])/3,0)</f>
        <v>Q2</v>
      </c>
      <c r="E947" s="3">
        <f>MONTH(SalesDataTable[[#This Row],[Order Date]])</f>
        <v>5</v>
      </c>
      <c r="F947" s="3" t="str">
        <f>TEXT(SalesDataTable[[#This Row],[Order Date]],"MMM")</f>
        <v>May</v>
      </c>
      <c r="G947" s="3" t="s">
        <v>20</v>
      </c>
      <c r="H947" s="3" t="s">
        <v>47</v>
      </c>
      <c r="I947" s="3" t="s">
        <v>2</v>
      </c>
      <c r="J947" s="3" t="s">
        <v>16</v>
      </c>
      <c r="K947" s="3" t="s">
        <v>23</v>
      </c>
      <c r="L947" s="3" t="s">
        <v>29</v>
      </c>
      <c r="M947" s="4">
        <v>1</v>
      </c>
      <c r="N947" s="5">
        <v>194.99</v>
      </c>
      <c r="O947" s="6">
        <v>0</v>
      </c>
      <c r="P947" s="5">
        <v>101.21</v>
      </c>
      <c r="Q947" s="5">
        <f t="shared" si="56"/>
        <v>194.99</v>
      </c>
      <c r="R947" s="5">
        <f t="shared" si="57"/>
        <v>101.21</v>
      </c>
      <c r="S947" s="5">
        <f t="shared" si="58"/>
        <v>93.780000000000015</v>
      </c>
      <c r="T947" s="7">
        <f t="shared" si="59"/>
        <v>0.48094774090979031</v>
      </c>
    </row>
    <row r="948" spans="1:20" ht="15.5" x14ac:dyDescent="0.35">
      <c r="A948" s="1">
        <v>3401</v>
      </c>
      <c r="B948" s="2">
        <v>46172</v>
      </c>
      <c r="C948" s="3">
        <f>YEAR(SalesDataTable[[#This Row],[Order Date]])</f>
        <v>2026</v>
      </c>
      <c r="D948" s="8" t="str">
        <f>"Q"&amp;ROUNDUP(MONTH(SalesDataTable[[#This Row],[Order Date]])/3,0)</f>
        <v>Q2</v>
      </c>
      <c r="E948" s="3">
        <f>MONTH(SalesDataTable[[#This Row],[Order Date]])</f>
        <v>5</v>
      </c>
      <c r="F948" s="3" t="str">
        <f>TEXT(SalesDataTable[[#This Row],[Order Date]],"MMM")</f>
        <v>May</v>
      </c>
      <c r="G948" s="3" t="s">
        <v>11</v>
      </c>
      <c r="H948" s="3" t="s">
        <v>39</v>
      </c>
      <c r="I948" s="3" t="s">
        <v>2</v>
      </c>
      <c r="J948" s="3" t="s">
        <v>3</v>
      </c>
      <c r="K948" s="3" t="s">
        <v>34</v>
      </c>
      <c r="L948" s="3" t="s">
        <v>42</v>
      </c>
      <c r="M948" s="4">
        <v>1</v>
      </c>
      <c r="N948" s="5">
        <v>36.31</v>
      </c>
      <c r="O948" s="6">
        <v>0</v>
      </c>
      <c r="P948" s="5">
        <v>13.93</v>
      </c>
      <c r="Q948" s="5">
        <f t="shared" si="56"/>
        <v>36.31</v>
      </c>
      <c r="R948" s="5">
        <f t="shared" si="57"/>
        <v>13.93</v>
      </c>
      <c r="S948" s="5">
        <f t="shared" si="58"/>
        <v>22.380000000000003</v>
      </c>
      <c r="T948" s="7">
        <f t="shared" si="59"/>
        <v>0.61635912971633167</v>
      </c>
    </row>
    <row r="949" spans="1:20" ht="15.5" x14ac:dyDescent="0.35">
      <c r="A949" s="1">
        <v>3511</v>
      </c>
      <c r="B949" s="2">
        <v>46172</v>
      </c>
      <c r="C949" s="3">
        <f>YEAR(SalesDataTable[[#This Row],[Order Date]])</f>
        <v>2026</v>
      </c>
      <c r="D949" s="8" t="str">
        <f>"Q"&amp;ROUNDUP(MONTH(SalesDataTable[[#This Row],[Order Date]])/3,0)</f>
        <v>Q2</v>
      </c>
      <c r="E949" s="3">
        <f>MONTH(SalesDataTable[[#This Row],[Order Date]])</f>
        <v>5</v>
      </c>
      <c r="F949" s="3" t="str">
        <f>TEXT(SalesDataTable[[#This Row],[Order Date]],"MMM")</f>
        <v>May</v>
      </c>
      <c r="G949" s="3" t="s">
        <v>0</v>
      </c>
      <c r="H949" s="3" t="s">
        <v>1</v>
      </c>
      <c r="I949" s="3" t="s">
        <v>2</v>
      </c>
      <c r="J949" s="3" t="s">
        <v>3</v>
      </c>
      <c r="K949" s="3" t="s">
        <v>14</v>
      </c>
      <c r="L949" s="3" t="s">
        <v>32</v>
      </c>
      <c r="M949" s="4">
        <v>1</v>
      </c>
      <c r="N949" s="5">
        <v>47.19</v>
      </c>
      <c r="O949" s="6">
        <v>0</v>
      </c>
      <c r="P949" s="5">
        <v>18.54</v>
      </c>
      <c r="Q949" s="5">
        <f t="shared" si="56"/>
        <v>47.19</v>
      </c>
      <c r="R949" s="5">
        <f t="shared" si="57"/>
        <v>18.54</v>
      </c>
      <c r="S949" s="5">
        <f t="shared" si="58"/>
        <v>28.65</v>
      </c>
      <c r="T949" s="7">
        <f t="shared" si="59"/>
        <v>0.60712015257469798</v>
      </c>
    </row>
    <row r="950" spans="1:20" ht="15.5" x14ac:dyDescent="0.35">
      <c r="A950" s="1">
        <v>4485</v>
      </c>
      <c r="B950" s="2">
        <v>46172</v>
      </c>
      <c r="C950" s="3">
        <f>YEAR(SalesDataTable[[#This Row],[Order Date]])</f>
        <v>2026</v>
      </c>
      <c r="D950" s="8" t="str">
        <f>"Q"&amp;ROUNDUP(MONTH(SalesDataTable[[#This Row],[Order Date]])/3,0)</f>
        <v>Q2</v>
      </c>
      <c r="E950" s="3">
        <f>MONTH(SalesDataTable[[#This Row],[Order Date]])</f>
        <v>5</v>
      </c>
      <c r="F950" s="3" t="str">
        <f>TEXT(SalesDataTable[[#This Row],[Order Date]],"MMM")</f>
        <v>May</v>
      </c>
      <c r="G950" s="3" t="s">
        <v>20</v>
      </c>
      <c r="H950" s="3" t="s">
        <v>33</v>
      </c>
      <c r="I950" s="3" t="s">
        <v>2</v>
      </c>
      <c r="J950" s="3" t="s">
        <v>13</v>
      </c>
      <c r="K950" s="3" t="s">
        <v>34</v>
      </c>
      <c r="L950" s="3" t="s">
        <v>38</v>
      </c>
      <c r="M950" s="4">
        <v>1</v>
      </c>
      <c r="N950" s="5">
        <v>124.14</v>
      </c>
      <c r="O950" s="6">
        <v>0</v>
      </c>
      <c r="P950" s="5">
        <v>70.900000000000006</v>
      </c>
      <c r="Q950" s="5">
        <f t="shared" si="56"/>
        <v>124.14</v>
      </c>
      <c r="R950" s="5">
        <f t="shared" si="57"/>
        <v>70.900000000000006</v>
      </c>
      <c r="S950" s="5">
        <f t="shared" si="58"/>
        <v>53.239999999999995</v>
      </c>
      <c r="T950" s="7">
        <f t="shared" si="59"/>
        <v>0.42887062993394548</v>
      </c>
    </row>
    <row r="951" spans="1:20" ht="15.5" x14ac:dyDescent="0.35">
      <c r="A951" s="1">
        <v>447</v>
      </c>
      <c r="B951" s="2">
        <v>46173</v>
      </c>
      <c r="C951" s="3">
        <f>YEAR(SalesDataTable[[#This Row],[Order Date]])</f>
        <v>2026</v>
      </c>
      <c r="D951" s="8" t="str">
        <f>"Q"&amp;ROUNDUP(MONTH(SalesDataTable[[#This Row],[Order Date]])/3,0)</f>
        <v>Q2</v>
      </c>
      <c r="E951" s="3">
        <f>MONTH(SalesDataTable[[#This Row],[Order Date]])</f>
        <v>5</v>
      </c>
      <c r="F951" s="3" t="str">
        <f>TEXT(SalesDataTable[[#This Row],[Order Date]],"MMM")</f>
        <v>May</v>
      </c>
      <c r="G951" s="3" t="s">
        <v>20</v>
      </c>
      <c r="H951" s="3" t="s">
        <v>33</v>
      </c>
      <c r="I951" s="3" t="s">
        <v>2</v>
      </c>
      <c r="J951" s="3" t="s">
        <v>3</v>
      </c>
      <c r="K951" s="3" t="s">
        <v>14</v>
      </c>
      <c r="L951" s="3" t="s">
        <v>44</v>
      </c>
      <c r="M951" s="4">
        <v>1</v>
      </c>
      <c r="N951" s="5">
        <v>131.94999999999999</v>
      </c>
      <c r="O951" s="6">
        <v>0</v>
      </c>
      <c r="P951" s="5">
        <v>65.17</v>
      </c>
      <c r="Q951" s="5">
        <f t="shared" si="56"/>
        <v>131.94999999999999</v>
      </c>
      <c r="R951" s="5">
        <f t="shared" si="57"/>
        <v>65.17</v>
      </c>
      <c r="S951" s="5">
        <f t="shared" si="58"/>
        <v>66.779999999999987</v>
      </c>
      <c r="T951" s="7">
        <f t="shared" si="59"/>
        <v>0.50610079575596811</v>
      </c>
    </row>
    <row r="952" spans="1:20" ht="15.5" x14ac:dyDescent="0.35">
      <c r="A952" s="1">
        <v>1208</v>
      </c>
      <c r="B952" s="2">
        <v>46173</v>
      </c>
      <c r="C952" s="3">
        <f>YEAR(SalesDataTable[[#This Row],[Order Date]])</f>
        <v>2026</v>
      </c>
      <c r="D952" s="8" t="str">
        <f>"Q"&amp;ROUNDUP(MONTH(SalesDataTable[[#This Row],[Order Date]])/3,0)</f>
        <v>Q2</v>
      </c>
      <c r="E952" s="3">
        <f>MONTH(SalesDataTable[[#This Row],[Order Date]])</f>
        <v>5</v>
      </c>
      <c r="F952" s="3" t="str">
        <f>TEXT(SalesDataTable[[#This Row],[Order Date]],"MMM")</f>
        <v>May</v>
      </c>
      <c r="G952" s="3" t="s">
        <v>20</v>
      </c>
      <c r="H952" s="3" t="s">
        <v>33</v>
      </c>
      <c r="I952" s="3" t="s">
        <v>28</v>
      </c>
      <c r="J952" s="3" t="s">
        <v>13</v>
      </c>
      <c r="K952" s="3" t="s">
        <v>4</v>
      </c>
      <c r="L952" s="3" t="s">
        <v>30</v>
      </c>
      <c r="M952" s="4">
        <v>1</v>
      </c>
      <c r="N952" s="5">
        <v>102.24</v>
      </c>
      <c r="O952" s="6">
        <v>0</v>
      </c>
      <c r="P952" s="5">
        <v>50.75</v>
      </c>
      <c r="Q952" s="5">
        <f t="shared" si="56"/>
        <v>102.24</v>
      </c>
      <c r="R952" s="5">
        <f t="shared" si="57"/>
        <v>50.75</v>
      </c>
      <c r="S952" s="5">
        <f t="shared" si="58"/>
        <v>51.489999999999995</v>
      </c>
      <c r="T952" s="7">
        <f t="shared" si="59"/>
        <v>0.50361893583724571</v>
      </c>
    </row>
    <row r="953" spans="1:20" ht="15.5" x14ac:dyDescent="0.35">
      <c r="A953" s="1">
        <v>1355</v>
      </c>
      <c r="B953" s="2">
        <v>46173</v>
      </c>
      <c r="C953" s="3">
        <f>YEAR(SalesDataTable[[#This Row],[Order Date]])</f>
        <v>2026</v>
      </c>
      <c r="D953" s="8" t="str">
        <f>"Q"&amp;ROUNDUP(MONTH(SalesDataTable[[#This Row],[Order Date]])/3,0)</f>
        <v>Q2</v>
      </c>
      <c r="E953" s="3">
        <f>MONTH(SalesDataTable[[#This Row],[Order Date]])</f>
        <v>5</v>
      </c>
      <c r="F953" s="3" t="str">
        <f>TEXT(SalesDataTable[[#This Row],[Order Date]],"MMM")</f>
        <v>May</v>
      </c>
      <c r="G953" s="3" t="s">
        <v>20</v>
      </c>
      <c r="H953" s="3" t="s">
        <v>47</v>
      </c>
      <c r="I953" s="3" t="s">
        <v>28</v>
      </c>
      <c r="J953" s="3" t="s">
        <v>13</v>
      </c>
      <c r="K953" s="3" t="s">
        <v>9</v>
      </c>
      <c r="L953" s="3" t="s">
        <v>37</v>
      </c>
      <c r="M953" s="4">
        <v>2</v>
      </c>
      <c r="N953" s="5">
        <v>152.07</v>
      </c>
      <c r="O953" s="6">
        <v>0</v>
      </c>
      <c r="P953" s="5">
        <v>76.849999999999994</v>
      </c>
      <c r="Q953" s="5">
        <f t="shared" si="56"/>
        <v>304.14</v>
      </c>
      <c r="R953" s="5">
        <f t="shared" si="57"/>
        <v>153.69999999999999</v>
      </c>
      <c r="S953" s="5">
        <f t="shared" si="58"/>
        <v>150.44</v>
      </c>
      <c r="T953" s="7">
        <f t="shared" si="59"/>
        <v>0.49464062602748737</v>
      </c>
    </row>
    <row r="954" spans="1:20" ht="15.5" x14ac:dyDescent="0.35">
      <c r="A954" s="1">
        <v>1474</v>
      </c>
      <c r="B954" s="2">
        <v>46173</v>
      </c>
      <c r="C954" s="3">
        <f>YEAR(SalesDataTable[[#This Row],[Order Date]])</f>
        <v>2026</v>
      </c>
      <c r="D954" s="8" t="str">
        <f>"Q"&amp;ROUNDUP(MONTH(SalesDataTable[[#This Row],[Order Date]])/3,0)</f>
        <v>Q2</v>
      </c>
      <c r="E954" s="3">
        <f>MONTH(SalesDataTable[[#This Row],[Order Date]])</f>
        <v>5</v>
      </c>
      <c r="F954" s="3" t="str">
        <f>TEXT(SalesDataTable[[#This Row],[Order Date]],"MMM")</f>
        <v>May</v>
      </c>
      <c r="G954" s="3" t="s">
        <v>11</v>
      </c>
      <c r="H954" s="3" t="s">
        <v>18</v>
      </c>
      <c r="I954" s="3" t="s">
        <v>2</v>
      </c>
      <c r="J954" s="3" t="s">
        <v>13</v>
      </c>
      <c r="K954" s="3" t="s">
        <v>23</v>
      </c>
      <c r="L954" s="3" t="s">
        <v>51</v>
      </c>
      <c r="M954" s="4">
        <v>2</v>
      </c>
      <c r="N954" s="5">
        <v>123.34</v>
      </c>
      <c r="O954" s="6">
        <v>0.05</v>
      </c>
      <c r="P954" s="5">
        <v>58.96</v>
      </c>
      <c r="Q954" s="5">
        <f t="shared" si="56"/>
        <v>234.346</v>
      </c>
      <c r="R954" s="5">
        <f t="shared" si="57"/>
        <v>117.92</v>
      </c>
      <c r="S954" s="5">
        <f t="shared" si="58"/>
        <v>116.426</v>
      </c>
      <c r="T954" s="7">
        <f t="shared" si="59"/>
        <v>0.49681240558831813</v>
      </c>
    </row>
    <row r="955" spans="1:20" ht="15.5" x14ac:dyDescent="0.35">
      <c r="A955" s="1">
        <v>1625</v>
      </c>
      <c r="B955" s="2">
        <v>46173</v>
      </c>
      <c r="C955" s="3">
        <f>YEAR(SalesDataTable[[#This Row],[Order Date]])</f>
        <v>2026</v>
      </c>
      <c r="D955" s="8" t="str">
        <f>"Q"&amp;ROUNDUP(MONTH(SalesDataTable[[#This Row],[Order Date]])/3,0)</f>
        <v>Q2</v>
      </c>
      <c r="E955" s="3">
        <f>MONTH(SalesDataTable[[#This Row],[Order Date]])</f>
        <v>5</v>
      </c>
      <c r="F955" s="3" t="str">
        <f>TEXT(SalesDataTable[[#This Row],[Order Date]],"MMM")</f>
        <v>May</v>
      </c>
      <c r="G955" s="3" t="s">
        <v>11</v>
      </c>
      <c r="H955" s="3" t="s">
        <v>12</v>
      </c>
      <c r="I955" s="3" t="s">
        <v>19</v>
      </c>
      <c r="J955" s="3" t="s">
        <v>3</v>
      </c>
      <c r="K955" s="3" t="s">
        <v>9</v>
      </c>
      <c r="L955" s="3" t="s">
        <v>37</v>
      </c>
      <c r="M955" s="4">
        <v>1</v>
      </c>
      <c r="N955" s="5">
        <v>155.81</v>
      </c>
      <c r="O955" s="6">
        <v>0</v>
      </c>
      <c r="P955" s="5">
        <v>80.31</v>
      </c>
      <c r="Q955" s="5">
        <f t="shared" si="56"/>
        <v>155.81</v>
      </c>
      <c r="R955" s="5">
        <f t="shared" si="57"/>
        <v>80.31</v>
      </c>
      <c r="S955" s="5">
        <f t="shared" si="58"/>
        <v>75.5</v>
      </c>
      <c r="T955" s="7">
        <f t="shared" si="59"/>
        <v>0.48456453372697517</v>
      </c>
    </row>
    <row r="956" spans="1:20" ht="15.5" x14ac:dyDescent="0.35">
      <c r="A956" s="1">
        <v>1877</v>
      </c>
      <c r="B956" s="2">
        <v>46173</v>
      </c>
      <c r="C956" s="3">
        <f>YEAR(SalesDataTable[[#This Row],[Order Date]])</f>
        <v>2026</v>
      </c>
      <c r="D956" s="8" t="str">
        <f>"Q"&amp;ROUNDUP(MONTH(SalesDataTable[[#This Row],[Order Date]])/3,0)</f>
        <v>Q2</v>
      </c>
      <c r="E956" s="3">
        <f>MONTH(SalesDataTable[[#This Row],[Order Date]])</f>
        <v>5</v>
      </c>
      <c r="F956" s="3" t="str">
        <f>TEXT(SalesDataTable[[#This Row],[Order Date]],"MMM")</f>
        <v>May</v>
      </c>
      <c r="G956" s="3" t="s">
        <v>11</v>
      </c>
      <c r="H956" s="3" t="s">
        <v>52</v>
      </c>
      <c r="I956" s="3" t="s">
        <v>2</v>
      </c>
      <c r="J956" s="3" t="s">
        <v>3</v>
      </c>
      <c r="K956" s="3" t="s">
        <v>14</v>
      </c>
      <c r="L956" s="3" t="s">
        <v>48</v>
      </c>
      <c r="M956" s="4">
        <v>1</v>
      </c>
      <c r="N956" s="5">
        <v>163.19</v>
      </c>
      <c r="O956" s="6">
        <v>0.05</v>
      </c>
      <c r="P956" s="5">
        <v>87.95</v>
      </c>
      <c r="Q956" s="5">
        <f t="shared" si="56"/>
        <v>155.03049999999999</v>
      </c>
      <c r="R956" s="5">
        <f t="shared" si="57"/>
        <v>87.95</v>
      </c>
      <c r="S956" s="5">
        <f t="shared" si="58"/>
        <v>67.080499999999986</v>
      </c>
      <c r="T956" s="7">
        <f t="shared" si="59"/>
        <v>0.4326922766810401</v>
      </c>
    </row>
    <row r="957" spans="1:20" ht="15.5" x14ac:dyDescent="0.35">
      <c r="A957" s="1">
        <v>1978</v>
      </c>
      <c r="B957" s="2">
        <v>46173</v>
      </c>
      <c r="C957" s="3">
        <f>YEAR(SalesDataTable[[#This Row],[Order Date]])</f>
        <v>2026</v>
      </c>
      <c r="D957" s="8" t="str">
        <f>"Q"&amp;ROUNDUP(MONTH(SalesDataTable[[#This Row],[Order Date]])/3,0)</f>
        <v>Q2</v>
      </c>
      <c r="E957" s="3">
        <f>MONTH(SalesDataTable[[#This Row],[Order Date]])</f>
        <v>5</v>
      </c>
      <c r="F957" s="3" t="str">
        <f>TEXT(SalesDataTable[[#This Row],[Order Date]],"MMM")</f>
        <v>May</v>
      </c>
      <c r="G957" s="3" t="s">
        <v>6</v>
      </c>
      <c r="H957" s="3" t="s">
        <v>43</v>
      </c>
      <c r="I957" s="3" t="s">
        <v>2</v>
      </c>
      <c r="J957" s="3" t="s">
        <v>3</v>
      </c>
      <c r="K957" s="3" t="s">
        <v>9</v>
      </c>
      <c r="L957" s="3" t="s">
        <v>17</v>
      </c>
      <c r="M957" s="4">
        <v>1</v>
      </c>
      <c r="N957" s="5">
        <v>147.30000000000001</v>
      </c>
      <c r="O957" s="6">
        <v>0.05</v>
      </c>
      <c r="P957" s="5">
        <v>81.510000000000005</v>
      </c>
      <c r="Q957" s="5">
        <f t="shared" si="56"/>
        <v>139.935</v>
      </c>
      <c r="R957" s="5">
        <f t="shared" si="57"/>
        <v>81.510000000000005</v>
      </c>
      <c r="S957" s="5">
        <f t="shared" si="58"/>
        <v>58.424999999999997</v>
      </c>
      <c r="T957" s="7">
        <f t="shared" si="59"/>
        <v>0.41751527494908347</v>
      </c>
    </row>
    <row r="958" spans="1:20" ht="15.5" x14ac:dyDescent="0.35">
      <c r="A958" s="1">
        <v>3616</v>
      </c>
      <c r="B958" s="2">
        <v>46173</v>
      </c>
      <c r="C958" s="3">
        <f>YEAR(SalesDataTable[[#This Row],[Order Date]])</f>
        <v>2026</v>
      </c>
      <c r="D958" s="8" t="str">
        <f>"Q"&amp;ROUNDUP(MONTH(SalesDataTable[[#This Row],[Order Date]])/3,0)</f>
        <v>Q2</v>
      </c>
      <c r="E958" s="3">
        <f>MONTH(SalesDataTable[[#This Row],[Order Date]])</f>
        <v>5</v>
      </c>
      <c r="F958" s="3" t="str">
        <f>TEXT(SalesDataTable[[#This Row],[Order Date]],"MMM")</f>
        <v>May</v>
      </c>
      <c r="G958" s="3" t="s">
        <v>11</v>
      </c>
      <c r="H958" s="3" t="s">
        <v>12</v>
      </c>
      <c r="I958" s="3" t="s">
        <v>2</v>
      </c>
      <c r="J958" s="3" t="s">
        <v>3</v>
      </c>
      <c r="K958" s="3" t="s">
        <v>34</v>
      </c>
      <c r="L958" s="3" t="s">
        <v>38</v>
      </c>
      <c r="M958" s="4">
        <v>5</v>
      </c>
      <c r="N958" s="5">
        <v>126.16</v>
      </c>
      <c r="O958" s="6">
        <v>0</v>
      </c>
      <c r="P958" s="5">
        <v>68.59</v>
      </c>
      <c r="Q958" s="5">
        <f t="shared" si="56"/>
        <v>630.79999999999995</v>
      </c>
      <c r="R958" s="5">
        <f t="shared" si="57"/>
        <v>342.95000000000005</v>
      </c>
      <c r="S958" s="5">
        <f t="shared" si="58"/>
        <v>287.84999999999991</v>
      </c>
      <c r="T958" s="7">
        <f t="shared" si="59"/>
        <v>0.45632530120481918</v>
      </c>
    </row>
    <row r="959" spans="1:20" ht="15.5" x14ac:dyDescent="0.35">
      <c r="A959" s="1">
        <v>3992</v>
      </c>
      <c r="B959" s="2">
        <v>46173</v>
      </c>
      <c r="C959" s="3">
        <f>YEAR(SalesDataTable[[#This Row],[Order Date]])</f>
        <v>2026</v>
      </c>
      <c r="D959" s="8" t="str">
        <f>"Q"&amp;ROUNDUP(MONTH(SalesDataTable[[#This Row],[Order Date]])/3,0)</f>
        <v>Q2</v>
      </c>
      <c r="E959" s="3">
        <f>MONTH(SalesDataTable[[#This Row],[Order Date]])</f>
        <v>5</v>
      </c>
      <c r="F959" s="3" t="str">
        <f>TEXT(SalesDataTable[[#This Row],[Order Date]],"MMM")</f>
        <v>May</v>
      </c>
      <c r="G959" s="3" t="s">
        <v>20</v>
      </c>
      <c r="H959" s="3" t="s">
        <v>33</v>
      </c>
      <c r="I959" s="3" t="s">
        <v>2</v>
      </c>
      <c r="J959" s="3" t="s">
        <v>13</v>
      </c>
      <c r="K959" s="3" t="s">
        <v>14</v>
      </c>
      <c r="L959" s="3" t="s">
        <v>48</v>
      </c>
      <c r="M959" s="4">
        <v>2</v>
      </c>
      <c r="N959" s="5">
        <v>163.57</v>
      </c>
      <c r="O959" s="6">
        <v>0</v>
      </c>
      <c r="P959" s="5">
        <v>85.72</v>
      </c>
      <c r="Q959" s="5">
        <f t="shared" si="56"/>
        <v>327.14</v>
      </c>
      <c r="R959" s="5">
        <f t="shared" si="57"/>
        <v>171.44</v>
      </c>
      <c r="S959" s="5">
        <f t="shared" si="58"/>
        <v>155.69999999999999</v>
      </c>
      <c r="T959" s="7">
        <f t="shared" si="59"/>
        <v>0.47594302133643085</v>
      </c>
    </row>
    <row r="960" spans="1:20" ht="15.5" x14ac:dyDescent="0.35">
      <c r="A960" s="1">
        <v>4091</v>
      </c>
      <c r="B960" s="2">
        <v>46173</v>
      </c>
      <c r="C960" s="3">
        <f>YEAR(SalesDataTable[[#This Row],[Order Date]])</f>
        <v>2026</v>
      </c>
      <c r="D960" s="8" t="str">
        <f>"Q"&amp;ROUNDUP(MONTH(SalesDataTable[[#This Row],[Order Date]])/3,0)</f>
        <v>Q2</v>
      </c>
      <c r="E960" s="3">
        <f>MONTH(SalesDataTable[[#This Row],[Order Date]])</f>
        <v>5</v>
      </c>
      <c r="F960" s="3" t="str">
        <f>TEXT(SalesDataTable[[#This Row],[Order Date]],"MMM")</f>
        <v>May</v>
      </c>
      <c r="G960" s="3" t="s">
        <v>11</v>
      </c>
      <c r="H960" s="3" t="s">
        <v>52</v>
      </c>
      <c r="I960" s="3" t="s">
        <v>2</v>
      </c>
      <c r="J960" s="3" t="s">
        <v>13</v>
      </c>
      <c r="K960" s="3" t="s">
        <v>9</v>
      </c>
      <c r="L960" s="3" t="s">
        <v>17</v>
      </c>
      <c r="M960" s="4">
        <v>1</v>
      </c>
      <c r="N960" s="5">
        <v>142.06</v>
      </c>
      <c r="O960" s="6">
        <v>0</v>
      </c>
      <c r="P960" s="5">
        <v>77.36</v>
      </c>
      <c r="Q960" s="5">
        <f t="shared" si="56"/>
        <v>142.06</v>
      </c>
      <c r="R960" s="5">
        <f t="shared" si="57"/>
        <v>77.36</v>
      </c>
      <c r="S960" s="5">
        <f t="shared" si="58"/>
        <v>64.7</v>
      </c>
      <c r="T960" s="7">
        <f t="shared" si="59"/>
        <v>0.45544136280444886</v>
      </c>
    </row>
    <row r="961" spans="1:20" ht="15.5" x14ac:dyDescent="0.35">
      <c r="A961" s="1">
        <v>4204</v>
      </c>
      <c r="B961" s="2">
        <v>46173</v>
      </c>
      <c r="C961" s="3">
        <f>YEAR(SalesDataTable[[#This Row],[Order Date]])</f>
        <v>2026</v>
      </c>
      <c r="D961" s="8" t="str">
        <f>"Q"&amp;ROUNDUP(MONTH(SalesDataTable[[#This Row],[Order Date]])/3,0)</f>
        <v>Q2</v>
      </c>
      <c r="E961" s="3">
        <f>MONTH(SalesDataTable[[#This Row],[Order Date]])</f>
        <v>5</v>
      </c>
      <c r="F961" s="3" t="str">
        <f>TEXT(SalesDataTable[[#This Row],[Order Date]],"MMM")</f>
        <v>May</v>
      </c>
      <c r="G961" s="3" t="s">
        <v>6</v>
      </c>
      <c r="H961" s="3" t="s">
        <v>41</v>
      </c>
      <c r="I961" s="3" t="s">
        <v>2</v>
      </c>
      <c r="J961" s="3" t="s">
        <v>13</v>
      </c>
      <c r="K961" s="3" t="s">
        <v>4</v>
      </c>
      <c r="L961" s="3" t="s">
        <v>5</v>
      </c>
      <c r="M961" s="4">
        <v>1</v>
      </c>
      <c r="N961" s="5">
        <v>81.37</v>
      </c>
      <c r="O961" s="6">
        <v>0</v>
      </c>
      <c r="P961" s="5">
        <v>42.01</v>
      </c>
      <c r="Q961" s="5">
        <f t="shared" si="56"/>
        <v>81.37</v>
      </c>
      <c r="R961" s="5">
        <f t="shared" si="57"/>
        <v>42.01</v>
      </c>
      <c r="S961" s="5">
        <f t="shared" si="58"/>
        <v>39.360000000000007</v>
      </c>
      <c r="T961" s="7">
        <f t="shared" si="59"/>
        <v>0.48371635737986979</v>
      </c>
    </row>
    <row r="962" spans="1:20" ht="15.5" x14ac:dyDescent="0.35">
      <c r="A962" s="1">
        <v>4234</v>
      </c>
      <c r="B962" s="2">
        <v>46173</v>
      </c>
      <c r="C962" s="3">
        <f>YEAR(SalesDataTable[[#This Row],[Order Date]])</f>
        <v>2026</v>
      </c>
      <c r="D962" s="8" t="str">
        <f>"Q"&amp;ROUNDUP(MONTH(SalesDataTable[[#This Row],[Order Date]])/3,0)</f>
        <v>Q2</v>
      </c>
      <c r="E962" s="3">
        <f>MONTH(SalesDataTable[[#This Row],[Order Date]])</f>
        <v>5</v>
      </c>
      <c r="F962" s="3" t="str">
        <f>TEXT(SalesDataTable[[#This Row],[Order Date]],"MMM")</f>
        <v>May</v>
      </c>
      <c r="G962" s="3" t="s">
        <v>20</v>
      </c>
      <c r="H962" s="3" t="s">
        <v>33</v>
      </c>
      <c r="I962" s="3" t="s">
        <v>19</v>
      </c>
      <c r="J962" s="3" t="s">
        <v>13</v>
      </c>
      <c r="K962" s="3" t="s">
        <v>23</v>
      </c>
      <c r="L962" s="3" t="s">
        <v>51</v>
      </c>
      <c r="M962" s="4">
        <v>1</v>
      </c>
      <c r="N962" s="5">
        <v>120.75</v>
      </c>
      <c r="O962" s="6">
        <v>0</v>
      </c>
      <c r="P962" s="5">
        <v>61.21</v>
      </c>
      <c r="Q962" s="5">
        <f t="shared" ref="Q962:Q1025" si="60">M962*N962*(1-O962)</f>
        <v>120.75</v>
      </c>
      <c r="R962" s="5">
        <f t="shared" ref="R962:R1025" si="61">M962*P962</f>
        <v>61.21</v>
      </c>
      <c r="S962" s="5">
        <f t="shared" ref="S962:S1025" si="62">Q962-R962</f>
        <v>59.54</v>
      </c>
      <c r="T962" s="7">
        <f t="shared" ref="T962:T1025" si="63">IFERROR(S962/Q962,0)</f>
        <v>0.49308488612836437</v>
      </c>
    </row>
    <row r="963" spans="1:20" ht="15.5" x14ac:dyDescent="0.35">
      <c r="A963" s="1">
        <v>4696</v>
      </c>
      <c r="B963" s="2">
        <v>46173</v>
      </c>
      <c r="C963" s="3">
        <f>YEAR(SalesDataTable[[#This Row],[Order Date]])</f>
        <v>2026</v>
      </c>
      <c r="D963" s="8" t="str">
        <f>"Q"&amp;ROUNDUP(MONTH(SalesDataTable[[#This Row],[Order Date]])/3,0)</f>
        <v>Q2</v>
      </c>
      <c r="E963" s="3">
        <f>MONTH(SalesDataTable[[#This Row],[Order Date]])</f>
        <v>5</v>
      </c>
      <c r="F963" s="3" t="str">
        <f>TEXT(SalesDataTable[[#This Row],[Order Date]],"MMM")</f>
        <v>May</v>
      </c>
      <c r="G963" s="3" t="s">
        <v>6</v>
      </c>
      <c r="H963" s="3" t="s">
        <v>49</v>
      </c>
      <c r="I963" s="3" t="s">
        <v>2</v>
      </c>
      <c r="J963" s="3" t="s">
        <v>13</v>
      </c>
      <c r="K963" s="3" t="s">
        <v>4</v>
      </c>
      <c r="L963" s="3" t="s">
        <v>5</v>
      </c>
      <c r="M963" s="4">
        <v>4</v>
      </c>
      <c r="N963" s="5">
        <v>81.790000000000006</v>
      </c>
      <c r="O963" s="6">
        <v>0</v>
      </c>
      <c r="P963" s="5">
        <v>42.96</v>
      </c>
      <c r="Q963" s="5">
        <f t="shared" si="60"/>
        <v>327.16000000000003</v>
      </c>
      <c r="R963" s="5">
        <f t="shared" si="61"/>
        <v>171.84</v>
      </c>
      <c r="S963" s="5">
        <f t="shared" si="62"/>
        <v>155.32000000000002</v>
      </c>
      <c r="T963" s="7">
        <f t="shared" si="63"/>
        <v>0.47475241472062601</v>
      </c>
    </row>
    <row r="964" spans="1:20" ht="15.5" x14ac:dyDescent="0.35">
      <c r="A964" s="1">
        <v>4755</v>
      </c>
      <c r="B964" s="2">
        <v>46173</v>
      </c>
      <c r="C964" s="3">
        <f>YEAR(SalesDataTable[[#This Row],[Order Date]])</f>
        <v>2026</v>
      </c>
      <c r="D964" s="8" t="str">
        <f>"Q"&amp;ROUNDUP(MONTH(SalesDataTable[[#This Row],[Order Date]])/3,0)</f>
        <v>Q2</v>
      </c>
      <c r="E964" s="3">
        <f>MONTH(SalesDataTable[[#This Row],[Order Date]])</f>
        <v>5</v>
      </c>
      <c r="F964" s="3" t="str">
        <f>TEXT(SalesDataTable[[#This Row],[Order Date]],"MMM")</f>
        <v>May</v>
      </c>
      <c r="G964" s="3" t="s">
        <v>0</v>
      </c>
      <c r="H964" s="3" t="s">
        <v>50</v>
      </c>
      <c r="I964" s="3" t="s">
        <v>2</v>
      </c>
      <c r="J964" s="3" t="s">
        <v>13</v>
      </c>
      <c r="K964" s="3" t="s">
        <v>23</v>
      </c>
      <c r="L964" s="3" t="s">
        <v>40</v>
      </c>
      <c r="M964" s="4">
        <v>1</v>
      </c>
      <c r="N964" s="5">
        <v>81.2</v>
      </c>
      <c r="O964" s="6">
        <v>0.1</v>
      </c>
      <c r="P964" s="5">
        <v>40.270000000000003</v>
      </c>
      <c r="Q964" s="5">
        <f t="shared" si="60"/>
        <v>73.08</v>
      </c>
      <c r="R964" s="5">
        <f t="shared" si="61"/>
        <v>40.270000000000003</v>
      </c>
      <c r="S964" s="5">
        <f t="shared" si="62"/>
        <v>32.809999999999995</v>
      </c>
      <c r="T964" s="7">
        <f t="shared" si="63"/>
        <v>0.44896004378762994</v>
      </c>
    </row>
    <row r="965" spans="1:20" ht="15.5" x14ac:dyDescent="0.35">
      <c r="A965" s="1">
        <v>5090</v>
      </c>
      <c r="B965" s="2">
        <v>46173</v>
      </c>
      <c r="C965" s="3">
        <f>YEAR(SalesDataTable[[#This Row],[Order Date]])</f>
        <v>2026</v>
      </c>
      <c r="D965" s="8" t="str">
        <f>"Q"&amp;ROUNDUP(MONTH(SalesDataTable[[#This Row],[Order Date]])/3,0)</f>
        <v>Q2</v>
      </c>
      <c r="E965" s="3">
        <f>MONTH(SalesDataTable[[#This Row],[Order Date]])</f>
        <v>5</v>
      </c>
      <c r="F965" s="3" t="str">
        <f>TEXT(SalesDataTable[[#This Row],[Order Date]],"MMM")</f>
        <v>May</v>
      </c>
      <c r="G965" s="3" t="s">
        <v>6</v>
      </c>
      <c r="H965" s="3" t="s">
        <v>7</v>
      </c>
      <c r="I965" s="3" t="s">
        <v>28</v>
      </c>
      <c r="J965" s="3" t="s">
        <v>13</v>
      </c>
      <c r="K965" s="3" t="s">
        <v>14</v>
      </c>
      <c r="L965" s="3" t="s">
        <v>32</v>
      </c>
      <c r="M965" s="4">
        <v>2</v>
      </c>
      <c r="N965" s="5">
        <v>46.52</v>
      </c>
      <c r="O965" s="6">
        <v>0.05</v>
      </c>
      <c r="P965" s="5">
        <v>18.739999999999998</v>
      </c>
      <c r="Q965" s="5">
        <f t="shared" si="60"/>
        <v>88.388000000000005</v>
      </c>
      <c r="R965" s="5">
        <f t="shared" si="61"/>
        <v>37.479999999999997</v>
      </c>
      <c r="S965" s="5">
        <f t="shared" si="62"/>
        <v>50.908000000000008</v>
      </c>
      <c r="T965" s="7">
        <f t="shared" si="63"/>
        <v>0.57596053762954258</v>
      </c>
    </row>
    <row r="966" spans="1:20" ht="15.5" x14ac:dyDescent="0.35">
      <c r="A966" s="1">
        <v>27</v>
      </c>
      <c r="B966" s="2">
        <v>46174</v>
      </c>
      <c r="C966" s="3">
        <f>YEAR(SalesDataTable[[#This Row],[Order Date]])</f>
        <v>2026</v>
      </c>
      <c r="D966" s="8" t="str">
        <f>"Q"&amp;ROUNDUP(MONTH(SalesDataTable[[#This Row],[Order Date]])/3,0)</f>
        <v>Q2</v>
      </c>
      <c r="E966" s="3">
        <f>MONTH(SalesDataTable[[#This Row],[Order Date]])</f>
        <v>6</v>
      </c>
      <c r="F966" s="3" t="str">
        <f>TEXT(SalesDataTable[[#This Row],[Order Date]],"MMM")</f>
        <v>Jun</v>
      </c>
      <c r="G966" s="3" t="s">
        <v>20</v>
      </c>
      <c r="H966" s="3" t="s">
        <v>47</v>
      </c>
      <c r="I966" s="3" t="s">
        <v>2</v>
      </c>
      <c r="J966" s="3" t="s">
        <v>3</v>
      </c>
      <c r="K966" s="3" t="s">
        <v>23</v>
      </c>
      <c r="L966" s="3" t="s">
        <v>29</v>
      </c>
      <c r="M966" s="4">
        <v>1</v>
      </c>
      <c r="N966" s="5">
        <v>195.22</v>
      </c>
      <c r="O966" s="6">
        <v>0</v>
      </c>
      <c r="P966" s="5">
        <v>105.91</v>
      </c>
      <c r="Q966" s="5">
        <f t="shared" si="60"/>
        <v>195.22</v>
      </c>
      <c r="R966" s="5">
        <f t="shared" si="61"/>
        <v>105.91</v>
      </c>
      <c r="S966" s="5">
        <f t="shared" si="62"/>
        <v>89.31</v>
      </c>
      <c r="T966" s="7">
        <f t="shared" si="63"/>
        <v>0.45748386435816002</v>
      </c>
    </row>
    <row r="967" spans="1:20" ht="15.5" x14ac:dyDescent="0.35">
      <c r="A967" s="1">
        <v>463</v>
      </c>
      <c r="B967" s="2">
        <v>46174</v>
      </c>
      <c r="C967" s="3">
        <f>YEAR(SalesDataTable[[#This Row],[Order Date]])</f>
        <v>2026</v>
      </c>
      <c r="D967" s="8" t="str">
        <f>"Q"&amp;ROUNDUP(MONTH(SalesDataTable[[#This Row],[Order Date]])/3,0)</f>
        <v>Q2</v>
      </c>
      <c r="E967" s="3">
        <f>MONTH(SalesDataTable[[#This Row],[Order Date]])</f>
        <v>6</v>
      </c>
      <c r="F967" s="3" t="str">
        <f>TEXT(SalesDataTable[[#This Row],[Order Date]],"MMM")</f>
        <v>Jun</v>
      </c>
      <c r="G967" s="3" t="s">
        <v>20</v>
      </c>
      <c r="H967" s="3" t="s">
        <v>21</v>
      </c>
      <c r="I967" s="3" t="s">
        <v>2</v>
      </c>
      <c r="J967" s="3" t="s">
        <v>13</v>
      </c>
      <c r="K967" s="3" t="s">
        <v>4</v>
      </c>
      <c r="L967" s="3" t="s">
        <v>26</v>
      </c>
      <c r="M967" s="4">
        <v>1</v>
      </c>
      <c r="N967" s="5">
        <v>40.71</v>
      </c>
      <c r="O967" s="6">
        <v>0.05</v>
      </c>
      <c r="P967" s="5">
        <v>16.559999999999999</v>
      </c>
      <c r="Q967" s="5">
        <f t="shared" si="60"/>
        <v>38.674500000000002</v>
      </c>
      <c r="R967" s="5">
        <f t="shared" si="61"/>
        <v>16.559999999999999</v>
      </c>
      <c r="S967" s="5">
        <f t="shared" si="62"/>
        <v>22.114500000000003</v>
      </c>
      <c r="T967" s="7">
        <f t="shared" si="63"/>
        <v>0.57181088314005357</v>
      </c>
    </row>
    <row r="968" spans="1:20" ht="15.5" x14ac:dyDescent="0.35">
      <c r="A968" s="1">
        <v>653</v>
      </c>
      <c r="B968" s="2">
        <v>46174</v>
      </c>
      <c r="C968" s="3">
        <f>YEAR(SalesDataTable[[#This Row],[Order Date]])</f>
        <v>2026</v>
      </c>
      <c r="D968" s="8" t="str">
        <f>"Q"&amp;ROUNDUP(MONTH(SalesDataTable[[#This Row],[Order Date]])/3,0)</f>
        <v>Q2</v>
      </c>
      <c r="E968" s="3">
        <f>MONTH(SalesDataTable[[#This Row],[Order Date]])</f>
        <v>6</v>
      </c>
      <c r="F968" s="3" t="str">
        <f>TEXT(SalesDataTable[[#This Row],[Order Date]],"MMM")</f>
        <v>Jun</v>
      </c>
      <c r="G968" s="3" t="s">
        <v>6</v>
      </c>
      <c r="H968" s="3" t="s">
        <v>41</v>
      </c>
      <c r="I968" s="3" t="s">
        <v>2</v>
      </c>
      <c r="J968" s="3" t="s">
        <v>3</v>
      </c>
      <c r="K968" s="3" t="s">
        <v>34</v>
      </c>
      <c r="L968" s="3" t="s">
        <v>35</v>
      </c>
      <c r="M968" s="4">
        <v>1</v>
      </c>
      <c r="N968" s="5">
        <v>41.26</v>
      </c>
      <c r="O968" s="6">
        <v>0.05</v>
      </c>
      <c r="P968" s="5">
        <v>14.32</v>
      </c>
      <c r="Q968" s="5">
        <f t="shared" si="60"/>
        <v>39.196999999999996</v>
      </c>
      <c r="R968" s="5">
        <f t="shared" si="61"/>
        <v>14.32</v>
      </c>
      <c r="S968" s="5">
        <f t="shared" si="62"/>
        <v>24.876999999999995</v>
      </c>
      <c r="T968" s="7">
        <f t="shared" si="63"/>
        <v>0.63466591831007468</v>
      </c>
    </row>
    <row r="969" spans="1:20" ht="15.5" x14ac:dyDescent="0.35">
      <c r="A969" s="1">
        <v>1485</v>
      </c>
      <c r="B969" s="2">
        <v>46174</v>
      </c>
      <c r="C969" s="3">
        <f>YEAR(SalesDataTable[[#This Row],[Order Date]])</f>
        <v>2026</v>
      </c>
      <c r="D969" s="8" t="str">
        <f>"Q"&amp;ROUNDUP(MONTH(SalesDataTable[[#This Row],[Order Date]])/3,0)</f>
        <v>Q2</v>
      </c>
      <c r="E969" s="3">
        <f>MONTH(SalesDataTable[[#This Row],[Order Date]])</f>
        <v>6</v>
      </c>
      <c r="F969" s="3" t="str">
        <f>TEXT(SalesDataTable[[#This Row],[Order Date]],"MMM")</f>
        <v>Jun</v>
      </c>
      <c r="G969" s="3" t="s">
        <v>6</v>
      </c>
      <c r="H969" s="3" t="s">
        <v>41</v>
      </c>
      <c r="I969" s="3" t="s">
        <v>19</v>
      </c>
      <c r="J969" s="3" t="s">
        <v>13</v>
      </c>
      <c r="K969" s="3" t="s">
        <v>34</v>
      </c>
      <c r="L969" s="3" t="s">
        <v>35</v>
      </c>
      <c r="M969" s="4">
        <v>2</v>
      </c>
      <c r="N969" s="5">
        <v>40.840000000000003</v>
      </c>
      <c r="O969" s="6">
        <v>0</v>
      </c>
      <c r="P969" s="5">
        <v>14.48</v>
      </c>
      <c r="Q969" s="5">
        <f t="shared" si="60"/>
        <v>81.680000000000007</v>
      </c>
      <c r="R969" s="5">
        <f t="shared" si="61"/>
        <v>28.96</v>
      </c>
      <c r="S969" s="5">
        <f t="shared" si="62"/>
        <v>52.720000000000006</v>
      </c>
      <c r="T969" s="7">
        <f t="shared" si="63"/>
        <v>0.64544564152791384</v>
      </c>
    </row>
    <row r="970" spans="1:20" ht="15.5" x14ac:dyDescent="0.35">
      <c r="A970" s="1">
        <v>1925</v>
      </c>
      <c r="B970" s="2">
        <v>46174</v>
      </c>
      <c r="C970" s="3">
        <f>YEAR(SalesDataTable[[#This Row],[Order Date]])</f>
        <v>2026</v>
      </c>
      <c r="D970" s="8" t="str">
        <f>"Q"&amp;ROUNDUP(MONTH(SalesDataTable[[#This Row],[Order Date]])/3,0)</f>
        <v>Q2</v>
      </c>
      <c r="E970" s="3">
        <f>MONTH(SalesDataTable[[#This Row],[Order Date]])</f>
        <v>6</v>
      </c>
      <c r="F970" s="3" t="str">
        <f>TEXT(SalesDataTable[[#This Row],[Order Date]],"MMM")</f>
        <v>Jun</v>
      </c>
      <c r="G970" s="3" t="s">
        <v>20</v>
      </c>
      <c r="H970" s="3" t="s">
        <v>21</v>
      </c>
      <c r="I970" s="3" t="s">
        <v>2</v>
      </c>
      <c r="J970" s="3" t="s">
        <v>3</v>
      </c>
      <c r="K970" s="3" t="s">
        <v>9</v>
      </c>
      <c r="L970" s="3" t="s">
        <v>17</v>
      </c>
      <c r="M970" s="4">
        <v>1</v>
      </c>
      <c r="N970" s="5">
        <v>143.32</v>
      </c>
      <c r="O970" s="6">
        <v>0</v>
      </c>
      <c r="P970" s="5">
        <v>80.36</v>
      </c>
      <c r="Q970" s="5">
        <f t="shared" si="60"/>
        <v>143.32</v>
      </c>
      <c r="R970" s="5">
        <f t="shared" si="61"/>
        <v>80.36</v>
      </c>
      <c r="S970" s="5">
        <f t="shared" si="62"/>
        <v>62.959999999999994</v>
      </c>
      <c r="T970" s="7">
        <f t="shared" si="63"/>
        <v>0.43929667876081496</v>
      </c>
    </row>
    <row r="971" spans="1:20" ht="15.5" x14ac:dyDescent="0.35">
      <c r="A971" s="1">
        <v>1952</v>
      </c>
      <c r="B971" s="2">
        <v>46174</v>
      </c>
      <c r="C971" s="3">
        <f>YEAR(SalesDataTable[[#This Row],[Order Date]])</f>
        <v>2026</v>
      </c>
      <c r="D971" s="8" t="str">
        <f>"Q"&amp;ROUNDUP(MONTH(SalesDataTable[[#This Row],[Order Date]])/3,0)</f>
        <v>Q2</v>
      </c>
      <c r="E971" s="3">
        <f>MONTH(SalesDataTable[[#This Row],[Order Date]])</f>
        <v>6</v>
      </c>
      <c r="F971" s="3" t="str">
        <f>TEXT(SalesDataTable[[#This Row],[Order Date]],"MMM")</f>
        <v>Jun</v>
      </c>
      <c r="G971" s="3" t="s">
        <v>0</v>
      </c>
      <c r="H971" s="3" t="s">
        <v>50</v>
      </c>
      <c r="I971" s="3" t="s">
        <v>2</v>
      </c>
      <c r="J971" s="3" t="s">
        <v>13</v>
      </c>
      <c r="K971" s="3" t="s">
        <v>9</v>
      </c>
      <c r="L971" s="3" t="s">
        <v>37</v>
      </c>
      <c r="M971" s="4">
        <v>2</v>
      </c>
      <c r="N971" s="5">
        <v>156.31</v>
      </c>
      <c r="O971" s="6">
        <v>0</v>
      </c>
      <c r="P971" s="5">
        <v>79.87</v>
      </c>
      <c r="Q971" s="5">
        <f t="shared" si="60"/>
        <v>312.62</v>
      </c>
      <c r="R971" s="5">
        <f t="shared" si="61"/>
        <v>159.74</v>
      </c>
      <c r="S971" s="5">
        <f t="shared" si="62"/>
        <v>152.88</v>
      </c>
      <c r="T971" s="7">
        <f t="shared" si="63"/>
        <v>0.4890282131661442</v>
      </c>
    </row>
    <row r="972" spans="1:20" ht="15.5" x14ac:dyDescent="0.35">
      <c r="A972" s="1">
        <v>2010</v>
      </c>
      <c r="B972" s="2">
        <v>46174</v>
      </c>
      <c r="C972" s="3">
        <f>YEAR(SalesDataTable[[#This Row],[Order Date]])</f>
        <v>2026</v>
      </c>
      <c r="D972" s="8" t="str">
        <f>"Q"&amp;ROUNDUP(MONTH(SalesDataTable[[#This Row],[Order Date]])/3,0)</f>
        <v>Q2</v>
      </c>
      <c r="E972" s="3">
        <f>MONTH(SalesDataTable[[#This Row],[Order Date]])</f>
        <v>6</v>
      </c>
      <c r="F972" s="3" t="str">
        <f>TEXT(SalesDataTable[[#This Row],[Order Date]],"MMM")</f>
        <v>Jun</v>
      </c>
      <c r="G972" s="3" t="s">
        <v>20</v>
      </c>
      <c r="H972" s="3" t="s">
        <v>33</v>
      </c>
      <c r="I972" s="3" t="s">
        <v>2</v>
      </c>
      <c r="J972" s="3" t="s">
        <v>13</v>
      </c>
      <c r="K972" s="3" t="s">
        <v>4</v>
      </c>
      <c r="L972" s="3" t="s">
        <v>30</v>
      </c>
      <c r="M972" s="4">
        <v>3</v>
      </c>
      <c r="N972" s="5">
        <v>100.69</v>
      </c>
      <c r="O972" s="6">
        <v>0.1</v>
      </c>
      <c r="P972" s="5">
        <v>51.31</v>
      </c>
      <c r="Q972" s="5">
        <f t="shared" si="60"/>
        <v>271.863</v>
      </c>
      <c r="R972" s="5">
        <f t="shared" si="61"/>
        <v>153.93</v>
      </c>
      <c r="S972" s="5">
        <f t="shared" si="62"/>
        <v>117.93299999999999</v>
      </c>
      <c r="T972" s="7">
        <f t="shared" si="63"/>
        <v>0.43379569856876438</v>
      </c>
    </row>
    <row r="973" spans="1:20" ht="15.5" x14ac:dyDescent="0.35">
      <c r="A973" s="1">
        <v>2114</v>
      </c>
      <c r="B973" s="2">
        <v>46174</v>
      </c>
      <c r="C973" s="3">
        <f>YEAR(SalesDataTable[[#This Row],[Order Date]])</f>
        <v>2026</v>
      </c>
      <c r="D973" s="8" t="str">
        <f>"Q"&amp;ROUNDUP(MONTH(SalesDataTable[[#This Row],[Order Date]])/3,0)</f>
        <v>Q2</v>
      </c>
      <c r="E973" s="3">
        <f>MONTH(SalesDataTable[[#This Row],[Order Date]])</f>
        <v>6</v>
      </c>
      <c r="F973" s="3" t="str">
        <f>TEXT(SalesDataTable[[#This Row],[Order Date]],"MMM")</f>
        <v>Jun</v>
      </c>
      <c r="G973" s="3" t="s">
        <v>20</v>
      </c>
      <c r="H973" s="3" t="s">
        <v>47</v>
      </c>
      <c r="I973" s="3" t="s">
        <v>19</v>
      </c>
      <c r="J973" s="3" t="s">
        <v>16</v>
      </c>
      <c r="K973" s="3" t="s">
        <v>14</v>
      </c>
      <c r="L973" s="3" t="s">
        <v>32</v>
      </c>
      <c r="M973" s="4">
        <v>2</v>
      </c>
      <c r="N973" s="5">
        <v>45.54</v>
      </c>
      <c r="O973" s="6">
        <v>0.1</v>
      </c>
      <c r="P973" s="5">
        <v>18.309999999999999</v>
      </c>
      <c r="Q973" s="5">
        <f t="shared" si="60"/>
        <v>81.971999999999994</v>
      </c>
      <c r="R973" s="5">
        <f t="shared" si="61"/>
        <v>36.619999999999997</v>
      </c>
      <c r="S973" s="5">
        <f t="shared" si="62"/>
        <v>45.351999999999997</v>
      </c>
      <c r="T973" s="7">
        <f t="shared" si="63"/>
        <v>0.5532620894939736</v>
      </c>
    </row>
    <row r="974" spans="1:20" ht="15.5" x14ac:dyDescent="0.35">
      <c r="A974" s="1">
        <v>3104</v>
      </c>
      <c r="B974" s="2">
        <v>46174</v>
      </c>
      <c r="C974" s="3">
        <f>YEAR(SalesDataTable[[#This Row],[Order Date]])</f>
        <v>2026</v>
      </c>
      <c r="D974" s="8" t="str">
        <f>"Q"&amp;ROUNDUP(MONTH(SalesDataTable[[#This Row],[Order Date]])/3,0)</f>
        <v>Q2</v>
      </c>
      <c r="E974" s="3">
        <f>MONTH(SalesDataTable[[#This Row],[Order Date]])</f>
        <v>6</v>
      </c>
      <c r="F974" s="3" t="str">
        <f>TEXT(SalesDataTable[[#This Row],[Order Date]],"MMM")</f>
        <v>Jun</v>
      </c>
      <c r="G974" s="3" t="s">
        <v>11</v>
      </c>
      <c r="H974" s="3" t="s">
        <v>18</v>
      </c>
      <c r="I974" s="3" t="s">
        <v>8</v>
      </c>
      <c r="J974" s="3" t="s">
        <v>16</v>
      </c>
      <c r="K974" s="3" t="s">
        <v>9</v>
      </c>
      <c r="L974" s="3" t="s">
        <v>37</v>
      </c>
      <c r="M974" s="4">
        <v>5</v>
      </c>
      <c r="N974" s="5">
        <v>153.97</v>
      </c>
      <c r="O974" s="6">
        <v>0.15</v>
      </c>
      <c r="P974" s="5">
        <v>79.81</v>
      </c>
      <c r="Q974" s="5">
        <f t="shared" si="60"/>
        <v>654.37249999999995</v>
      </c>
      <c r="R974" s="5">
        <f t="shared" si="61"/>
        <v>399.05</v>
      </c>
      <c r="S974" s="5">
        <f t="shared" si="62"/>
        <v>255.32249999999993</v>
      </c>
      <c r="T974" s="7">
        <f t="shared" si="63"/>
        <v>0.39017914108554369</v>
      </c>
    </row>
    <row r="975" spans="1:20" ht="15.5" x14ac:dyDescent="0.35">
      <c r="A975" s="1">
        <v>3230</v>
      </c>
      <c r="B975" s="2">
        <v>46174</v>
      </c>
      <c r="C975" s="3">
        <f>YEAR(SalesDataTable[[#This Row],[Order Date]])</f>
        <v>2026</v>
      </c>
      <c r="D975" s="8" t="str">
        <f>"Q"&amp;ROUNDUP(MONTH(SalesDataTable[[#This Row],[Order Date]])/3,0)</f>
        <v>Q2</v>
      </c>
      <c r="E975" s="3">
        <f>MONTH(SalesDataTable[[#This Row],[Order Date]])</f>
        <v>6</v>
      </c>
      <c r="F975" s="3" t="str">
        <f>TEXT(SalesDataTable[[#This Row],[Order Date]],"MMM")</f>
        <v>Jun</v>
      </c>
      <c r="G975" s="3" t="s">
        <v>11</v>
      </c>
      <c r="H975" s="3" t="s">
        <v>52</v>
      </c>
      <c r="I975" s="3" t="s">
        <v>19</v>
      </c>
      <c r="J975" s="3" t="s">
        <v>3</v>
      </c>
      <c r="K975" s="3" t="s">
        <v>34</v>
      </c>
      <c r="L975" s="3" t="s">
        <v>38</v>
      </c>
      <c r="M975" s="4">
        <v>1</v>
      </c>
      <c r="N975" s="5">
        <v>124.17</v>
      </c>
      <c r="O975" s="6">
        <v>0</v>
      </c>
      <c r="P975" s="5">
        <v>71.040000000000006</v>
      </c>
      <c r="Q975" s="5">
        <f t="shared" si="60"/>
        <v>124.17</v>
      </c>
      <c r="R975" s="5">
        <f t="shared" si="61"/>
        <v>71.040000000000006</v>
      </c>
      <c r="S975" s="5">
        <f t="shared" si="62"/>
        <v>53.129999999999995</v>
      </c>
      <c r="T975" s="7">
        <f t="shared" si="63"/>
        <v>0.4278811307079004</v>
      </c>
    </row>
    <row r="976" spans="1:20" ht="15.5" x14ac:dyDescent="0.35">
      <c r="A976" s="1">
        <v>3415</v>
      </c>
      <c r="B976" s="2">
        <v>46174</v>
      </c>
      <c r="C976" s="3">
        <f>YEAR(SalesDataTable[[#This Row],[Order Date]])</f>
        <v>2026</v>
      </c>
      <c r="D976" s="8" t="str">
        <f>"Q"&amp;ROUNDUP(MONTH(SalesDataTable[[#This Row],[Order Date]])/3,0)</f>
        <v>Q2</v>
      </c>
      <c r="E976" s="3">
        <f>MONTH(SalesDataTable[[#This Row],[Order Date]])</f>
        <v>6</v>
      </c>
      <c r="F976" s="3" t="str">
        <f>TEXT(SalesDataTable[[#This Row],[Order Date]],"MMM")</f>
        <v>Jun</v>
      </c>
      <c r="G976" s="3" t="s">
        <v>11</v>
      </c>
      <c r="H976" s="3" t="s">
        <v>25</v>
      </c>
      <c r="I976" s="3" t="s">
        <v>19</v>
      </c>
      <c r="J976" s="3" t="s">
        <v>3</v>
      </c>
      <c r="K976" s="3" t="s">
        <v>9</v>
      </c>
      <c r="L976" s="3" t="s">
        <v>37</v>
      </c>
      <c r="M976" s="4">
        <v>1</v>
      </c>
      <c r="N976" s="5">
        <v>152.94999999999999</v>
      </c>
      <c r="O976" s="6">
        <v>0.05</v>
      </c>
      <c r="P976" s="5">
        <v>76.97</v>
      </c>
      <c r="Q976" s="5">
        <f t="shared" si="60"/>
        <v>145.30249999999998</v>
      </c>
      <c r="R976" s="5">
        <f t="shared" si="61"/>
        <v>76.97</v>
      </c>
      <c r="S976" s="5">
        <f t="shared" si="62"/>
        <v>68.332499999999982</v>
      </c>
      <c r="T976" s="7">
        <f t="shared" si="63"/>
        <v>0.47027752447480248</v>
      </c>
    </row>
    <row r="977" spans="1:20" ht="15.5" x14ac:dyDescent="0.35">
      <c r="A977" s="1">
        <v>4130</v>
      </c>
      <c r="B977" s="2">
        <v>46174</v>
      </c>
      <c r="C977" s="3">
        <f>YEAR(SalesDataTable[[#This Row],[Order Date]])</f>
        <v>2026</v>
      </c>
      <c r="D977" s="8" t="str">
        <f>"Q"&amp;ROUNDUP(MONTH(SalesDataTable[[#This Row],[Order Date]])/3,0)</f>
        <v>Q2</v>
      </c>
      <c r="E977" s="3">
        <f>MONTH(SalesDataTable[[#This Row],[Order Date]])</f>
        <v>6</v>
      </c>
      <c r="F977" s="3" t="str">
        <f>TEXT(SalesDataTable[[#This Row],[Order Date]],"MMM")</f>
        <v>Jun</v>
      </c>
      <c r="G977" s="3" t="s">
        <v>20</v>
      </c>
      <c r="H977" s="3" t="s">
        <v>47</v>
      </c>
      <c r="I977" s="3" t="s">
        <v>2</v>
      </c>
      <c r="J977" s="3" t="s">
        <v>13</v>
      </c>
      <c r="K977" s="3" t="s">
        <v>4</v>
      </c>
      <c r="L977" s="3" t="s">
        <v>5</v>
      </c>
      <c r="M977" s="4">
        <v>3</v>
      </c>
      <c r="N977" s="5">
        <v>80.099999999999994</v>
      </c>
      <c r="O977" s="6">
        <v>0</v>
      </c>
      <c r="P977" s="5">
        <v>43.51</v>
      </c>
      <c r="Q977" s="5">
        <f t="shared" si="60"/>
        <v>240.29999999999998</v>
      </c>
      <c r="R977" s="5">
        <f t="shared" si="61"/>
        <v>130.53</v>
      </c>
      <c r="S977" s="5">
        <f t="shared" si="62"/>
        <v>109.76999999999998</v>
      </c>
      <c r="T977" s="7">
        <f t="shared" si="63"/>
        <v>0.45680399500624214</v>
      </c>
    </row>
    <row r="978" spans="1:20" ht="15.5" x14ac:dyDescent="0.35">
      <c r="A978" s="1">
        <v>4314</v>
      </c>
      <c r="B978" s="2">
        <v>46174</v>
      </c>
      <c r="C978" s="3">
        <f>YEAR(SalesDataTable[[#This Row],[Order Date]])</f>
        <v>2026</v>
      </c>
      <c r="D978" s="8" t="str">
        <f>"Q"&amp;ROUNDUP(MONTH(SalesDataTable[[#This Row],[Order Date]])/3,0)</f>
        <v>Q2</v>
      </c>
      <c r="E978" s="3">
        <f>MONTH(SalesDataTable[[#This Row],[Order Date]])</f>
        <v>6</v>
      </c>
      <c r="F978" s="3" t="str">
        <f>TEXT(SalesDataTable[[#This Row],[Order Date]],"MMM")</f>
        <v>Jun</v>
      </c>
      <c r="G978" s="3" t="s">
        <v>20</v>
      </c>
      <c r="H978" s="3" t="s">
        <v>21</v>
      </c>
      <c r="I978" s="3" t="s">
        <v>19</v>
      </c>
      <c r="J978" s="3" t="s">
        <v>13</v>
      </c>
      <c r="K978" s="3" t="s">
        <v>34</v>
      </c>
      <c r="L978" s="3" t="s">
        <v>42</v>
      </c>
      <c r="M978" s="4">
        <v>2</v>
      </c>
      <c r="N978" s="5">
        <v>36.61</v>
      </c>
      <c r="O978" s="6">
        <v>0</v>
      </c>
      <c r="P978" s="5">
        <v>14.15</v>
      </c>
      <c r="Q978" s="5">
        <f t="shared" si="60"/>
        <v>73.22</v>
      </c>
      <c r="R978" s="5">
        <f t="shared" si="61"/>
        <v>28.3</v>
      </c>
      <c r="S978" s="5">
        <f t="shared" si="62"/>
        <v>44.92</v>
      </c>
      <c r="T978" s="7">
        <f t="shared" si="63"/>
        <v>0.61349358098880091</v>
      </c>
    </row>
    <row r="979" spans="1:20" ht="15.5" x14ac:dyDescent="0.35">
      <c r="A979" s="1">
        <v>998</v>
      </c>
      <c r="B979" s="2">
        <v>46175</v>
      </c>
      <c r="C979" s="3">
        <f>YEAR(SalesDataTable[[#This Row],[Order Date]])</f>
        <v>2026</v>
      </c>
      <c r="D979" s="8" t="str">
        <f>"Q"&amp;ROUNDUP(MONTH(SalesDataTable[[#This Row],[Order Date]])/3,0)</f>
        <v>Q2</v>
      </c>
      <c r="E979" s="3">
        <f>MONTH(SalesDataTable[[#This Row],[Order Date]])</f>
        <v>6</v>
      </c>
      <c r="F979" s="3" t="str">
        <f>TEXT(SalesDataTable[[#This Row],[Order Date]],"MMM")</f>
        <v>Jun</v>
      </c>
      <c r="G979" s="3" t="s">
        <v>6</v>
      </c>
      <c r="H979" s="3" t="s">
        <v>41</v>
      </c>
      <c r="I979" s="3" t="s">
        <v>2</v>
      </c>
      <c r="J979" s="3" t="s">
        <v>3</v>
      </c>
      <c r="K979" s="3" t="s">
        <v>14</v>
      </c>
      <c r="L979" s="3" t="s">
        <v>44</v>
      </c>
      <c r="M979" s="4">
        <v>2</v>
      </c>
      <c r="N979" s="5">
        <v>131.81</v>
      </c>
      <c r="O979" s="6">
        <v>0.05</v>
      </c>
      <c r="P979" s="5">
        <v>66.09</v>
      </c>
      <c r="Q979" s="5">
        <f t="shared" si="60"/>
        <v>250.43899999999999</v>
      </c>
      <c r="R979" s="5">
        <f t="shared" si="61"/>
        <v>132.18</v>
      </c>
      <c r="S979" s="5">
        <f t="shared" si="62"/>
        <v>118.25899999999999</v>
      </c>
      <c r="T979" s="7">
        <f t="shared" si="63"/>
        <v>0.47220680485068217</v>
      </c>
    </row>
    <row r="980" spans="1:20" ht="15.5" x14ac:dyDescent="0.35">
      <c r="A980" s="1">
        <v>1172</v>
      </c>
      <c r="B980" s="2">
        <v>46175</v>
      </c>
      <c r="C980" s="3">
        <f>YEAR(SalesDataTable[[#This Row],[Order Date]])</f>
        <v>2026</v>
      </c>
      <c r="D980" s="8" t="str">
        <f>"Q"&amp;ROUNDUP(MONTH(SalesDataTable[[#This Row],[Order Date]])/3,0)</f>
        <v>Q2</v>
      </c>
      <c r="E980" s="3">
        <f>MONTH(SalesDataTable[[#This Row],[Order Date]])</f>
        <v>6</v>
      </c>
      <c r="F980" s="3" t="str">
        <f>TEXT(SalesDataTable[[#This Row],[Order Date]],"MMM")</f>
        <v>Jun</v>
      </c>
      <c r="G980" s="3" t="s">
        <v>0</v>
      </c>
      <c r="H980" s="3" t="s">
        <v>50</v>
      </c>
      <c r="I980" s="3" t="s">
        <v>2</v>
      </c>
      <c r="J980" s="3" t="s">
        <v>3</v>
      </c>
      <c r="K980" s="3" t="s">
        <v>9</v>
      </c>
      <c r="L980" s="3" t="s">
        <v>37</v>
      </c>
      <c r="M980" s="4">
        <v>1</v>
      </c>
      <c r="N980" s="5">
        <v>153.43</v>
      </c>
      <c r="O980" s="6">
        <v>0.05</v>
      </c>
      <c r="P980" s="5">
        <v>78.16</v>
      </c>
      <c r="Q980" s="5">
        <f t="shared" si="60"/>
        <v>145.7585</v>
      </c>
      <c r="R980" s="5">
        <f t="shared" si="61"/>
        <v>78.16</v>
      </c>
      <c r="S980" s="5">
        <f t="shared" si="62"/>
        <v>67.598500000000001</v>
      </c>
      <c r="T980" s="7">
        <f t="shared" si="63"/>
        <v>0.46377055197467043</v>
      </c>
    </row>
    <row r="981" spans="1:20" ht="15.5" x14ac:dyDescent="0.35">
      <c r="A981" s="1">
        <v>1261</v>
      </c>
      <c r="B981" s="2">
        <v>46175</v>
      </c>
      <c r="C981" s="3">
        <f>YEAR(SalesDataTable[[#This Row],[Order Date]])</f>
        <v>2026</v>
      </c>
      <c r="D981" s="8" t="str">
        <f>"Q"&amp;ROUNDUP(MONTH(SalesDataTable[[#This Row],[Order Date]])/3,0)</f>
        <v>Q2</v>
      </c>
      <c r="E981" s="3">
        <f>MONTH(SalesDataTable[[#This Row],[Order Date]])</f>
        <v>6</v>
      </c>
      <c r="F981" s="3" t="str">
        <f>TEXT(SalesDataTable[[#This Row],[Order Date]],"MMM")</f>
        <v>Jun</v>
      </c>
      <c r="G981" s="3" t="s">
        <v>6</v>
      </c>
      <c r="H981" s="3" t="s">
        <v>49</v>
      </c>
      <c r="I981" s="3" t="s">
        <v>2</v>
      </c>
      <c r="J981" s="3" t="s">
        <v>13</v>
      </c>
      <c r="K981" s="3" t="s">
        <v>4</v>
      </c>
      <c r="L981" s="3" t="s">
        <v>5</v>
      </c>
      <c r="M981" s="4">
        <v>2</v>
      </c>
      <c r="N981" s="5">
        <v>80.06</v>
      </c>
      <c r="O981" s="6">
        <v>0</v>
      </c>
      <c r="P981" s="5">
        <v>42.87</v>
      </c>
      <c r="Q981" s="5">
        <f t="shared" si="60"/>
        <v>160.12</v>
      </c>
      <c r="R981" s="5">
        <f t="shared" si="61"/>
        <v>85.74</v>
      </c>
      <c r="S981" s="5">
        <f t="shared" si="62"/>
        <v>74.38000000000001</v>
      </c>
      <c r="T981" s="7">
        <f t="shared" si="63"/>
        <v>0.4645266050462154</v>
      </c>
    </row>
    <row r="982" spans="1:20" ht="15.5" x14ac:dyDescent="0.35">
      <c r="A982" s="1">
        <v>1762</v>
      </c>
      <c r="B982" s="2">
        <v>46175</v>
      </c>
      <c r="C982" s="3">
        <f>YEAR(SalesDataTable[[#This Row],[Order Date]])</f>
        <v>2026</v>
      </c>
      <c r="D982" s="8" t="str">
        <f>"Q"&amp;ROUNDUP(MONTH(SalesDataTable[[#This Row],[Order Date]])/3,0)</f>
        <v>Q2</v>
      </c>
      <c r="E982" s="3">
        <f>MONTH(SalesDataTable[[#This Row],[Order Date]])</f>
        <v>6</v>
      </c>
      <c r="F982" s="3" t="str">
        <f>TEXT(SalesDataTable[[#This Row],[Order Date]],"MMM")</f>
        <v>Jun</v>
      </c>
      <c r="G982" s="3" t="s">
        <v>20</v>
      </c>
      <c r="H982" s="3" t="s">
        <v>47</v>
      </c>
      <c r="I982" s="3" t="s">
        <v>19</v>
      </c>
      <c r="J982" s="3" t="s">
        <v>16</v>
      </c>
      <c r="K982" s="3" t="s">
        <v>34</v>
      </c>
      <c r="L982" s="3" t="s">
        <v>35</v>
      </c>
      <c r="M982" s="4">
        <v>1</v>
      </c>
      <c r="N982" s="5">
        <v>40.549999999999997</v>
      </c>
      <c r="O982" s="6">
        <v>0</v>
      </c>
      <c r="P982" s="5">
        <v>15.16</v>
      </c>
      <c r="Q982" s="5">
        <f t="shared" si="60"/>
        <v>40.549999999999997</v>
      </c>
      <c r="R982" s="5">
        <f t="shared" si="61"/>
        <v>15.16</v>
      </c>
      <c r="S982" s="5">
        <f t="shared" si="62"/>
        <v>25.389999999999997</v>
      </c>
      <c r="T982" s="7">
        <f t="shared" si="63"/>
        <v>0.62614056720098643</v>
      </c>
    </row>
    <row r="983" spans="1:20" ht="15.5" x14ac:dyDescent="0.35">
      <c r="A983" s="1">
        <v>1851</v>
      </c>
      <c r="B983" s="2">
        <v>46175</v>
      </c>
      <c r="C983" s="3">
        <f>YEAR(SalesDataTable[[#This Row],[Order Date]])</f>
        <v>2026</v>
      </c>
      <c r="D983" s="8" t="str">
        <f>"Q"&amp;ROUNDUP(MONTH(SalesDataTable[[#This Row],[Order Date]])/3,0)</f>
        <v>Q2</v>
      </c>
      <c r="E983" s="3">
        <f>MONTH(SalesDataTable[[#This Row],[Order Date]])</f>
        <v>6</v>
      </c>
      <c r="F983" s="3" t="str">
        <f>TEXT(SalesDataTable[[#This Row],[Order Date]],"MMM")</f>
        <v>Jun</v>
      </c>
      <c r="G983" s="3" t="s">
        <v>6</v>
      </c>
      <c r="H983" s="3" t="s">
        <v>27</v>
      </c>
      <c r="I983" s="3" t="s">
        <v>2</v>
      </c>
      <c r="J983" s="3" t="s">
        <v>13</v>
      </c>
      <c r="K983" s="3" t="s">
        <v>14</v>
      </c>
      <c r="L983" s="3" t="s">
        <v>32</v>
      </c>
      <c r="M983" s="4">
        <v>3</v>
      </c>
      <c r="N983" s="5">
        <v>45.43</v>
      </c>
      <c r="O983" s="6">
        <v>0.15</v>
      </c>
      <c r="P983" s="5">
        <v>17.850000000000001</v>
      </c>
      <c r="Q983" s="5">
        <f t="shared" si="60"/>
        <v>115.84649999999999</v>
      </c>
      <c r="R983" s="5">
        <f t="shared" si="61"/>
        <v>53.550000000000004</v>
      </c>
      <c r="S983" s="5">
        <f t="shared" si="62"/>
        <v>62.296499999999988</v>
      </c>
      <c r="T983" s="7">
        <f t="shared" si="63"/>
        <v>0.53775038520801222</v>
      </c>
    </row>
    <row r="984" spans="1:20" ht="15.5" x14ac:dyDescent="0.35">
      <c r="A984" s="1">
        <v>3205</v>
      </c>
      <c r="B984" s="2">
        <v>46175</v>
      </c>
      <c r="C984" s="3">
        <f>YEAR(SalesDataTable[[#This Row],[Order Date]])</f>
        <v>2026</v>
      </c>
      <c r="D984" s="8" t="str">
        <f>"Q"&amp;ROUNDUP(MONTH(SalesDataTable[[#This Row],[Order Date]])/3,0)</f>
        <v>Q2</v>
      </c>
      <c r="E984" s="3">
        <f>MONTH(SalesDataTable[[#This Row],[Order Date]])</f>
        <v>6</v>
      </c>
      <c r="F984" s="3" t="str">
        <f>TEXT(SalesDataTable[[#This Row],[Order Date]],"MMM")</f>
        <v>Jun</v>
      </c>
      <c r="G984" s="3" t="s">
        <v>20</v>
      </c>
      <c r="H984" s="3" t="s">
        <v>21</v>
      </c>
      <c r="I984" s="3" t="s">
        <v>8</v>
      </c>
      <c r="J984" s="3" t="s">
        <v>16</v>
      </c>
      <c r="K984" s="3" t="s">
        <v>9</v>
      </c>
      <c r="L984" s="3" t="s">
        <v>17</v>
      </c>
      <c r="M984" s="4">
        <v>6</v>
      </c>
      <c r="N984" s="5">
        <v>146.85</v>
      </c>
      <c r="O984" s="6">
        <v>0.15</v>
      </c>
      <c r="P984" s="5">
        <v>80.45</v>
      </c>
      <c r="Q984" s="5">
        <f t="shared" si="60"/>
        <v>748.93499999999995</v>
      </c>
      <c r="R984" s="5">
        <f t="shared" si="61"/>
        <v>482.70000000000005</v>
      </c>
      <c r="S984" s="5">
        <f t="shared" si="62"/>
        <v>266.2349999999999</v>
      </c>
      <c r="T984" s="7">
        <f t="shared" si="63"/>
        <v>0.35548478839952724</v>
      </c>
    </row>
    <row r="985" spans="1:20" ht="15.5" x14ac:dyDescent="0.35">
      <c r="A985" s="1">
        <v>1396</v>
      </c>
      <c r="B985" s="2">
        <v>46176</v>
      </c>
      <c r="C985" s="3">
        <f>YEAR(SalesDataTable[[#This Row],[Order Date]])</f>
        <v>2026</v>
      </c>
      <c r="D985" s="8" t="str">
        <f>"Q"&amp;ROUNDUP(MONTH(SalesDataTable[[#This Row],[Order Date]])/3,0)</f>
        <v>Q2</v>
      </c>
      <c r="E985" s="3">
        <f>MONTH(SalesDataTable[[#This Row],[Order Date]])</f>
        <v>6</v>
      </c>
      <c r="F985" s="3" t="str">
        <f>TEXT(SalesDataTable[[#This Row],[Order Date]],"MMM")</f>
        <v>Jun</v>
      </c>
      <c r="G985" s="3" t="s">
        <v>11</v>
      </c>
      <c r="H985" s="3" t="s">
        <v>18</v>
      </c>
      <c r="I985" s="3" t="s">
        <v>2</v>
      </c>
      <c r="J985" s="3" t="s">
        <v>16</v>
      </c>
      <c r="K985" s="3" t="s">
        <v>23</v>
      </c>
      <c r="L985" s="3" t="s">
        <v>29</v>
      </c>
      <c r="M985" s="4">
        <v>1</v>
      </c>
      <c r="N985" s="5">
        <v>192.33</v>
      </c>
      <c r="O985" s="6">
        <v>0.1</v>
      </c>
      <c r="P985" s="5">
        <v>105.15</v>
      </c>
      <c r="Q985" s="5">
        <f t="shared" si="60"/>
        <v>173.09700000000001</v>
      </c>
      <c r="R985" s="5">
        <f t="shared" si="61"/>
        <v>105.15</v>
      </c>
      <c r="S985" s="5">
        <f t="shared" si="62"/>
        <v>67.947000000000003</v>
      </c>
      <c r="T985" s="7">
        <f t="shared" si="63"/>
        <v>0.39253713235931298</v>
      </c>
    </row>
    <row r="986" spans="1:20" ht="15.5" x14ac:dyDescent="0.35">
      <c r="A986" s="1">
        <v>1441</v>
      </c>
      <c r="B986" s="2">
        <v>46176</v>
      </c>
      <c r="C986" s="3">
        <f>YEAR(SalesDataTable[[#This Row],[Order Date]])</f>
        <v>2026</v>
      </c>
      <c r="D986" s="8" t="str">
        <f>"Q"&amp;ROUNDUP(MONTH(SalesDataTable[[#This Row],[Order Date]])/3,0)</f>
        <v>Q2</v>
      </c>
      <c r="E986" s="3">
        <f>MONTH(SalesDataTable[[#This Row],[Order Date]])</f>
        <v>6</v>
      </c>
      <c r="F986" s="3" t="str">
        <f>TEXT(SalesDataTable[[#This Row],[Order Date]],"MMM")</f>
        <v>Jun</v>
      </c>
      <c r="G986" s="3" t="s">
        <v>11</v>
      </c>
      <c r="H986" s="3" t="s">
        <v>39</v>
      </c>
      <c r="I986" s="3" t="s">
        <v>28</v>
      </c>
      <c r="J986" s="3" t="s">
        <v>13</v>
      </c>
      <c r="K986" s="3" t="s">
        <v>14</v>
      </c>
      <c r="L986" s="3" t="s">
        <v>44</v>
      </c>
      <c r="M986" s="4">
        <v>3</v>
      </c>
      <c r="N986" s="5">
        <v>135.4</v>
      </c>
      <c r="O986" s="6">
        <v>0</v>
      </c>
      <c r="P986" s="5">
        <v>65.16</v>
      </c>
      <c r="Q986" s="5">
        <f t="shared" si="60"/>
        <v>406.20000000000005</v>
      </c>
      <c r="R986" s="5">
        <f t="shared" si="61"/>
        <v>195.48</v>
      </c>
      <c r="S986" s="5">
        <f t="shared" si="62"/>
        <v>210.72000000000006</v>
      </c>
      <c r="T986" s="7">
        <f t="shared" si="63"/>
        <v>0.51875923190546536</v>
      </c>
    </row>
    <row r="987" spans="1:20" ht="15.5" x14ac:dyDescent="0.35">
      <c r="A987" s="1">
        <v>1511</v>
      </c>
      <c r="B987" s="2">
        <v>46176</v>
      </c>
      <c r="C987" s="3">
        <f>YEAR(SalesDataTable[[#This Row],[Order Date]])</f>
        <v>2026</v>
      </c>
      <c r="D987" s="8" t="str">
        <f>"Q"&amp;ROUNDUP(MONTH(SalesDataTable[[#This Row],[Order Date]])/3,0)</f>
        <v>Q2</v>
      </c>
      <c r="E987" s="3">
        <f>MONTH(SalesDataTable[[#This Row],[Order Date]])</f>
        <v>6</v>
      </c>
      <c r="F987" s="3" t="str">
        <f>TEXT(SalesDataTable[[#This Row],[Order Date]],"MMM")</f>
        <v>Jun</v>
      </c>
      <c r="G987" s="3" t="s">
        <v>11</v>
      </c>
      <c r="H987" s="3" t="s">
        <v>25</v>
      </c>
      <c r="I987" s="3" t="s">
        <v>2</v>
      </c>
      <c r="J987" s="3" t="s">
        <v>13</v>
      </c>
      <c r="K987" s="3" t="s">
        <v>34</v>
      </c>
      <c r="L987" s="3" t="s">
        <v>42</v>
      </c>
      <c r="M987" s="4">
        <v>2</v>
      </c>
      <c r="N987" s="5">
        <v>36.08</v>
      </c>
      <c r="O987" s="6">
        <v>0.05</v>
      </c>
      <c r="P987" s="5">
        <v>13.73</v>
      </c>
      <c r="Q987" s="5">
        <f t="shared" si="60"/>
        <v>68.551999999999992</v>
      </c>
      <c r="R987" s="5">
        <f t="shared" si="61"/>
        <v>27.46</v>
      </c>
      <c r="S987" s="5">
        <f t="shared" si="62"/>
        <v>41.091999999999992</v>
      </c>
      <c r="T987" s="7">
        <f t="shared" si="63"/>
        <v>0.59942817131520587</v>
      </c>
    </row>
    <row r="988" spans="1:20" ht="15.5" x14ac:dyDescent="0.35">
      <c r="A988" s="1">
        <v>1701</v>
      </c>
      <c r="B988" s="2">
        <v>46176</v>
      </c>
      <c r="C988" s="3">
        <f>YEAR(SalesDataTable[[#This Row],[Order Date]])</f>
        <v>2026</v>
      </c>
      <c r="D988" s="8" t="str">
        <f>"Q"&amp;ROUNDUP(MONTH(SalesDataTable[[#This Row],[Order Date]])/3,0)</f>
        <v>Q2</v>
      </c>
      <c r="E988" s="3">
        <f>MONTH(SalesDataTable[[#This Row],[Order Date]])</f>
        <v>6</v>
      </c>
      <c r="F988" s="3" t="str">
        <f>TEXT(SalesDataTable[[#This Row],[Order Date]],"MMM")</f>
        <v>Jun</v>
      </c>
      <c r="G988" s="3" t="s">
        <v>0</v>
      </c>
      <c r="H988" s="3" t="s">
        <v>36</v>
      </c>
      <c r="I988" s="3" t="s">
        <v>2</v>
      </c>
      <c r="J988" s="3" t="s">
        <v>13</v>
      </c>
      <c r="K988" s="3" t="s">
        <v>14</v>
      </c>
      <c r="L988" s="3" t="s">
        <v>32</v>
      </c>
      <c r="M988" s="4">
        <v>1</v>
      </c>
      <c r="N988" s="5">
        <v>46.16</v>
      </c>
      <c r="O988" s="6">
        <v>0</v>
      </c>
      <c r="P988" s="5">
        <v>18.36</v>
      </c>
      <c r="Q988" s="5">
        <f t="shared" si="60"/>
        <v>46.16</v>
      </c>
      <c r="R988" s="5">
        <f t="shared" si="61"/>
        <v>18.36</v>
      </c>
      <c r="S988" s="5">
        <f t="shared" si="62"/>
        <v>27.799999999999997</v>
      </c>
      <c r="T988" s="7">
        <f t="shared" si="63"/>
        <v>0.60225303292894283</v>
      </c>
    </row>
    <row r="989" spans="1:20" ht="15.5" x14ac:dyDescent="0.35">
      <c r="A989" s="1">
        <v>1984</v>
      </c>
      <c r="B989" s="2">
        <v>46176</v>
      </c>
      <c r="C989" s="3">
        <f>YEAR(SalesDataTable[[#This Row],[Order Date]])</f>
        <v>2026</v>
      </c>
      <c r="D989" s="8" t="str">
        <f>"Q"&amp;ROUNDUP(MONTH(SalesDataTable[[#This Row],[Order Date]])/3,0)</f>
        <v>Q2</v>
      </c>
      <c r="E989" s="3">
        <f>MONTH(SalesDataTable[[#This Row],[Order Date]])</f>
        <v>6</v>
      </c>
      <c r="F989" s="3" t="str">
        <f>TEXT(SalesDataTable[[#This Row],[Order Date]],"MMM")</f>
        <v>Jun</v>
      </c>
      <c r="G989" s="3" t="s">
        <v>6</v>
      </c>
      <c r="H989" s="3" t="s">
        <v>7</v>
      </c>
      <c r="I989" s="3" t="s">
        <v>2</v>
      </c>
      <c r="J989" s="3" t="s">
        <v>3</v>
      </c>
      <c r="K989" s="3" t="s">
        <v>4</v>
      </c>
      <c r="L989" s="3" t="s">
        <v>22</v>
      </c>
      <c r="M989" s="4">
        <v>2</v>
      </c>
      <c r="N989" s="5">
        <v>50.77</v>
      </c>
      <c r="O989" s="6">
        <v>0</v>
      </c>
      <c r="P989" s="5">
        <v>22.93</v>
      </c>
      <c r="Q989" s="5">
        <f t="shared" si="60"/>
        <v>101.54</v>
      </c>
      <c r="R989" s="5">
        <f t="shared" si="61"/>
        <v>45.86</v>
      </c>
      <c r="S989" s="5">
        <f t="shared" si="62"/>
        <v>55.680000000000007</v>
      </c>
      <c r="T989" s="7">
        <f t="shared" si="63"/>
        <v>0.54835532794957653</v>
      </c>
    </row>
    <row r="990" spans="1:20" ht="15.5" x14ac:dyDescent="0.35">
      <c r="A990" s="1">
        <v>2572</v>
      </c>
      <c r="B990" s="2">
        <v>46176</v>
      </c>
      <c r="C990" s="3">
        <f>YEAR(SalesDataTable[[#This Row],[Order Date]])</f>
        <v>2026</v>
      </c>
      <c r="D990" s="8" t="str">
        <f>"Q"&amp;ROUNDUP(MONTH(SalesDataTable[[#This Row],[Order Date]])/3,0)</f>
        <v>Q2</v>
      </c>
      <c r="E990" s="3">
        <f>MONTH(SalesDataTable[[#This Row],[Order Date]])</f>
        <v>6</v>
      </c>
      <c r="F990" s="3" t="str">
        <f>TEXT(SalesDataTable[[#This Row],[Order Date]],"MMM")</f>
        <v>Jun</v>
      </c>
      <c r="G990" s="3" t="s">
        <v>20</v>
      </c>
      <c r="H990" s="3" t="s">
        <v>33</v>
      </c>
      <c r="I990" s="3" t="s">
        <v>28</v>
      </c>
      <c r="J990" s="3" t="s">
        <v>16</v>
      </c>
      <c r="K990" s="3" t="s">
        <v>9</v>
      </c>
      <c r="L990" s="3" t="s">
        <v>46</v>
      </c>
      <c r="M990" s="4">
        <v>2</v>
      </c>
      <c r="N990" s="5">
        <v>70.97</v>
      </c>
      <c r="O990" s="6">
        <v>0.05</v>
      </c>
      <c r="P990" s="5">
        <v>32.54</v>
      </c>
      <c r="Q990" s="5">
        <f t="shared" si="60"/>
        <v>134.84299999999999</v>
      </c>
      <c r="R990" s="5">
        <f t="shared" si="61"/>
        <v>65.08</v>
      </c>
      <c r="S990" s="5">
        <f t="shared" si="62"/>
        <v>69.762999999999991</v>
      </c>
      <c r="T990" s="7">
        <f t="shared" si="63"/>
        <v>0.51736463887632278</v>
      </c>
    </row>
    <row r="991" spans="1:20" ht="15.5" x14ac:dyDescent="0.35">
      <c r="A991" s="1">
        <v>2833</v>
      </c>
      <c r="B991" s="2">
        <v>46176</v>
      </c>
      <c r="C991" s="3">
        <f>YEAR(SalesDataTable[[#This Row],[Order Date]])</f>
        <v>2026</v>
      </c>
      <c r="D991" s="8" t="str">
        <f>"Q"&amp;ROUNDUP(MONTH(SalesDataTable[[#This Row],[Order Date]])/3,0)</f>
        <v>Q2</v>
      </c>
      <c r="E991" s="3">
        <f>MONTH(SalesDataTable[[#This Row],[Order Date]])</f>
        <v>6</v>
      </c>
      <c r="F991" s="3" t="str">
        <f>TEXT(SalesDataTable[[#This Row],[Order Date]],"MMM")</f>
        <v>Jun</v>
      </c>
      <c r="G991" s="3" t="s">
        <v>20</v>
      </c>
      <c r="H991" s="3" t="s">
        <v>47</v>
      </c>
      <c r="I991" s="3" t="s">
        <v>2</v>
      </c>
      <c r="J991" s="3" t="s">
        <v>3</v>
      </c>
      <c r="K991" s="3" t="s">
        <v>9</v>
      </c>
      <c r="L991" s="3" t="s">
        <v>17</v>
      </c>
      <c r="M991" s="4">
        <v>3</v>
      </c>
      <c r="N991" s="5">
        <v>141.6</v>
      </c>
      <c r="O991" s="6">
        <v>0</v>
      </c>
      <c r="P991" s="5">
        <v>78.02</v>
      </c>
      <c r="Q991" s="5">
        <f t="shared" si="60"/>
        <v>424.79999999999995</v>
      </c>
      <c r="R991" s="5">
        <f t="shared" si="61"/>
        <v>234.06</v>
      </c>
      <c r="S991" s="5">
        <f t="shared" si="62"/>
        <v>190.73999999999995</v>
      </c>
      <c r="T991" s="7">
        <f t="shared" si="63"/>
        <v>0.44901129943502821</v>
      </c>
    </row>
    <row r="992" spans="1:20" ht="15.5" x14ac:dyDescent="0.35">
      <c r="A992" s="1">
        <v>3522</v>
      </c>
      <c r="B992" s="2">
        <v>46176</v>
      </c>
      <c r="C992" s="3">
        <f>YEAR(SalesDataTable[[#This Row],[Order Date]])</f>
        <v>2026</v>
      </c>
      <c r="D992" s="8" t="str">
        <f>"Q"&amp;ROUNDUP(MONTH(SalesDataTable[[#This Row],[Order Date]])/3,0)</f>
        <v>Q2</v>
      </c>
      <c r="E992" s="3">
        <f>MONTH(SalesDataTable[[#This Row],[Order Date]])</f>
        <v>6</v>
      </c>
      <c r="F992" s="3" t="str">
        <f>TEXT(SalesDataTable[[#This Row],[Order Date]],"MMM")</f>
        <v>Jun</v>
      </c>
      <c r="G992" s="3" t="s">
        <v>20</v>
      </c>
      <c r="H992" s="3" t="s">
        <v>47</v>
      </c>
      <c r="I992" s="3" t="s">
        <v>2</v>
      </c>
      <c r="J992" s="3" t="s">
        <v>13</v>
      </c>
      <c r="K992" s="3" t="s">
        <v>4</v>
      </c>
      <c r="L992" s="3" t="s">
        <v>26</v>
      </c>
      <c r="M992" s="4">
        <v>1</v>
      </c>
      <c r="N992" s="5">
        <v>40.57</v>
      </c>
      <c r="O992" s="6">
        <v>0</v>
      </c>
      <c r="P992" s="5">
        <v>16.329999999999998</v>
      </c>
      <c r="Q992" s="5">
        <f t="shared" si="60"/>
        <v>40.57</v>
      </c>
      <c r="R992" s="5">
        <f t="shared" si="61"/>
        <v>16.329999999999998</v>
      </c>
      <c r="S992" s="5">
        <f t="shared" si="62"/>
        <v>24.240000000000002</v>
      </c>
      <c r="T992" s="7">
        <f t="shared" si="63"/>
        <v>0.59748582696573826</v>
      </c>
    </row>
    <row r="993" spans="1:20" ht="15.5" x14ac:dyDescent="0.35">
      <c r="A993" s="1">
        <v>146</v>
      </c>
      <c r="B993" s="2">
        <v>46177</v>
      </c>
      <c r="C993" s="3">
        <f>YEAR(SalesDataTable[[#This Row],[Order Date]])</f>
        <v>2026</v>
      </c>
      <c r="D993" s="8" t="str">
        <f>"Q"&amp;ROUNDUP(MONTH(SalesDataTable[[#This Row],[Order Date]])/3,0)</f>
        <v>Q2</v>
      </c>
      <c r="E993" s="3">
        <f>MONTH(SalesDataTable[[#This Row],[Order Date]])</f>
        <v>6</v>
      </c>
      <c r="F993" s="3" t="str">
        <f>TEXT(SalesDataTable[[#This Row],[Order Date]],"MMM")</f>
        <v>Jun</v>
      </c>
      <c r="G993" s="3" t="s">
        <v>6</v>
      </c>
      <c r="H993" s="3" t="s">
        <v>49</v>
      </c>
      <c r="I993" s="3" t="s">
        <v>28</v>
      </c>
      <c r="J993" s="3" t="s">
        <v>3</v>
      </c>
      <c r="K993" s="3" t="s">
        <v>4</v>
      </c>
      <c r="L993" s="3" t="s">
        <v>5</v>
      </c>
      <c r="M993" s="4">
        <v>2</v>
      </c>
      <c r="N993" s="5">
        <v>81.81</v>
      </c>
      <c r="O993" s="6">
        <v>0</v>
      </c>
      <c r="P993" s="5">
        <v>42.54</v>
      </c>
      <c r="Q993" s="5">
        <f t="shared" si="60"/>
        <v>163.62</v>
      </c>
      <c r="R993" s="5">
        <f t="shared" si="61"/>
        <v>85.08</v>
      </c>
      <c r="S993" s="5">
        <f t="shared" si="62"/>
        <v>78.540000000000006</v>
      </c>
      <c r="T993" s="7">
        <f t="shared" si="63"/>
        <v>0.48001466813348004</v>
      </c>
    </row>
    <row r="994" spans="1:20" ht="15.5" x14ac:dyDescent="0.35">
      <c r="A994" s="1">
        <v>161</v>
      </c>
      <c r="B994" s="2">
        <v>46177</v>
      </c>
      <c r="C994" s="3">
        <f>YEAR(SalesDataTable[[#This Row],[Order Date]])</f>
        <v>2026</v>
      </c>
      <c r="D994" s="8" t="str">
        <f>"Q"&amp;ROUNDUP(MONTH(SalesDataTable[[#This Row],[Order Date]])/3,0)</f>
        <v>Q2</v>
      </c>
      <c r="E994" s="3">
        <f>MONTH(SalesDataTable[[#This Row],[Order Date]])</f>
        <v>6</v>
      </c>
      <c r="F994" s="3" t="str">
        <f>TEXT(SalesDataTable[[#This Row],[Order Date]],"MMM")</f>
        <v>Jun</v>
      </c>
      <c r="G994" s="3" t="s">
        <v>0</v>
      </c>
      <c r="H994" s="3" t="s">
        <v>1</v>
      </c>
      <c r="I994" s="3" t="s">
        <v>28</v>
      </c>
      <c r="J994" s="3" t="s">
        <v>3</v>
      </c>
      <c r="K994" s="3" t="s">
        <v>4</v>
      </c>
      <c r="L994" s="3" t="s">
        <v>22</v>
      </c>
      <c r="M994" s="4">
        <v>2</v>
      </c>
      <c r="N994" s="5">
        <v>50.09</v>
      </c>
      <c r="O994" s="6">
        <v>0</v>
      </c>
      <c r="P994" s="5">
        <v>22.91</v>
      </c>
      <c r="Q994" s="5">
        <f t="shared" si="60"/>
        <v>100.18</v>
      </c>
      <c r="R994" s="5">
        <f t="shared" si="61"/>
        <v>45.82</v>
      </c>
      <c r="S994" s="5">
        <f t="shared" si="62"/>
        <v>54.360000000000007</v>
      </c>
      <c r="T994" s="7">
        <f t="shared" si="63"/>
        <v>0.54262327809942112</v>
      </c>
    </row>
    <row r="995" spans="1:20" ht="15.5" x14ac:dyDescent="0.35">
      <c r="A995" s="1">
        <v>819</v>
      </c>
      <c r="B995" s="2">
        <v>46177</v>
      </c>
      <c r="C995" s="3">
        <f>YEAR(SalesDataTable[[#This Row],[Order Date]])</f>
        <v>2026</v>
      </c>
      <c r="D995" s="8" t="str">
        <f>"Q"&amp;ROUNDUP(MONTH(SalesDataTable[[#This Row],[Order Date]])/3,0)</f>
        <v>Q2</v>
      </c>
      <c r="E995" s="3">
        <f>MONTH(SalesDataTable[[#This Row],[Order Date]])</f>
        <v>6</v>
      </c>
      <c r="F995" s="3" t="str">
        <f>TEXT(SalesDataTable[[#This Row],[Order Date]],"MMM")</f>
        <v>Jun</v>
      </c>
      <c r="G995" s="3" t="s">
        <v>20</v>
      </c>
      <c r="H995" s="3" t="s">
        <v>33</v>
      </c>
      <c r="I995" s="3" t="s">
        <v>2</v>
      </c>
      <c r="J995" s="3" t="s">
        <v>3</v>
      </c>
      <c r="K995" s="3" t="s">
        <v>9</v>
      </c>
      <c r="L995" s="3" t="s">
        <v>46</v>
      </c>
      <c r="M995" s="4">
        <v>1</v>
      </c>
      <c r="N995" s="5">
        <v>72.38</v>
      </c>
      <c r="O995" s="6">
        <v>0</v>
      </c>
      <c r="P995" s="5">
        <v>32.68</v>
      </c>
      <c r="Q995" s="5">
        <f t="shared" si="60"/>
        <v>72.38</v>
      </c>
      <c r="R995" s="5">
        <f t="shared" si="61"/>
        <v>32.68</v>
      </c>
      <c r="S995" s="5">
        <f t="shared" si="62"/>
        <v>39.699999999999996</v>
      </c>
      <c r="T995" s="7">
        <f t="shared" si="63"/>
        <v>0.54849405913235694</v>
      </c>
    </row>
    <row r="996" spans="1:20" ht="15.5" x14ac:dyDescent="0.35">
      <c r="A996" s="1">
        <v>2104</v>
      </c>
      <c r="B996" s="2">
        <v>46177</v>
      </c>
      <c r="C996" s="3">
        <f>YEAR(SalesDataTable[[#This Row],[Order Date]])</f>
        <v>2026</v>
      </c>
      <c r="D996" s="8" t="str">
        <f>"Q"&amp;ROUNDUP(MONTH(SalesDataTable[[#This Row],[Order Date]])/3,0)</f>
        <v>Q2</v>
      </c>
      <c r="E996" s="3">
        <f>MONTH(SalesDataTable[[#This Row],[Order Date]])</f>
        <v>6</v>
      </c>
      <c r="F996" s="3" t="str">
        <f>TEXT(SalesDataTable[[#This Row],[Order Date]],"MMM")</f>
        <v>Jun</v>
      </c>
      <c r="G996" s="3" t="s">
        <v>6</v>
      </c>
      <c r="H996" s="3" t="s">
        <v>7</v>
      </c>
      <c r="I996" s="3" t="s">
        <v>2</v>
      </c>
      <c r="J996" s="3" t="s">
        <v>13</v>
      </c>
      <c r="K996" s="3" t="s">
        <v>9</v>
      </c>
      <c r="L996" s="3" t="s">
        <v>10</v>
      </c>
      <c r="M996" s="4">
        <v>1</v>
      </c>
      <c r="N996" s="5">
        <v>92.31</v>
      </c>
      <c r="O996" s="6">
        <v>0</v>
      </c>
      <c r="P996" s="5">
        <v>45.58</v>
      </c>
      <c r="Q996" s="5">
        <f t="shared" si="60"/>
        <v>92.31</v>
      </c>
      <c r="R996" s="5">
        <f t="shared" si="61"/>
        <v>45.58</v>
      </c>
      <c r="S996" s="5">
        <f t="shared" si="62"/>
        <v>46.730000000000004</v>
      </c>
      <c r="T996" s="7">
        <f t="shared" si="63"/>
        <v>0.50622901094139316</v>
      </c>
    </row>
    <row r="997" spans="1:20" ht="15.5" x14ac:dyDescent="0.35">
      <c r="A997" s="1">
        <v>2678</v>
      </c>
      <c r="B997" s="2">
        <v>46177</v>
      </c>
      <c r="C997" s="3">
        <f>YEAR(SalesDataTable[[#This Row],[Order Date]])</f>
        <v>2026</v>
      </c>
      <c r="D997" s="8" t="str">
        <f>"Q"&amp;ROUNDUP(MONTH(SalesDataTable[[#This Row],[Order Date]])/3,0)</f>
        <v>Q2</v>
      </c>
      <c r="E997" s="3">
        <f>MONTH(SalesDataTable[[#This Row],[Order Date]])</f>
        <v>6</v>
      </c>
      <c r="F997" s="3" t="str">
        <f>TEXT(SalesDataTable[[#This Row],[Order Date]],"MMM")</f>
        <v>Jun</v>
      </c>
      <c r="G997" s="3" t="s">
        <v>20</v>
      </c>
      <c r="H997" s="3" t="s">
        <v>33</v>
      </c>
      <c r="I997" s="3" t="s">
        <v>8</v>
      </c>
      <c r="J997" s="3" t="s">
        <v>3</v>
      </c>
      <c r="K997" s="3" t="s">
        <v>14</v>
      </c>
      <c r="L997" s="3" t="s">
        <v>32</v>
      </c>
      <c r="M997" s="4">
        <v>12</v>
      </c>
      <c r="N997" s="5">
        <v>47.6</v>
      </c>
      <c r="O997" s="6">
        <v>0.15</v>
      </c>
      <c r="P997" s="5">
        <v>18.670000000000002</v>
      </c>
      <c r="Q997" s="5">
        <f t="shared" si="60"/>
        <v>485.52000000000004</v>
      </c>
      <c r="R997" s="5">
        <f t="shared" si="61"/>
        <v>224.04000000000002</v>
      </c>
      <c r="S997" s="5">
        <f t="shared" si="62"/>
        <v>261.48</v>
      </c>
      <c r="T997" s="7">
        <f t="shared" si="63"/>
        <v>0.53855659911023235</v>
      </c>
    </row>
    <row r="998" spans="1:20" ht="15.5" x14ac:dyDescent="0.35">
      <c r="A998" s="1">
        <v>3015</v>
      </c>
      <c r="B998" s="2">
        <v>46177</v>
      </c>
      <c r="C998" s="3">
        <f>YEAR(SalesDataTable[[#This Row],[Order Date]])</f>
        <v>2026</v>
      </c>
      <c r="D998" s="8" t="str">
        <f>"Q"&amp;ROUNDUP(MONTH(SalesDataTable[[#This Row],[Order Date]])/3,0)</f>
        <v>Q2</v>
      </c>
      <c r="E998" s="3">
        <f>MONTH(SalesDataTable[[#This Row],[Order Date]])</f>
        <v>6</v>
      </c>
      <c r="F998" s="3" t="str">
        <f>TEXT(SalesDataTable[[#This Row],[Order Date]],"MMM")</f>
        <v>Jun</v>
      </c>
      <c r="G998" s="3" t="s">
        <v>6</v>
      </c>
      <c r="H998" s="3" t="s">
        <v>49</v>
      </c>
      <c r="I998" s="3" t="s">
        <v>2</v>
      </c>
      <c r="J998" s="3" t="s">
        <v>3</v>
      </c>
      <c r="K998" s="3" t="s">
        <v>14</v>
      </c>
      <c r="L998" s="3" t="s">
        <v>32</v>
      </c>
      <c r="M998" s="4">
        <v>1</v>
      </c>
      <c r="N998" s="5">
        <v>45.5</v>
      </c>
      <c r="O998" s="6">
        <v>0.05</v>
      </c>
      <c r="P998" s="5">
        <v>18.89</v>
      </c>
      <c r="Q998" s="5">
        <f t="shared" si="60"/>
        <v>43.225000000000001</v>
      </c>
      <c r="R998" s="5">
        <f t="shared" si="61"/>
        <v>18.89</v>
      </c>
      <c r="S998" s="5">
        <f t="shared" si="62"/>
        <v>24.335000000000001</v>
      </c>
      <c r="T998" s="7">
        <f t="shared" si="63"/>
        <v>0.56298438403701567</v>
      </c>
    </row>
    <row r="999" spans="1:20" ht="15.5" x14ac:dyDescent="0.35">
      <c r="A999" s="1">
        <v>3243</v>
      </c>
      <c r="B999" s="2">
        <v>46177</v>
      </c>
      <c r="C999" s="3">
        <f>YEAR(SalesDataTable[[#This Row],[Order Date]])</f>
        <v>2026</v>
      </c>
      <c r="D999" s="8" t="str">
        <f>"Q"&amp;ROUNDUP(MONTH(SalesDataTable[[#This Row],[Order Date]])/3,0)</f>
        <v>Q2</v>
      </c>
      <c r="E999" s="3">
        <f>MONTH(SalesDataTable[[#This Row],[Order Date]])</f>
        <v>6</v>
      </c>
      <c r="F999" s="3" t="str">
        <f>TEXT(SalesDataTable[[#This Row],[Order Date]],"MMM")</f>
        <v>Jun</v>
      </c>
      <c r="G999" s="3" t="s">
        <v>11</v>
      </c>
      <c r="H999" s="3" t="s">
        <v>25</v>
      </c>
      <c r="I999" s="3" t="s">
        <v>2</v>
      </c>
      <c r="J999" s="3" t="s">
        <v>3</v>
      </c>
      <c r="K999" s="3" t="s">
        <v>34</v>
      </c>
      <c r="L999" s="3" t="s">
        <v>42</v>
      </c>
      <c r="M999" s="4">
        <v>1</v>
      </c>
      <c r="N999" s="5">
        <v>35.99</v>
      </c>
      <c r="O999" s="6">
        <v>0</v>
      </c>
      <c r="P999" s="5">
        <v>14.05</v>
      </c>
      <c r="Q999" s="5">
        <f t="shared" si="60"/>
        <v>35.99</v>
      </c>
      <c r="R999" s="5">
        <f t="shared" si="61"/>
        <v>14.05</v>
      </c>
      <c r="S999" s="5">
        <f t="shared" si="62"/>
        <v>21.94</v>
      </c>
      <c r="T999" s="7">
        <f t="shared" si="63"/>
        <v>0.60961378160600166</v>
      </c>
    </row>
    <row r="1000" spans="1:20" ht="15.5" x14ac:dyDescent="0.35">
      <c r="A1000" s="1">
        <v>3283</v>
      </c>
      <c r="B1000" s="2">
        <v>46177</v>
      </c>
      <c r="C1000" s="3">
        <f>YEAR(SalesDataTable[[#This Row],[Order Date]])</f>
        <v>2026</v>
      </c>
      <c r="D1000" s="8" t="str">
        <f>"Q"&amp;ROUNDUP(MONTH(SalesDataTable[[#This Row],[Order Date]])/3,0)</f>
        <v>Q2</v>
      </c>
      <c r="E1000" s="3">
        <f>MONTH(SalesDataTable[[#This Row],[Order Date]])</f>
        <v>6</v>
      </c>
      <c r="F1000" s="3" t="str">
        <f>TEXT(SalesDataTable[[#This Row],[Order Date]],"MMM")</f>
        <v>Jun</v>
      </c>
      <c r="G1000" s="3" t="s">
        <v>6</v>
      </c>
      <c r="H1000" s="3" t="s">
        <v>43</v>
      </c>
      <c r="I1000" s="3" t="s">
        <v>28</v>
      </c>
      <c r="J1000" s="3" t="s">
        <v>3</v>
      </c>
      <c r="K1000" s="3" t="s">
        <v>34</v>
      </c>
      <c r="L1000" s="3" t="s">
        <v>38</v>
      </c>
      <c r="M1000" s="4">
        <v>1</v>
      </c>
      <c r="N1000" s="5">
        <v>122.55</v>
      </c>
      <c r="O1000" s="6">
        <v>0</v>
      </c>
      <c r="P1000" s="5">
        <v>68.97</v>
      </c>
      <c r="Q1000" s="5">
        <f t="shared" si="60"/>
        <v>122.55</v>
      </c>
      <c r="R1000" s="5">
        <f t="shared" si="61"/>
        <v>68.97</v>
      </c>
      <c r="S1000" s="5">
        <f t="shared" si="62"/>
        <v>53.58</v>
      </c>
      <c r="T1000" s="7">
        <f t="shared" si="63"/>
        <v>0.43720930232558142</v>
      </c>
    </row>
    <row r="1001" spans="1:20" ht="15.5" x14ac:dyDescent="0.35">
      <c r="A1001" s="1">
        <v>3966</v>
      </c>
      <c r="B1001" s="2">
        <v>46177</v>
      </c>
      <c r="C1001" s="3">
        <f>YEAR(SalesDataTable[[#This Row],[Order Date]])</f>
        <v>2026</v>
      </c>
      <c r="D1001" s="8" t="str">
        <f>"Q"&amp;ROUNDUP(MONTH(SalesDataTable[[#This Row],[Order Date]])/3,0)</f>
        <v>Q2</v>
      </c>
      <c r="E1001" s="3">
        <f>MONTH(SalesDataTable[[#This Row],[Order Date]])</f>
        <v>6</v>
      </c>
      <c r="F1001" s="3" t="str">
        <f>TEXT(SalesDataTable[[#This Row],[Order Date]],"MMM")</f>
        <v>Jun</v>
      </c>
      <c r="G1001" s="3" t="s">
        <v>20</v>
      </c>
      <c r="H1001" s="3" t="s">
        <v>33</v>
      </c>
      <c r="I1001" s="3" t="s">
        <v>2</v>
      </c>
      <c r="J1001" s="3" t="s">
        <v>13</v>
      </c>
      <c r="K1001" s="3" t="s">
        <v>34</v>
      </c>
      <c r="L1001" s="3" t="s">
        <v>38</v>
      </c>
      <c r="M1001" s="4">
        <v>3</v>
      </c>
      <c r="N1001" s="5">
        <v>126.22</v>
      </c>
      <c r="O1001" s="6">
        <v>0</v>
      </c>
      <c r="P1001" s="5">
        <v>69.599999999999994</v>
      </c>
      <c r="Q1001" s="5">
        <f t="shared" si="60"/>
        <v>378.65999999999997</v>
      </c>
      <c r="R1001" s="5">
        <f t="shared" si="61"/>
        <v>208.79999999999998</v>
      </c>
      <c r="S1001" s="5">
        <f t="shared" si="62"/>
        <v>169.85999999999999</v>
      </c>
      <c r="T1001" s="7">
        <f t="shared" si="63"/>
        <v>0.4485818412295991</v>
      </c>
    </row>
    <row r="1002" spans="1:20" ht="15.5" x14ac:dyDescent="0.35">
      <c r="A1002" s="1">
        <v>1349</v>
      </c>
      <c r="B1002" s="2">
        <v>46178</v>
      </c>
      <c r="C1002" s="3">
        <f>YEAR(SalesDataTable[[#This Row],[Order Date]])</f>
        <v>2026</v>
      </c>
      <c r="D1002" s="8" t="str">
        <f>"Q"&amp;ROUNDUP(MONTH(SalesDataTable[[#This Row],[Order Date]])/3,0)</f>
        <v>Q2</v>
      </c>
      <c r="E1002" s="3">
        <f>MONTH(SalesDataTable[[#This Row],[Order Date]])</f>
        <v>6</v>
      </c>
      <c r="F1002" s="3" t="str">
        <f>TEXT(SalesDataTable[[#This Row],[Order Date]],"MMM")</f>
        <v>Jun</v>
      </c>
      <c r="G1002" s="3" t="s">
        <v>0</v>
      </c>
      <c r="H1002" s="3" t="s">
        <v>50</v>
      </c>
      <c r="I1002" s="3" t="s">
        <v>19</v>
      </c>
      <c r="J1002" s="3" t="s">
        <v>3</v>
      </c>
      <c r="K1002" s="3" t="s">
        <v>9</v>
      </c>
      <c r="L1002" s="3" t="s">
        <v>10</v>
      </c>
      <c r="M1002" s="4">
        <v>6</v>
      </c>
      <c r="N1002" s="5">
        <v>91.98</v>
      </c>
      <c r="O1002" s="6">
        <v>0.05</v>
      </c>
      <c r="P1002" s="5">
        <v>46.46</v>
      </c>
      <c r="Q1002" s="5">
        <f t="shared" si="60"/>
        <v>524.28599999999994</v>
      </c>
      <c r="R1002" s="5">
        <f t="shared" si="61"/>
        <v>278.76</v>
      </c>
      <c r="S1002" s="5">
        <f t="shared" si="62"/>
        <v>245.52599999999995</v>
      </c>
      <c r="T1002" s="7">
        <f t="shared" si="63"/>
        <v>0.46830546686350577</v>
      </c>
    </row>
    <row r="1003" spans="1:20" ht="15.5" x14ac:dyDescent="0.35">
      <c r="A1003" s="1">
        <v>2333</v>
      </c>
      <c r="B1003" s="2">
        <v>46178</v>
      </c>
      <c r="C1003" s="3">
        <f>YEAR(SalesDataTable[[#This Row],[Order Date]])</f>
        <v>2026</v>
      </c>
      <c r="D1003" s="8" t="str">
        <f>"Q"&amp;ROUNDUP(MONTH(SalesDataTable[[#This Row],[Order Date]])/3,0)</f>
        <v>Q2</v>
      </c>
      <c r="E1003" s="3">
        <f>MONTH(SalesDataTable[[#This Row],[Order Date]])</f>
        <v>6</v>
      </c>
      <c r="F1003" s="3" t="str">
        <f>TEXT(SalesDataTable[[#This Row],[Order Date]],"MMM")</f>
        <v>Jun</v>
      </c>
      <c r="G1003" s="3" t="s">
        <v>11</v>
      </c>
      <c r="H1003" s="3" t="s">
        <v>25</v>
      </c>
      <c r="I1003" s="3" t="s">
        <v>2</v>
      </c>
      <c r="J1003" s="3" t="s">
        <v>16</v>
      </c>
      <c r="K1003" s="3" t="s">
        <v>23</v>
      </c>
      <c r="L1003" s="3" t="s">
        <v>51</v>
      </c>
      <c r="M1003" s="4">
        <v>1</v>
      </c>
      <c r="N1003" s="5">
        <v>125.32</v>
      </c>
      <c r="O1003" s="6">
        <v>0</v>
      </c>
      <c r="P1003" s="5">
        <v>59.03</v>
      </c>
      <c r="Q1003" s="5">
        <f t="shared" si="60"/>
        <v>125.32</v>
      </c>
      <c r="R1003" s="5">
        <f t="shared" si="61"/>
        <v>59.03</v>
      </c>
      <c r="S1003" s="5">
        <f t="shared" si="62"/>
        <v>66.289999999999992</v>
      </c>
      <c r="T1003" s="7">
        <f t="shared" si="63"/>
        <v>0.52896584743057773</v>
      </c>
    </row>
    <row r="1004" spans="1:20" ht="15.5" x14ac:dyDescent="0.35">
      <c r="A1004" s="1">
        <v>2628</v>
      </c>
      <c r="B1004" s="2">
        <v>46178</v>
      </c>
      <c r="C1004" s="3">
        <f>YEAR(SalesDataTable[[#This Row],[Order Date]])</f>
        <v>2026</v>
      </c>
      <c r="D1004" s="8" t="str">
        <f>"Q"&amp;ROUNDUP(MONTH(SalesDataTable[[#This Row],[Order Date]])/3,0)</f>
        <v>Q2</v>
      </c>
      <c r="E1004" s="3">
        <f>MONTH(SalesDataTable[[#This Row],[Order Date]])</f>
        <v>6</v>
      </c>
      <c r="F1004" s="3" t="str">
        <f>TEXT(SalesDataTable[[#This Row],[Order Date]],"MMM")</f>
        <v>Jun</v>
      </c>
      <c r="G1004" s="3" t="s">
        <v>20</v>
      </c>
      <c r="H1004" s="3" t="s">
        <v>33</v>
      </c>
      <c r="I1004" s="3" t="s">
        <v>28</v>
      </c>
      <c r="J1004" s="3" t="s">
        <v>3</v>
      </c>
      <c r="K1004" s="3" t="s">
        <v>14</v>
      </c>
      <c r="L1004" s="3" t="s">
        <v>48</v>
      </c>
      <c r="M1004" s="4">
        <v>2</v>
      </c>
      <c r="N1004" s="5">
        <v>167.26</v>
      </c>
      <c r="O1004" s="6">
        <v>0</v>
      </c>
      <c r="P1004" s="5">
        <v>89.65</v>
      </c>
      <c r="Q1004" s="5">
        <f t="shared" si="60"/>
        <v>334.52</v>
      </c>
      <c r="R1004" s="5">
        <f t="shared" si="61"/>
        <v>179.3</v>
      </c>
      <c r="S1004" s="5">
        <f t="shared" si="62"/>
        <v>155.21999999999997</v>
      </c>
      <c r="T1004" s="7">
        <f t="shared" si="63"/>
        <v>0.46400813105344968</v>
      </c>
    </row>
    <row r="1005" spans="1:20" ht="15.5" x14ac:dyDescent="0.35">
      <c r="A1005" s="1">
        <v>2718</v>
      </c>
      <c r="B1005" s="2">
        <v>46178</v>
      </c>
      <c r="C1005" s="3">
        <f>YEAR(SalesDataTable[[#This Row],[Order Date]])</f>
        <v>2026</v>
      </c>
      <c r="D1005" s="8" t="str">
        <f>"Q"&amp;ROUNDUP(MONTH(SalesDataTable[[#This Row],[Order Date]])/3,0)</f>
        <v>Q2</v>
      </c>
      <c r="E1005" s="3">
        <f>MONTH(SalesDataTable[[#This Row],[Order Date]])</f>
        <v>6</v>
      </c>
      <c r="F1005" s="3" t="str">
        <f>TEXT(SalesDataTable[[#This Row],[Order Date]],"MMM")</f>
        <v>Jun</v>
      </c>
      <c r="G1005" s="3" t="s">
        <v>0</v>
      </c>
      <c r="H1005" s="3" t="s">
        <v>1</v>
      </c>
      <c r="I1005" s="3" t="s">
        <v>28</v>
      </c>
      <c r="J1005" s="3" t="s">
        <v>3</v>
      </c>
      <c r="K1005" s="3" t="s">
        <v>4</v>
      </c>
      <c r="L1005" s="3" t="s">
        <v>5</v>
      </c>
      <c r="M1005" s="4">
        <v>1</v>
      </c>
      <c r="N1005" s="5">
        <v>80.19</v>
      </c>
      <c r="O1005" s="6">
        <v>0</v>
      </c>
      <c r="P1005" s="5">
        <v>42.18</v>
      </c>
      <c r="Q1005" s="5">
        <f t="shared" si="60"/>
        <v>80.19</v>
      </c>
      <c r="R1005" s="5">
        <f t="shared" si="61"/>
        <v>42.18</v>
      </c>
      <c r="S1005" s="5">
        <f t="shared" si="62"/>
        <v>38.01</v>
      </c>
      <c r="T1005" s="7">
        <f t="shared" si="63"/>
        <v>0.47399925177702956</v>
      </c>
    </row>
    <row r="1006" spans="1:20" ht="15.5" x14ac:dyDescent="0.35">
      <c r="A1006" s="1">
        <v>3185</v>
      </c>
      <c r="B1006" s="2">
        <v>46178</v>
      </c>
      <c r="C1006" s="3">
        <f>YEAR(SalesDataTable[[#This Row],[Order Date]])</f>
        <v>2026</v>
      </c>
      <c r="D1006" s="8" t="str">
        <f>"Q"&amp;ROUNDUP(MONTH(SalesDataTable[[#This Row],[Order Date]])/3,0)</f>
        <v>Q2</v>
      </c>
      <c r="E1006" s="3">
        <f>MONTH(SalesDataTable[[#This Row],[Order Date]])</f>
        <v>6</v>
      </c>
      <c r="F1006" s="3" t="str">
        <f>TEXT(SalesDataTable[[#This Row],[Order Date]],"MMM")</f>
        <v>Jun</v>
      </c>
      <c r="G1006" s="3" t="s">
        <v>0</v>
      </c>
      <c r="H1006" s="3" t="s">
        <v>50</v>
      </c>
      <c r="I1006" s="3" t="s">
        <v>2</v>
      </c>
      <c r="J1006" s="3" t="s">
        <v>13</v>
      </c>
      <c r="K1006" s="3" t="s">
        <v>4</v>
      </c>
      <c r="L1006" s="3" t="s">
        <v>22</v>
      </c>
      <c r="M1006" s="4">
        <v>1</v>
      </c>
      <c r="N1006" s="5">
        <v>49.86</v>
      </c>
      <c r="O1006" s="6">
        <v>0</v>
      </c>
      <c r="P1006" s="5">
        <v>22.72</v>
      </c>
      <c r="Q1006" s="5">
        <f t="shared" si="60"/>
        <v>49.86</v>
      </c>
      <c r="R1006" s="5">
        <f t="shared" si="61"/>
        <v>22.72</v>
      </c>
      <c r="S1006" s="5">
        <f t="shared" si="62"/>
        <v>27.14</v>
      </c>
      <c r="T1006" s="7">
        <f t="shared" si="63"/>
        <v>0.5443241075010028</v>
      </c>
    </row>
    <row r="1007" spans="1:20" ht="15.5" x14ac:dyDescent="0.35">
      <c r="A1007" s="1">
        <v>4495</v>
      </c>
      <c r="B1007" s="2">
        <v>46178</v>
      </c>
      <c r="C1007" s="3">
        <f>YEAR(SalesDataTable[[#This Row],[Order Date]])</f>
        <v>2026</v>
      </c>
      <c r="D1007" s="8" t="str">
        <f>"Q"&amp;ROUNDUP(MONTH(SalesDataTable[[#This Row],[Order Date]])/3,0)</f>
        <v>Q2</v>
      </c>
      <c r="E1007" s="3">
        <f>MONTH(SalesDataTable[[#This Row],[Order Date]])</f>
        <v>6</v>
      </c>
      <c r="F1007" s="3" t="str">
        <f>TEXT(SalesDataTable[[#This Row],[Order Date]],"MMM")</f>
        <v>Jun</v>
      </c>
      <c r="G1007" s="3" t="s">
        <v>11</v>
      </c>
      <c r="H1007" s="3" t="s">
        <v>39</v>
      </c>
      <c r="I1007" s="3" t="s">
        <v>19</v>
      </c>
      <c r="J1007" s="3" t="s">
        <v>13</v>
      </c>
      <c r="K1007" s="3" t="s">
        <v>23</v>
      </c>
      <c r="L1007" s="3" t="s">
        <v>29</v>
      </c>
      <c r="M1007" s="4">
        <v>2</v>
      </c>
      <c r="N1007" s="5">
        <v>195.51</v>
      </c>
      <c r="O1007" s="6">
        <v>0</v>
      </c>
      <c r="P1007" s="5">
        <v>102.97</v>
      </c>
      <c r="Q1007" s="5">
        <f t="shared" si="60"/>
        <v>391.02</v>
      </c>
      <c r="R1007" s="5">
        <f t="shared" si="61"/>
        <v>205.94</v>
      </c>
      <c r="S1007" s="5">
        <f t="shared" si="62"/>
        <v>185.07999999999998</v>
      </c>
      <c r="T1007" s="7">
        <f t="shared" si="63"/>
        <v>0.47332617257429288</v>
      </c>
    </row>
    <row r="1008" spans="1:20" ht="15.5" x14ac:dyDescent="0.35">
      <c r="A1008" s="1">
        <v>815</v>
      </c>
      <c r="B1008" s="2">
        <v>46179</v>
      </c>
      <c r="C1008" s="3">
        <f>YEAR(SalesDataTable[[#This Row],[Order Date]])</f>
        <v>2026</v>
      </c>
      <c r="D1008" s="8" t="str">
        <f>"Q"&amp;ROUNDUP(MONTH(SalesDataTable[[#This Row],[Order Date]])/3,0)</f>
        <v>Q2</v>
      </c>
      <c r="E1008" s="3">
        <f>MONTH(SalesDataTable[[#This Row],[Order Date]])</f>
        <v>6</v>
      </c>
      <c r="F1008" s="3" t="str">
        <f>TEXT(SalesDataTable[[#This Row],[Order Date]],"MMM")</f>
        <v>Jun</v>
      </c>
      <c r="G1008" s="3" t="s">
        <v>0</v>
      </c>
      <c r="H1008" s="3" t="s">
        <v>1</v>
      </c>
      <c r="I1008" s="3" t="s">
        <v>19</v>
      </c>
      <c r="J1008" s="3" t="s">
        <v>13</v>
      </c>
      <c r="K1008" s="3" t="s">
        <v>34</v>
      </c>
      <c r="L1008" s="3" t="s">
        <v>35</v>
      </c>
      <c r="M1008" s="4">
        <v>1</v>
      </c>
      <c r="N1008" s="5">
        <v>39.61</v>
      </c>
      <c r="O1008" s="6">
        <v>0</v>
      </c>
      <c r="P1008" s="5">
        <v>14.75</v>
      </c>
      <c r="Q1008" s="5">
        <f t="shared" si="60"/>
        <v>39.61</v>
      </c>
      <c r="R1008" s="5">
        <f t="shared" si="61"/>
        <v>14.75</v>
      </c>
      <c r="S1008" s="5">
        <f t="shared" si="62"/>
        <v>24.86</v>
      </c>
      <c r="T1008" s="7">
        <f t="shared" si="63"/>
        <v>0.62761928805857103</v>
      </c>
    </row>
    <row r="1009" spans="1:20" ht="15.5" x14ac:dyDescent="0.35">
      <c r="A1009" s="1">
        <v>1140</v>
      </c>
      <c r="B1009" s="2">
        <v>46179</v>
      </c>
      <c r="C1009" s="3">
        <f>YEAR(SalesDataTable[[#This Row],[Order Date]])</f>
        <v>2026</v>
      </c>
      <c r="D1009" s="8" t="str">
        <f>"Q"&amp;ROUNDUP(MONTH(SalesDataTable[[#This Row],[Order Date]])/3,0)</f>
        <v>Q2</v>
      </c>
      <c r="E1009" s="3">
        <f>MONTH(SalesDataTable[[#This Row],[Order Date]])</f>
        <v>6</v>
      </c>
      <c r="F1009" s="3" t="str">
        <f>TEXT(SalesDataTable[[#This Row],[Order Date]],"MMM")</f>
        <v>Jun</v>
      </c>
      <c r="G1009" s="3" t="s">
        <v>6</v>
      </c>
      <c r="H1009" s="3" t="s">
        <v>7</v>
      </c>
      <c r="I1009" s="3" t="s">
        <v>19</v>
      </c>
      <c r="J1009" s="3" t="s">
        <v>3</v>
      </c>
      <c r="K1009" s="3" t="s">
        <v>9</v>
      </c>
      <c r="L1009" s="3" t="s">
        <v>46</v>
      </c>
      <c r="M1009" s="4">
        <v>1</v>
      </c>
      <c r="N1009" s="5">
        <v>70.86</v>
      </c>
      <c r="O1009" s="6">
        <v>0</v>
      </c>
      <c r="P1009" s="5">
        <v>31.47</v>
      </c>
      <c r="Q1009" s="5">
        <f t="shared" si="60"/>
        <v>70.86</v>
      </c>
      <c r="R1009" s="5">
        <f t="shared" si="61"/>
        <v>31.47</v>
      </c>
      <c r="S1009" s="5">
        <f t="shared" si="62"/>
        <v>39.39</v>
      </c>
      <c r="T1009" s="7">
        <f t="shared" si="63"/>
        <v>0.55588484335309063</v>
      </c>
    </row>
    <row r="1010" spans="1:20" ht="15.5" x14ac:dyDescent="0.35">
      <c r="A1010" s="1">
        <v>1544</v>
      </c>
      <c r="B1010" s="2">
        <v>46179</v>
      </c>
      <c r="C1010" s="3">
        <f>YEAR(SalesDataTable[[#This Row],[Order Date]])</f>
        <v>2026</v>
      </c>
      <c r="D1010" s="8" t="str">
        <f>"Q"&amp;ROUNDUP(MONTH(SalesDataTable[[#This Row],[Order Date]])/3,0)</f>
        <v>Q2</v>
      </c>
      <c r="E1010" s="3">
        <f>MONTH(SalesDataTable[[#This Row],[Order Date]])</f>
        <v>6</v>
      </c>
      <c r="F1010" s="3" t="str">
        <f>TEXT(SalesDataTable[[#This Row],[Order Date]],"MMM")</f>
        <v>Jun</v>
      </c>
      <c r="G1010" s="3" t="s">
        <v>20</v>
      </c>
      <c r="H1010" s="3" t="s">
        <v>31</v>
      </c>
      <c r="I1010" s="3" t="s">
        <v>8</v>
      </c>
      <c r="J1010" s="3" t="s">
        <v>3</v>
      </c>
      <c r="K1010" s="3" t="s">
        <v>34</v>
      </c>
      <c r="L1010" s="3" t="s">
        <v>35</v>
      </c>
      <c r="M1010" s="4">
        <v>8</v>
      </c>
      <c r="N1010" s="5">
        <v>40.46</v>
      </c>
      <c r="O1010" s="6">
        <v>0.2</v>
      </c>
      <c r="P1010" s="5">
        <v>14.7</v>
      </c>
      <c r="Q1010" s="5">
        <f t="shared" si="60"/>
        <v>258.94400000000002</v>
      </c>
      <c r="R1010" s="5">
        <f t="shared" si="61"/>
        <v>117.6</v>
      </c>
      <c r="S1010" s="5">
        <f t="shared" si="62"/>
        <v>141.34400000000002</v>
      </c>
      <c r="T1010" s="7">
        <f t="shared" si="63"/>
        <v>0.54584775086505199</v>
      </c>
    </row>
    <row r="1011" spans="1:20" ht="15.5" x14ac:dyDescent="0.35">
      <c r="A1011" s="1">
        <v>2420</v>
      </c>
      <c r="B1011" s="2">
        <v>46179</v>
      </c>
      <c r="C1011" s="3">
        <f>YEAR(SalesDataTable[[#This Row],[Order Date]])</f>
        <v>2026</v>
      </c>
      <c r="D1011" s="8" t="str">
        <f>"Q"&amp;ROUNDUP(MONTH(SalesDataTable[[#This Row],[Order Date]])/3,0)</f>
        <v>Q2</v>
      </c>
      <c r="E1011" s="3">
        <f>MONTH(SalesDataTable[[#This Row],[Order Date]])</f>
        <v>6</v>
      </c>
      <c r="F1011" s="3" t="str">
        <f>TEXT(SalesDataTable[[#This Row],[Order Date]],"MMM")</f>
        <v>Jun</v>
      </c>
      <c r="G1011" s="3" t="s">
        <v>11</v>
      </c>
      <c r="H1011" s="3" t="s">
        <v>25</v>
      </c>
      <c r="I1011" s="3" t="s">
        <v>2</v>
      </c>
      <c r="J1011" s="3" t="s">
        <v>13</v>
      </c>
      <c r="K1011" s="3" t="s">
        <v>14</v>
      </c>
      <c r="L1011" s="3" t="s">
        <v>44</v>
      </c>
      <c r="M1011" s="4">
        <v>1</v>
      </c>
      <c r="N1011" s="5">
        <v>131.79</v>
      </c>
      <c r="O1011" s="6">
        <v>0</v>
      </c>
      <c r="P1011" s="5">
        <v>68.22</v>
      </c>
      <c r="Q1011" s="5">
        <f t="shared" si="60"/>
        <v>131.79</v>
      </c>
      <c r="R1011" s="5">
        <f t="shared" si="61"/>
        <v>68.22</v>
      </c>
      <c r="S1011" s="5">
        <f t="shared" si="62"/>
        <v>63.569999999999993</v>
      </c>
      <c r="T1011" s="7">
        <f t="shared" si="63"/>
        <v>0.48235829729114499</v>
      </c>
    </row>
    <row r="1012" spans="1:20" ht="15.5" x14ac:dyDescent="0.35">
      <c r="A1012" s="1">
        <v>2805</v>
      </c>
      <c r="B1012" s="2">
        <v>46179</v>
      </c>
      <c r="C1012" s="3">
        <f>YEAR(SalesDataTable[[#This Row],[Order Date]])</f>
        <v>2026</v>
      </c>
      <c r="D1012" s="8" t="str">
        <f>"Q"&amp;ROUNDUP(MONTH(SalesDataTable[[#This Row],[Order Date]])/3,0)</f>
        <v>Q2</v>
      </c>
      <c r="E1012" s="3">
        <f>MONTH(SalesDataTable[[#This Row],[Order Date]])</f>
        <v>6</v>
      </c>
      <c r="F1012" s="3" t="str">
        <f>TEXT(SalesDataTable[[#This Row],[Order Date]],"MMM")</f>
        <v>Jun</v>
      </c>
      <c r="G1012" s="3" t="s">
        <v>11</v>
      </c>
      <c r="H1012" s="3" t="s">
        <v>39</v>
      </c>
      <c r="I1012" s="3" t="s">
        <v>8</v>
      </c>
      <c r="J1012" s="3" t="s">
        <v>3</v>
      </c>
      <c r="K1012" s="3" t="s">
        <v>23</v>
      </c>
      <c r="L1012" s="3" t="s">
        <v>24</v>
      </c>
      <c r="M1012" s="4">
        <v>12</v>
      </c>
      <c r="N1012" s="5">
        <v>338.45</v>
      </c>
      <c r="O1012" s="6">
        <v>0.1</v>
      </c>
      <c r="P1012" s="5">
        <v>196.78</v>
      </c>
      <c r="Q1012" s="5">
        <f t="shared" si="60"/>
        <v>3655.2599999999998</v>
      </c>
      <c r="R1012" s="5">
        <f t="shared" si="61"/>
        <v>2361.36</v>
      </c>
      <c r="S1012" s="5">
        <f t="shared" si="62"/>
        <v>1293.8999999999996</v>
      </c>
      <c r="T1012" s="7">
        <f t="shared" si="63"/>
        <v>0.35398302719915947</v>
      </c>
    </row>
    <row r="1013" spans="1:20" ht="15.5" x14ac:dyDescent="0.35">
      <c r="A1013" s="1">
        <v>3160</v>
      </c>
      <c r="B1013" s="2">
        <v>46179</v>
      </c>
      <c r="C1013" s="3">
        <f>YEAR(SalesDataTable[[#This Row],[Order Date]])</f>
        <v>2026</v>
      </c>
      <c r="D1013" s="8" t="str">
        <f>"Q"&amp;ROUNDUP(MONTH(SalesDataTable[[#This Row],[Order Date]])/3,0)</f>
        <v>Q2</v>
      </c>
      <c r="E1013" s="3">
        <f>MONTH(SalesDataTable[[#This Row],[Order Date]])</f>
        <v>6</v>
      </c>
      <c r="F1013" s="3" t="str">
        <f>TEXT(SalesDataTable[[#This Row],[Order Date]],"MMM")</f>
        <v>Jun</v>
      </c>
      <c r="G1013" s="3" t="s">
        <v>11</v>
      </c>
      <c r="H1013" s="3" t="s">
        <v>18</v>
      </c>
      <c r="I1013" s="3" t="s">
        <v>19</v>
      </c>
      <c r="J1013" s="3" t="s">
        <v>3</v>
      </c>
      <c r="K1013" s="3" t="s">
        <v>34</v>
      </c>
      <c r="L1013" s="3" t="s">
        <v>35</v>
      </c>
      <c r="M1013" s="4">
        <v>2</v>
      </c>
      <c r="N1013" s="5">
        <v>40.99</v>
      </c>
      <c r="O1013" s="6">
        <v>0</v>
      </c>
      <c r="P1013" s="5">
        <v>14.53</v>
      </c>
      <c r="Q1013" s="5">
        <f t="shared" si="60"/>
        <v>81.98</v>
      </c>
      <c r="R1013" s="5">
        <f t="shared" si="61"/>
        <v>29.06</v>
      </c>
      <c r="S1013" s="5">
        <f t="shared" si="62"/>
        <v>52.92</v>
      </c>
      <c r="T1013" s="7">
        <f t="shared" si="63"/>
        <v>0.64552329836545497</v>
      </c>
    </row>
    <row r="1014" spans="1:20" ht="15.5" x14ac:dyDescent="0.35">
      <c r="A1014" s="1">
        <v>3278</v>
      </c>
      <c r="B1014" s="2">
        <v>46179</v>
      </c>
      <c r="C1014" s="3">
        <f>YEAR(SalesDataTable[[#This Row],[Order Date]])</f>
        <v>2026</v>
      </c>
      <c r="D1014" s="8" t="str">
        <f>"Q"&amp;ROUNDUP(MONTH(SalesDataTable[[#This Row],[Order Date]])/3,0)</f>
        <v>Q2</v>
      </c>
      <c r="E1014" s="3">
        <f>MONTH(SalesDataTable[[#This Row],[Order Date]])</f>
        <v>6</v>
      </c>
      <c r="F1014" s="3" t="str">
        <f>TEXT(SalesDataTable[[#This Row],[Order Date]],"MMM")</f>
        <v>Jun</v>
      </c>
      <c r="G1014" s="3" t="s">
        <v>6</v>
      </c>
      <c r="H1014" s="3" t="s">
        <v>43</v>
      </c>
      <c r="I1014" s="3" t="s">
        <v>19</v>
      </c>
      <c r="J1014" s="3" t="s">
        <v>3</v>
      </c>
      <c r="K1014" s="3" t="s">
        <v>4</v>
      </c>
      <c r="L1014" s="3" t="s">
        <v>30</v>
      </c>
      <c r="M1014" s="4">
        <v>1</v>
      </c>
      <c r="N1014" s="5">
        <v>101.85</v>
      </c>
      <c r="O1014" s="6">
        <v>0</v>
      </c>
      <c r="P1014" s="5">
        <v>51.59</v>
      </c>
      <c r="Q1014" s="5">
        <f t="shared" si="60"/>
        <v>101.85</v>
      </c>
      <c r="R1014" s="5">
        <f t="shared" si="61"/>
        <v>51.59</v>
      </c>
      <c r="S1014" s="5">
        <f t="shared" si="62"/>
        <v>50.259999999999991</v>
      </c>
      <c r="T1014" s="7">
        <f t="shared" si="63"/>
        <v>0.49347079037800679</v>
      </c>
    </row>
    <row r="1015" spans="1:20" ht="15.5" x14ac:dyDescent="0.35">
      <c r="A1015" s="1">
        <v>3555</v>
      </c>
      <c r="B1015" s="2">
        <v>46179</v>
      </c>
      <c r="C1015" s="3">
        <f>YEAR(SalesDataTable[[#This Row],[Order Date]])</f>
        <v>2026</v>
      </c>
      <c r="D1015" s="8" t="str">
        <f>"Q"&amp;ROUNDUP(MONTH(SalesDataTable[[#This Row],[Order Date]])/3,0)</f>
        <v>Q2</v>
      </c>
      <c r="E1015" s="3">
        <f>MONTH(SalesDataTable[[#This Row],[Order Date]])</f>
        <v>6</v>
      </c>
      <c r="F1015" s="3" t="str">
        <f>TEXT(SalesDataTable[[#This Row],[Order Date]],"MMM")</f>
        <v>Jun</v>
      </c>
      <c r="G1015" s="3" t="s">
        <v>11</v>
      </c>
      <c r="H1015" s="3" t="s">
        <v>12</v>
      </c>
      <c r="I1015" s="3" t="s">
        <v>8</v>
      </c>
      <c r="J1015" s="3" t="s">
        <v>16</v>
      </c>
      <c r="K1015" s="3" t="s">
        <v>23</v>
      </c>
      <c r="L1015" s="3" t="s">
        <v>24</v>
      </c>
      <c r="M1015" s="4">
        <v>4</v>
      </c>
      <c r="N1015" s="5">
        <v>346.14</v>
      </c>
      <c r="O1015" s="6">
        <v>0.05</v>
      </c>
      <c r="P1015" s="5">
        <v>198.97</v>
      </c>
      <c r="Q1015" s="5">
        <f t="shared" si="60"/>
        <v>1315.3319999999999</v>
      </c>
      <c r="R1015" s="5">
        <f t="shared" si="61"/>
        <v>795.88</v>
      </c>
      <c r="S1015" s="5">
        <f t="shared" si="62"/>
        <v>519.45199999999988</v>
      </c>
      <c r="T1015" s="7">
        <f t="shared" si="63"/>
        <v>0.39492082607280893</v>
      </c>
    </row>
    <row r="1016" spans="1:20" ht="15.5" x14ac:dyDescent="0.35">
      <c r="A1016" s="1">
        <v>3702</v>
      </c>
      <c r="B1016" s="2">
        <v>46179</v>
      </c>
      <c r="C1016" s="3">
        <f>YEAR(SalesDataTable[[#This Row],[Order Date]])</f>
        <v>2026</v>
      </c>
      <c r="D1016" s="8" t="str">
        <f>"Q"&amp;ROUNDUP(MONTH(SalesDataTable[[#This Row],[Order Date]])/3,0)</f>
        <v>Q2</v>
      </c>
      <c r="E1016" s="3">
        <f>MONTH(SalesDataTable[[#This Row],[Order Date]])</f>
        <v>6</v>
      </c>
      <c r="F1016" s="3" t="str">
        <f>TEXT(SalesDataTable[[#This Row],[Order Date]],"MMM")</f>
        <v>Jun</v>
      </c>
      <c r="G1016" s="3" t="s">
        <v>0</v>
      </c>
      <c r="H1016" s="3" t="s">
        <v>36</v>
      </c>
      <c r="I1016" s="3" t="s">
        <v>19</v>
      </c>
      <c r="J1016" s="3" t="s">
        <v>16</v>
      </c>
      <c r="K1016" s="3" t="s">
        <v>4</v>
      </c>
      <c r="L1016" s="3" t="s">
        <v>5</v>
      </c>
      <c r="M1016" s="4">
        <v>2</v>
      </c>
      <c r="N1016" s="5">
        <v>83.28</v>
      </c>
      <c r="O1016" s="6">
        <v>0</v>
      </c>
      <c r="P1016" s="5">
        <v>43.56</v>
      </c>
      <c r="Q1016" s="5">
        <f t="shared" si="60"/>
        <v>166.56</v>
      </c>
      <c r="R1016" s="5">
        <f t="shared" si="61"/>
        <v>87.12</v>
      </c>
      <c r="S1016" s="5">
        <f t="shared" si="62"/>
        <v>79.44</v>
      </c>
      <c r="T1016" s="7">
        <f t="shared" si="63"/>
        <v>0.47694524495677232</v>
      </c>
    </row>
    <row r="1017" spans="1:20" ht="15.5" x14ac:dyDescent="0.35">
      <c r="A1017" s="1">
        <v>4349</v>
      </c>
      <c r="B1017" s="2">
        <v>46179</v>
      </c>
      <c r="C1017" s="3">
        <f>YEAR(SalesDataTable[[#This Row],[Order Date]])</f>
        <v>2026</v>
      </c>
      <c r="D1017" s="8" t="str">
        <f>"Q"&amp;ROUNDUP(MONTH(SalesDataTable[[#This Row],[Order Date]])/3,0)</f>
        <v>Q2</v>
      </c>
      <c r="E1017" s="3">
        <f>MONTH(SalesDataTable[[#This Row],[Order Date]])</f>
        <v>6</v>
      </c>
      <c r="F1017" s="3" t="str">
        <f>TEXT(SalesDataTable[[#This Row],[Order Date]],"MMM")</f>
        <v>Jun</v>
      </c>
      <c r="G1017" s="3" t="s">
        <v>20</v>
      </c>
      <c r="H1017" s="3" t="s">
        <v>31</v>
      </c>
      <c r="I1017" s="3" t="s">
        <v>19</v>
      </c>
      <c r="J1017" s="3" t="s">
        <v>16</v>
      </c>
      <c r="K1017" s="3" t="s">
        <v>4</v>
      </c>
      <c r="L1017" s="3" t="s">
        <v>5</v>
      </c>
      <c r="M1017" s="4">
        <v>1</v>
      </c>
      <c r="N1017" s="5">
        <v>80.349999999999994</v>
      </c>
      <c r="O1017" s="6">
        <v>0.15</v>
      </c>
      <c r="P1017" s="5">
        <v>43.51</v>
      </c>
      <c r="Q1017" s="5">
        <f t="shared" si="60"/>
        <v>68.297499999999999</v>
      </c>
      <c r="R1017" s="5">
        <f t="shared" si="61"/>
        <v>43.51</v>
      </c>
      <c r="S1017" s="5">
        <f t="shared" si="62"/>
        <v>24.787500000000001</v>
      </c>
      <c r="T1017" s="7">
        <f t="shared" si="63"/>
        <v>0.3629342216040119</v>
      </c>
    </row>
    <row r="1018" spans="1:20" ht="15.5" x14ac:dyDescent="0.35">
      <c r="A1018" s="1">
        <v>4989</v>
      </c>
      <c r="B1018" s="2">
        <v>46179</v>
      </c>
      <c r="C1018" s="3">
        <f>YEAR(SalesDataTable[[#This Row],[Order Date]])</f>
        <v>2026</v>
      </c>
      <c r="D1018" s="8" t="str">
        <f>"Q"&amp;ROUNDUP(MONTH(SalesDataTable[[#This Row],[Order Date]])/3,0)</f>
        <v>Q2</v>
      </c>
      <c r="E1018" s="3">
        <f>MONTH(SalesDataTable[[#This Row],[Order Date]])</f>
        <v>6</v>
      </c>
      <c r="F1018" s="3" t="str">
        <f>TEXT(SalesDataTable[[#This Row],[Order Date]],"MMM")</f>
        <v>Jun</v>
      </c>
      <c r="G1018" s="3" t="s">
        <v>6</v>
      </c>
      <c r="H1018" s="3" t="s">
        <v>7</v>
      </c>
      <c r="I1018" s="3" t="s">
        <v>2</v>
      </c>
      <c r="J1018" s="3" t="s">
        <v>3</v>
      </c>
      <c r="K1018" s="3" t="s">
        <v>4</v>
      </c>
      <c r="L1018" s="3" t="s">
        <v>26</v>
      </c>
      <c r="M1018" s="4">
        <v>1</v>
      </c>
      <c r="N1018" s="5">
        <v>40.86</v>
      </c>
      <c r="O1018" s="6">
        <v>0.05</v>
      </c>
      <c r="P1018" s="5">
        <v>16.899999999999999</v>
      </c>
      <c r="Q1018" s="5">
        <f t="shared" si="60"/>
        <v>38.817</v>
      </c>
      <c r="R1018" s="5">
        <f t="shared" si="61"/>
        <v>16.899999999999999</v>
      </c>
      <c r="S1018" s="5">
        <f t="shared" si="62"/>
        <v>21.917000000000002</v>
      </c>
      <c r="T1018" s="7">
        <f t="shared" si="63"/>
        <v>0.564623747327202</v>
      </c>
    </row>
    <row r="1019" spans="1:20" ht="15.5" x14ac:dyDescent="0.35">
      <c r="A1019" s="1">
        <v>713</v>
      </c>
      <c r="B1019" s="2">
        <v>46180</v>
      </c>
      <c r="C1019" s="3">
        <f>YEAR(SalesDataTable[[#This Row],[Order Date]])</f>
        <v>2026</v>
      </c>
      <c r="D1019" s="8" t="str">
        <f>"Q"&amp;ROUNDUP(MONTH(SalesDataTable[[#This Row],[Order Date]])/3,0)</f>
        <v>Q2</v>
      </c>
      <c r="E1019" s="3">
        <f>MONTH(SalesDataTable[[#This Row],[Order Date]])</f>
        <v>6</v>
      </c>
      <c r="F1019" s="3" t="str">
        <f>TEXT(SalesDataTable[[#This Row],[Order Date]],"MMM")</f>
        <v>Jun</v>
      </c>
      <c r="G1019" s="3" t="s">
        <v>6</v>
      </c>
      <c r="H1019" s="3" t="s">
        <v>27</v>
      </c>
      <c r="I1019" s="3" t="s">
        <v>19</v>
      </c>
      <c r="J1019" s="3" t="s">
        <v>3</v>
      </c>
      <c r="K1019" s="3" t="s">
        <v>14</v>
      </c>
      <c r="L1019" s="3" t="s">
        <v>15</v>
      </c>
      <c r="M1019" s="4">
        <v>4</v>
      </c>
      <c r="N1019" s="5">
        <v>36.299999999999997</v>
      </c>
      <c r="O1019" s="6">
        <v>0.05</v>
      </c>
      <c r="P1019" s="5">
        <v>13.16</v>
      </c>
      <c r="Q1019" s="5">
        <f t="shared" si="60"/>
        <v>137.93999999999997</v>
      </c>
      <c r="R1019" s="5">
        <f t="shared" si="61"/>
        <v>52.64</v>
      </c>
      <c r="S1019" s="5">
        <f t="shared" si="62"/>
        <v>85.299999999999969</v>
      </c>
      <c r="T1019" s="7">
        <f t="shared" si="63"/>
        <v>0.61838480498767567</v>
      </c>
    </row>
    <row r="1020" spans="1:20" ht="15.5" x14ac:dyDescent="0.35">
      <c r="A1020" s="1">
        <v>3355</v>
      </c>
      <c r="B1020" s="2">
        <v>46180</v>
      </c>
      <c r="C1020" s="3">
        <f>YEAR(SalesDataTable[[#This Row],[Order Date]])</f>
        <v>2026</v>
      </c>
      <c r="D1020" s="8" t="str">
        <f>"Q"&amp;ROUNDUP(MONTH(SalesDataTable[[#This Row],[Order Date]])/3,0)</f>
        <v>Q2</v>
      </c>
      <c r="E1020" s="3">
        <f>MONTH(SalesDataTable[[#This Row],[Order Date]])</f>
        <v>6</v>
      </c>
      <c r="F1020" s="3" t="str">
        <f>TEXT(SalesDataTable[[#This Row],[Order Date]],"MMM")</f>
        <v>Jun</v>
      </c>
      <c r="G1020" s="3" t="s">
        <v>0</v>
      </c>
      <c r="H1020" s="3" t="s">
        <v>50</v>
      </c>
      <c r="I1020" s="3" t="s">
        <v>8</v>
      </c>
      <c r="J1020" s="3" t="s">
        <v>13</v>
      </c>
      <c r="K1020" s="3" t="s">
        <v>23</v>
      </c>
      <c r="L1020" s="3" t="s">
        <v>24</v>
      </c>
      <c r="M1020" s="4">
        <v>10</v>
      </c>
      <c r="N1020" s="5">
        <v>338.26</v>
      </c>
      <c r="O1020" s="6">
        <v>0.05</v>
      </c>
      <c r="P1020" s="5">
        <v>197.42</v>
      </c>
      <c r="Q1020" s="5">
        <f t="shared" si="60"/>
        <v>3213.47</v>
      </c>
      <c r="R1020" s="5">
        <f t="shared" si="61"/>
        <v>1974.1999999999998</v>
      </c>
      <c r="S1020" s="5">
        <f t="shared" si="62"/>
        <v>1239.27</v>
      </c>
      <c r="T1020" s="7">
        <f t="shared" si="63"/>
        <v>0.38564853569505864</v>
      </c>
    </row>
    <row r="1021" spans="1:20" ht="15.5" x14ac:dyDescent="0.35">
      <c r="A1021" s="1">
        <v>3879</v>
      </c>
      <c r="B1021" s="2">
        <v>46180</v>
      </c>
      <c r="C1021" s="3">
        <f>YEAR(SalesDataTable[[#This Row],[Order Date]])</f>
        <v>2026</v>
      </c>
      <c r="D1021" s="8" t="str">
        <f>"Q"&amp;ROUNDUP(MONTH(SalesDataTable[[#This Row],[Order Date]])/3,0)</f>
        <v>Q2</v>
      </c>
      <c r="E1021" s="3">
        <f>MONTH(SalesDataTable[[#This Row],[Order Date]])</f>
        <v>6</v>
      </c>
      <c r="F1021" s="3" t="str">
        <f>TEXT(SalesDataTable[[#This Row],[Order Date]],"MMM")</f>
        <v>Jun</v>
      </c>
      <c r="G1021" s="3" t="s">
        <v>0</v>
      </c>
      <c r="H1021" s="3" t="s">
        <v>36</v>
      </c>
      <c r="I1021" s="3" t="s">
        <v>28</v>
      </c>
      <c r="J1021" s="3" t="s">
        <v>3</v>
      </c>
      <c r="K1021" s="3" t="s">
        <v>4</v>
      </c>
      <c r="L1021" s="3" t="s">
        <v>26</v>
      </c>
      <c r="M1021" s="4">
        <v>2</v>
      </c>
      <c r="N1021" s="5">
        <v>41.25</v>
      </c>
      <c r="O1021" s="6">
        <v>0</v>
      </c>
      <c r="P1021" s="5">
        <v>17.13</v>
      </c>
      <c r="Q1021" s="5">
        <f t="shared" si="60"/>
        <v>82.5</v>
      </c>
      <c r="R1021" s="5">
        <f t="shared" si="61"/>
        <v>34.26</v>
      </c>
      <c r="S1021" s="5">
        <f t="shared" si="62"/>
        <v>48.24</v>
      </c>
      <c r="T1021" s="7">
        <f t="shared" si="63"/>
        <v>0.58472727272727276</v>
      </c>
    </row>
    <row r="1022" spans="1:20" ht="15.5" x14ac:dyDescent="0.35">
      <c r="A1022" s="1">
        <v>3989</v>
      </c>
      <c r="B1022" s="2">
        <v>46180</v>
      </c>
      <c r="C1022" s="3">
        <f>YEAR(SalesDataTable[[#This Row],[Order Date]])</f>
        <v>2026</v>
      </c>
      <c r="D1022" s="8" t="str">
        <f>"Q"&amp;ROUNDUP(MONTH(SalesDataTable[[#This Row],[Order Date]])/3,0)</f>
        <v>Q2</v>
      </c>
      <c r="E1022" s="3">
        <f>MONTH(SalesDataTable[[#This Row],[Order Date]])</f>
        <v>6</v>
      </c>
      <c r="F1022" s="3" t="str">
        <f>TEXT(SalesDataTable[[#This Row],[Order Date]],"MMM")</f>
        <v>Jun</v>
      </c>
      <c r="G1022" s="3" t="s">
        <v>6</v>
      </c>
      <c r="H1022" s="3" t="s">
        <v>43</v>
      </c>
      <c r="I1022" s="3" t="s">
        <v>2</v>
      </c>
      <c r="J1022" s="3" t="s">
        <v>3</v>
      </c>
      <c r="K1022" s="3" t="s">
        <v>9</v>
      </c>
      <c r="L1022" s="3" t="s">
        <v>10</v>
      </c>
      <c r="M1022" s="4">
        <v>2</v>
      </c>
      <c r="N1022" s="5">
        <v>92</v>
      </c>
      <c r="O1022" s="6">
        <v>0</v>
      </c>
      <c r="P1022" s="5">
        <v>44.27</v>
      </c>
      <c r="Q1022" s="5">
        <f t="shared" si="60"/>
        <v>184</v>
      </c>
      <c r="R1022" s="5">
        <f t="shared" si="61"/>
        <v>88.54</v>
      </c>
      <c r="S1022" s="5">
        <f t="shared" si="62"/>
        <v>95.46</v>
      </c>
      <c r="T1022" s="7">
        <f t="shared" si="63"/>
        <v>0.51880434782608698</v>
      </c>
    </row>
    <row r="1023" spans="1:20" ht="15.5" x14ac:dyDescent="0.35">
      <c r="A1023" s="1">
        <v>4193</v>
      </c>
      <c r="B1023" s="2">
        <v>46180</v>
      </c>
      <c r="C1023" s="3">
        <f>YEAR(SalesDataTable[[#This Row],[Order Date]])</f>
        <v>2026</v>
      </c>
      <c r="D1023" s="8" t="str">
        <f>"Q"&amp;ROUNDUP(MONTH(SalesDataTable[[#This Row],[Order Date]])/3,0)</f>
        <v>Q2</v>
      </c>
      <c r="E1023" s="3">
        <f>MONTH(SalesDataTable[[#This Row],[Order Date]])</f>
        <v>6</v>
      </c>
      <c r="F1023" s="3" t="str">
        <f>TEXT(SalesDataTable[[#This Row],[Order Date]],"MMM")</f>
        <v>Jun</v>
      </c>
      <c r="G1023" s="3" t="s">
        <v>6</v>
      </c>
      <c r="H1023" s="3" t="s">
        <v>27</v>
      </c>
      <c r="I1023" s="3" t="s">
        <v>2</v>
      </c>
      <c r="J1023" s="3" t="s">
        <v>13</v>
      </c>
      <c r="K1023" s="3" t="s">
        <v>23</v>
      </c>
      <c r="L1023" s="3" t="s">
        <v>40</v>
      </c>
      <c r="M1023" s="4">
        <v>1</v>
      </c>
      <c r="N1023" s="5">
        <v>80.89</v>
      </c>
      <c r="O1023" s="6">
        <v>0.1</v>
      </c>
      <c r="P1023" s="5">
        <v>40.32</v>
      </c>
      <c r="Q1023" s="5">
        <f t="shared" si="60"/>
        <v>72.801000000000002</v>
      </c>
      <c r="R1023" s="5">
        <f t="shared" si="61"/>
        <v>40.32</v>
      </c>
      <c r="S1023" s="5">
        <f t="shared" si="62"/>
        <v>32.481000000000002</v>
      </c>
      <c r="T1023" s="7">
        <f t="shared" si="63"/>
        <v>0.44616145382618372</v>
      </c>
    </row>
    <row r="1024" spans="1:20" ht="15.5" x14ac:dyDescent="0.35">
      <c r="A1024" s="1">
        <v>4413</v>
      </c>
      <c r="B1024" s="2">
        <v>46180</v>
      </c>
      <c r="C1024" s="3">
        <f>YEAR(SalesDataTable[[#This Row],[Order Date]])</f>
        <v>2026</v>
      </c>
      <c r="D1024" s="8" t="str">
        <f>"Q"&amp;ROUNDUP(MONTH(SalesDataTable[[#This Row],[Order Date]])/3,0)</f>
        <v>Q2</v>
      </c>
      <c r="E1024" s="3">
        <f>MONTH(SalesDataTable[[#This Row],[Order Date]])</f>
        <v>6</v>
      </c>
      <c r="F1024" s="3" t="str">
        <f>TEXT(SalesDataTable[[#This Row],[Order Date]],"MMM")</f>
        <v>Jun</v>
      </c>
      <c r="G1024" s="3" t="s">
        <v>0</v>
      </c>
      <c r="H1024" s="3" t="s">
        <v>1</v>
      </c>
      <c r="I1024" s="3" t="s">
        <v>19</v>
      </c>
      <c r="J1024" s="3" t="s">
        <v>13</v>
      </c>
      <c r="K1024" s="3" t="s">
        <v>23</v>
      </c>
      <c r="L1024" s="3" t="s">
        <v>29</v>
      </c>
      <c r="M1024" s="4">
        <v>1</v>
      </c>
      <c r="N1024" s="5">
        <v>194.73</v>
      </c>
      <c r="O1024" s="6">
        <v>0</v>
      </c>
      <c r="P1024" s="5">
        <v>101.91</v>
      </c>
      <c r="Q1024" s="5">
        <f t="shared" si="60"/>
        <v>194.73</v>
      </c>
      <c r="R1024" s="5">
        <f t="shared" si="61"/>
        <v>101.91</v>
      </c>
      <c r="S1024" s="5">
        <f t="shared" si="62"/>
        <v>92.82</v>
      </c>
      <c r="T1024" s="7">
        <f t="shared" si="63"/>
        <v>0.47665999075643195</v>
      </c>
    </row>
    <row r="1025" spans="1:20" ht="15.5" x14ac:dyDescent="0.35">
      <c r="A1025" s="1">
        <v>4598</v>
      </c>
      <c r="B1025" s="2">
        <v>46180</v>
      </c>
      <c r="C1025" s="3">
        <f>YEAR(SalesDataTable[[#This Row],[Order Date]])</f>
        <v>2026</v>
      </c>
      <c r="D1025" s="8" t="str">
        <f>"Q"&amp;ROUNDUP(MONTH(SalesDataTable[[#This Row],[Order Date]])/3,0)</f>
        <v>Q2</v>
      </c>
      <c r="E1025" s="3">
        <f>MONTH(SalesDataTable[[#This Row],[Order Date]])</f>
        <v>6</v>
      </c>
      <c r="F1025" s="3" t="str">
        <f>TEXT(SalesDataTable[[#This Row],[Order Date]],"MMM")</f>
        <v>Jun</v>
      </c>
      <c r="G1025" s="3" t="s">
        <v>20</v>
      </c>
      <c r="H1025" s="3" t="s">
        <v>21</v>
      </c>
      <c r="I1025" s="3" t="s">
        <v>8</v>
      </c>
      <c r="J1025" s="3" t="s">
        <v>16</v>
      </c>
      <c r="K1025" s="3" t="s">
        <v>9</v>
      </c>
      <c r="L1025" s="3" t="s">
        <v>10</v>
      </c>
      <c r="M1025" s="4">
        <v>5</v>
      </c>
      <c r="N1025" s="5">
        <v>93.82</v>
      </c>
      <c r="O1025" s="6">
        <v>0.15</v>
      </c>
      <c r="P1025" s="5">
        <v>46.06</v>
      </c>
      <c r="Q1025" s="5">
        <f t="shared" si="60"/>
        <v>398.73499999999996</v>
      </c>
      <c r="R1025" s="5">
        <f t="shared" si="61"/>
        <v>230.3</v>
      </c>
      <c r="S1025" s="5">
        <f t="shared" si="62"/>
        <v>168.43499999999995</v>
      </c>
      <c r="T1025" s="7">
        <f t="shared" si="63"/>
        <v>0.4224234140469233</v>
      </c>
    </row>
    <row r="1026" spans="1:20" ht="15.5" x14ac:dyDescent="0.35">
      <c r="A1026" s="1">
        <v>72</v>
      </c>
      <c r="B1026" s="2">
        <v>46181</v>
      </c>
      <c r="C1026" s="3">
        <f>YEAR(SalesDataTable[[#This Row],[Order Date]])</f>
        <v>2026</v>
      </c>
      <c r="D1026" s="8" t="str">
        <f>"Q"&amp;ROUNDUP(MONTH(SalesDataTable[[#This Row],[Order Date]])/3,0)</f>
        <v>Q2</v>
      </c>
      <c r="E1026" s="3">
        <f>MONTH(SalesDataTable[[#This Row],[Order Date]])</f>
        <v>6</v>
      </c>
      <c r="F1026" s="3" t="str">
        <f>TEXT(SalesDataTable[[#This Row],[Order Date]],"MMM")</f>
        <v>Jun</v>
      </c>
      <c r="G1026" s="3" t="s">
        <v>11</v>
      </c>
      <c r="H1026" s="3" t="s">
        <v>39</v>
      </c>
      <c r="I1026" s="3" t="s">
        <v>19</v>
      </c>
      <c r="J1026" s="3" t="s">
        <v>13</v>
      </c>
      <c r="K1026" s="3" t="s">
        <v>9</v>
      </c>
      <c r="L1026" s="3" t="s">
        <v>17</v>
      </c>
      <c r="M1026" s="4">
        <v>3</v>
      </c>
      <c r="N1026" s="5">
        <v>142.53</v>
      </c>
      <c r="O1026" s="6">
        <v>0</v>
      </c>
      <c r="P1026" s="5">
        <v>80.67</v>
      </c>
      <c r="Q1026" s="5">
        <f t="shared" ref="Q1026:Q1089" si="64">M1026*N1026*(1-O1026)</f>
        <v>427.59000000000003</v>
      </c>
      <c r="R1026" s="5">
        <f t="shared" ref="R1026:R1089" si="65">M1026*P1026</f>
        <v>242.01</v>
      </c>
      <c r="S1026" s="5">
        <f t="shared" ref="S1026:S1089" si="66">Q1026-R1026</f>
        <v>185.58000000000004</v>
      </c>
      <c r="T1026" s="7">
        <f t="shared" ref="T1026:T1089" si="67">IFERROR(S1026/Q1026,0)</f>
        <v>0.43401389181225014</v>
      </c>
    </row>
    <row r="1027" spans="1:20" ht="15.5" x14ac:dyDescent="0.35">
      <c r="A1027" s="1">
        <v>176</v>
      </c>
      <c r="B1027" s="2">
        <v>46181</v>
      </c>
      <c r="C1027" s="3">
        <f>YEAR(SalesDataTable[[#This Row],[Order Date]])</f>
        <v>2026</v>
      </c>
      <c r="D1027" s="8" t="str">
        <f>"Q"&amp;ROUNDUP(MONTH(SalesDataTable[[#This Row],[Order Date]])/3,0)</f>
        <v>Q2</v>
      </c>
      <c r="E1027" s="3">
        <f>MONTH(SalesDataTable[[#This Row],[Order Date]])</f>
        <v>6</v>
      </c>
      <c r="F1027" s="3" t="str">
        <f>TEXT(SalesDataTable[[#This Row],[Order Date]],"MMM")</f>
        <v>Jun</v>
      </c>
      <c r="G1027" s="3" t="s">
        <v>6</v>
      </c>
      <c r="H1027" s="3" t="s">
        <v>49</v>
      </c>
      <c r="I1027" s="3" t="s">
        <v>2</v>
      </c>
      <c r="J1027" s="3" t="s">
        <v>3</v>
      </c>
      <c r="K1027" s="3" t="s">
        <v>23</v>
      </c>
      <c r="L1027" s="3" t="s">
        <v>29</v>
      </c>
      <c r="M1027" s="4">
        <v>1</v>
      </c>
      <c r="N1027" s="5">
        <v>196.33</v>
      </c>
      <c r="O1027" s="6">
        <v>0</v>
      </c>
      <c r="P1027" s="5">
        <v>103.27</v>
      </c>
      <c r="Q1027" s="5">
        <f t="shared" si="64"/>
        <v>196.33</v>
      </c>
      <c r="R1027" s="5">
        <f t="shared" si="65"/>
        <v>103.27</v>
      </c>
      <c r="S1027" s="5">
        <f t="shared" si="66"/>
        <v>93.060000000000016</v>
      </c>
      <c r="T1027" s="7">
        <f t="shared" si="67"/>
        <v>0.47399786074466466</v>
      </c>
    </row>
    <row r="1028" spans="1:20" ht="15.5" x14ac:dyDescent="0.35">
      <c r="A1028" s="1">
        <v>205</v>
      </c>
      <c r="B1028" s="2">
        <v>46181</v>
      </c>
      <c r="C1028" s="3">
        <f>YEAR(SalesDataTable[[#This Row],[Order Date]])</f>
        <v>2026</v>
      </c>
      <c r="D1028" s="8" t="str">
        <f>"Q"&amp;ROUNDUP(MONTH(SalesDataTable[[#This Row],[Order Date]])/3,0)</f>
        <v>Q2</v>
      </c>
      <c r="E1028" s="3">
        <f>MONTH(SalesDataTable[[#This Row],[Order Date]])</f>
        <v>6</v>
      </c>
      <c r="F1028" s="3" t="str">
        <f>TEXT(SalesDataTable[[#This Row],[Order Date]],"MMM")</f>
        <v>Jun</v>
      </c>
      <c r="G1028" s="3" t="s">
        <v>20</v>
      </c>
      <c r="H1028" s="3" t="s">
        <v>31</v>
      </c>
      <c r="I1028" s="3" t="s">
        <v>2</v>
      </c>
      <c r="J1028" s="3" t="s">
        <v>13</v>
      </c>
      <c r="K1028" s="3" t="s">
        <v>4</v>
      </c>
      <c r="L1028" s="3" t="s">
        <v>26</v>
      </c>
      <c r="M1028" s="4">
        <v>2</v>
      </c>
      <c r="N1028" s="5">
        <v>41.05</v>
      </c>
      <c r="O1028" s="6">
        <v>0</v>
      </c>
      <c r="P1028" s="5">
        <v>16.690000000000001</v>
      </c>
      <c r="Q1028" s="5">
        <f t="shared" si="64"/>
        <v>82.1</v>
      </c>
      <c r="R1028" s="5">
        <f t="shared" si="65"/>
        <v>33.380000000000003</v>
      </c>
      <c r="S1028" s="5">
        <f t="shared" si="66"/>
        <v>48.719999999999992</v>
      </c>
      <c r="T1028" s="7">
        <f t="shared" si="67"/>
        <v>0.59342265529841653</v>
      </c>
    </row>
    <row r="1029" spans="1:20" ht="15.5" x14ac:dyDescent="0.35">
      <c r="A1029" s="1">
        <v>896</v>
      </c>
      <c r="B1029" s="2">
        <v>46181</v>
      </c>
      <c r="C1029" s="3">
        <f>YEAR(SalesDataTable[[#This Row],[Order Date]])</f>
        <v>2026</v>
      </c>
      <c r="D1029" s="8" t="str">
        <f>"Q"&amp;ROUNDUP(MONTH(SalesDataTable[[#This Row],[Order Date]])/3,0)</f>
        <v>Q2</v>
      </c>
      <c r="E1029" s="3">
        <f>MONTH(SalesDataTable[[#This Row],[Order Date]])</f>
        <v>6</v>
      </c>
      <c r="F1029" s="3" t="str">
        <f>TEXT(SalesDataTable[[#This Row],[Order Date]],"MMM")</f>
        <v>Jun</v>
      </c>
      <c r="G1029" s="3" t="s">
        <v>20</v>
      </c>
      <c r="H1029" s="3" t="s">
        <v>33</v>
      </c>
      <c r="I1029" s="3" t="s">
        <v>2</v>
      </c>
      <c r="J1029" s="3" t="s">
        <v>13</v>
      </c>
      <c r="K1029" s="3" t="s">
        <v>34</v>
      </c>
      <c r="L1029" s="3" t="s">
        <v>38</v>
      </c>
      <c r="M1029" s="4">
        <v>1</v>
      </c>
      <c r="N1029" s="5">
        <v>123.09</v>
      </c>
      <c r="O1029" s="6">
        <v>0</v>
      </c>
      <c r="P1029" s="5">
        <v>68.03</v>
      </c>
      <c r="Q1029" s="5">
        <f t="shared" si="64"/>
        <v>123.09</v>
      </c>
      <c r="R1029" s="5">
        <f t="shared" si="65"/>
        <v>68.03</v>
      </c>
      <c r="S1029" s="5">
        <f t="shared" si="66"/>
        <v>55.06</v>
      </c>
      <c r="T1029" s="7">
        <f t="shared" si="67"/>
        <v>0.44731497278414167</v>
      </c>
    </row>
    <row r="1030" spans="1:20" ht="15.5" x14ac:dyDescent="0.35">
      <c r="A1030" s="1">
        <v>1697</v>
      </c>
      <c r="B1030" s="2">
        <v>46181</v>
      </c>
      <c r="C1030" s="3">
        <f>YEAR(SalesDataTable[[#This Row],[Order Date]])</f>
        <v>2026</v>
      </c>
      <c r="D1030" s="8" t="str">
        <f>"Q"&amp;ROUNDUP(MONTH(SalesDataTable[[#This Row],[Order Date]])/3,0)</f>
        <v>Q2</v>
      </c>
      <c r="E1030" s="3">
        <f>MONTH(SalesDataTable[[#This Row],[Order Date]])</f>
        <v>6</v>
      </c>
      <c r="F1030" s="3" t="str">
        <f>TEXT(SalesDataTable[[#This Row],[Order Date]],"MMM")</f>
        <v>Jun</v>
      </c>
      <c r="G1030" s="3" t="s">
        <v>6</v>
      </c>
      <c r="H1030" s="3" t="s">
        <v>43</v>
      </c>
      <c r="I1030" s="3" t="s">
        <v>2</v>
      </c>
      <c r="J1030" s="3" t="s">
        <v>16</v>
      </c>
      <c r="K1030" s="3" t="s">
        <v>9</v>
      </c>
      <c r="L1030" s="3" t="s">
        <v>17</v>
      </c>
      <c r="M1030" s="4">
        <v>2</v>
      </c>
      <c r="N1030" s="5">
        <v>141.09</v>
      </c>
      <c r="O1030" s="6">
        <v>0</v>
      </c>
      <c r="P1030" s="5">
        <v>81.69</v>
      </c>
      <c r="Q1030" s="5">
        <f t="shared" si="64"/>
        <v>282.18</v>
      </c>
      <c r="R1030" s="5">
        <f t="shared" si="65"/>
        <v>163.38</v>
      </c>
      <c r="S1030" s="5">
        <f t="shared" si="66"/>
        <v>118.80000000000001</v>
      </c>
      <c r="T1030" s="7">
        <f t="shared" si="67"/>
        <v>0.42100786731873274</v>
      </c>
    </row>
    <row r="1031" spans="1:20" ht="15.5" x14ac:dyDescent="0.35">
      <c r="A1031" s="1">
        <v>2159</v>
      </c>
      <c r="B1031" s="2">
        <v>46181</v>
      </c>
      <c r="C1031" s="3">
        <f>YEAR(SalesDataTable[[#This Row],[Order Date]])</f>
        <v>2026</v>
      </c>
      <c r="D1031" s="8" t="str">
        <f>"Q"&amp;ROUNDUP(MONTH(SalesDataTable[[#This Row],[Order Date]])/3,0)</f>
        <v>Q2</v>
      </c>
      <c r="E1031" s="3">
        <f>MONTH(SalesDataTable[[#This Row],[Order Date]])</f>
        <v>6</v>
      </c>
      <c r="F1031" s="3" t="str">
        <f>TEXT(SalesDataTable[[#This Row],[Order Date]],"MMM")</f>
        <v>Jun</v>
      </c>
      <c r="G1031" s="3" t="s">
        <v>11</v>
      </c>
      <c r="H1031" s="3" t="s">
        <v>39</v>
      </c>
      <c r="I1031" s="3" t="s">
        <v>19</v>
      </c>
      <c r="J1031" s="3" t="s">
        <v>13</v>
      </c>
      <c r="K1031" s="3" t="s">
        <v>9</v>
      </c>
      <c r="L1031" s="3" t="s">
        <v>37</v>
      </c>
      <c r="M1031" s="4">
        <v>1</v>
      </c>
      <c r="N1031" s="5">
        <v>157.04</v>
      </c>
      <c r="O1031" s="6">
        <v>0</v>
      </c>
      <c r="P1031" s="5">
        <v>77.540000000000006</v>
      </c>
      <c r="Q1031" s="5">
        <f t="shared" si="64"/>
        <v>157.04</v>
      </c>
      <c r="R1031" s="5">
        <f t="shared" si="65"/>
        <v>77.540000000000006</v>
      </c>
      <c r="S1031" s="5">
        <f t="shared" si="66"/>
        <v>79.499999999999986</v>
      </c>
      <c r="T1031" s="7">
        <f t="shared" si="67"/>
        <v>0.5062404482934284</v>
      </c>
    </row>
    <row r="1032" spans="1:20" ht="15.5" x14ac:dyDescent="0.35">
      <c r="A1032" s="1">
        <v>2772</v>
      </c>
      <c r="B1032" s="2">
        <v>46181</v>
      </c>
      <c r="C1032" s="3">
        <f>YEAR(SalesDataTable[[#This Row],[Order Date]])</f>
        <v>2026</v>
      </c>
      <c r="D1032" s="8" t="str">
        <f>"Q"&amp;ROUNDUP(MONTH(SalesDataTable[[#This Row],[Order Date]])/3,0)</f>
        <v>Q2</v>
      </c>
      <c r="E1032" s="3">
        <f>MONTH(SalesDataTable[[#This Row],[Order Date]])</f>
        <v>6</v>
      </c>
      <c r="F1032" s="3" t="str">
        <f>TEXT(SalesDataTable[[#This Row],[Order Date]],"MMM")</f>
        <v>Jun</v>
      </c>
      <c r="G1032" s="3" t="s">
        <v>20</v>
      </c>
      <c r="H1032" s="3" t="s">
        <v>31</v>
      </c>
      <c r="I1032" s="3" t="s">
        <v>19</v>
      </c>
      <c r="J1032" s="3" t="s">
        <v>13</v>
      </c>
      <c r="K1032" s="3" t="s">
        <v>14</v>
      </c>
      <c r="L1032" s="3" t="s">
        <v>44</v>
      </c>
      <c r="M1032" s="4">
        <v>6</v>
      </c>
      <c r="N1032" s="5">
        <v>136.46</v>
      </c>
      <c r="O1032" s="6">
        <v>0</v>
      </c>
      <c r="P1032" s="5">
        <v>68.61</v>
      </c>
      <c r="Q1032" s="5">
        <f t="shared" si="64"/>
        <v>818.76</v>
      </c>
      <c r="R1032" s="5">
        <f t="shared" si="65"/>
        <v>411.65999999999997</v>
      </c>
      <c r="S1032" s="5">
        <f t="shared" si="66"/>
        <v>407.1</v>
      </c>
      <c r="T1032" s="7">
        <f t="shared" si="67"/>
        <v>0.49721530118716112</v>
      </c>
    </row>
    <row r="1033" spans="1:20" ht="15.5" x14ac:dyDescent="0.35">
      <c r="A1033" s="1">
        <v>3091</v>
      </c>
      <c r="B1033" s="2">
        <v>46181</v>
      </c>
      <c r="C1033" s="3">
        <f>YEAR(SalesDataTable[[#This Row],[Order Date]])</f>
        <v>2026</v>
      </c>
      <c r="D1033" s="8" t="str">
        <f>"Q"&amp;ROUNDUP(MONTH(SalesDataTable[[#This Row],[Order Date]])/3,0)</f>
        <v>Q2</v>
      </c>
      <c r="E1033" s="3">
        <f>MONTH(SalesDataTable[[#This Row],[Order Date]])</f>
        <v>6</v>
      </c>
      <c r="F1033" s="3" t="str">
        <f>TEXT(SalesDataTable[[#This Row],[Order Date]],"MMM")</f>
        <v>Jun</v>
      </c>
      <c r="G1033" s="3" t="s">
        <v>0</v>
      </c>
      <c r="H1033" s="3" t="s">
        <v>1</v>
      </c>
      <c r="I1033" s="3" t="s">
        <v>2</v>
      </c>
      <c r="J1033" s="3" t="s">
        <v>13</v>
      </c>
      <c r="K1033" s="3" t="s">
        <v>34</v>
      </c>
      <c r="L1033" s="3" t="s">
        <v>42</v>
      </c>
      <c r="M1033" s="4">
        <v>1</v>
      </c>
      <c r="N1033" s="5">
        <v>36.1</v>
      </c>
      <c r="O1033" s="6">
        <v>0</v>
      </c>
      <c r="P1033" s="5">
        <v>13.65</v>
      </c>
      <c r="Q1033" s="5">
        <f t="shared" si="64"/>
        <v>36.1</v>
      </c>
      <c r="R1033" s="5">
        <f t="shared" si="65"/>
        <v>13.65</v>
      </c>
      <c r="S1033" s="5">
        <f t="shared" si="66"/>
        <v>22.450000000000003</v>
      </c>
      <c r="T1033" s="7">
        <f t="shared" si="67"/>
        <v>0.62188365650969535</v>
      </c>
    </row>
    <row r="1034" spans="1:20" ht="15.5" x14ac:dyDescent="0.35">
      <c r="A1034" s="1">
        <v>4241</v>
      </c>
      <c r="B1034" s="2">
        <v>46181</v>
      </c>
      <c r="C1034" s="3">
        <f>YEAR(SalesDataTable[[#This Row],[Order Date]])</f>
        <v>2026</v>
      </c>
      <c r="D1034" s="8" t="str">
        <f>"Q"&amp;ROUNDUP(MONTH(SalesDataTable[[#This Row],[Order Date]])/3,0)</f>
        <v>Q2</v>
      </c>
      <c r="E1034" s="3">
        <f>MONTH(SalesDataTable[[#This Row],[Order Date]])</f>
        <v>6</v>
      </c>
      <c r="F1034" s="3" t="str">
        <f>TEXT(SalesDataTable[[#This Row],[Order Date]],"MMM")</f>
        <v>Jun</v>
      </c>
      <c r="G1034" s="3" t="s">
        <v>20</v>
      </c>
      <c r="H1034" s="3" t="s">
        <v>47</v>
      </c>
      <c r="I1034" s="3" t="s">
        <v>2</v>
      </c>
      <c r="J1034" s="3" t="s">
        <v>13</v>
      </c>
      <c r="K1034" s="3" t="s">
        <v>9</v>
      </c>
      <c r="L1034" s="3" t="s">
        <v>10</v>
      </c>
      <c r="M1034" s="4">
        <v>3</v>
      </c>
      <c r="N1034" s="5">
        <v>92.73</v>
      </c>
      <c r="O1034" s="6">
        <v>0</v>
      </c>
      <c r="P1034" s="5">
        <v>44.68</v>
      </c>
      <c r="Q1034" s="5">
        <f t="shared" si="64"/>
        <v>278.19</v>
      </c>
      <c r="R1034" s="5">
        <f t="shared" si="65"/>
        <v>134.04</v>
      </c>
      <c r="S1034" s="5">
        <f t="shared" si="66"/>
        <v>144.15</v>
      </c>
      <c r="T1034" s="7">
        <f t="shared" si="67"/>
        <v>0.51817103418526911</v>
      </c>
    </row>
    <row r="1035" spans="1:20" ht="15.5" x14ac:dyDescent="0.35">
      <c r="A1035" s="1">
        <v>5185</v>
      </c>
      <c r="B1035" s="2">
        <v>46181</v>
      </c>
      <c r="C1035" s="3">
        <f>YEAR(SalesDataTable[[#This Row],[Order Date]])</f>
        <v>2026</v>
      </c>
      <c r="D1035" s="8" t="str">
        <f>"Q"&amp;ROUNDUP(MONTH(SalesDataTable[[#This Row],[Order Date]])/3,0)</f>
        <v>Q2</v>
      </c>
      <c r="E1035" s="3">
        <f>MONTH(SalesDataTable[[#This Row],[Order Date]])</f>
        <v>6</v>
      </c>
      <c r="F1035" s="3" t="str">
        <f>TEXT(SalesDataTable[[#This Row],[Order Date]],"MMM")</f>
        <v>Jun</v>
      </c>
      <c r="G1035" s="3" t="s">
        <v>6</v>
      </c>
      <c r="H1035" s="3" t="s">
        <v>43</v>
      </c>
      <c r="I1035" s="3" t="s">
        <v>2</v>
      </c>
      <c r="J1035" s="3" t="s">
        <v>13</v>
      </c>
      <c r="K1035" s="3" t="s">
        <v>14</v>
      </c>
      <c r="L1035" s="3" t="s">
        <v>48</v>
      </c>
      <c r="M1035" s="4">
        <v>3</v>
      </c>
      <c r="N1035" s="5">
        <v>164.31</v>
      </c>
      <c r="O1035" s="6">
        <v>0.05</v>
      </c>
      <c r="P1035" s="5">
        <v>86</v>
      </c>
      <c r="Q1035" s="5">
        <f t="shared" si="64"/>
        <v>468.2835</v>
      </c>
      <c r="R1035" s="5">
        <f t="shared" si="65"/>
        <v>258</v>
      </c>
      <c r="S1035" s="5">
        <f t="shared" si="66"/>
        <v>210.2835</v>
      </c>
      <c r="T1035" s="7">
        <f t="shared" si="67"/>
        <v>0.44905169624810615</v>
      </c>
    </row>
    <row r="1036" spans="1:20" ht="15.5" x14ac:dyDescent="0.35">
      <c r="A1036" s="1">
        <v>1437</v>
      </c>
      <c r="B1036" s="2">
        <v>46182</v>
      </c>
      <c r="C1036" s="3">
        <f>YEAR(SalesDataTable[[#This Row],[Order Date]])</f>
        <v>2026</v>
      </c>
      <c r="D1036" s="8" t="str">
        <f>"Q"&amp;ROUNDUP(MONTH(SalesDataTable[[#This Row],[Order Date]])/3,0)</f>
        <v>Q2</v>
      </c>
      <c r="E1036" s="3">
        <f>MONTH(SalesDataTable[[#This Row],[Order Date]])</f>
        <v>6</v>
      </c>
      <c r="F1036" s="3" t="str">
        <f>TEXT(SalesDataTable[[#This Row],[Order Date]],"MMM")</f>
        <v>Jun</v>
      </c>
      <c r="G1036" s="3" t="s">
        <v>20</v>
      </c>
      <c r="H1036" s="3" t="s">
        <v>33</v>
      </c>
      <c r="I1036" s="3" t="s">
        <v>28</v>
      </c>
      <c r="J1036" s="3" t="s">
        <v>13</v>
      </c>
      <c r="K1036" s="3" t="s">
        <v>14</v>
      </c>
      <c r="L1036" s="3" t="s">
        <v>15</v>
      </c>
      <c r="M1036" s="4">
        <v>2</v>
      </c>
      <c r="N1036" s="5">
        <v>36.85</v>
      </c>
      <c r="O1036" s="6">
        <v>0.1</v>
      </c>
      <c r="P1036" s="5">
        <v>13.92</v>
      </c>
      <c r="Q1036" s="5">
        <f t="shared" si="64"/>
        <v>66.33</v>
      </c>
      <c r="R1036" s="5">
        <f t="shared" si="65"/>
        <v>27.84</v>
      </c>
      <c r="S1036" s="5">
        <f t="shared" si="66"/>
        <v>38.489999999999995</v>
      </c>
      <c r="T1036" s="7">
        <f t="shared" si="67"/>
        <v>0.58028041610131154</v>
      </c>
    </row>
    <row r="1037" spans="1:20" ht="15.5" x14ac:dyDescent="0.35">
      <c r="A1037" s="1">
        <v>2316</v>
      </c>
      <c r="B1037" s="2">
        <v>46182</v>
      </c>
      <c r="C1037" s="3">
        <f>YEAR(SalesDataTable[[#This Row],[Order Date]])</f>
        <v>2026</v>
      </c>
      <c r="D1037" s="8" t="str">
        <f>"Q"&amp;ROUNDUP(MONTH(SalesDataTable[[#This Row],[Order Date]])/3,0)</f>
        <v>Q2</v>
      </c>
      <c r="E1037" s="3">
        <f>MONTH(SalesDataTable[[#This Row],[Order Date]])</f>
        <v>6</v>
      </c>
      <c r="F1037" s="3" t="str">
        <f>TEXT(SalesDataTable[[#This Row],[Order Date]],"MMM")</f>
        <v>Jun</v>
      </c>
      <c r="G1037" s="3" t="s">
        <v>6</v>
      </c>
      <c r="H1037" s="3" t="s">
        <v>41</v>
      </c>
      <c r="I1037" s="3" t="s">
        <v>28</v>
      </c>
      <c r="J1037" s="3" t="s">
        <v>13</v>
      </c>
      <c r="K1037" s="3" t="s">
        <v>34</v>
      </c>
      <c r="L1037" s="3" t="s">
        <v>42</v>
      </c>
      <c r="M1037" s="4">
        <v>1</v>
      </c>
      <c r="N1037" s="5">
        <v>35.619999999999997</v>
      </c>
      <c r="O1037" s="6">
        <v>0</v>
      </c>
      <c r="P1037" s="5">
        <v>14.05</v>
      </c>
      <c r="Q1037" s="5">
        <f t="shared" si="64"/>
        <v>35.619999999999997</v>
      </c>
      <c r="R1037" s="5">
        <f t="shared" si="65"/>
        <v>14.05</v>
      </c>
      <c r="S1037" s="5">
        <f t="shared" si="66"/>
        <v>21.569999999999997</v>
      </c>
      <c r="T1037" s="7">
        <f t="shared" si="67"/>
        <v>0.60555867490174053</v>
      </c>
    </row>
    <row r="1038" spans="1:20" ht="15.5" x14ac:dyDescent="0.35">
      <c r="A1038" s="1">
        <v>2329</v>
      </c>
      <c r="B1038" s="2">
        <v>46182</v>
      </c>
      <c r="C1038" s="3">
        <f>YEAR(SalesDataTable[[#This Row],[Order Date]])</f>
        <v>2026</v>
      </c>
      <c r="D1038" s="8" t="str">
        <f>"Q"&amp;ROUNDUP(MONTH(SalesDataTable[[#This Row],[Order Date]])/3,0)</f>
        <v>Q2</v>
      </c>
      <c r="E1038" s="3">
        <f>MONTH(SalesDataTable[[#This Row],[Order Date]])</f>
        <v>6</v>
      </c>
      <c r="F1038" s="3" t="str">
        <f>TEXT(SalesDataTable[[#This Row],[Order Date]],"MMM")</f>
        <v>Jun</v>
      </c>
      <c r="G1038" s="3" t="s">
        <v>20</v>
      </c>
      <c r="H1038" s="3" t="s">
        <v>33</v>
      </c>
      <c r="I1038" s="3" t="s">
        <v>2</v>
      </c>
      <c r="J1038" s="3" t="s">
        <v>13</v>
      </c>
      <c r="K1038" s="3" t="s">
        <v>9</v>
      </c>
      <c r="L1038" s="3" t="s">
        <v>37</v>
      </c>
      <c r="M1038" s="4">
        <v>3</v>
      </c>
      <c r="N1038" s="5">
        <v>157.43</v>
      </c>
      <c r="O1038" s="6">
        <v>0.15</v>
      </c>
      <c r="P1038" s="5">
        <v>77.56</v>
      </c>
      <c r="Q1038" s="5">
        <f t="shared" si="64"/>
        <v>401.44650000000001</v>
      </c>
      <c r="R1038" s="5">
        <f t="shared" si="65"/>
        <v>232.68</v>
      </c>
      <c r="S1038" s="5">
        <f t="shared" si="66"/>
        <v>168.76650000000001</v>
      </c>
      <c r="T1038" s="7">
        <f t="shared" si="67"/>
        <v>0.42039599299034863</v>
      </c>
    </row>
    <row r="1039" spans="1:20" ht="15.5" x14ac:dyDescent="0.35">
      <c r="A1039" s="1">
        <v>3036</v>
      </c>
      <c r="B1039" s="2">
        <v>46182</v>
      </c>
      <c r="C1039" s="3">
        <f>YEAR(SalesDataTable[[#This Row],[Order Date]])</f>
        <v>2026</v>
      </c>
      <c r="D1039" s="8" t="str">
        <f>"Q"&amp;ROUNDUP(MONTH(SalesDataTable[[#This Row],[Order Date]])/3,0)</f>
        <v>Q2</v>
      </c>
      <c r="E1039" s="3">
        <f>MONTH(SalesDataTable[[#This Row],[Order Date]])</f>
        <v>6</v>
      </c>
      <c r="F1039" s="3" t="str">
        <f>TEXT(SalesDataTable[[#This Row],[Order Date]],"MMM")</f>
        <v>Jun</v>
      </c>
      <c r="G1039" s="3" t="s">
        <v>6</v>
      </c>
      <c r="H1039" s="3" t="s">
        <v>43</v>
      </c>
      <c r="I1039" s="3" t="s">
        <v>19</v>
      </c>
      <c r="J1039" s="3" t="s">
        <v>13</v>
      </c>
      <c r="K1039" s="3" t="s">
        <v>4</v>
      </c>
      <c r="L1039" s="3" t="s">
        <v>5</v>
      </c>
      <c r="M1039" s="4">
        <v>1</v>
      </c>
      <c r="N1039" s="5">
        <v>81.2</v>
      </c>
      <c r="O1039" s="6">
        <v>0.1</v>
      </c>
      <c r="P1039" s="5">
        <v>41.64</v>
      </c>
      <c r="Q1039" s="5">
        <f t="shared" si="64"/>
        <v>73.08</v>
      </c>
      <c r="R1039" s="5">
        <f t="shared" si="65"/>
        <v>41.64</v>
      </c>
      <c r="S1039" s="5">
        <f t="shared" si="66"/>
        <v>31.439999999999998</v>
      </c>
      <c r="T1039" s="7">
        <f t="shared" si="67"/>
        <v>0.43021346469622329</v>
      </c>
    </row>
    <row r="1040" spans="1:20" ht="15.5" x14ac:dyDescent="0.35">
      <c r="A1040" s="1">
        <v>3429</v>
      </c>
      <c r="B1040" s="2">
        <v>46182</v>
      </c>
      <c r="C1040" s="3">
        <f>YEAR(SalesDataTable[[#This Row],[Order Date]])</f>
        <v>2026</v>
      </c>
      <c r="D1040" s="8" t="str">
        <f>"Q"&amp;ROUNDUP(MONTH(SalesDataTable[[#This Row],[Order Date]])/3,0)</f>
        <v>Q2</v>
      </c>
      <c r="E1040" s="3">
        <f>MONTH(SalesDataTable[[#This Row],[Order Date]])</f>
        <v>6</v>
      </c>
      <c r="F1040" s="3" t="str">
        <f>TEXT(SalesDataTable[[#This Row],[Order Date]],"MMM")</f>
        <v>Jun</v>
      </c>
      <c r="G1040" s="3" t="s">
        <v>20</v>
      </c>
      <c r="H1040" s="3" t="s">
        <v>47</v>
      </c>
      <c r="I1040" s="3" t="s">
        <v>2</v>
      </c>
      <c r="J1040" s="3" t="s">
        <v>3</v>
      </c>
      <c r="K1040" s="3" t="s">
        <v>9</v>
      </c>
      <c r="L1040" s="3" t="s">
        <v>10</v>
      </c>
      <c r="M1040" s="4">
        <v>4</v>
      </c>
      <c r="N1040" s="5">
        <v>93.58</v>
      </c>
      <c r="O1040" s="6">
        <v>0.1</v>
      </c>
      <c r="P1040" s="5">
        <v>44.56</v>
      </c>
      <c r="Q1040" s="5">
        <f t="shared" si="64"/>
        <v>336.88799999999998</v>
      </c>
      <c r="R1040" s="5">
        <f t="shared" si="65"/>
        <v>178.24</v>
      </c>
      <c r="S1040" s="5">
        <f t="shared" si="66"/>
        <v>158.64799999999997</v>
      </c>
      <c r="T1040" s="7">
        <f t="shared" si="67"/>
        <v>0.4709220868656645</v>
      </c>
    </row>
    <row r="1041" spans="1:20" ht="15.5" x14ac:dyDescent="0.35">
      <c r="A1041" s="1">
        <v>3615</v>
      </c>
      <c r="B1041" s="2">
        <v>46182</v>
      </c>
      <c r="C1041" s="3">
        <f>YEAR(SalesDataTable[[#This Row],[Order Date]])</f>
        <v>2026</v>
      </c>
      <c r="D1041" s="8" t="str">
        <f>"Q"&amp;ROUNDUP(MONTH(SalesDataTable[[#This Row],[Order Date]])/3,0)</f>
        <v>Q2</v>
      </c>
      <c r="E1041" s="3">
        <f>MONTH(SalesDataTable[[#This Row],[Order Date]])</f>
        <v>6</v>
      </c>
      <c r="F1041" s="3" t="str">
        <f>TEXT(SalesDataTable[[#This Row],[Order Date]],"MMM")</f>
        <v>Jun</v>
      </c>
      <c r="G1041" s="3" t="s">
        <v>6</v>
      </c>
      <c r="H1041" s="3" t="s">
        <v>49</v>
      </c>
      <c r="I1041" s="3" t="s">
        <v>2</v>
      </c>
      <c r="J1041" s="3" t="s">
        <v>13</v>
      </c>
      <c r="K1041" s="3" t="s">
        <v>9</v>
      </c>
      <c r="L1041" s="3" t="s">
        <v>37</v>
      </c>
      <c r="M1041" s="4">
        <v>4</v>
      </c>
      <c r="N1041" s="5">
        <v>155.22</v>
      </c>
      <c r="O1041" s="6">
        <v>0</v>
      </c>
      <c r="P1041" s="5">
        <v>77.209999999999994</v>
      </c>
      <c r="Q1041" s="5">
        <f t="shared" si="64"/>
        <v>620.88</v>
      </c>
      <c r="R1041" s="5">
        <f t="shared" si="65"/>
        <v>308.83999999999997</v>
      </c>
      <c r="S1041" s="5">
        <f t="shared" si="66"/>
        <v>312.04000000000002</v>
      </c>
      <c r="T1041" s="7">
        <f t="shared" si="67"/>
        <v>0.50257698750161062</v>
      </c>
    </row>
    <row r="1042" spans="1:20" ht="15.5" x14ac:dyDescent="0.35">
      <c r="A1042" s="1">
        <v>3661</v>
      </c>
      <c r="B1042" s="2">
        <v>46182</v>
      </c>
      <c r="C1042" s="3">
        <f>YEAR(SalesDataTable[[#This Row],[Order Date]])</f>
        <v>2026</v>
      </c>
      <c r="D1042" s="8" t="str">
        <f>"Q"&amp;ROUNDUP(MONTH(SalesDataTable[[#This Row],[Order Date]])/3,0)</f>
        <v>Q2</v>
      </c>
      <c r="E1042" s="3">
        <f>MONTH(SalesDataTable[[#This Row],[Order Date]])</f>
        <v>6</v>
      </c>
      <c r="F1042" s="3" t="str">
        <f>TEXT(SalesDataTable[[#This Row],[Order Date]],"MMM")</f>
        <v>Jun</v>
      </c>
      <c r="G1042" s="3" t="s">
        <v>20</v>
      </c>
      <c r="H1042" s="3" t="s">
        <v>33</v>
      </c>
      <c r="I1042" s="3" t="s">
        <v>2</v>
      </c>
      <c r="J1042" s="3" t="s">
        <v>13</v>
      </c>
      <c r="K1042" s="3" t="s">
        <v>4</v>
      </c>
      <c r="L1042" s="3" t="s">
        <v>30</v>
      </c>
      <c r="M1042" s="4">
        <v>4</v>
      </c>
      <c r="N1042" s="5">
        <v>100.33</v>
      </c>
      <c r="O1042" s="6">
        <v>0</v>
      </c>
      <c r="P1042" s="5">
        <v>49.99</v>
      </c>
      <c r="Q1042" s="5">
        <f t="shared" si="64"/>
        <v>401.32</v>
      </c>
      <c r="R1042" s="5">
        <f t="shared" si="65"/>
        <v>199.96</v>
      </c>
      <c r="S1042" s="5">
        <f t="shared" si="66"/>
        <v>201.35999999999999</v>
      </c>
      <c r="T1042" s="7">
        <f t="shared" si="67"/>
        <v>0.5017442439948171</v>
      </c>
    </row>
    <row r="1043" spans="1:20" ht="15.5" x14ac:dyDescent="0.35">
      <c r="A1043" s="1">
        <v>3831</v>
      </c>
      <c r="B1043" s="2">
        <v>46182</v>
      </c>
      <c r="C1043" s="3">
        <f>YEAR(SalesDataTable[[#This Row],[Order Date]])</f>
        <v>2026</v>
      </c>
      <c r="D1043" s="8" t="str">
        <f>"Q"&amp;ROUNDUP(MONTH(SalesDataTable[[#This Row],[Order Date]])/3,0)</f>
        <v>Q2</v>
      </c>
      <c r="E1043" s="3">
        <f>MONTH(SalesDataTable[[#This Row],[Order Date]])</f>
        <v>6</v>
      </c>
      <c r="F1043" s="3" t="str">
        <f>TEXT(SalesDataTable[[#This Row],[Order Date]],"MMM")</f>
        <v>Jun</v>
      </c>
      <c r="G1043" s="3" t="s">
        <v>11</v>
      </c>
      <c r="H1043" s="3" t="s">
        <v>18</v>
      </c>
      <c r="I1043" s="3" t="s">
        <v>2</v>
      </c>
      <c r="J1043" s="3" t="s">
        <v>16</v>
      </c>
      <c r="K1043" s="3" t="s">
        <v>14</v>
      </c>
      <c r="L1043" s="3" t="s">
        <v>44</v>
      </c>
      <c r="M1043" s="4">
        <v>2</v>
      </c>
      <c r="N1043" s="5">
        <v>134.28</v>
      </c>
      <c r="O1043" s="6">
        <v>0</v>
      </c>
      <c r="P1043" s="5">
        <v>69.12</v>
      </c>
      <c r="Q1043" s="5">
        <f t="shared" si="64"/>
        <v>268.56</v>
      </c>
      <c r="R1043" s="5">
        <f t="shared" si="65"/>
        <v>138.24</v>
      </c>
      <c r="S1043" s="5">
        <f t="shared" si="66"/>
        <v>130.32</v>
      </c>
      <c r="T1043" s="7">
        <f t="shared" si="67"/>
        <v>0.48525469168900803</v>
      </c>
    </row>
    <row r="1044" spans="1:20" ht="15.5" x14ac:dyDescent="0.35">
      <c r="A1044" s="1">
        <v>4394</v>
      </c>
      <c r="B1044" s="2">
        <v>46182</v>
      </c>
      <c r="C1044" s="3">
        <f>YEAR(SalesDataTable[[#This Row],[Order Date]])</f>
        <v>2026</v>
      </c>
      <c r="D1044" s="8" t="str">
        <f>"Q"&amp;ROUNDUP(MONTH(SalesDataTable[[#This Row],[Order Date]])/3,0)</f>
        <v>Q2</v>
      </c>
      <c r="E1044" s="3">
        <f>MONTH(SalesDataTable[[#This Row],[Order Date]])</f>
        <v>6</v>
      </c>
      <c r="F1044" s="3" t="str">
        <f>TEXT(SalesDataTable[[#This Row],[Order Date]],"MMM")</f>
        <v>Jun</v>
      </c>
      <c r="G1044" s="3" t="s">
        <v>11</v>
      </c>
      <c r="H1044" s="3" t="s">
        <v>12</v>
      </c>
      <c r="I1044" s="3" t="s">
        <v>2</v>
      </c>
      <c r="J1044" s="3" t="s">
        <v>13</v>
      </c>
      <c r="K1044" s="3" t="s">
        <v>34</v>
      </c>
      <c r="L1044" s="3" t="s">
        <v>45</v>
      </c>
      <c r="M1044" s="4">
        <v>2</v>
      </c>
      <c r="N1044" s="5">
        <v>51.16</v>
      </c>
      <c r="O1044" s="6">
        <v>0</v>
      </c>
      <c r="P1044" s="5">
        <v>21.57</v>
      </c>
      <c r="Q1044" s="5">
        <f t="shared" si="64"/>
        <v>102.32</v>
      </c>
      <c r="R1044" s="5">
        <f t="shared" si="65"/>
        <v>43.14</v>
      </c>
      <c r="S1044" s="5">
        <f t="shared" si="66"/>
        <v>59.179999999999993</v>
      </c>
      <c r="T1044" s="7">
        <f t="shared" si="67"/>
        <v>0.57838154808444098</v>
      </c>
    </row>
    <row r="1045" spans="1:20" ht="15.5" x14ac:dyDescent="0.35">
      <c r="A1045" s="1">
        <v>372</v>
      </c>
      <c r="B1045" s="2">
        <v>46183</v>
      </c>
      <c r="C1045" s="3">
        <f>YEAR(SalesDataTable[[#This Row],[Order Date]])</f>
        <v>2026</v>
      </c>
      <c r="D1045" s="8" t="str">
        <f>"Q"&amp;ROUNDUP(MONTH(SalesDataTable[[#This Row],[Order Date]])/3,0)</f>
        <v>Q2</v>
      </c>
      <c r="E1045" s="3">
        <f>MONTH(SalesDataTable[[#This Row],[Order Date]])</f>
        <v>6</v>
      </c>
      <c r="F1045" s="3" t="str">
        <f>TEXT(SalesDataTable[[#This Row],[Order Date]],"MMM")</f>
        <v>Jun</v>
      </c>
      <c r="G1045" s="3" t="s">
        <v>6</v>
      </c>
      <c r="H1045" s="3" t="s">
        <v>43</v>
      </c>
      <c r="I1045" s="3" t="s">
        <v>2</v>
      </c>
      <c r="J1045" s="3" t="s">
        <v>3</v>
      </c>
      <c r="K1045" s="3" t="s">
        <v>34</v>
      </c>
      <c r="L1045" s="3" t="s">
        <v>42</v>
      </c>
      <c r="M1045" s="4">
        <v>3</v>
      </c>
      <c r="N1045" s="5">
        <v>35.94</v>
      </c>
      <c r="O1045" s="6">
        <v>0.1</v>
      </c>
      <c r="P1045" s="5">
        <v>14.04</v>
      </c>
      <c r="Q1045" s="5">
        <f t="shared" si="64"/>
        <v>97.037999999999997</v>
      </c>
      <c r="R1045" s="5">
        <f t="shared" si="65"/>
        <v>42.12</v>
      </c>
      <c r="S1045" s="5">
        <f t="shared" si="66"/>
        <v>54.917999999999999</v>
      </c>
      <c r="T1045" s="7">
        <f t="shared" si="67"/>
        <v>0.56594323873121866</v>
      </c>
    </row>
    <row r="1046" spans="1:20" ht="15.5" x14ac:dyDescent="0.35">
      <c r="A1046" s="1">
        <v>532</v>
      </c>
      <c r="B1046" s="2">
        <v>46183</v>
      </c>
      <c r="C1046" s="3">
        <f>YEAR(SalesDataTable[[#This Row],[Order Date]])</f>
        <v>2026</v>
      </c>
      <c r="D1046" s="8" t="str">
        <f>"Q"&amp;ROUNDUP(MONTH(SalesDataTable[[#This Row],[Order Date]])/3,0)</f>
        <v>Q2</v>
      </c>
      <c r="E1046" s="3">
        <f>MONTH(SalesDataTable[[#This Row],[Order Date]])</f>
        <v>6</v>
      </c>
      <c r="F1046" s="3" t="str">
        <f>TEXT(SalesDataTable[[#This Row],[Order Date]],"MMM")</f>
        <v>Jun</v>
      </c>
      <c r="G1046" s="3" t="s">
        <v>11</v>
      </c>
      <c r="H1046" s="3" t="s">
        <v>39</v>
      </c>
      <c r="I1046" s="3" t="s">
        <v>19</v>
      </c>
      <c r="J1046" s="3" t="s">
        <v>3</v>
      </c>
      <c r="K1046" s="3" t="s">
        <v>9</v>
      </c>
      <c r="L1046" s="3" t="s">
        <v>17</v>
      </c>
      <c r="M1046" s="4">
        <v>1</v>
      </c>
      <c r="N1046" s="5">
        <v>145.34</v>
      </c>
      <c r="O1046" s="6">
        <v>0.05</v>
      </c>
      <c r="P1046" s="5">
        <v>77.89</v>
      </c>
      <c r="Q1046" s="5">
        <f t="shared" si="64"/>
        <v>138.07300000000001</v>
      </c>
      <c r="R1046" s="5">
        <f t="shared" si="65"/>
        <v>77.89</v>
      </c>
      <c r="S1046" s="5">
        <f t="shared" si="66"/>
        <v>60.183000000000007</v>
      </c>
      <c r="T1046" s="7">
        <f t="shared" si="67"/>
        <v>0.43587812244247609</v>
      </c>
    </row>
    <row r="1047" spans="1:20" ht="15.5" x14ac:dyDescent="0.35">
      <c r="A1047" s="1">
        <v>910</v>
      </c>
      <c r="B1047" s="2">
        <v>46183</v>
      </c>
      <c r="C1047" s="3">
        <f>YEAR(SalesDataTable[[#This Row],[Order Date]])</f>
        <v>2026</v>
      </c>
      <c r="D1047" s="8" t="str">
        <f>"Q"&amp;ROUNDUP(MONTH(SalesDataTable[[#This Row],[Order Date]])/3,0)</f>
        <v>Q2</v>
      </c>
      <c r="E1047" s="3">
        <f>MONTH(SalesDataTable[[#This Row],[Order Date]])</f>
        <v>6</v>
      </c>
      <c r="F1047" s="3" t="str">
        <f>TEXT(SalesDataTable[[#This Row],[Order Date]],"MMM")</f>
        <v>Jun</v>
      </c>
      <c r="G1047" s="3" t="s">
        <v>11</v>
      </c>
      <c r="H1047" s="3" t="s">
        <v>52</v>
      </c>
      <c r="I1047" s="3" t="s">
        <v>2</v>
      </c>
      <c r="J1047" s="3" t="s">
        <v>16</v>
      </c>
      <c r="K1047" s="3" t="s">
        <v>14</v>
      </c>
      <c r="L1047" s="3" t="s">
        <v>15</v>
      </c>
      <c r="M1047" s="4">
        <v>1</v>
      </c>
      <c r="N1047" s="5">
        <v>35.950000000000003</v>
      </c>
      <c r="O1047" s="6">
        <v>0.1</v>
      </c>
      <c r="P1047" s="5">
        <v>13.63</v>
      </c>
      <c r="Q1047" s="5">
        <f t="shared" si="64"/>
        <v>32.355000000000004</v>
      </c>
      <c r="R1047" s="5">
        <f t="shared" si="65"/>
        <v>13.63</v>
      </c>
      <c r="S1047" s="5">
        <f t="shared" si="66"/>
        <v>18.725000000000001</v>
      </c>
      <c r="T1047" s="7">
        <f t="shared" si="67"/>
        <v>0.57873589862463293</v>
      </c>
    </row>
    <row r="1048" spans="1:20" ht="15.5" x14ac:dyDescent="0.35">
      <c r="A1048" s="1">
        <v>938</v>
      </c>
      <c r="B1048" s="2">
        <v>46183</v>
      </c>
      <c r="C1048" s="3">
        <f>YEAR(SalesDataTable[[#This Row],[Order Date]])</f>
        <v>2026</v>
      </c>
      <c r="D1048" s="8" t="str">
        <f>"Q"&amp;ROUNDUP(MONTH(SalesDataTable[[#This Row],[Order Date]])/3,0)</f>
        <v>Q2</v>
      </c>
      <c r="E1048" s="3">
        <f>MONTH(SalesDataTable[[#This Row],[Order Date]])</f>
        <v>6</v>
      </c>
      <c r="F1048" s="3" t="str">
        <f>TEXT(SalesDataTable[[#This Row],[Order Date]],"MMM")</f>
        <v>Jun</v>
      </c>
      <c r="G1048" s="3" t="s">
        <v>20</v>
      </c>
      <c r="H1048" s="3" t="s">
        <v>47</v>
      </c>
      <c r="I1048" s="3" t="s">
        <v>19</v>
      </c>
      <c r="J1048" s="3" t="s">
        <v>16</v>
      </c>
      <c r="K1048" s="3" t="s">
        <v>34</v>
      </c>
      <c r="L1048" s="3" t="s">
        <v>45</v>
      </c>
      <c r="M1048" s="4">
        <v>1</v>
      </c>
      <c r="N1048" s="5">
        <v>51.09</v>
      </c>
      <c r="O1048" s="6">
        <v>0</v>
      </c>
      <c r="P1048" s="5">
        <v>22.4</v>
      </c>
      <c r="Q1048" s="5">
        <f t="shared" si="64"/>
        <v>51.09</v>
      </c>
      <c r="R1048" s="5">
        <f t="shared" si="65"/>
        <v>22.4</v>
      </c>
      <c r="S1048" s="5">
        <f t="shared" si="66"/>
        <v>28.690000000000005</v>
      </c>
      <c r="T1048" s="7">
        <f t="shared" si="67"/>
        <v>0.56155803484047762</v>
      </c>
    </row>
    <row r="1049" spans="1:20" ht="15.5" x14ac:dyDescent="0.35">
      <c r="A1049" s="1">
        <v>1079</v>
      </c>
      <c r="B1049" s="2">
        <v>46183</v>
      </c>
      <c r="C1049" s="3">
        <f>YEAR(SalesDataTable[[#This Row],[Order Date]])</f>
        <v>2026</v>
      </c>
      <c r="D1049" s="8" t="str">
        <f>"Q"&amp;ROUNDUP(MONTH(SalesDataTable[[#This Row],[Order Date]])/3,0)</f>
        <v>Q2</v>
      </c>
      <c r="E1049" s="3">
        <f>MONTH(SalesDataTable[[#This Row],[Order Date]])</f>
        <v>6</v>
      </c>
      <c r="F1049" s="3" t="str">
        <f>TEXT(SalesDataTable[[#This Row],[Order Date]],"MMM")</f>
        <v>Jun</v>
      </c>
      <c r="G1049" s="3" t="s">
        <v>6</v>
      </c>
      <c r="H1049" s="3" t="s">
        <v>49</v>
      </c>
      <c r="I1049" s="3" t="s">
        <v>19</v>
      </c>
      <c r="J1049" s="3" t="s">
        <v>3</v>
      </c>
      <c r="K1049" s="3" t="s">
        <v>23</v>
      </c>
      <c r="L1049" s="3" t="s">
        <v>29</v>
      </c>
      <c r="M1049" s="4">
        <v>2</v>
      </c>
      <c r="N1049" s="5">
        <v>198.69</v>
      </c>
      <c r="O1049" s="6">
        <v>0.15</v>
      </c>
      <c r="P1049" s="5">
        <v>104.25</v>
      </c>
      <c r="Q1049" s="5">
        <f t="shared" si="64"/>
        <v>337.77299999999997</v>
      </c>
      <c r="R1049" s="5">
        <f t="shared" si="65"/>
        <v>208.5</v>
      </c>
      <c r="S1049" s="5">
        <f t="shared" si="66"/>
        <v>129.27299999999997</v>
      </c>
      <c r="T1049" s="7">
        <f t="shared" si="67"/>
        <v>0.38272153191640534</v>
      </c>
    </row>
    <row r="1050" spans="1:20" ht="15.5" x14ac:dyDescent="0.35">
      <c r="A1050" s="1">
        <v>1662</v>
      </c>
      <c r="B1050" s="2">
        <v>46183</v>
      </c>
      <c r="C1050" s="3">
        <f>YEAR(SalesDataTable[[#This Row],[Order Date]])</f>
        <v>2026</v>
      </c>
      <c r="D1050" s="8" t="str">
        <f>"Q"&amp;ROUNDUP(MONTH(SalesDataTable[[#This Row],[Order Date]])/3,0)</f>
        <v>Q2</v>
      </c>
      <c r="E1050" s="3">
        <f>MONTH(SalesDataTable[[#This Row],[Order Date]])</f>
        <v>6</v>
      </c>
      <c r="F1050" s="3" t="str">
        <f>TEXT(SalesDataTable[[#This Row],[Order Date]],"MMM")</f>
        <v>Jun</v>
      </c>
      <c r="G1050" s="3" t="s">
        <v>6</v>
      </c>
      <c r="H1050" s="3" t="s">
        <v>27</v>
      </c>
      <c r="I1050" s="3" t="s">
        <v>19</v>
      </c>
      <c r="J1050" s="3" t="s">
        <v>13</v>
      </c>
      <c r="K1050" s="3" t="s">
        <v>4</v>
      </c>
      <c r="L1050" s="3" t="s">
        <v>5</v>
      </c>
      <c r="M1050" s="4">
        <v>3</v>
      </c>
      <c r="N1050" s="5">
        <v>83.45</v>
      </c>
      <c r="O1050" s="6">
        <v>0</v>
      </c>
      <c r="P1050" s="5">
        <v>43.73</v>
      </c>
      <c r="Q1050" s="5">
        <f t="shared" si="64"/>
        <v>250.35000000000002</v>
      </c>
      <c r="R1050" s="5">
        <f t="shared" si="65"/>
        <v>131.19</v>
      </c>
      <c r="S1050" s="5">
        <f t="shared" si="66"/>
        <v>119.16000000000003</v>
      </c>
      <c r="T1050" s="7">
        <f t="shared" si="67"/>
        <v>0.47597363690832839</v>
      </c>
    </row>
    <row r="1051" spans="1:20" ht="15.5" x14ac:dyDescent="0.35">
      <c r="A1051" s="1">
        <v>2748</v>
      </c>
      <c r="B1051" s="2">
        <v>46183</v>
      </c>
      <c r="C1051" s="3">
        <f>YEAR(SalesDataTable[[#This Row],[Order Date]])</f>
        <v>2026</v>
      </c>
      <c r="D1051" s="8" t="str">
        <f>"Q"&amp;ROUNDUP(MONTH(SalesDataTable[[#This Row],[Order Date]])/3,0)</f>
        <v>Q2</v>
      </c>
      <c r="E1051" s="3">
        <f>MONTH(SalesDataTable[[#This Row],[Order Date]])</f>
        <v>6</v>
      </c>
      <c r="F1051" s="3" t="str">
        <f>TEXT(SalesDataTable[[#This Row],[Order Date]],"MMM")</f>
        <v>Jun</v>
      </c>
      <c r="G1051" s="3" t="s">
        <v>11</v>
      </c>
      <c r="H1051" s="3" t="s">
        <v>12</v>
      </c>
      <c r="I1051" s="3" t="s">
        <v>2</v>
      </c>
      <c r="J1051" s="3" t="s">
        <v>13</v>
      </c>
      <c r="K1051" s="3" t="s">
        <v>34</v>
      </c>
      <c r="L1051" s="3" t="s">
        <v>35</v>
      </c>
      <c r="M1051" s="4">
        <v>2</v>
      </c>
      <c r="N1051" s="5">
        <v>40.86</v>
      </c>
      <c r="O1051" s="6">
        <v>0</v>
      </c>
      <c r="P1051" s="5">
        <v>14.59</v>
      </c>
      <c r="Q1051" s="5">
        <f t="shared" si="64"/>
        <v>81.72</v>
      </c>
      <c r="R1051" s="5">
        <f t="shared" si="65"/>
        <v>29.18</v>
      </c>
      <c r="S1051" s="5">
        <f t="shared" si="66"/>
        <v>52.54</v>
      </c>
      <c r="T1051" s="7">
        <f t="shared" si="67"/>
        <v>0.64292706803720023</v>
      </c>
    </row>
    <row r="1052" spans="1:20" ht="15.5" x14ac:dyDescent="0.35">
      <c r="A1052" s="1">
        <v>3354</v>
      </c>
      <c r="B1052" s="2">
        <v>46183</v>
      </c>
      <c r="C1052" s="3">
        <f>YEAR(SalesDataTable[[#This Row],[Order Date]])</f>
        <v>2026</v>
      </c>
      <c r="D1052" s="8" t="str">
        <f>"Q"&amp;ROUNDUP(MONTH(SalesDataTable[[#This Row],[Order Date]])/3,0)</f>
        <v>Q2</v>
      </c>
      <c r="E1052" s="3">
        <f>MONTH(SalesDataTable[[#This Row],[Order Date]])</f>
        <v>6</v>
      </c>
      <c r="F1052" s="3" t="str">
        <f>TEXT(SalesDataTable[[#This Row],[Order Date]],"MMM")</f>
        <v>Jun</v>
      </c>
      <c r="G1052" s="3" t="s">
        <v>6</v>
      </c>
      <c r="H1052" s="3" t="s">
        <v>27</v>
      </c>
      <c r="I1052" s="3" t="s">
        <v>19</v>
      </c>
      <c r="J1052" s="3" t="s">
        <v>13</v>
      </c>
      <c r="K1052" s="3" t="s">
        <v>23</v>
      </c>
      <c r="L1052" s="3" t="s">
        <v>40</v>
      </c>
      <c r="M1052" s="4">
        <v>1</v>
      </c>
      <c r="N1052" s="5">
        <v>82.21</v>
      </c>
      <c r="O1052" s="6">
        <v>0.05</v>
      </c>
      <c r="P1052" s="5">
        <v>39.04</v>
      </c>
      <c r="Q1052" s="5">
        <f t="shared" si="64"/>
        <v>78.099499999999992</v>
      </c>
      <c r="R1052" s="5">
        <f t="shared" si="65"/>
        <v>39.04</v>
      </c>
      <c r="S1052" s="5">
        <f t="shared" si="66"/>
        <v>39.059499999999993</v>
      </c>
      <c r="T1052" s="7">
        <f t="shared" si="67"/>
        <v>0.50012484074802011</v>
      </c>
    </row>
    <row r="1053" spans="1:20" ht="15.5" x14ac:dyDescent="0.35">
      <c r="A1053" s="1">
        <v>3532</v>
      </c>
      <c r="B1053" s="2">
        <v>46183</v>
      </c>
      <c r="C1053" s="3">
        <f>YEAR(SalesDataTable[[#This Row],[Order Date]])</f>
        <v>2026</v>
      </c>
      <c r="D1053" s="8" t="str">
        <f>"Q"&amp;ROUNDUP(MONTH(SalesDataTable[[#This Row],[Order Date]])/3,0)</f>
        <v>Q2</v>
      </c>
      <c r="E1053" s="3">
        <f>MONTH(SalesDataTable[[#This Row],[Order Date]])</f>
        <v>6</v>
      </c>
      <c r="F1053" s="3" t="str">
        <f>TEXT(SalesDataTable[[#This Row],[Order Date]],"MMM")</f>
        <v>Jun</v>
      </c>
      <c r="G1053" s="3" t="s">
        <v>11</v>
      </c>
      <c r="H1053" s="3" t="s">
        <v>39</v>
      </c>
      <c r="I1053" s="3" t="s">
        <v>28</v>
      </c>
      <c r="J1053" s="3" t="s">
        <v>16</v>
      </c>
      <c r="K1053" s="3" t="s">
        <v>34</v>
      </c>
      <c r="L1053" s="3" t="s">
        <v>42</v>
      </c>
      <c r="M1053" s="4">
        <v>1</v>
      </c>
      <c r="N1053" s="5">
        <v>35.93</v>
      </c>
      <c r="O1053" s="6">
        <v>0.1</v>
      </c>
      <c r="P1053" s="5">
        <v>13.52</v>
      </c>
      <c r="Q1053" s="5">
        <f t="shared" si="64"/>
        <v>32.337000000000003</v>
      </c>
      <c r="R1053" s="5">
        <f t="shared" si="65"/>
        <v>13.52</v>
      </c>
      <c r="S1053" s="5">
        <f t="shared" si="66"/>
        <v>18.817000000000004</v>
      </c>
      <c r="T1053" s="7">
        <f t="shared" si="67"/>
        <v>0.58190308315551853</v>
      </c>
    </row>
    <row r="1054" spans="1:20" ht="15.5" x14ac:dyDescent="0.35">
      <c r="A1054" s="1">
        <v>3636</v>
      </c>
      <c r="B1054" s="2">
        <v>46183</v>
      </c>
      <c r="C1054" s="3">
        <f>YEAR(SalesDataTable[[#This Row],[Order Date]])</f>
        <v>2026</v>
      </c>
      <c r="D1054" s="8" t="str">
        <f>"Q"&amp;ROUNDUP(MONTH(SalesDataTable[[#This Row],[Order Date]])/3,0)</f>
        <v>Q2</v>
      </c>
      <c r="E1054" s="3">
        <f>MONTH(SalesDataTable[[#This Row],[Order Date]])</f>
        <v>6</v>
      </c>
      <c r="F1054" s="3" t="str">
        <f>TEXT(SalesDataTable[[#This Row],[Order Date]],"MMM")</f>
        <v>Jun</v>
      </c>
      <c r="G1054" s="3" t="s">
        <v>0</v>
      </c>
      <c r="H1054" s="3" t="s">
        <v>1</v>
      </c>
      <c r="I1054" s="3" t="s">
        <v>28</v>
      </c>
      <c r="J1054" s="3" t="s">
        <v>13</v>
      </c>
      <c r="K1054" s="3" t="s">
        <v>14</v>
      </c>
      <c r="L1054" s="3" t="s">
        <v>48</v>
      </c>
      <c r="M1054" s="4">
        <v>2</v>
      </c>
      <c r="N1054" s="5">
        <v>164.77</v>
      </c>
      <c r="O1054" s="6">
        <v>0</v>
      </c>
      <c r="P1054" s="5">
        <v>89.07</v>
      </c>
      <c r="Q1054" s="5">
        <f t="shared" si="64"/>
        <v>329.54</v>
      </c>
      <c r="R1054" s="5">
        <f t="shared" si="65"/>
        <v>178.14</v>
      </c>
      <c r="S1054" s="5">
        <f t="shared" si="66"/>
        <v>151.40000000000003</v>
      </c>
      <c r="T1054" s="7">
        <f t="shared" si="67"/>
        <v>0.45942829398555568</v>
      </c>
    </row>
    <row r="1055" spans="1:20" ht="15.5" x14ac:dyDescent="0.35">
      <c r="A1055" s="1">
        <v>3810</v>
      </c>
      <c r="B1055" s="2">
        <v>46183</v>
      </c>
      <c r="C1055" s="3">
        <f>YEAR(SalesDataTable[[#This Row],[Order Date]])</f>
        <v>2026</v>
      </c>
      <c r="D1055" s="8" t="str">
        <f>"Q"&amp;ROUNDUP(MONTH(SalesDataTable[[#This Row],[Order Date]])/3,0)</f>
        <v>Q2</v>
      </c>
      <c r="E1055" s="3">
        <f>MONTH(SalesDataTable[[#This Row],[Order Date]])</f>
        <v>6</v>
      </c>
      <c r="F1055" s="3" t="str">
        <f>TEXT(SalesDataTable[[#This Row],[Order Date]],"MMM")</f>
        <v>Jun</v>
      </c>
      <c r="G1055" s="3" t="s">
        <v>11</v>
      </c>
      <c r="H1055" s="3" t="s">
        <v>12</v>
      </c>
      <c r="I1055" s="3" t="s">
        <v>8</v>
      </c>
      <c r="J1055" s="3" t="s">
        <v>16</v>
      </c>
      <c r="K1055" s="3" t="s">
        <v>14</v>
      </c>
      <c r="L1055" s="3" t="s">
        <v>32</v>
      </c>
      <c r="M1055" s="4">
        <v>4</v>
      </c>
      <c r="N1055" s="5">
        <v>47.36</v>
      </c>
      <c r="O1055" s="6">
        <v>0.1</v>
      </c>
      <c r="P1055" s="5">
        <v>18.87</v>
      </c>
      <c r="Q1055" s="5">
        <f t="shared" si="64"/>
        <v>170.49600000000001</v>
      </c>
      <c r="R1055" s="5">
        <f t="shared" si="65"/>
        <v>75.48</v>
      </c>
      <c r="S1055" s="5">
        <f t="shared" si="66"/>
        <v>95.016000000000005</v>
      </c>
      <c r="T1055" s="7">
        <f t="shared" si="67"/>
        <v>0.55729166666666663</v>
      </c>
    </row>
    <row r="1056" spans="1:20" ht="15.5" x14ac:dyDescent="0.35">
      <c r="A1056" s="1">
        <v>4137</v>
      </c>
      <c r="B1056" s="2">
        <v>46183</v>
      </c>
      <c r="C1056" s="3">
        <f>YEAR(SalesDataTable[[#This Row],[Order Date]])</f>
        <v>2026</v>
      </c>
      <c r="D1056" s="8" t="str">
        <f>"Q"&amp;ROUNDUP(MONTH(SalesDataTable[[#This Row],[Order Date]])/3,0)</f>
        <v>Q2</v>
      </c>
      <c r="E1056" s="3">
        <f>MONTH(SalesDataTable[[#This Row],[Order Date]])</f>
        <v>6</v>
      </c>
      <c r="F1056" s="3" t="str">
        <f>TEXT(SalesDataTable[[#This Row],[Order Date]],"MMM")</f>
        <v>Jun</v>
      </c>
      <c r="G1056" s="3" t="s">
        <v>20</v>
      </c>
      <c r="H1056" s="3" t="s">
        <v>33</v>
      </c>
      <c r="I1056" s="3" t="s">
        <v>2</v>
      </c>
      <c r="J1056" s="3" t="s">
        <v>3</v>
      </c>
      <c r="K1056" s="3" t="s">
        <v>9</v>
      </c>
      <c r="L1056" s="3" t="s">
        <v>10</v>
      </c>
      <c r="M1056" s="4">
        <v>1</v>
      </c>
      <c r="N1056" s="5">
        <v>90.7</v>
      </c>
      <c r="O1056" s="6">
        <v>0</v>
      </c>
      <c r="P1056" s="5">
        <v>44.18</v>
      </c>
      <c r="Q1056" s="5">
        <f t="shared" si="64"/>
        <v>90.7</v>
      </c>
      <c r="R1056" s="5">
        <f t="shared" si="65"/>
        <v>44.18</v>
      </c>
      <c r="S1056" s="5">
        <f t="shared" si="66"/>
        <v>46.52</v>
      </c>
      <c r="T1056" s="7">
        <f t="shared" si="67"/>
        <v>0.51289966923925034</v>
      </c>
    </row>
    <row r="1057" spans="1:20" ht="15.5" x14ac:dyDescent="0.35">
      <c r="A1057" s="1">
        <v>4303</v>
      </c>
      <c r="B1057" s="2">
        <v>46183</v>
      </c>
      <c r="C1057" s="3">
        <f>YEAR(SalesDataTable[[#This Row],[Order Date]])</f>
        <v>2026</v>
      </c>
      <c r="D1057" s="8" t="str">
        <f>"Q"&amp;ROUNDUP(MONTH(SalesDataTable[[#This Row],[Order Date]])/3,0)</f>
        <v>Q2</v>
      </c>
      <c r="E1057" s="3">
        <f>MONTH(SalesDataTable[[#This Row],[Order Date]])</f>
        <v>6</v>
      </c>
      <c r="F1057" s="3" t="str">
        <f>TEXT(SalesDataTable[[#This Row],[Order Date]],"MMM")</f>
        <v>Jun</v>
      </c>
      <c r="G1057" s="3" t="s">
        <v>11</v>
      </c>
      <c r="H1057" s="3" t="s">
        <v>39</v>
      </c>
      <c r="I1057" s="3" t="s">
        <v>28</v>
      </c>
      <c r="J1057" s="3" t="s">
        <v>3</v>
      </c>
      <c r="K1057" s="3" t="s">
        <v>14</v>
      </c>
      <c r="L1057" s="3" t="s">
        <v>32</v>
      </c>
      <c r="M1057" s="4">
        <v>1</v>
      </c>
      <c r="N1057" s="5">
        <v>45.59</v>
      </c>
      <c r="O1057" s="6">
        <v>0</v>
      </c>
      <c r="P1057" s="5">
        <v>18.57</v>
      </c>
      <c r="Q1057" s="5">
        <f t="shared" si="64"/>
        <v>45.59</v>
      </c>
      <c r="R1057" s="5">
        <f t="shared" si="65"/>
        <v>18.57</v>
      </c>
      <c r="S1057" s="5">
        <f t="shared" si="66"/>
        <v>27.020000000000003</v>
      </c>
      <c r="T1057" s="7">
        <f t="shared" si="67"/>
        <v>0.59267383198069756</v>
      </c>
    </row>
    <row r="1058" spans="1:20" ht="15.5" x14ac:dyDescent="0.35">
      <c r="A1058" s="1">
        <v>4991</v>
      </c>
      <c r="B1058" s="2">
        <v>46183</v>
      </c>
      <c r="C1058" s="3">
        <f>YEAR(SalesDataTable[[#This Row],[Order Date]])</f>
        <v>2026</v>
      </c>
      <c r="D1058" s="8" t="str">
        <f>"Q"&amp;ROUNDUP(MONTH(SalesDataTable[[#This Row],[Order Date]])/3,0)</f>
        <v>Q2</v>
      </c>
      <c r="E1058" s="3">
        <f>MONTH(SalesDataTable[[#This Row],[Order Date]])</f>
        <v>6</v>
      </c>
      <c r="F1058" s="3" t="str">
        <f>TEXT(SalesDataTable[[#This Row],[Order Date]],"MMM")</f>
        <v>Jun</v>
      </c>
      <c r="G1058" s="3" t="s">
        <v>20</v>
      </c>
      <c r="H1058" s="3" t="s">
        <v>21</v>
      </c>
      <c r="I1058" s="3" t="s">
        <v>2</v>
      </c>
      <c r="J1058" s="3" t="s">
        <v>13</v>
      </c>
      <c r="K1058" s="3" t="s">
        <v>9</v>
      </c>
      <c r="L1058" s="3" t="s">
        <v>17</v>
      </c>
      <c r="M1058" s="4">
        <v>3</v>
      </c>
      <c r="N1058" s="5">
        <v>146.55000000000001</v>
      </c>
      <c r="O1058" s="6">
        <v>0.1</v>
      </c>
      <c r="P1058" s="5">
        <v>79.59</v>
      </c>
      <c r="Q1058" s="5">
        <f t="shared" si="64"/>
        <v>395.68500000000006</v>
      </c>
      <c r="R1058" s="5">
        <f t="shared" si="65"/>
        <v>238.77</v>
      </c>
      <c r="S1058" s="5">
        <f t="shared" si="66"/>
        <v>156.91500000000005</v>
      </c>
      <c r="T1058" s="7">
        <f t="shared" si="67"/>
        <v>0.39656544978960545</v>
      </c>
    </row>
    <row r="1059" spans="1:20" ht="15.5" x14ac:dyDescent="0.35">
      <c r="A1059" s="1">
        <v>39</v>
      </c>
      <c r="B1059" s="2">
        <v>46184</v>
      </c>
      <c r="C1059" s="3">
        <f>YEAR(SalesDataTable[[#This Row],[Order Date]])</f>
        <v>2026</v>
      </c>
      <c r="D1059" s="8" t="str">
        <f>"Q"&amp;ROUNDUP(MONTH(SalesDataTable[[#This Row],[Order Date]])/3,0)</f>
        <v>Q2</v>
      </c>
      <c r="E1059" s="3">
        <f>MONTH(SalesDataTable[[#This Row],[Order Date]])</f>
        <v>6</v>
      </c>
      <c r="F1059" s="3" t="str">
        <f>TEXT(SalesDataTable[[#This Row],[Order Date]],"MMM")</f>
        <v>Jun</v>
      </c>
      <c r="G1059" s="3" t="s">
        <v>20</v>
      </c>
      <c r="H1059" s="3" t="s">
        <v>33</v>
      </c>
      <c r="I1059" s="3" t="s">
        <v>28</v>
      </c>
      <c r="J1059" s="3" t="s">
        <v>16</v>
      </c>
      <c r="K1059" s="3" t="s">
        <v>4</v>
      </c>
      <c r="L1059" s="3" t="s">
        <v>26</v>
      </c>
      <c r="M1059" s="4">
        <v>4</v>
      </c>
      <c r="N1059" s="5">
        <v>40.33</v>
      </c>
      <c r="O1059" s="6">
        <v>0.1</v>
      </c>
      <c r="P1059" s="5">
        <v>17.170000000000002</v>
      </c>
      <c r="Q1059" s="5">
        <f t="shared" si="64"/>
        <v>145.18799999999999</v>
      </c>
      <c r="R1059" s="5">
        <f t="shared" si="65"/>
        <v>68.680000000000007</v>
      </c>
      <c r="S1059" s="5">
        <f t="shared" si="66"/>
        <v>76.507999999999981</v>
      </c>
      <c r="T1059" s="7">
        <f t="shared" si="67"/>
        <v>0.52695815081136177</v>
      </c>
    </row>
    <row r="1060" spans="1:20" ht="15.5" x14ac:dyDescent="0.35">
      <c r="A1060" s="1">
        <v>206</v>
      </c>
      <c r="B1060" s="2">
        <v>46184</v>
      </c>
      <c r="C1060" s="3">
        <f>YEAR(SalesDataTable[[#This Row],[Order Date]])</f>
        <v>2026</v>
      </c>
      <c r="D1060" s="8" t="str">
        <f>"Q"&amp;ROUNDUP(MONTH(SalesDataTable[[#This Row],[Order Date]])/3,0)</f>
        <v>Q2</v>
      </c>
      <c r="E1060" s="3">
        <f>MONTH(SalesDataTable[[#This Row],[Order Date]])</f>
        <v>6</v>
      </c>
      <c r="F1060" s="3" t="str">
        <f>TEXT(SalesDataTable[[#This Row],[Order Date]],"MMM")</f>
        <v>Jun</v>
      </c>
      <c r="G1060" s="3" t="s">
        <v>0</v>
      </c>
      <c r="H1060" s="3" t="s">
        <v>1</v>
      </c>
      <c r="I1060" s="3" t="s">
        <v>19</v>
      </c>
      <c r="J1060" s="3" t="s">
        <v>13</v>
      </c>
      <c r="K1060" s="3" t="s">
        <v>4</v>
      </c>
      <c r="L1060" s="3" t="s">
        <v>22</v>
      </c>
      <c r="M1060" s="4">
        <v>2</v>
      </c>
      <c r="N1060" s="5">
        <v>51.83</v>
      </c>
      <c r="O1060" s="6">
        <v>0.1</v>
      </c>
      <c r="P1060" s="5">
        <v>23.1</v>
      </c>
      <c r="Q1060" s="5">
        <f t="shared" si="64"/>
        <v>93.293999999999997</v>
      </c>
      <c r="R1060" s="5">
        <f t="shared" si="65"/>
        <v>46.2</v>
      </c>
      <c r="S1060" s="5">
        <f t="shared" si="66"/>
        <v>47.093999999999994</v>
      </c>
      <c r="T1060" s="7">
        <f t="shared" si="67"/>
        <v>0.50479130490706792</v>
      </c>
    </row>
    <row r="1061" spans="1:20" ht="15.5" x14ac:dyDescent="0.35">
      <c r="A1061" s="1">
        <v>397</v>
      </c>
      <c r="B1061" s="2">
        <v>46184</v>
      </c>
      <c r="C1061" s="3">
        <f>YEAR(SalesDataTable[[#This Row],[Order Date]])</f>
        <v>2026</v>
      </c>
      <c r="D1061" s="8" t="str">
        <f>"Q"&amp;ROUNDUP(MONTH(SalesDataTable[[#This Row],[Order Date]])/3,0)</f>
        <v>Q2</v>
      </c>
      <c r="E1061" s="3">
        <f>MONTH(SalesDataTable[[#This Row],[Order Date]])</f>
        <v>6</v>
      </c>
      <c r="F1061" s="3" t="str">
        <f>TEXT(SalesDataTable[[#This Row],[Order Date]],"MMM")</f>
        <v>Jun</v>
      </c>
      <c r="G1061" s="3" t="s">
        <v>20</v>
      </c>
      <c r="H1061" s="3" t="s">
        <v>33</v>
      </c>
      <c r="I1061" s="3" t="s">
        <v>2</v>
      </c>
      <c r="J1061" s="3" t="s">
        <v>16</v>
      </c>
      <c r="K1061" s="3" t="s">
        <v>23</v>
      </c>
      <c r="L1061" s="3" t="s">
        <v>51</v>
      </c>
      <c r="M1061" s="4">
        <v>2</v>
      </c>
      <c r="N1061" s="5">
        <v>121.19</v>
      </c>
      <c r="O1061" s="6">
        <v>0.05</v>
      </c>
      <c r="P1061" s="5">
        <v>58.91</v>
      </c>
      <c r="Q1061" s="5">
        <f t="shared" si="64"/>
        <v>230.261</v>
      </c>
      <c r="R1061" s="5">
        <f t="shared" si="65"/>
        <v>117.82</v>
      </c>
      <c r="S1061" s="5">
        <f t="shared" si="66"/>
        <v>112.441</v>
      </c>
      <c r="T1061" s="7">
        <f t="shared" si="67"/>
        <v>0.48831977625390321</v>
      </c>
    </row>
    <row r="1062" spans="1:20" ht="15.5" x14ac:dyDescent="0.35">
      <c r="A1062" s="1">
        <v>763</v>
      </c>
      <c r="B1062" s="2">
        <v>46184</v>
      </c>
      <c r="C1062" s="3">
        <f>YEAR(SalesDataTable[[#This Row],[Order Date]])</f>
        <v>2026</v>
      </c>
      <c r="D1062" s="8" t="str">
        <f>"Q"&amp;ROUNDUP(MONTH(SalesDataTable[[#This Row],[Order Date]])/3,0)</f>
        <v>Q2</v>
      </c>
      <c r="E1062" s="3">
        <f>MONTH(SalesDataTable[[#This Row],[Order Date]])</f>
        <v>6</v>
      </c>
      <c r="F1062" s="3" t="str">
        <f>TEXT(SalesDataTable[[#This Row],[Order Date]],"MMM")</f>
        <v>Jun</v>
      </c>
      <c r="G1062" s="3" t="s">
        <v>20</v>
      </c>
      <c r="H1062" s="3" t="s">
        <v>47</v>
      </c>
      <c r="I1062" s="3" t="s">
        <v>19</v>
      </c>
      <c r="J1062" s="3" t="s">
        <v>13</v>
      </c>
      <c r="K1062" s="3" t="s">
        <v>9</v>
      </c>
      <c r="L1062" s="3" t="s">
        <v>37</v>
      </c>
      <c r="M1062" s="4">
        <v>1</v>
      </c>
      <c r="N1062" s="5">
        <v>154.09</v>
      </c>
      <c r="O1062" s="6">
        <v>0</v>
      </c>
      <c r="P1062" s="5">
        <v>77.37</v>
      </c>
      <c r="Q1062" s="5">
        <f t="shared" si="64"/>
        <v>154.09</v>
      </c>
      <c r="R1062" s="5">
        <f t="shared" si="65"/>
        <v>77.37</v>
      </c>
      <c r="S1062" s="5">
        <f t="shared" si="66"/>
        <v>76.72</v>
      </c>
      <c r="T1062" s="7">
        <f t="shared" si="67"/>
        <v>0.49789084301382308</v>
      </c>
    </row>
    <row r="1063" spans="1:20" ht="15.5" x14ac:dyDescent="0.35">
      <c r="A1063" s="1">
        <v>1059</v>
      </c>
      <c r="B1063" s="2">
        <v>46184</v>
      </c>
      <c r="C1063" s="3">
        <f>YEAR(SalesDataTable[[#This Row],[Order Date]])</f>
        <v>2026</v>
      </c>
      <c r="D1063" s="8" t="str">
        <f>"Q"&amp;ROUNDUP(MONTH(SalesDataTable[[#This Row],[Order Date]])/3,0)</f>
        <v>Q2</v>
      </c>
      <c r="E1063" s="3">
        <f>MONTH(SalesDataTable[[#This Row],[Order Date]])</f>
        <v>6</v>
      </c>
      <c r="F1063" s="3" t="str">
        <f>TEXT(SalesDataTable[[#This Row],[Order Date]],"MMM")</f>
        <v>Jun</v>
      </c>
      <c r="G1063" s="3" t="s">
        <v>0</v>
      </c>
      <c r="H1063" s="3" t="s">
        <v>1</v>
      </c>
      <c r="I1063" s="3" t="s">
        <v>2</v>
      </c>
      <c r="J1063" s="3" t="s">
        <v>13</v>
      </c>
      <c r="K1063" s="3" t="s">
        <v>4</v>
      </c>
      <c r="L1063" s="3" t="s">
        <v>5</v>
      </c>
      <c r="M1063" s="4">
        <v>1</v>
      </c>
      <c r="N1063" s="5">
        <v>80.64</v>
      </c>
      <c r="O1063" s="6">
        <v>0.05</v>
      </c>
      <c r="P1063" s="5">
        <v>43.85</v>
      </c>
      <c r="Q1063" s="5">
        <f t="shared" si="64"/>
        <v>76.60799999999999</v>
      </c>
      <c r="R1063" s="5">
        <f t="shared" si="65"/>
        <v>43.85</v>
      </c>
      <c r="S1063" s="5">
        <f t="shared" si="66"/>
        <v>32.757999999999988</v>
      </c>
      <c r="T1063" s="7">
        <f t="shared" si="67"/>
        <v>0.42760547201336668</v>
      </c>
    </row>
    <row r="1064" spans="1:20" ht="15.5" x14ac:dyDescent="0.35">
      <c r="A1064" s="1">
        <v>1332</v>
      </c>
      <c r="B1064" s="2">
        <v>46184</v>
      </c>
      <c r="C1064" s="3">
        <f>YEAR(SalesDataTable[[#This Row],[Order Date]])</f>
        <v>2026</v>
      </c>
      <c r="D1064" s="8" t="str">
        <f>"Q"&amp;ROUNDUP(MONTH(SalesDataTable[[#This Row],[Order Date]])/3,0)</f>
        <v>Q2</v>
      </c>
      <c r="E1064" s="3">
        <f>MONTH(SalesDataTable[[#This Row],[Order Date]])</f>
        <v>6</v>
      </c>
      <c r="F1064" s="3" t="str">
        <f>TEXT(SalesDataTable[[#This Row],[Order Date]],"MMM")</f>
        <v>Jun</v>
      </c>
      <c r="G1064" s="3" t="s">
        <v>6</v>
      </c>
      <c r="H1064" s="3" t="s">
        <v>43</v>
      </c>
      <c r="I1064" s="3" t="s">
        <v>28</v>
      </c>
      <c r="J1064" s="3" t="s">
        <v>3</v>
      </c>
      <c r="K1064" s="3" t="s">
        <v>9</v>
      </c>
      <c r="L1064" s="3" t="s">
        <v>10</v>
      </c>
      <c r="M1064" s="4">
        <v>1</v>
      </c>
      <c r="N1064" s="5">
        <v>94.01</v>
      </c>
      <c r="O1064" s="6">
        <v>0.15</v>
      </c>
      <c r="P1064" s="5">
        <v>46.12</v>
      </c>
      <c r="Q1064" s="5">
        <f t="shared" si="64"/>
        <v>79.908500000000004</v>
      </c>
      <c r="R1064" s="5">
        <f t="shared" si="65"/>
        <v>46.12</v>
      </c>
      <c r="S1064" s="5">
        <f t="shared" si="66"/>
        <v>33.788500000000006</v>
      </c>
      <c r="T1064" s="7">
        <f t="shared" si="67"/>
        <v>0.42283987310486376</v>
      </c>
    </row>
    <row r="1065" spans="1:20" ht="15.5" x14ac:dyDescent="0.35">
      <c r="A1065" s="1">
        <v>1447</v>
      </c>
      <c r="B1065" s="2">
        <v>46184</v>
      </c>
      <c r="C1065" s="3">
        <f>YEAR(SalesDataTable[[#This Row],[Order Date]])</f>
        <v>2026</v>
      </c>
      <c r="D1065" s="8" t="str">
        <f>"Q"&amp;ROUNDUP(MONTH(SalesDataTable[[#This Row],[Order Date]])/3,0)</f>
        <v>Q2</v>
      </c>
      <c r="E1065" s="3">
        <f>MONTH(SalesDataTable[[#This Row],[Order Date]])</f>
        <v>6</v>
      </c>
      <c r="F1065" s="3" t="str">
        <f>TEXT(SalesDataTable[[#This Row],[Order Date]],"MMM")</f>
        <v>Jun</v>
      </c>
      <c r="G1065" s="3" t="s">
        <v>6</v>
      </c>
      <c r="H1065" s="3" t="s">
        <v>27</v>
      </c>
      <c r="I1065" s="3" t="s">
        <v>2</v>
      </c>
      <c r="J1065" s="3" t="s">
        <v>3</v>
      </c>
      <c r="K1065" s="3" t="s">
        <v>4</v>
      </c>
      <c r="L1065" s="3" t="s">
        <v>22</v>
      </c>
      <c r="M1065" s="4">
        <v>1</v>
      </c>
      <c r="N1065" s="5">
        <v>51.09</v>
      </c>
      <c r="O1065" s="6">
        <v>0</v>
      </c>
      <c r="P1065" s="5">
        <v>22.78</v>
      </c>
      <c r="Q1065" s="5">
        <f t="shared" si="64"/>
        <v>51.09</v>
      </c>
      <c r="R1065" s="5">
        <f t="shared" si="65"/>
        <v>22.78</v>
      </c>
      <c r="S1065" s="5">
        <f t="shared" si="66"/>
        <v>28.310000000000002</v>
      </c>
      <c r="T1065" s="7">
        <f t="shared" si="67"/>
        <v>0.55412018007437858</v>
      </c>
    </row>
    <row r="1066" spans="1:20" ht="15.5" x14ac:dyDescent="0.35">
      <c r="A1066" s="1">
        <v>2990</v>
      </c>
      <c r="B1066" s="2">
        <v>46184</v>
      </c>
      <c r="C1066" s="3">
        <f>YEAR(SalesDataTable[[#This Row],[Order Date]])</f>
        <v>2026</v>
      </c>
      <c r="D1066" s="8" t="str">
        <f>"Q"&amp;ROUNDUP(MONTH(SalesDataTable[[#This Row],[Order Date]])/3,0)</f>
        <v>Q2</v>
      </c>
      <c r="E1066" s="3">
        <f>MONTH(SalesDataTable[[#This Row],[Order Date]])</f>
        <v>6</v>
      </c>
      <c r="F1066" s="3" t="str">
        <f>TEXT(SalesDataTable[[#This Row],[Order Date]],"MMM")</f>
        <v>Jun</v>
      </c>
      <c r="G1066" s="3" t="s">
        <v>6</v>
      </c>
      <c r="H1066" s="3" t="s">
        <v>27</v>
      </c>
      <c r="I1066" s="3" t="s">
        <v>28</v>
      </c>
      <c r="J1066" s="3" t="s">
        <v>3</v>
      </c>
      <c r="K1066" s="3" t="s">
        <v>9</v>
      </c>
      <c r="L1066" s="3" t="s">
        <v>17</v>
      </c>
      <c r="M1066" s="4">
        <v>1</v>
      </c>
      <c r="N1066" s="5">
        <v>146.66</v>
      </c>
      <c r="O1066" s="6">
        <v>0</v>
      </c>
      <c r="P1066" s="5">
        <v>78.709999999999994</v>
      </c>
      <c r="Q1066" s="5">
        <f t="shared" si="64"/>
        <v>146.66</v>
      </c>
      <c r="R1066" s="5">
        <f t="shared" si="65"/>
        <v>78.709999999999994</v>
      </c>
      <c r="S1066" s="5">
        <f t="shared" si="66"/>
        <v>67.95</v>
      </c>
      <c r="T1066" s="7">
        <f t="shared" si="67"/>
        <v>0.4633165143870176</v>
      </c>
    </row>
    <row r="1067" spans="1:20" ht="15.5" x14ac:dyDescent="0.35">
      <c r="A1067" s="1">
        <v>3769</v>
      </c>
      <c r="B1067" s="2">
        <v>46184</v>
      </c>
      <c r="C1067" s="3">
        <f>YEAR(SalesDataTable[[#This Row],[Order Date]])</f>
        <v>2026</v>
      </c>
      <c r="D1067" s="8" t="str">
        <f>"Q"&amp;ROUNDUP(MONTH(SalesDataTable[[#This Row],[Order Date]])/3,0)</f>
        <v>Q2</v>
      </c>
      <c r="E1067" s="3">
        <f>MONTH(SalesDataTable[[#This Row],[Order Date]])</f>
        <v>6</v>
      </c>
      <c r="F1067" s="3" t="str">
        <f>TEXT(SalesDataTable[[#This Row],[Order Date]],"MMM")</f>
        <v>Jun</v>
      </c>
      <c r="G1067" s="3" t="s">
        <v>6</v>
      </c>
      <c r="H1067" s="3" t="s">
        <v>43</v>
      </c>
      <c r="I1067" s="3" t="s">
        <v>19</v>
      </c>
      <c r="J1067" s="3" t="s">
        <v>13</v>
      </c>
      <c r="K1067" s="3" t="s">
        <v>23</v>
      </c>
      <c r="L1067" s="3" t="s">
        <v>29</v>
      </c>
      <c r="M1067" s="4">
        <v>2</v>
      </c>
      <c r="N1067" s="5">
        <v>199.03</v>
      </c>
      <c r="O1067" s="6">
        <v>0</v>
      </c>
      <c r="P1067" s="5">
        <v>104.7</v>
      </c>
      <c r="Q1067" s="5">
        <f t="shared" si="64"/>
        <v>398.06</v>
      </c>
      <c r="R1067" s="5">
        <f t="shared" si="65"/>
        <v>209.4</v>
      </c>
      <c r="S1067" s="5">
        <f t="shared" si="66"/>
        <v>188.66</v>
      </c>
      <c r="T1067" s="7">
        <f t="shared" si="67"/>
        <v>0.47394865095714211</v>
      </c>
    </row>
    <row r="1068" spans="1:20" ht="15.5" x14ac:dyDescent="0.35">
      <c r="A1068" s="1">
        <v>4152</v>
      </c>
      <c r="B1068" s="2">
        <v>46184</v>
      </c>
      <c r="C1068" s="3">
        <f>YEAR(SalesDataTable[[#This Row],[Order Date]])</f>
        <v>2026</v>
      </c>
      <c r="D1068" s="8" t="str">
        <f>"Q"&amp;ROUNDUP(MONTH(SalesDataTable[[#This Row],[Order Date]])/3,0)</f>
        <v>Q2</v>
      </c>
      <c r="E1068" s="3">
        <f>MONTH(SalesDataTable[[#This Row],[Order Date]])</f>
        <v>6</v>
      </c>
      <c r="F1068" s="3" t="str">
        <f>TEXT(SalesDataTable[[#This Row],[Order Date]],"MMM")</f>
        <v>Jun</v>
      </c>
      <c r="G1068" s="3" t="s">
        <v>11</v>
      </c>
      <c r="H1068" s="3" t="s">
        <v>12</v>
      </c>
      <c r="I1068" s="3" t="s">
        <v>2</v>
      </c>
      <c r="J1068" s="3" t="s">
        <v>3</v>
      </c>
      <c r="K1068" s="3" t="s">
        <v>4</v>
      </c>
      <c r="L1068" s="3" t="s">
        <v>26</v>
      </c>
      <c r="M1068" s="4">
        <v>5</v>
      </c>
      <c r="N1068" s="5">
        <v>41.18</v>
      </c>
      <c r="O1068" s="6">
        <v>0.05</v>
      </c>
      <c r="P1068" s="5">
        <v>16.87</v>
      </c>
      <c r="Q1068" s="5">
        <f t="shared" si="64"/>
        <v>195.60499999999999</v>
      </c>
      <c r="R1068" s="5">
        <f t="shared" si="65"/>
        <v>84.350000000000009</v>
      </c>
      <c r="S1068" s="5">
        <f t="shared" si="66"/>
        <v>111.25499999999998</v>
      </c>
      <c r="T1068" s="7">
        <f t="shared" si="67"/>
        <v>0.56877380435060443</v>
      </c>
    </row>
    <row r="1069" spans="1:20" ht="15.5" x14ac:dyDescent="0.35">
      <c r="A1069" s="1">
        <v>4242</v>
      </c>
      <c r="B1069" s="2">
        <v>46184</v>
      </c>
      <c r="C1069" s="3">
        <f>YEAR(SalesDataTable[[#This Row],[Order Date]])</f>
        <v>2026</v>
      </c>
      <c r="D1069" s="8" t="str">
        <f>"Q"&amp;ROUNDUP(MONTH(SalesDataTable[[#This Row],[Order Date]])/3,0)</f>
        <v>Q2</v>
      </c>
      <c r="E1069" s="3">
        <f>MONTH(SalesDataTable[[#This Row],[Order Date]])</f>
        <v>6</v>
      </c>
      <c r="F1069" s="3" t="str">
        <f>TEXT(SalesDataTable[[#This Row],[Order Date]],"MMM")</f>
        <v>Jun</v>
      </c>
      <c r="G1069" s="3" t="s">
        <v>6</v>
      </c>
      <c r="H1069" s="3" t="s">
        <v>43</v>
      </c>
      <c r="I1069" s="3" t="s">
        <v>19</v>
      </c>
      <c r="J1069" s="3" t="s">
        <v>16</v>
      </c>
      <c r="K1069" s="3" t="s">
        <v>9</v>
      </c>
      <c r="L1069" s="3" t="s">
        <v>17</v>
      </c>
      <c r="M1069" s="4">
        <v>2</v>
      </c>
      <c r="N1069" s="5">
        <v>141.18</v>
      </c>
      <c r="O1069" s="6">
        <v>0</v>
      </c>
      <c r="P1069" s="5">
        <v>78.66</v>
      </c>
      <c r="Q1069" s="5">
        <f t="shared" si="64"/>
        <v>282.36</v>
      </c>
      <c r="R1069" s="5">
        <f t="shared" si="65"/>
        <v>157.32</v>
      </c>
      <c r="S1069" s="5">
        <f t="shared" si="66"/>
        <v>125.04000000000002</v>
      </c>
      <c r="T1069" s="7">
        <f t="shared" si="67"/>
        <v>0.44283892902677441</v>
      </c>
    </row>
    <row r="1070" spans="1:20" ht="15.5" x14ac:dyDescent="0.35">
      <c r="A1070" s="1">
        <v>4780</v>
      </c>
      <c r="B1070" s="2">
        <v>46184</v>
      </c>
      <c r="C1070" s="3">
        <f>YEAR(SalesDataTable[[#This Row],[Order Date]])</f>
        <v>2026</v>
      </c>
      <c r="D1070" s="8" t="str">
        <f>"Q"&amp;ROUNDUP(MONTH(SalesDataTable[[#This Row],[Order Date]])/3,0)</f>
        <v>Q2</v>
      </c>
      <c r="E1070" s="3">
        <f>MONTH(SalesDataTable[[#This Row],[Order Date]])</f>
        <v>6</v>
      </c>
      <c r="F1070" s="3" t="str">
        <f>TEXT(SalesDataTable[[#This Row],[Order Date]],"MMM")</f>
        <v>Jun</v>
      </c>
      <c r="G1070" s="3" t="s">
        <v>6</v>
      </c>
      <c r="H1070" s="3" t="s">
        <v>43</v>
      </c>
      <c r="I1070" s="3" t="s">
        <v>19</v>
      </c>
      <c r="J1070" s="3" t="s">
        <v>3</v>
      </c>
      <c r="K1070" s="3" t="s">
        <v>4</v>
      </c>
      <c r="L1070" s="3" t="s">
        <v>5</v>
      </c>
      <c r="M1070" s="4">
        <v>1</v>
      </c>
      <c r="N1070" s="5">
        <v>82.47</v>
      </c>
      <c r="O1070" s="6">
        <v>0.1</v>
      </c>
      <c r="P1070" s="5">
        <v>42.73</v>
      </c>
      <c r="Q1070" s="5">
        <f t="shared" si="64"/>
        <v>74.222999999999999</v>
      </c>
      <c r="R1070" s="5">
        <f t="shared" si="65"/>
        <v>42.73</v>
      </c>
      <c r="S1070" s="5">
        <f t="shared" si="66"/>
        <v>31.493000000000002</v>
      </c>
      <c r="T1070" s="7">
        <f t="shared" si="67"/>
        <v>0.42430243994449163</v>
      </c>
    </row>
    <row r="1071" spans="1:20" ht="15.5" x14ac:dyDescent="0.35">
      <c r="A1071" s="1">
        <v>63</v>
      </c>
      <c r="B1071" s="2">
        <v>46185</v>
      </c>
      <c r="C1071" s="3">
        <f>YEAR(SalesDataTable[[#This Row],[Order Date]])</f>
        <v>2026</v>
      </c>
      <c r="D1071" s="8" t="str">
        <f>"Q"&amp;ROUNDUP(MONTH(SalesDataTable[[#This Row],[Order Date]])/3,0)</f>
        <v>Q2</v>
      </c>
      <c r="E1071" s="3">
        <f>MONTH(SalesDataTable[[#This Row],[Order Date]])</f>
        <v>6</v>
      </c>
      <c r="F1071" s="3" t="str">
        <f>TEXT(SalesDataTable[[#This Row],[Order Date]],"MMM")</f>
        <v>Jun</v>
      </c>
      <c r="G1071" s="3" t="s">
        <v>6</v>
      </c>
      <c r="H1071" s="3" t="s">
        <v>7</v>
      </c>
      <c r="I1071" s="3" t="s">
        <v>28</v>
      </c>
      <c r="J1071" s="3" t="s">
        <v>3</v>
      </c>
      <c r="K1071" s="3" t="s">
        <v>14</v>
      </c>
      <c r="L1071" s="3" t="s">
        <v>48</v>
      </c>
      <c r="M1071" s="4">
        <v>1</v>
      </c>
      <c r="N1071" s="5">
        <v>166.91</v>
      </c>
      <c r="O1071" s="6">
        <v>0</v>
      </c>
      <c r="P1071" s="5">
        <v>85.58</v>
      </c>
      <c r="Q1071" s="5">
        <f t="shared" si="64"/>
        <v>166.91</v>
      </c>
      <c r="R1071" s="5">
        <f t="shared" si="65"/>
        <v>85.58</v>
      </c>
      <c r="S1071" s="5">
        <f t="shared" si="66"/>
        <v>81.33</v>
      </c>
      <c r="T1071" s="7">
        <f t="shared" si="67"/>
        <v>0.48726858786172189</v>
      </c>
    </row>
    <row r="1072" spans="1:20" ht="15.5" x14ac:dyDescent="0.35">
      <c r="A1072" s="1">
        <v>190</v>
      </c>
      <c r="B1072" s="2">
        <v>46185</v>
      </c>
      <c r="C1072" s="3">
        <f>YEAR(SalesDataTable[[#This Row],[Order Date]])</f>
        <v>2026</v>
      </c>
      <c r="D1072" s="8" t="str">
        <f>"Q"&amp;ROUNDUP(MONTH(SalesDataTable[[#This Row],[Order Date]])/3,0)</f>
        <v>Q2</v>
      </c>
      <c r="E1072" s="3">
        <f>MONTH(SalesDataTable[[#This Row],[Order Date]])</f>
        <v>6</v>
      </c>
      <c r="F1072" s="3" t="str">
        <f>TEXT(SalesDataTable[[#This Row],[Order Date]],"MMM")</f>
        <v>Jun</v>
      </c>
      <c r="G1072" s="3" t="s">
        <v>0</v>
      </c>
      <c r="H1072" s="3" t="s">
        <v>1</v>
      </c>
      <c r="I1072" s="3" t="s">
        <v>19</v>
      </c>
      <c r="J1072" s="3" t="s">
        <v>16</v>
      </c>
      <c r="K1072" s="3" t="s">
        <v>14</v>
      </c>
      <c r="L1072" s="3" t="s">
        <v>32</v>
      </c>
      <c r="M1072" s="4">
        <v>1</v>
      </c>
      <c r="N1072" s="5">
        <v>45.99</v>
      </c>
      <c r="O1072" s="6">
        <v>0</v>
      </c>
      <c r="P1072" s="5">
        <v>18.579999999999998</v>
      </c>
      <c r="Q1072" s="5">
        <f t="shared" si="64"/>
        <v>45.99</v>
      </c>
      <c r="R1072" s="5">
        <f t="shared" si="65"/>
        <v>18.579999999999998</v>
      </c>
      <c r="S1072" s="5">
        <f t="shared" si="66"/>
        <v>27.410000000000004</v>
      </c>
      <c r="T1072" s="7">
        <f t="shared" si="67"/>
        <v>0.59599913024570561</v>
      </c>
    </row>
    <row r="1073" spans="1:20" ht="15.5" x14ac:dyDescent="0.35">
      <c r="A1073" s="1">
        <v>268</v>
      </c>
      <c r="B1073" s="2">
        <v>46185</v>
      </c>
      <c r="C1073" s="3">
        <f>YEAR(SalesDataTable[[#This Row],[Order Date]])</f>
        <v>2026</v>
      </c>
      <c r="D1073" s="8" t="str">
        <f>"Q"&amp;ROUNDUP(MONTH(SalesDataTable[[#This Row],[Order Date]])/3,0)</f>
        <v>Q2</v>
      </c>
      <c r="E1073" s="3">
        <f>MONTH(SalesDataTable[[#This Row],[Order Date]])</f>
        <v>6</v>
      </c>
      <c r="F1073" s="3" t="str">
        <f>TEXT(SalesDataTable[[#This Row],[Order Date]],"MMM")</f>
        <v>Jun</v>
      </c>
      <c r="G1073" s="3" t="s">
        <v>20</v>
      </c>
      <c r="H1073" s="3" t="s">
        <v>47</v>
      </c>
      <c r="I1073" s="3" t="s">
        <v>19</v>
      </c>
      <c r="J1073" s="3" t="s">
        <v>16</v>
      </c>
      <c r="K1073" s="3" t="s">
        <v>34</v>
      </c>
      <c r="L1073" s="3" t="s">
        <v>42</v>
      </c>
      <c r="M1073" s="4">
        <v>1</v>
      </c>
      <c r="N1073" s="5">
        <v>37.01</v>
      </c>
      <c r="O1073" s="6">
        <v>0.05</v>
      </c>
      <c r="P1073" s="5">
        <v>14.18</v>
      </c>
      <c r="Q1073" s="5">
        <f t="shared" si="64"/>
        <v>35.159499999999994</v>
      </c>
      <c r="R1073" s="5">
        <f t="shared" si="65"/>
        <v>14.18</v>
      </c>
      <c r="S1073" s="5">
        <f t="shared" si="66"/>
        <v>20.979499999999994</v>
      </c>
      <c r="T1073" s="7">
        <f t="shared" si="67"/>
        <v>0.59669506107879799</v>
      </c>
    </row>
    <row r="1074" spans="1:20" ht="15.5" x14ac:dyDescent="0.35">
      <c r="A1074" s="1">
        <v>691</v>
      </c>
      <c r="B1074" s="2">
        <v>46185</v>
      </c>
      <c r="C1074" s="3">
        <f>YEAR(SalesDataTable[[#This Row],[Order Date]])</f>
        <v>2026</v>
      </c>
      <c r="D1074" s="8" t="str">
        <f>"Q"&amp;ROUNDUP(MONTH(SalesDataTable[[#This Row],[Order Date]])/3,0)</f>
        <v>Q2</v>
      </c>
      <c r="E1074" s="3">
        <f>MONTH(SalesDataTable[[#This Row],[Order Date]])</f>
        <v>6</v>
      </c>
      <c r="F1074" s="3" t="str">
        <f>TEXT(SalesDataTable[[#This Row],[Order Date]],"MMM")</f>
        <v>Jun</v>
      </c>
      <c r="G1074" s="3" t="s">
        <v>20</v>
      </c>
      <c r="H1074" s="3" t="s">
        <v>33</v>
      </c>
      <c r="I1074" s="3" t="s">
        <v>28</v>
      </c>
      <c r="J1074" s="3" t="s">
        <v>16</v>
      </c>
      <c r="K1074" s="3" t="s">
        <v>9</v>
      </c>
      <c r="L1074" s="3" t="s">
        <v>17</v>
      </c>
      <c r="M1074" s="4">
        <v>5</v>
      </c>
      <c r="N1074" s="5">
        <v>140.9</v>
      </c>
      <c r="O1074" s="6">
        <v>0</v>
      </c>
      <c r="P1074" s="5">
        <v>80.16</v>
      </c>
      <c r="Q1074" s="5">
        <f t="shared" si="64"/>
        <v>704.5</v>
      </c>
      <c r="R1074" s="5">
        <f t="shared" si="65"/>
        <v>400.79999999999995</v>
      </c>
      <c r="S1074" s="5">
        <f t="shared" si="66"/>
        <v>303.70000000000005</v>
      </c>
      <c r="T1074" s="7">
        <f t="shared" si="67"/>
        <v>0.43108587650816188</v>
      </c>
    </row>
    <row r="1075" spans="1:20" ht="15.5" x14ac:dyDescent="0.35">
      <c r="A1075" s="1">
        <v>810</v>
      </c>
      <c r="B1075" s="2">
        <v>46185</v>
      </c>
      <c r="C1075" s="3">
        <f>YEAR(SalesDataTable[[#This Row],[Order Date]])</f>
        <v>2026</v>
      </c>
      <c r="D1075" s="8" t="str">
        <f>"Q"&amp;ROUNDUP(MONTH(SalesDataTable[[#This Row],[Order Date]])/3,0)</f>
        <v>Q2</v>
      </c>
      <c r="E1075" s="3">
        <f>MONTH(SalesDataTable[[#This Row],[Order Date]])</f>
        <v>6</v>
      </c>
      <c r="F1075" s="3" t="str">
        <f>TEXT(SalesDataTable[[#This Row],[Order Date]],"MMM")</f>
        <v>Jun</v>
      </c>
      <c r="G1075" s="3" t="s">
        <v>6</v>
      </c>
      <c r="H1075" s="3" t="s">
        <v>43</v>
      </c>
      <c r="I1075" s="3" t="s">
        <v>19</v>
      </c>
      <c r="J1075" s="3" t="s">
        <v>13</v>
      </c>
      <c r="K1075" s="3" t="s">
        <v>34</v>
      </c>
      <c r="L1075" s="3" t="s">
        <v>42</v>
      </c>
      <c r="M1075" s="4">
        <v>3</v>
      </c>
      <c r="N1075" s="5">
        <v>36.659999999999997</v>
      </c>
      <c r="O1075" s="6">
        <v>0</v>
      </c>
      <c r="P1075" s="5">
        <v>13.55</v>
      </c>
      <c r="Q1075" s="5">
        <f t="shared" si="64"/>
        <v>109.97999999999999</v>
      </c>
      <c r="R1075" s="5">
        <f t="shared" si="65"/>
        <v>40.650000000000006</v>
      </c>
      <c r="S1075" s="5">
        <f t="shared" si="66"/>
        <v>69.329999999999984</v>
      </c>
      <c r="T1075" s="7">
        <f t="shared" si="67"/>
        <v>0.63038734315330047</v>
      </c>
    </row>
    <row r="1076" spans="1:20" ht="15.5" x14ac:dyDescent="0.35">
      <c r="A1076" s="1">
        <v>855</v>
      </c>
      <c r="B1076" s="2">
        <v>46185</v>
      </c>
      <c r="C1076" s="3">
        <f>YEAR(SalesDataTable[[#This Row],[Order Date]])</f>
        <v>2026</v>
      </c>
      <c r="D1076" s="8" t="str">
        <f>"Q"&amp;ROUNDUP(MONTH(SalesDataTable[[#This Row],[Order Date]])/3,0)</f>
        <v>Q2</v>
      </c>
      <c r="E1076" s="3">
        <f>MONTH(SalesDataTable[[#This Row],[Order Date]])</f>
        <v>6</v>
      </c>
      <c r="F1076" s="3" t="str">
        <f>TEXT(SalesDataTable[[#This Row],[Order Date]],"MMM")</f>
        <v>Jun</v>
      </c>
      <c r="G1076" s="3" t="s">
        <v>6</v>
      </c>
      <c r="H1076" s="3" t="s">
        <v>27</v>
      </c>
      <c r="I1076" s="3" t="s">
        <v>2</v>
      </c>
      <c r="J1076" s="3" t="s">
        <v>16</v>
      </c>
      <c r="K1076" s="3" t="s">
        <v>14</v>
      </c>
      <c r="L1076" s="3" t="s">
        <v>15</v>
      </c>
      <c r="M1076" s="4">
        <v>1</v>
      </c>
      <c r="N1076" s="5">
        <v>36.299999999999997</v>
      </c>
      <c r="O1076" s="6">
        <v>0.1</v>
      </c>
      <c r="P1076" s="5">
        <v>13.69</v>
      </c>
      <c r="Q1076" s="5">
        <f t="shared" si="64"/>
        <v>32.67</v>
      </c>
      <c r="R1076" s="5">
        <f t="shared" si="65"/>
        <v>13.69</v>
      </c>
      <c r="S1076" s="5">
        <f t="shared" si="66"/>
        <v>18.980000000000004</v>
      </c>
      <c r="T1076" s="7">
        <f t="shared" si="67"/>
        <v>0.58096112641567199</v>
      </c>
    </row>
    <row r="1077" spans="1:20" ht="15.5" x14ac:dyDescent="0.35">
      <c r="A1077" s="1">
        <v>1612</v>
      </c>
      <c r="B1077" s="2">
        <v>46185</v>
      </c>
      <c r="C1077" s="3">
        <f>YEAR(SalesDataTable[[#This Row],[Order Date]])</f>
        <v>2026</v>
      </c>
      <c r="D1077" s="8" t="str">
        <f>"Q"&amp;ROUNDUP(MONTH(SalesDataTable[[#This Row],[Order Date]])/3,0)</f>
        <v>Q2</v>
      </c>
      <c r="E1077" s="3">
        <f>MONTH(SalesDataTable[[#This Row],[Order Date]])</f>
        <v>6</v>
      </c>
      <c r="F1077" s="3" t="str">
        <f>TEXT(SalesDataTable[[#This Row],[Order Date]],"MMM")</f>
        <v>Jun</v>
      </c>
      <c r="G1077" s="3" t="s">
        <v>11</v>
      </c>
      <c r="H1077" s="3" t="s">
        <v>52</v>
      </c>
      <c r="I1077" s="3" t="s">
        <v>2</v>
      </c>
      <c r="J1077" s="3" t="s">
        <v>13</v>
      </c>
      <c r="K1077" s="3" t="s">
        <v>23</v>
      </c>
      <c r="L1077" s="3" t="s">
        <v>51</v>
      </c>
      <c r="M1077" s="4">
        <v>2</v>
      </c>
      <c r="N1077" s="5">
        <v>120.64</v>
      </c>
      <c r="O1077" s="6">
        <v>0</v>
      </c>
      <c r="P1077" s="5">
        <v>61.66</v>
      </c>
      <c r="Q1077" s="5">
        <f t="shared" si="64"/>
        <v>241.28</v>
      </c>
      <c r="R1077" s="5">
        <f t="shared" si="65"/>
        <v>123.32</v>
      </c>
      <c r="S1077" s="5">
        <f t="shared" si="66"/>
        <v>117.96000000000001</v>
      </c>
      <c r="T1077" s="7">
        <f t="shared" si="67"/>
        <v>0.48889257294429711</v>
      </c>
    </row>
    <row r="1078" spans="1:20" ht="15.5" x14ac:dyDescent="0.35">
      <c r="A1078" s="1">
        <v>1704</v>
      </c>
      <c r="B1078" s="2">
        <v>46185</v>
      </c>
      <c r="C1078" s="3">
        <f>YEAR(SalesDataTable[[#This Row],[Order Date]])</f>
        <v>2026</v>
      </c>
      <c r="D1078" s="8" t="str">
        <f>"Q"&amp;ROUNDUP(MONTH(SalesDataTable[[#This Row],[Order Date]])/3,0)</f>
        <v>Q2</v>
      </c>
      <c r="E1078" s="3">
        <f>MONTH(SalesDataTable[[#This Row],[Order Date]])</f>
        <v>6</v>
      </c>
      <c r="F1078" s="3" t="str">
        <f>TEXT(SalesDataTable[[#This Row],[Order Date]],"MMM")</f>
        <v>Jun</v>
      </c>
      <c r="G1078" s="3" t="s">
        <v>11</v>
      </c>
      <c r="H1078" s="3" t="s">
        <v>52</v>
      </c>
      <c r="I1078" s="3" t="s">
        <v>2</v>
      </c>
      <c r="J1078" s="3" t="s">
        <v>3</v>
      </c>
      <c r="K1078" s="3" t="s">
        <v>14</v>
      </c>
      <c r="L1078" s="3" t="s">
        <v>32</v>
      </c>
      <c r="M1078" s="4">
        <v>1</v>
      </c>
      <c r="N1078" s="5">
        <v>47.07</v>
      </c>
      <c r="O1078" s="6">
        <v>0</v>
      </c>
      <c r="P1078" s="5">
        <v>18.7</v>
      </c>
      <c r="Q1078" s="5">
        <f t="shared" si="64"/>
        <v>47.07</v>
      </c>
      <c r="R1078" s="5">
        <f t="shared" si="65"/>
        <v>18.7</v>
      </c>
      <c r="S1078" s="5">
        <f t="shared" si="66"/>
        <v>28.37</v>
      </c>
      <c r="T1078" s="7">
        <f t="shared" si="67"/>
        <v>0.60271935415338862</v>
      </c>
    </row>
    <row r="1079" spans="1:20" ht="15.5" x14ac:dyDescent="0.35">
      <c r="A1079" s="1">
        <v>1857</v>
      </c>
      <c r="B1079" s="2">
        <v>46185</v>
      </c>
      <c r="C1079" s="3">
        <f>YEAR(SalesDataTable[[#This Row],[Order Date]])</f>
        <v>2026</v>
      </c>
      <c r="D1079" s="8" t="str">
        <f>"Q"&amp;ROUNDUP(MONTH(SalesDataTable[[#This Row],[Order Date]])/3,0)</f>
        <v>Q2</v>
      </c>
      <c r="E1079" s="3">
        <f>MONTH(SalesDataTable[[#This Row],[Order Date]])</f>
        <v>6</v>
      </c>
      <c r="F1079" s="3" t="str">
        <f>TEXT(SalesDataTable[[#This Row],[Order Date]],"MMM")</f>
        <v>Jun</v>
      </c>
      <c r="G1079" s="3" t="s">
        <v>11</v>
      </c>
      <c r="H1079" s="3" t="s">
        <v>18</v>
      </c>
      <c r="I1079" s="3" t="s">
        <v>28</v>
      </c>
      <c r="J1079" s="3" t="s">
        <v>16</v>
      </c>
      <c r="K1079" s="3" t="s">
        <v>9</v>
      </c>
      <c r="L1079" s="3" t="s">
        <v>37</v>
      </c>
      <c r="M1079" s="4">
        <v>2</v>
      </c>
      <c r="N1079" s="5">
        <v>154.94</v>
      </c>
      <c r="O1079" s="6">
        <v>0.05</v>
      </c>
      <c r="P1079" s="5">
        <v>77.260000000000005</v>
      </c>
      <c r="Q1079" s="5">
        <f t="shared" si="64"/>
        <v>294.38599999999997</v>
      </c>
      <c r="R1079" s="5">
        <f t="shared" si="65"/>
        <v>154.52000000000001</v>
      </c>
      <c r="S1079" s="5">
        <f t="shared" si="66"/>
        <v>139.86599999999996</v>
      </c>
      <c r="T1079" s="7">
        <f t="shared" si="67"/>
        <v>0.47511090880680457</v>
      </c>
    </row>
    <row r="1080" spans="1:20" ht="15.5" x14ac:dyDescent="0.35">
      <c r="A1080" s="1">
        <v>1888</v>
      </c>
      <c r="B1080" s="2">
        <v>46185</v>
      </c>
      <c r="C1080" s="3">
        <f>YEAR(SalesDataTable[[#This Row],[Order Date]])</f>
        <v>2026</v>
      </c>
      <c r="D1080" s="8" t="str">
        <f>"Q"&amp;ROUNDUP(MONTH(SalesDataTable[[#This Row],[Order Date]])/3,0)</f>
        <v>Q2</v>
      </c>
      <c r="E1080" s="3">
        <f>MONTH(SalesDataTable[[#This Row],[Order Date]])</f>
        <v>6</v>
      </c>
      <c r="F1080" s="3" t="str">
        <f>TEXT(SalesDataTable[[#This Row],[Order Date]],"MMM")</f>
        <v>Jun</v>
      </c>
      <c r="G1080" s="3" t="s">
        <v>6</v>
      </c>
      <c r="H1080" s="3" t="s">
        <v>43</v>
      </c>
      <c r="I1080" s="3" t="s">
        <v>2</v>
      </c>
      <c r="J1080" s="3" t="s">
        <v>3</v>
      </c>
      <c r="K1080" s="3" t="s">
        <v>14</v>
      </c>
      <c r="L1080" s="3" t="s">
        <v>32</v>
      </c>
      <c r="M1080" s="4">
        <v>1</v>
      </c>
      <c r="N1080" s="5">
        <v>45.97</v>
      </c>
      <c r="O1080" s="6">
        <v>0.05</v>
      </c>
      <c r="P1080" s="5">
        <v>18.41</v>
      </c>
      <c r="Q1080" s="5">
        <f t="shared" si="64"/>
        <v>43.671499999999995</v>
      </c>
      <c r="R1080" s="5">
        <f t="shared" si="65"/>
        <v>18.41</v>
      </c>
      <c r="S1080" s="5">
        <f t="shared" si="66"/>
        <v>25.261499999999995</v>
      </c>
      <c r="T1080" s="7">
        <f t="shared" si="67"/>
        <v>0.57844360738696854</v>
      </c>
    </row>
    <row r="1081" spans="1:20" ht="15.5" x14ac:dyDescent="0.35">
      <c r="A1081" s="1">
        <v>2683</v>
      </c>
      <c r="B1081" s="2">
        <v>46185</v>
      </c>
      <c r="C1081" s="3">
        <f>YEAR(SalesDataTable[[#This Row],[Order Date]])</f>
        <v>2026</v>
      </c>
      <c r="D1081" s="8" t="str">
        <f>"Q"&amp;ROUNDUP(MONTH(SalesDataTable[[#This Row],[Order Date]])/3,0)</f>
        <v>Q2</v>
      </c>
      <c r="E1081" s="3">
        <f>MONTH(SalesDataTable[[#This Row],[Order Date]])</f>
        <v>6</v>
      </c>
      <c r="F1081" s="3" t="str">
        <f>TEXT(SalesDataTable[[#This Row],[Order Date]],"MMM")</f>
        <v>Jun</v>
      </c>
      <c r="G1081" s="3" t="s">
        <v>20</v>
      </c>
      <c r="H1081" s="3" t="s">
        <v>33</v>
      </c>
      <c r="I1081" s="3" t="s">
        <v>2</v>
      </c>
      <c r="J1081" s="3" t="s">
        <v>3</v>
      </c>
      <c r="K1081" s="3" t="s">
        <v>23</v>
      </c>
      <c r="L1081" s="3" t="s">
        <v>29</v>
      </c>
      <c r="M1081" s="4">
        <v>1</v>
      </c>
      <c r="N1081" s="5">
        <v>198.64</v>
      </c>
      <c r="O1081" s="6">
        <v>0.05</v>
      </c>
      <c r="P1081" s="5">
        <v>101.89</v>
      </c>
      <c r="Q1081" s="5">
        <f t="shared" si="64"/>
        <v>188.70799999999997</v>
      </c>
      <c r="R1081" s="5">
        <f t="shared" si="65"/>
        <v>101.89</v>
      </c>
      <c r="S1081" s="5">
        <f t="shared" si="66"/>
        <v>86.817999999999969</v>
      </c>
      <c r="T1081" s="7">
        <f t="shared" si="67"/>
        <v>0.46006528605040581</v>
      </c>
    </row>
    <row r="1082" spans="1:20" ht="15.5" x14ac:dyDescent="0.35">
      <c r="A1082" s="1">
        <v>4211</v>
      </c>
      <c r="B1082" s="2">
        <v>46185</v>
      </c>
      <c r="C1082" s="3">
        <f>YEAR(SalesDataTable[[#This Row],[Order Date]])</f>
        <v>2026</v>
      </c>
      <c r="D1082" s="8" t="str">
        <f>"Q"&amp;ROUNDUP(MONTH(SalesDataTable[[#This Row],[Order Date]])/3,0)</f>
        <v>Q2</v>
      </c>
      <c r="E1082" s="3">
        <f>MONTH(SalesDataTable[[#This Row],[Order Date]])</f>
        <v>6</v>
      </c>
      <c r="F1082" s="3" t="str">
        <f>TEXT(SalesDataTable[[#This Row],[Order Date]],"MMM")</f>
        <v>Jun</v>
      </c>
      <c r="G1082" s="3" t="s">
        <v>11</v>
      </c>
      <c r="H1082" s="3" t="s">
        <v>18</v>
      </c>
      <c r="I1082" s="3" t="s">
        <v>2</v>
      </c>
      <c r="J1082" s="3" t="s">
        <v>13</v>
      </c>
      <c r="K1082" s="3" t="s">
        <v>14</v>
      </c>
      <c r="L1082" s="3" t="s">
        <v>48</v>
      </c>
      <c r="M1082" s="4">
        <v>5</v>
      </c>
      <c r="N1082" s="5">
        <v>168.57</v>
      </c>
      <c r="O1082" s="6">
        <v>0</v>
      </c>
      <c r="P1082" s="5">
        <v>88.65</v>
      </c>
      <c r="Q1082" s="5">
        <f t="shared" si="64"/>
        <v>842.84999999999991</v>
      </c>
      <c r="R1082" s="5">
        <f t="shared" si="65"/>
        <v>443.25</v>
      </c>
      <c r="S1082" s="5">
        <f t="shared" si="66"/>
        <v>399.59999999999991</v>
      </c>
      <c r="T1082" s="7">
        <f t="shared" si="67"/>
        <v>0.47410571276027758</v>
      </c>
    </row>
    <row r="1083" spans="1:20" ht="15.5" x14ac:dyDescent="0.35">
      <c r="A1083" s="1">
        <v>4353</v>
      </c>
      <c r="B1083" s="2">
        <v>46185</v>
      </c>
      <c r="C1083" s="3">
        <f>YEAR(SalesDataTable[[#This Row],[Order Date]])</f>
        <v>2026</v>
      </c>
      <c r="D1083" s="8" t="str">
        <f>"Q"&amp;ROUNDUP(MONTH(SalesDataTable[[#This Row],[Order Date]])/3,0)</f>
        <v>Q2</v>
      </c>
      <c r="E1083" s="3">
        <f>MONTH(SalesDataTable[[#This Row],[Order Date]])</f>
        <v>6</v>
      </c>
      <c r="F1083" s="3" t="str">
        <f>TEXT(SalesDataTable[[#This Row],[Order Date]],"MMM")</f>
        <v>Jun</v>
      </c>
      <c r="G1083" s="3" t="s">
        <v>6</v>
      </c>
      <c r="H1083" s="3" t="s">
        <v>27</v>
      </c>
      <c r="I1083" s="3" t="s">
        <v>19</v>
      </c>
      <c r="J1083" s="3" t="s">
        <v>13</v>
      </c>
      <c r="K1083" s="3" t="s">
        <v>14</v>
      </c>
      <c r="L1083" s="3" t="s">
        <v>15</v>
      </c>
      <c r="M1083" s="4">
        <v>1</v>
      </c>
      <c r="N1083" s="5">
        <v>36.65</v>
      </c>
      <c r="O1083" s="6">
        <v>0</v>
      </c>
      <c r="P1083" s="5">
        <v>13.97</v>
      </c>
      <c r="Q1083" s="5">
        <f t="shared" si="64"/>
        <v>36.65</v>
      </c>
      <c r="R1083" s="5">
        <f t="shared" si="65"/>
        <v>13.97</v>
      </c>
      <c r="S1083" s="5">
        <f t="shared" si="66"/>
        <v>22.68</v>
      </c>
      <c r="T1083" s="7">
        <f t="shared" si="67"/>
        <v>0.61882673942701227</v>
      </c>
    </row>
    <row r="1084" spans="1:20" ht="15.5" x14ac:dyDescent="0.35">
      <c r="A1084" s="1">
        <v>5020</v>
      </c>
      <c r="B1084" s="2">
        <v>46185</v>
      </c>
      <c r="C1084" s="3">
        <f>YEAR(SalesDataTable[[#This Row],[Order Date]])</f>
        <v>2026</v>
      </c>
      <c r="D1084" s="8" t="str">
        <f>"Q"&amp;ROUNDUP(MONTH(SalesDataTable[[#This Row],[Order Date]])/3,0)</f>
        <v>Q2</v>
      </c>
      <c r="E1084" s="3">
        <f>MONTH(SalesDataTable[[#This Row],[Order Date]])</f>
        <v>6</v>
      </c>
      <c r="F1084" s="3" t="str">
        <f>TEXT(SalesDataTable[[#This Row],[Order Date]],"MMM")</f>
        <v>Jun</v>
      </c>
      <c r="G1084" s="3" t="s">
        <v>11</v>
      </c>
      <c r="H1084" s="3" t="s">
        <v>25</v>
      </c>
      <c r="I1084" s="3" t="s">
        <v>19</v>
      </c>
      <c r="J1084" s="3" t="s">
        <v>3</v>
      </c>
      <c r="K1084" s="3" t="s">
        <v>14</v>
      </c>
      <c r="L1084" s="3" t="s">
        <v>15</v>
      </c>
      <c r="M1084" s="4">
        <v>2</v>
      </c>
      <c r="N1084" s="5">
        <v>35.450000000000003</v>
      </c>
      <c r="O1084" s="6">
        <v>0.05</v>
      </c>
      <c r="P1084" s="5">
        <v>13.39</v>
      </c>
      <c r="Q1084" s="5">
        <f t="shared" si="64"/>
        <v>67.355000000000004</v>
      </c>
      <c r="R1084" s="5">
        <f t="shared" si="65"/>
        <v>26.78</v>
      </c>
      <c r="S1084" s="5">
        <f t="shared" si="66"/>
        <v>40.575000000000003</v>
      </c>
      <c r="T1084" s="7">
        <f t="shared" si="67"/>
        <v>0.60240516665429444</v>
      </c>
    </row>
    <row r="1085" spans="1:20" ht="15.5" x14ac:dyDescent="0.35">
      <c r="A1085" s="1">
        <v>564</v>
      </c>
      <c r="B1085" s="2">
        <v>46186</v>
      </c>
      <c r="C1085" s="3">
        <f>YEAR(SalesDataTable[[#This Row],[Order Date]])</f>
        <v>2026</v>
      </c>
      <c r="D1085" s="8" t="str">
        <f>"Q"&amp;ROUNDUP(MONTH(SalesDataTable[[#This Row],[Order Date]])/3,0)</f>
        <v>Q2</v>
      </c>
      <c r="E1085" s="3">
        <f>MONTH(SalesDataTable[[#This Row],[Order Date]])</f>
        <v>6</v>
      </c>
      <c r="F1085" s="3" t="str">
        <f>TEXT(SalesDataTable[[#This Row],[Order Date]],"MMM")</f>
        <v>Jun</v>
      </c>
      <c r="G1085" s="3" t="s">
        <v>11</v>
      </c>
      <c r="H1085" s="3" t="s">
        <v>25</v>
      </c>
      <c r="I1085" s="3" t="s">
        <v>19</v>
      </c>
      <c r="J1085" s="3" t="s">
        <v>13</v>
      </c>
      <c r="K1085" s="3" t="s">
        <v>14</v>
      </c>
      <c r="L1085" s="3" t="s">
        <v>32</v>
      </c>
      <c r="M1085" s="4">
        <v>3</v>
      </c>
      <c r="N1085" s="5">
        <v>45.82</v>
      </c>
      <c r="O1085" s="6">
        <v>0.1</v>
      </c>
      <c r="P1085" s="5">
        <v>18.61</v>
      </c>
      <c r="Q1085" s="5">
        <f t="shared" si="64"/>
        <v>123.71400000000001</v>
      </c>
      <c r="R1085" s="5">
        <f t="shared" si="65"/>
        <v>55.83</v>
      </c>
      <c r="S1085" s="5">
        <f t="shared" si="66"/>
        <v>67.884000000000015</v>
      </c>
      <c r="T1085" s="7">
        <f t="shared" si="67"/>
        <v>0.54871720258014456</v>
      </c>
    </row>
    <row r="1086" spans="1:20" ht="15.5" x14ac:dyDescent="0.35">
      <c r="A1086" s="1">
        <v>736</v>
      </c>
      <c r="B1086" s="2">
        <v>46186</v>
      </c>
      <c r="C1086" s="3">
        <f>YEAR(SalesDataTable[[#This Row],[Order Date]])</f>
        <v>2026</v>
      </c>
      <c r="D1086" s="8" t="str">
        <f>"Q"&amp;ROUNDUP(MONTH(SalesDataTable[[#This Row],[Order Date]])/3,0)</f>
        <v>Q2</v>
      </c>
      <c r="E1086" s="3">
        <f>MONTH(SalesDataTable[[#This Row],[Order Date]])</f>
        <v>6</v>
      </c>
      <c r="F1086" s="3" t="str">
        <f>TEXT(SalesDataTable[[#This Row],[Order Date]],"MMM")</f>
        <v>Jun</v>
      </c>
      <c r="G1086" s="3" t="s">
        <v>20</v>
      </c>
      <c r="H1086" s="3" t="s">
        <v>47</v>
      </c>
      <c r="I1086" s="3" t="s">
        <v>19</v>
      </c>
      <c r="J1086" s="3" t="s">
        <v>16</v>
      </c>
      <c r="K1086" s="3" t="s">
        <v>9</v>
      </c>
      <c r="L1086" s="3" t="s">
        <v>37</v>
      </c>
      <c r="M1086" s="4">
        <v>1</v>
      </c>
      <c r="N1086" s="5">
        <v>152.78</v>
      </c>
      <c r="O1086" s="6">
        <v>0</v>
      </c>
      <c r="P1086" s="5">
        <v>78.540000000000006</v>
      </c>
      <c r="Q1086" s="5">
        <f t="shared" si="64"/>
        <v>152.78</v>
      </c>
      <c r="R1086" s="5">
        <f t="shared" si="65"/>
        <v>78.540000000000006</v>
      </c>
      <c r="S1086" s="5">
        <f t="shared" si="66"/>
        <v>74.239999999999995</v>
      </c>
      <c r="T1086" s="7">
        <f t="shared" si="67"/>
        <v>0.48592747741851022</v>
      </c>
    </row>
    <row r="1087" spans="1:20" ht="15.5" x14ac:dyDescent="0.35">
      <c r="A1087" s="1">
        <v>1300</v>
      </c>
      <c r="B1087" s="2">
        <v>46186</v>
      </c>
      <c r="C1087" s="3">
        <f>YEAR(SalesDataTable[[#This Row],[Order Date]])</f>
        <v>2026</v>
      </c>
      <c r="D1087" s="8" t="str">
        <f>"Q"&amp;ROUNDUP(MONTH(SalesDataTable[[#This Row],[Order Date]])/3,0)</f>
        <v>Q2</v>
      </c>
      <c r="E1087" s="3">
        <f>MONTH(SalesDataTable[[#This Row],[Order Date]])</f>
        <v>6</v>
      </c>
      <c r="F1087" s="3" t="str">
        <f>TEXT(SalesDataTable[[#This Row],[Order Date]],"MMM")</f>
        <v>Jun</v>
      </c>
      <c r="G1087" s="3" t="s">
        <v>6</v>
      </c>
      <c r="H1087" s="3" t="s">
        <v>27</v>
      </c>
      <c r="I1087" s="3" t="s">
        <v>2</v>
      </c>
      <c r="J1087" s="3" t="s">
        <v>13</v>
      </c>
      <c r="K1087" s="3" t="s">
        <v>4</v>
      </c>
      <c r="L1087" s="3" t="s">
        <v>22</v>
      </c>
      <c r="M1087" s="4">
        <v>1</v>
      </c>
      <c r="N1087" s="5">
        <v>49.76</v>
      </c>
      <c r="O1087" s="6">
        <v>0.05</v>
      </c>
      <c r="P1087" s="5">
        <v>22.58</v>
      </c>
      <c r="Q1087" s="5">
        <f t="shared" si="64"/>
        <v>47.271999999999998</v>
      </c>
      <c r="R1087" s="5">
        <f t="shared" si="65"/>
        <v>22.58</v>
      </c>
      <c r="S1087" s="5">
        <f t="shared" si="66"/>
        <v>24.692</v>
      </c>
      <c r="T1087" s="7">
        <f t="shared" si="67"/>
        <v>0.52233880521238796</v>
      </c>
    </row>
    <row r="1088" spans="1:20" ht="15.5" x14ac:dyDescent="0.35">
      <c r="A1088" s="1">
        <v>1948</v>
      </c>
      <c r="B1088" s="2">
        <v>46186</v>
      </c>
      <c r="C1088" s="3">
        <f>YEAR(SalesDataTable[[#This Row],[Order Date]])</f>
        <v>2026</v>
      </c>
      <c r="D1088" s="8" t="str">
        <f>"Q"&amp;ROUNDUP(MONTH(SalesDataTable[[#This Row],[Order Date]])/3,0)</f>
        <v>Q2</v>
      </c>
      <c r="E1088" s="3">
        <f>MONTH(SalesDataTable[[#This Row],[Order Date]])</f>
        <v>6</v>
      </c>
      <c r="F1088" s="3" t="str">
        <f>TEXT(SalesDataTable[[#This Row],[Order Date]],"MMM")</f>
        <v>Jun</v>
      </c>
      <c r="G1088" s="3" t="s">
        <v>20</v>
      </c>
      <c r="H1088" s="3" t="s">
        <v>33</v>
      </c>
      <c r="I1088" s="3" t="s">
        <v>19</v>
      </c>
      <c r="J1088" s="3" t="s">
        <v>13</v>
      </c>
      <c r="K1088" s="3" t="s">
        <v>9</v>
      </c>
      <c r="L1088" s="3" t="s">
        <v>37</v>
      </c>
      <c r="M1088" s="4">
        <v>1</v>
      </c>
      <c r="N1088" s="5">
        <v>157.6</v>
      </c>
      <c r="O1088" s="6">
        <v>0.05</v>
      </c>
      <c r="P1088" s="5">
        <v>79.34</v>
      </c>
      <c r="Q1088" s="5">
        <f t="shared" si="64"/>
        <v>149.72</v>
      </c>
      <c r="R1088" s="5">
        <f t="shared" si="65"/>
        <v>79.34</v>
      </c>
      <c r="S1088" s="5">
        <f t="shared" si="66"/>
        <v>70.38</v>
      </c>
      <c r="T1088" s="7">
        <f t="shared" si="67"/>
        <v>0.47007747795885652</v>
      </c>
    </row>
    <row r="1089" spans="1:20" ht="15.5" x14ac:dyDescent="0.35">
      <c r="A1089" s="1">
        <v>2272</v>
      </c>
      <c r="B1089" s="2">
        <v>46186</v>
      </c>
      <c r="C1089" s="3">
        <f>YEAR(SalesDataTable[[#This Row],[Order Date]])</f>
        <v>2026</v>
      </c>
      <c r="D1089" s="8" t="str">
        <f>"Q"&amp;ROUNDUP(MONTH(SalesDataTable[[#This Row],[Order Date]])/3,0)</f>
        <v>Q2</v>
      </c>
      <c r="E1089" s="3">
        <f>MONTH(SalesDataTable[[#This Row],[Order Date]])</f>
        <v>6</v>
      </c>
      <c r="F1089" s="3" t="str">
        <f>TEXT(SalesDataTable[[#This Row],[Order Date]],"MMM")</f>
        <v>Jun</v>
      </c>
      <c r="G1089" s="3" t="s">
        <v>20</v>
      </c>
      <c r="H1089" s="3" t="s">
        <v>33</v>
      </c>
      <c r="I1089" s="3" t="s">
        <v>2</v>
      </c>
      <c r="J1089" s="3" t="s">
        <v>3</v>
      </c>
      <c r="K1089" s="3" t="s">
        <v>34</v>
      </c>
      <c r="L1089" s="3" t="s">
        <v>38</v>
      </c>
      <c r="M1089" s="4">
        <v>1</v>
      </c>
      <c r="N1089" s="5">
        <v>125.01</v>
      </c>
      <c r="O1089" s="6">
        <v>0.15</v>
      </c>
      <c r="P1089" s="5">
        <v>70.39</v>
      </c>
      <c r="Q1089" s="5">
        <f t="shared" si="64"/>
        <v>106.2585</v>
      </c>
      <c r="R1089" s="5">
        <f t="shared" si="65"/>
        <v>70.39</v>
      </c>
      <c r="S1089" s="5">
        <f t="shared" si="66"/>
        <v>35.868499999999997</v>
      </c>
      <c r="T1089" s="7">
        <f t="shared" si="67"/>
        <v>0.33755887764272974</v>
      </c>
    </row>
    <row r="1090" spans="1:20" ht="15.5" x14ac:dyDescent="0.35">
      <c r="A1090" s="1">
        <v>2680</v>
      </c>
      <c r="B1090" s="2">
        <v>46186</v>
      </c>
      <c r="C1090" s="3">
        <f>YEAR(SalesDataTable[[#This Row],[Order Date]])</f>
        <v>2026</v>
      </c>
      <c r="D1090" s="8" t="str">
        <f>"Q"&amp;ROUNDUP(MONTH(SalesDataTable[[#This Row],[Order Date]])/3,0)</f>
        <v>Q2</v>
      </c>
      <c r="E1090" s="3">
        <f>MONTH(SalesDataTable[[#This Row],[Order Date]])</f>
        <v>6</v>
      </c>
      <c r="F1090" s="3" t="str">
        <f>TEXT(SalesDataTable[[#This Row],[Order Date]],"MMM")</f>
        <v>Jun</v>
      </c>
      <c r="G1090" s="3" t="s">
        <v>6</v>
      </c>
      <c r="H1090" s="3" t="s">
        <v>49</v>
      </c>
      <c r="I1090" s="3" t="s">
        <v>2</v>
      </c>
      <c r="J1090" s="3" t="s">
        <v>3</v>
      </c>
      <c r="K1090" s="3" t="s">
        <v>9</v>
      </c>
      <c r="L1090" s="3" t="s">
        <v>10</v>
      </c>
      <c r="M1090" s="4">
        <v>1</v>
      </c>
      <c r="N1090" s="5">
        <v>93.59</v>
      </c>
      <c r="O1090" s="6">
        <v>0.15</v>
      </c>
      <c r="P1090" s="5">
        <v>46.48</v>
      </c>
      <c r="Q1090" s="5">
        <f t="shared" ref="Q1090:Q1153" si="68">M1090*N1090*(1-O1090)</f>
        <v>79.551500000000004</v>
      </c>
      <c r="R1090" s="5">
        <f t="shared" ref="R1090:R1153" si="69">M1090*P1090</f>
        <v>46.48</v>
      </c>
      <c r="S1090" s="5">
        <f t="shared" ref="S1090:S1153" si="70">Q1090-R1090</f>
        <v>33.071500000000007</v>
      </c>
      <c r="T1090" s="7">
        <f t="shared" ref="T1090:T1153" si="71">IFERROR(S1090/Q1090,0)</f>
        <v>0.41572440494522422</v>
      </c>
    </row>
    <row r="1091" spans="1:20" ht="15.5" x14ac:dyDescent="0.35">
      <c r="A1091" s="1">
        <v>4178</v>
      </c>
      <c r="B1091" s="2">
        <v>46186</v>
      </c>
      <c r="C1091" s="3">
        <f>YEAR(SalesDataTable[[#This Row],[Order Date]])</f>
        <v>2026</v>
      </c>
      <c r="D1091" s="8" t="str">
        <f>"Q"&amp;ROUNDUP(MONTH(SalesDataTable[[#This Row],[Order Date]])/3,0)</f>
        <v>Q2</v>
      </c>
      <c r="E1091" s="3">
        <f>MONTH(SalesDataTable[[#This Row],[Order Date]])</f>
        <v>6</v>
      </c>
      <c r="F1091" s="3" t="str">
        <f>TEXT(SalesDataTable[[#This Row],[Order Date]],"MMM")</f>
        <v>Jun</v>
      </c>
      <c r="G1091" s="3" t="s">
        <v>11</v>
      </c>
      <c r="H1091" s="3" t="s">
        <v>12</v>
      </c>
      <c r="I1091" s="3" t="s">
        <v>19</v>
      </c>
      <c r="J1091" s="3" t="s">
        <v>3</v>
      </c>
      <c r="K1091" s="3" t="s">
        <v>9</v>
      </c>
      <c r="L1091" s="3" t="s">
        <v>17</v>
      </c>
      <c r="M1091" s="4">
        <v>4</v>
      </c>
      <c r="N1091" s="5">
        <v>143.9</v>
      </c>
      <c r="O1091" s="6">
        <v>0.05</v>
      </c>
      <c r="P1091" s="5">
        <v>79.709999999999994</v>
      </c>
      <c r="Q1091" s="5">
        <f t="shared" si="68"/>
        <v>546.82000000000005</v>
      </c>
      <c r="R1091" s="5">
        <f t="shared" si="69"/>
        <v>318.83999999999997</v>
      </c>
      <c r="S1091" s="5">
        <f t="shared" si="70"/>
        <v>227.98000000000008</v>
      </c>
      <c r="T1091" s="7">
        <f t="shared" si="71"/>
        <v>0.41691964448996022</v>
      </c>
    </row>
    <row r="1092" spans="1:20" ht="15.5" x14ac:dyDescent="0.35">
      <c r="A1092" s="1">
        <v>4272</v>
      </c>
      <c r="B1092" s="2">
        <v>46186</v>
      </c>
      <c r="C1092" s="3">
        <f>YEAR(SalesDataTable[[#This Row],[Order Date]])</f>
        <v>2026</v>
      </c>
      <c r="D1092" s="8" t="str">
        <f>"Q"&amp;ROUNDUP(MONTH(SalesDataTable[[#This Row],[Order Date]])/3,0)</f>
        <v>Q2</v>
      </c>
      <c r="E1092" s="3">
        <f>MONTH(SalesDataTable[[#This Row],[Order Date]])</f>
        <v>6</v>
      </c>
      <c r="F1092" s="3" t="str">
        <f>TEXT(SalesDataTable[[#This Row],[Order Date]],"MMM")</f>
        <v>Jun</v>
      </c>
      <c r="G1092" s="3" t="s">
        <v>20</v>
      </c>
      <c r="H1092" s="3" t="s">
        <v>31</v>
      </c>
      <c r="I1092" s="3" t="s">
        <v>28</v>
      </c>
      <c r="J1092" s="3" t="s">
        <v>3</v>
      </c>
      <c r="K1092" s="3" t="s">
        <v>23</v>
      </c>
      <c r="L1092" s="3" t="s">
        <v>29</v>
      </c>
      <c r="M1092" s="4">
        <v>4</v>
      </c>
      <c r="N1092" s="5">
        <v>190.97</v>
      </c>
      <c r="O1092" s="6">
        <v>0</v>
      </c>
      <c r="P1092" s="5">
        <v>103.36</v>
      </c>
      <c r="Q1092" s="5">
        <f t="shared" si="68"/>
        <v>763.88</v>
      </c>
      <c r="R1092" s="5">
        <f t="shared" si="69"/>
        <v>413.44</v>
      </c>
      <c r="S1092" s="5">
        <f t="shared" si="70"/>
        <v>350.44</v>
      </c>
      <c r="T1092" s="7">
        <f t="shared" si="71"/>
        <v>0.45876315651673039</v>
      </c>
    </row>
    <row r="1093" spans="1:20" ht="15.5" x14ac:dyDescent="0.35">
      <c r="A1093" s="1">
        <v>4713</v>
      </c>
      <c r="B1093" s="2">
        <v>46186</v>
      </c>
      <c r="C1093" s="3">
        <f>YEAR(SalesDataTable[[#This Row],[Order Date]])</f>
        <v>2026</v>
      </c>
      <c r="D1093" s="8" t="str">
        <f>"Q"&amp;ROUNDUP(MONTH(SalesDataTable[[#This Row],[Order Date]])/3,0)</f>
        <v>Q2</v>
      </c>
      <c r="E1093" s="3">
        <f>MONTH(SalesDataTable[[#This Row],[Order Date]])</f>
        <v>6</v>
      </c>
      <c r="F1093" s="3" t="str">
        <f>TEXT(SalesDataTable[[#This Row],[Order Date]],"MMM")</f>
        <v>Jun</v>
      </c>
      <c r="G1093" s="3" t="s">
        <v>20</v>
      </c>
      <c r="H1093" s="3" t="s">
        <v>47</v>
      </c>
      <c r="I1093" s="3" t="s">
        <v>19</v>
      </c>
      <c r="J1093" s="3" t="s">
        <v>16</v>
      </c>
      <c r="K1093" s="3" t="s">
        <v>34</v>
      </c>
      <c r="L1093" s="3" t="s">
        <v>42</v>
      </c>
      <c r="M1093" s="4">
        <v>1</v>
      </c>
      <c r="N1093" s="5">
        <v>35.78</v>
      </c>
      <c r="O1093" s="6">
        <v>0</v>
      </c>
      <c r="P1093" s="5">
        <v>14</v>
      </c>
      <c r="Q1093" s="5">
        <f t="shared" si="68"/>
        <v>35.78</v>
      </c>
      <c r="R1093" s="5">
        <f t="shared" si="69"/>
        <v>14</v>
      </c>
      <c r="S1093" s="5">
        <f t="shared" si="70"/>
        <v>21.78</v>
      </c>
      <c r="T1093" s="7">
        <f t="shared" si="71"/>
        <v>0.60871995528228062</v>
      </c>
    </row>
    <row r="1094" spans="1:20" ht="15.5" x14ac:dyDescent="0.35">
      <c r="A1094" s="1">
        <v>5166</v>
      </c>
      <c r="B1094" s="2">
        <v>46186</v>
      </c>
      <c r="C1094" s="3">
        <f>YEAR(SalesDataTable[[#This Row],[Order Date]])</f>
        <v>2026</v>
      </c>
      <c r="D1094" s="8" t="str">
        <f>"Q"&amp;ROUNDUP(MONTH(SalesDataTable[[#This Row],[Order Date]])/3,0)</f>
        <v>Q2</v>
      </c>
      <c r="E1094" s="3">
        <f>MONTH(SalesDataTable[[#This Row],[Order Date]])</f>
        <v>6</v>
      </c>
      <c r="F1094" s="3" t="str">
        <f>TEXT(SalesDataTable[[#This Row],[Order Date]],"MMM")</f>
        <v>Jun</v>
      </c>
      <c r="G1094" s="3" t="s">
        <v>20</v>
      </c>
      <c r="H1094" s="3" t="s">
        <v>31</v>
      </c>
      <c r="I1094" s="3" t="s">
        <v>28</v>
      </c>
      <c r="J1094" s="3" t="s">
        <v>13</v>
      </c>
      <c r="K1094" s="3" t="s">
        <v>23</v>
      </c>
      <c r="L1094" s="3" t="s">
        <v>51</v>
      </c>
      <c r="M1094" s="4">
        <v>3</v>
      </c>
      <c r="N1094" s="5">
        <v>125.25</v>
      </c>
      <c r="O1094" s="6">
        <v>0.05</v>
      </c>
      <c r="P1094" s="5">
        <v>58.95</v>
      </c>
      <c r="Q1094" s="5">
        <f t="shared" si="68"/>
        <v>356.96249999999998</v>
      </c>
      <c r="R1094" s="5">
        <f t="shared" si="69"/>
        <v>176.85000000000002</v>
      </c>
      <c r="S1094" s="5">
        <f t="shared" si="70"/>
        <v>180.11249999999995</v>
      </c>
      <c r="T1094" s="7">
        <f t="shared" si="71"/>
        <v>0.50456980775291516</v>
      </c>
    </row>
    <row r="1095" spans="1:20" ht="15.5" x14ac:dyDescent="0.35">
      <c r="A1095" s="1">
        <v>486</v>
      </c>
      <c r="B1095" s="2">
        <v>46187</v>
      </c>
      <c r="C1095" s="3">
        <f>YEAR(SalesDataTable[[#This Row],[Order Date]])</f>
        <v>2026</v>
      </c>
      <c r="D1095" s="8" t="str">
        <f>"Q"&amp;ROUNDUP(MONTH(SalesDataTable[[#This Row],[Order Date]])/3,0)</f>
        <v>Q2</v>
      </c>
      <c r="E1095" s="3">
        <f>MONTH(SalesDataTable[[#This Row],[Order Date]])</f>
        <v>6</v>
      </c>
      <c r="F1095" s="3" t="str">
        <f>TEXT(SalesDataTable[[#This Row],[Order Date]],"MMM")</f>
        <v>Jun</v>
      </c>
      <c r="G1095" s="3" t="s">
        <v>0</v>
      </c>
      <c r="H1095" s="3" t="s">
        <v>36</v>
      </c>
      <c r="I1095" s="3" t="s">
        <v>8</v>
      </c>
      <c r="J1095" s="3" t="s">
        <v>16</v>
      </c>
      <c r="K1095" s="3" t="s">
        <v>9</v>
      </c>
      <c r="L1095" s="3" t="s">
        <v>46</v>
      </c>
      <c r="M1095" s="4">
        <v>8</v>
      </c>
      <c r="N1095" s="5">
        <v>72.36</v>
      </c>
      <c r="O1095" s="6">
        <v>0.1</v>
      </c>
      <c r="P1095" s="5">
        <v>32.229999999999997</v>
      </c>
      <c r="Q1095" s="5">
        <f t="shared" si="68"/>
        <v>520.99199999999996</v>
      </c>
      <c r="R1095" s="5">
        <f t="shared" si="69"/>
        <v>257.83999999999997</v>
      </c>
      <c r="S1095" s="5">
        <f t="shared" si="70"/>
        <v>263.15199999999999</v>
      </c>
      <c r="T1095" s="7">
        <f t="shared" si="71"/>
        <v>0.5050979669553467</v>
      </c>
    </row>
    <row r="1096" spans="1:20" ht="15.5" x14ac:dyDescent="0.35">
      <c r="A1096" s="1">
        <v>1507</v>
      </c>
      <c r="B1096" s="2">
        <v>46187</v>
      </c>
      <c r="C1096" s="3">
        <f>YEAR(SalesDataTable[[#This Row],[Order Date]])</f>
        <v>2026</v>
      </c>
      <c r="D1096" s="8" t="str">
        <f>"Q"&amp;ROUNDUP(MONTH(SalesDataTable[[#This Row],[Order Date]])/3,0)</f>
        <v>Q2</v>
      </c>
      <c r="E1096" s="3">
        <f>MONTH(SalesDataTable[[#This Row],[Order Date]])</f>
        <v>6</v>
      </c>
      <c r="F1096" s="3" t="str">
        <f>TEXT(SalesDataTable[[#This Row],[Order Date]],"MMM")</f>
        <v>Jun</v>
      </c>
      <c r="G1096" s="3" t="s">
        <v>0</v>
      </c>
      <c r="H1096" s="3" t="s">
        <v>50</v>
      </c>
      <c r="I1096" s="3" t="s">
        <v>19</v>
      </c>
      <c r="J1096" s="3" t="s">
        <v>3</v>
      </c>
      <c r="K1096" s="3" t="s">
        <v>14</v>
      </c>
      <c r="L1096" s="3" t="s">
        <v>48</v>
      </c>
      <c r="M1096" s="4">
        <v>1</v>
      </c>
      <c r="N1096" s="5">
        <v>162.51</v>
      </c>
      <c r="O1096" s="6">
        <v>0</v>
      </c>
      <c r="P1096" s="5">
        <v>88.29</v>
      </c>
      <c r="Q1096" s="5">
        <f t="shared" si="68"/>
        <v>162.51</v>
      </c>
      <c r="R1096" s="5">
        <f t="shared" si="69"/>
        <v>88.29</v>
      </c>
      <c r="S1096" s="5">
        <f t="shared" si="70"/>
        <v>74.219999999999985</v>
      </c>
      <c r="T1096" s="7">
        <f t="shared" si="71"/>
        <v>0.45671035628576695</v>
      </c>
    </row>
    <row r="1097" spans="1:20" ht="15.5" x14ac:dyDescent="0.35">
      <c r="A1097" s="1">
        <v>1821</v>
      </c>
      <c r="B1097" s="2">
        <v>46187</v>
      </c>
      <c r="C1097" s="3">
        <f>YEAR(SalesDataTable[[#This Row],[Order Date]])</f>
        <v>2026</v>
      </c>
      <c r="D1097" s="8" t="str">
        <f>"Q"&amp;ROUNDUP(MONTH(SalesDataTable[[#This Row],[Order Date]])/3,0)</f>
        <v>Q2</v>
      </c>
      <c r="E1097" s="3">
        <f>MONTH(SalesDataTable[[#This Row],[Order Date]])</f>
        <v>6</v>
      </c>
      <c r="F1097" s="3" t="str">
        <f>TEXT(SalesDataTable[[#This Row],[Order Date]],"MMM")</f>
        <v>Jun</v>
      </c>
      <c r="G1097" s="3" t="s">
        <v>0</v>
      </c>
      <c r="H1097" s="3" t="s">
        <v>50</v>
      </c>
      <c r="I1097" s="3" t="s">
        <v>19</v>
      </c>
      <c r="J1097" s="3" t="s">
        <v>16</v>
      </c>
      <c r="K1097" s="3" t="s">
        <v>9</v>
      </c>
      <c r="L1097" s="3" t="s">
        <v>46</v>
      </c>
      <c r="M1097" s="4">
        <v>3</v>
      </c>
      <c r="N1097" s="5">
        <v>70.52</v>
      </c>
      <c r="O1097" s="6">
        <v>0</v>
      </c>
      <c r="P1097" s="5">
        <v>33.119999999999997</v>
      </c>
      <c r="Q1097" s="5">
        <f t="shared" si="68"/>
        <v>211.56</v>
      </c>
      <c r="R1097" s="5">
        <f t="shared" si="69"/>
        <v>99.359999999999985</v>
      </c>
      <c r="S1097" s="5">
        <f t="shared" si="70"/>
        <v>112.20000000000002</v>
      </c>
      <c r="T1097" s="7">
        <f t="shared" si="71"/>
        <v>0.53034600113442998</v>
      </c>
    </row>
    <row r="1098" spans="1:20" ht="15.5" x14ac:dyDescent="0.35">
      <c r="A1098" s="1">
        <v>2588</v>
      </c>
      <c r="B1098" s="2">
        <v>46187</v>
      </c>
      <c r="C1098" s="3">
        <f>YEAR(SalesDataTable[[#This Row],[Order Date]])</f>
        <v>2026</v>
      </c>
      <c r="D1098" s="8" t="str">
        <f>"Q"&amp;ROUNDUP(MONTH(SalesDataTable[[#This Row],[Order Date]])/3,0)</f>
        <v>Q2</v>
      </c>
      <c r="E1098" s="3">
        <f>MONTH(SalesDataTable[[#This Row],[Order Date]])</f>
        <v>6</v>
      </c>
      <c r="F1098" s="3" t="str">
        <f>TEXT(SalesDataTable[[#This Row],[Order Date]],"MMM")</f>
        <v>Jun</v>
      </c>
      <c r="G1098" s="3" t="s">
        <v>20</v>
      </c>
      <c r="H1098" s="3" t="s">
        <v>33</v>
      </c>
      <c r="I1098" s="3" t="s">
        <v>28</v>
      </c>
      <c r="J1098" s="3" t="s">
        <v>3</v>
      </c>
      <c r="K1098" s="3" t="s">
        <v>9</v>
      </c>
      <c r="L1098" s="3" t="s">
        <v>10</v>
      </c>
      <c r="M1098" s="4">
        <v>1</v>
      </c>
      <c r="N1098" s="5">
        <v>90.28</v>
      </c>
      <c r="O1098" s="6">
        <v>0</v>
      </c>
      <c r="P1098" s="5">
        <v>46.04</v>
      </c>
      <c r="Q1098" s="5">
        <f t="shared" si="68"/>
        <v>90.28</v>
      </c>
      <c r="R1098" s="5">
        <f t="shared" si="69"/>
        <v>46.04</v>
      </c>
      <c r="S1098" s="5">
        <f t="shared" si="70"/>
        <v>44.24</v>
      </c>
      <c r="T1098" s="7">
        <f t="shared" si="71"/>
        <v>0.4900310146211786</v>
      </c>
    </row>
    <row r="1099" spans="1:20" ht="15.5" x14ac:dyDescent="0.35">
      <c r="A1099" s="1">
        <v>2815</v>
      </c>
      <c r="B1099" s="2">
        <v>46187</v>
      </c>
      <c r="C1099" s="3">
        <f>YEAR(SalesDataTable[[#This Row],[Order Date]])</f>
        <v>2026</v>
      </c>
      <c r="D1099" s="8" t="str">
        <f>"Q"&amp;ROUNDUP(MONTH(SalesDataTable[[#This Row],[Order Date]])/3,0)</f>
        <v>Q2</v>
      </c>
      <c r="E1099" s="3">
        <f>MONTH(SalesDataTable[[#This Row],[Order Date]])</f>
        <v>6</v>
      </c>
      <c r="F1099" s="3" t="str">
        <f>TEXT(SalesDataTable[[#This Row],[Order Date]],"MMM")</f>
        <v>Jun</v>
      </c>
      <c r="G1099" s="3" t="s">
        <v>20</v>
      </c>
      <c r="H1099" s="3" t="s">
        <v>47</v>
      </c>
      <c r="I1099" s="3" t="s">
        <v>28</v>
      </c>
      <c r="J1099" s="3" t="s">
        <v>13</v>
      </c>
      <c r="K1099" s="3" t="s">
        <v>23</v>
      </c>
      <c r="L1099" s="3" t="s">
        <v>24</v>
      </c>
      <c r="M1099" s="4">
        <v>2</v>
      </c>
      <c r="N1099" s="5">
        <v>342.25</v>
      </c>
      <c r="O1099" s="6">
        <v>0</v>
      </c>
      <c r="P1099" s="5">
        <v>196.86</v>
      </c>
      <c r="Q1099" s="5">
        <f t="shared" si="68"/>
        <v>684.5</v>
      </c>
      <c r="R1099" s="5">
        <f t="shared" si="69"/>
        <v>393.72</v>
      </c>
      <c r="S1099" s="5">
        <f t="shared" si="70"/>
        <v>290.77999999999997</v>
      </c>
      <c r="T1099" s="7">
        <f t="shared" si="71"/>
        <v>0.42480642804967128</v>
      </c>
    </row>
    <row r="1100" spans="1:20" ht="15.5" x14ac:dyDescent="0.35">
      <c r="A1100" s="1">
        <v>3258</v>
      </c>
      <c r="B1100" s="2">
        <v>46187</v>
      </c>
      <c r="C1100" s="3">
        <f>YEAR(SalesDataTable[[#This Row],[Order Date]])</f>
        <v>2026</v>
      </c>
      <c r="D1100" s="8" t="str">
        <f>"Q"&amp;ROUNDUP(MONTH(SalesDataTable[[#This Row],[Order Date]])/3,0)</f>
        <v>Q2</v>
      </c>
      <c r="E1100" s="3">
        <f>MONTH(SalesDataTable[[#This Row],[Order Date]])</f>
        <v>6</v>
      </c>
      <c r="F1100" s="3" t="str">
        <f>TEXT(SalesDataTable[[#This Row],[Order Date]],"MMM")</f>
        <v>Jun</v>
      </c>
      <c r="G1100" s="3" t="s">
        <v>6</v>
      </c>
      <c r="H1100" s="3" t="s">
        <v>7</v>
      </c>
      <c r="I1100" s="3" t="s">
        <v>2</v>
      </c>
      <c r="J1100" s="3" t="s">
        <v>16</v>
      </c>
      <c r="K1100" s="3" t="s">
        <v>4</v>
      </c>
      <c r="L1100" s="3" t="s">
        <v>22</v>
      </c>
      <c r="M1100" s="4">
        <v>6</v>
      </c>
      <c r="N1100" s="5">
        <v>50.92</v>
      </c>
      <c r="O1100" s="6">
        <v>0.05</v>
      </c>
      <c r="P1100" s="5">
        <v>22.87</v>
      </c>
      <c r="Q1100" s="5">
        <f t="shared" si="68"/>
        <v>290.24399999999997</v>
      </c>
      <c r="R1100" s="5">
        <f t="shared" si="69"/>
        <v>137.22</v>
      </c>
      <c r="S1100" s="5">
        <f t="shared" si="70"/>
        <v>153.02399999999997</v>
      </c>
      <c r="T1100" s="7">
        <f t="shared" si="71"/>
        <v>0.52722536899987593</v>
      </c>
    </row>
    <row r="1101" spans="1:20" ht="15.5" x14ac:dyDescent="0.35">
      <c r="A1101" s="1">
        <v>3361</v>
      </c>
      <c r="B1101" s="2">
        <v>46187</v>
      </c>
      <c r="C1101" s="3">
        <f>YEAR(SalesDataTable[[#This Row],[Order Date]])</f>
        <v>2026</v>
      </c>
      <c r="D1101" s="8" t="str">
        <f>"Q"&amp;ROUNDUP(MONTH(SalesDataTable[[#This Row],[Order Date]])/3,0)</f>
        <v>Q2</v>
      </c>
      <c r="E1101" s="3">
        <f>MONTH(SalesDataTable[[#This Row],[Order Date]])</f>
        <v>6</v>
      </c>
      <c r="F1101" s="3" t="str">
        <f>TEXT(SalesDataTable[[#This Row],[Order Date]],"MMM")</f>
        <v>Jun</v>
      </c>
      <c r="G1101" s="3" t="s">
        <v>0</v>
      </c>
      <c r="H1101" s="3" t="s">
        <v>1</v>
      </c>
      <c r="I1101" s="3" t="s">
        <v>19</v>
      </c>
      <c r="J1101" s="3" t="s">
        <v>3</v>
      </c>
      <c r="K1101" s="3" t="s">
        <v>14</v>
      </c>
      <c r="L1101" s="3" t="s">
        <v>15</v>
      </c>
      <c r="M1101" s="4">
        <v>5</v>
      </c>
      <c r="N1101" s="5">
        <v>36.72</v>
      </c>
      <c r="O1101" s="6">
        <v>0.15</v>
      </c>
      <c r="P1101" s="5">
        <v>13.2</v>
      </c>
      <c r="Q1101" s="5">
        <f t="shared" si="68"/>
        <v>156.06</v>
      </c>
      <c r="R1101" s="5">
        <f t="shared" si="69"/>
        <v>66</v>
      </c>
      <c r="S1101" s="5">
        <f t="shared" si="70"/>
        <v>90.06</v>
      </c>
      <c r="T1101" s="7">
        <f t="shared" si="71"/>
        <v>0.57708573625528647</v>
      </c>
    </row>
    <row r="1102" spans="1:20" ht="15.5" x14ac:dyDescent="0.35">
      <c r="A1102" s="1">
        <v>3629</v>
      </c>
      <c r="B1102" s="2">
        <v>46187</v>
      </c>
      <c r="C1102" s="3">
        <f>YEAR(SalesDataTable[[#This Row],[Order Date]])</f>
        <v>2026</v>
      </c>
      <c r="D1102" s="8" t="str">
        <f>"Q"&amp;ROUNDUP(MONTH(SalesDataTable[[#This Row],[Order Date]])/3,0)</f>
        <v>Q2</v>
      </c>
      <c r="E1102" s="3">
        <f>MONTH(SalesDataTable[[#This Row],[Order Date]])</f>
        <v>6</v>
      </c>
      <c r="F1102" s="3" t="str">
        <f>TEXT(SalesDataTable[[#This Row],[Order Date]],"MMM")</f>
        <v>Jun</v>
      </c>
      <c r="G1102" s="3" t="s">
        <v>0</v>
      </c>
      <c r="H1102" s="3" t="s">
        <v>50</v>
      </c>
      <c r="I1102" s="3" t="s">
        <v>2</v>
      </c>
      <c r="J1102" s="3" t="s">
        <v>13</v>
      </c>
      <c r="K1102" s="3" t="s">
        <v>23</v>
      </c>
      <c r="L1102" s="3" t="s">
        <v>24</v>
      </c>
      <c r="M1102" s="4">
        <v>4</v>
      </c>
      <c r="N1102" s="5">
        <v>348.96</v>
      </c>
      <c r="O1102" s="6">
        <v>0.15</v>
      </c>
      <c r="P1102" s="5">
        <v>197.02</v>
      </c>
      <c r="Q1102" s="5">
        <f t="shared" si="68"/>
        <v>1186.4639999999999</v>
      </c>
      <c r="R1102" s="5">
        <f t="shared" si="69"/>
        <v>788.08</v>
      </c>
      <c r="S1102" s="5">
        <f t="shared" si="70"/>
        <v>398.3839999999999</v>
      </c>
      <c r="T1102" s="7">
        <f t="shared" si="71"/>
        <v>0.3357741996385899</v>
      </c>
    </row>
    <row r="1103" spans="1:20" ht="15.5" x14ac:dyDescent="0.35">
      <c r="A1103" s="1">
        <v>3750</v>
      </c>
      <c r="B1103" s="2">
        <v>46187</v>
      </c>
      <c r="C1103" s="3">
        <f>YEAR(SalesDataTable[[#This Row],[Order Date]])</f>
        <v>2026</v>
      </c>
      <c r="D1103" s="8" t="str">
        <f>"Q"&amp;ROUNDUP(MONTH(SalesDataTable[[#This Row],[Order Date]])/3,0)</f>
        <v>Q2</v>
      </c>
      <c r="E1103" s="3">
        <f>MONTH(SalesDataTable[[#This Row],[Order Date]])</f>
        <v>6</v>
      </c>
      <c r="F1103" s="3" t="str">
        <f>TEXT(SalesDataTable[[#This Row],[Order Date]],"MMM")</f>
        <v>Jun</v>
      </c>
      <c r="G1103" s="3" t="s">
        <v>0</v>
      </c>
      <c r="H1103" s="3" t="s">
        <v>1</v>
      </c>
      <c r="I1103" s="3" t="s">
        <v>2</v>
      </c>
      <c r="J1103" s="3" t="s">
        <v>3</v>
      </c>
      <c r="K1103" s="3" t="s">
        <v>9</v>
      </c>
      <c r="L1103" s="3" t="s">
        <v>46</v>
      </c>
      <c r="M1103" s="4">
        <v>1</v>
      </c>
      <c r="N1103" s="5">
        <v>71.28</v>
      </c>
      <c r="O1103" s="6">
        <v>0</v>
      </c>
      <c r="P1103" s="5">
        <v>31.92</v>
      </c>
      <c r="Q1103" s="5">
        <f t="shared" si="68"/>
        <v>71.28</v>
      </c>
      <c r="R1103" s="5">
        <f t="shared" si="69"/>
        <v>31.92</v>
      </c>
      <c r="S1103" s="5">
        <f t="shared" si="70"/>
        <v>39.36</v>
      </c>
      <c r="T1103" s="7">
        <f t="shared" si="71"/>
        <v>0.55218855218855212</v>
      </c>
    </row>
    <row r="1104" spans="1:20" ht="15.5" x14ac:dyDescent="0.35">
      <c r="A1104" s="1">
        <v>5088</v>
      </c>
      <c r="B1104" s="2">
        <v>46187</v>
      </c>
      <c r="C1104" s="3">
        <f>YEAR(SalesDataTable[[#This Row],[Order Date]])</f>
        <v>2026</v>
      </c>
      <c r="D1104" s="8" t="str">
        <f>"Q"&amp;ROUNDUP(MONTH(SalesDataTable[[#This Row],[Order Date]])/3,0)</f>
        <v>Q2</v>
      </c>
      <c r="E1104" s="3">
        <f>MONTH(SalesDataTable[[#This Row],[Order Date]])</f>
        <v>6</v>
      </c>
      <c r="F1104" s="3" t="str">
        <f>TEXT(SalesDataTable[[#This Row],[Order Date]],"MMM")</f>
        <v>Jun</v>
      </c>
      <c r="G1104" s="3" t="s">
        <v>6</v>
      </c>
      <c r="H1104" s="3" t="s">
        <v>43</v>
      </c>
      <c r="I1104" s="3" t="s">
        <v>2</v>
      </c>
      <c r="J1104" s="3" t="s">
        <v>13</v>
      </c>
      <c r="K1104" s="3" t="s">
        <v>14</v>
      </c>
      <c r="L1104" s="3" t="s">
        <v>48</v>
      </c>
      <c r="M1104" s="4">
        <v>1</v>
      </c>
      <c r="N1104" s="5">
        <v>160.99</v>
      </c>
      <c r="O1104" s="6">
        <v>0.05</v>
      </c>
      <c r="P1104" s="5">
        <v>89.15</v>
      </c>
      <c r="Q1104" s="5">
        <f t="shared" si="68"/>
        <v>152.94050000000001</v>
      </c>
      <c r="R1104" s="5">
        <f t="shared" si="69"/>
        <v>89.15</v>
      </c>
      <c r="S1104" s="5">
        <f t="shared" si="70"/>
        <v>63.790500000000009</v>
      </c>
      <c r="T1104" s="7">
        <f t="shared" si="71"/>
        <v>0.41709357560619981</v>
      </c>
    </row>
    <row r="1105" spans="1:20" ht="15.5" x14ac:dyDescent="0.35">
      <c r="A1105" s="1">
        <v>1450</v>
      </c>
      <c r="B1105" s="2">
        <v>46188</v>
      </c>
      <c r="C1105" s="3">
        <f>YEAR(SalesDataTable[[#This Row],[Order Date]])</f>
        <v>2026</v>
      </c>
      <c r="D1105" s="8" t="str">
        <f>"Q"&amp;ROUNDUP(MONTH(SalesDataTable[[#This Row],[Order Date]])/3,0)</f>
        <v>Q2</v>
      </c>
      <c r="E1105" s="3">
        <f>MONTH(SalesDataTable[[#This Row],[Order Date]])</f>
        <v>6</v>
      </c>
      <c r="F1105" s="3" t="str">
        <f>TEXT(SalesDataTable[[#This Row],[Order Date]],"MMM")</f>
        <v>Jun</v>
      </c>
      <c r="G1105" s="3" t="s">
        <v>6</v>
      </c>
      <c r="H1105" s="3" t="s">
        <v>49</v>
      </c>
      <c r="I1105" s="3" t="s">
        <v>2</v>
      </c>
      <c r="J1105" s="3" t="s">
        <v>3</v>
      </c>
      <c r="K1105" s="3" t="s">
        <v>34</v>
      </c>
      <c r="L1105" s="3" t="s">
        <v>38</v>
      </c>
      <c r="M1105" s="4">
        <v>1</v>
      </c>
      <c r="N1105" s="5">
        <v>124.19</v>
      </c>
      <c r="O1105" s="6">
        <v>0.05</v>
      </c>
      <c r="P1105" s="5">
        <v>67.209999999999994</v>
      </c>
      <c r="Q1105" s="5">
        <f t="shared" si="68"/>
        <v>117.98049999999999</v>
      </c>
      <c r="R1105" s="5">
        <f t="shared" si="69"/>
        <v>67.209999999999994</v>
      </c>
      <c r="S1105" s="5">
        <f t="shared" si="70"/>
        <v>50.770499999999998</v>
      </c>
      <c r="T1105" s="7">
        <f t="shared" si="71"/>
        <v>0.43032958836417884</v>
      </c>
    </row>
    <row r="1106" spans="1:20" ht="15.5" x14ac:dyDescent="0.35">
      <c r="A1106" s="1">
        <v>2330</v>
      </c>
      <c r="B1106" s="2">
        <v>46188</v>
      </c>
      <c r="C1106" s="3">
        <f>YEAR(SalesDataTable[[#This Row],[Order Date]])</f>
        <v>2026</v>
      </c>
      <c r="D1106" s="8" t="str">
        <f>"Q"&amp;ROUNDUP(MONTH(SalesDataTable[[#This Row],[Order Date]])/3,0)</f>
        <v>Q2</v>
      </c>
      <c r="E1106" s="3">
        <f>MONTH(SalesDataTable[[#This Row],[Order Date]])</f>
        <v>6</v>
      </c>
      <c r="F1106" s="3" t="str">
        <f>TEXT(SalesDataTable[[#This Row],[Order Date]],"MMM")</f>
        <v>Jun</v>
      </c>
      <c r="G1106" s="3" t="s">
        <v>6</v>
      </c>
      <c r="H1106" s="3" t="s">
        <v>7</v>
      </c>
      <c r="I1106" s="3" t="s">
        <v>2</v>
      </c>
      <c r="J1106" s="3" t="s">
        <v>13</v>
      </c>
      <c r="K1106" s="3" t="s">
        <v>14</v>
      </c>
      <c r="L1106" s="3" t="s">
        <v>15</v>
      </c>
      <c r="M1106" s="4">
        <v>2</v>
      </c>
      <c r="N1106" s="5">
        <v>36.11</v>
      </c>
      <c r="O1106" s="6">
        <v>0.05</v>
      </c>
      <c r="P1106" s="5">
        <v>13.29</v>
      </c>
      <c r="Q1106" s="5">
        <f t="shared" si="68"/>
        <v>68.608999999999995</v>
      </c>
      <c r="R1106" s="5">
        <f t="shared" si="69"/>
        <v>26.58</v>
      </c>
      <c r="S1106" s="5">
        <f t="shared" si="70"/>
        <v>42.028999999999996</v>
      </c>
      <c r="T1106" s="7">
        <f t="shared" si="71"/>
        <v>0.6125872698917052</v>
      </c>
    </row>
    <row r="1107" spans="1:20" ht="15.5" x14ac:dyDescent="0.35">
      <c r="A1107" s="1">
        <v>4655</v>
      </c>
      <c r="B1107" s="2">
        <v>46188</v>
      </c>
      <c r="C1107" s="3">
        <f>YEAR(SalesDataTable[[#This Row],[Order Date]])</f>
        <v>2026</v>
      </c>
      <c r="D1107" s="8" t="str">
        <f>"Q"&amp;ROUNDUP(MONTH(SalesDataTable[[#This Row],[Order Date]])/3,0)</f>
        <v>Q2</v>
      </c>
      <c r="E1107" s="3">
        <f>MONTH(SalesDataTable[[#This Row],[Order Date]])</f>
        <v>6</v>
      </c>
      <c r="F1107" s="3" t="str">
        <f>TEXT(SalesDataTable[[#This Row],[Order Date]],"MMM")</f>
        <v>Jun</v>
      </c>
      <c r="G1107" s="3" t="s">
        <v>0</v>
      </c>
      <c r="H1107" s="3" t="s">
        <v>1</v>
      </c>
      <c r="I1107" s="3" t="s">
        <v>8</v>
      </c>
      <c r="J1107" s="3" t="s">
        <v>16</v>
      </c>
      <c r="K1107" s="3" t="s">
        <v>34</v>
      </c>
      <c r="L1107" s="3" t="s">
        <v>35</v>
      </c>
      <c r="M1107" s="4">
        <v>4</v>
      </c>
      <c r="N1107" s="5">
        <v>40.909999999999997</v>
      </c>
      <c r="O1107" s="6">
        <v>0.05</v>
      </c>
      <c r="P1107" s="5">
        <v>14.42</v>
      </c>
      <c r="Q1107" s="5">
        <f t="shared" si="68"/>
        <v>155.45799999999997</v>
      </c>
      <c r="R1107" s="5">
        <f t="shared" si="69"/>
        <v>57.68</v>
      </c>
      <c r="S1107" s="5">
        <f t="shared" si="70"/>
        <v>97.777999999999963</v>
      </c>
      <c r="T1107" s="7">
        <f t="shared" si="71"/>
        <v>0.62896730949838531</v>
      </c>
    </row>
    <row r="1108" spans="1:20" ht="15.5" x14ac:dyDescent="0.35">
      <c r="A1108" s="1">
        <v>137</v>
      </c>
      <c r="B1108" s="2">
        <v>46189</v>
      </c>
      <c r="C1108" s="3">
        <f>YEAR(SalesDataTable[[#This Row],[Order Date]])</f>
        <v>2026</v>
      </c>
      <c r="D1108" s="8" t="str">
        <f>"Q"&amp;ROUNDUP(MONTH(SalesDataTable[[#This Row],[Order Date]])/3,0)</f>
        <v>Q2</v>
      </c>
      <c r="E1108" s="3">
        <f>MONTH(SalesDataTable[[#This Row],[Order Date]])</f>
        <v>6</v>
      </c>
      <c r="F1108" s="3" t="str">
        <f>TEXT(SalesDataTable[[#This Row],[Order Date]],"MMM")</f>
        <v>Jun</v>
      </c>
      <c r="G1108" s="3" t="s">
        <v>6</v>
      </c>
      <c r="H1108" s="3" t="s">
        <v>27</v>
      </c>
      <c r="I1108" s="3" t="s">
        <v>2</v>
      </c>
      <c r="J1108" s="3" t="s">
        <v>3</v>
      </c>
      <c r="K1108" s="3" t="s">
        <v>9</v>
      </c>
      <c r="L1108" s="3" t="s">
        <v>17</v>
      </c>
      <c r="M1108" s="4">
        <v>5</v>
      </c>
      <c r="N1108" s="5">
        <v>141.66999999999999</v>
      </c>
      <c r="O1108" s="6">
        <v>0.1</v>
      </c>
      <c r="P1108" s="5">
        <v>80.59</v>
      </c>
      <c r="Q1108" s="5">
        <f t="shared" si="68"/>
        <v>637.51499999999999</v>
      </c>
      <c r="R1108" s="5">
        <f t="shared" si="69"/>
        <v>402.95000000000005</v>
      </c>
      <c r="S1108" s="5">
        <f t="shared" si="70"/>
        <v>234.56499999999994</v>
      </c>
      <c r="T1108" s="7">
        <f t="shared" si="71"/>
        <v>0.36793644071119885</v>
      </c>
    </row>
    <row r="1109" spans="1:20" ht="15.5" x14ac:dyDescent="0.35">
      <c r="A1109" s="1">
        <v>141</v>
      </c>
      <c r="B1109" s="2">
        <v>46189</v>
      </c>
      <c r="C1109" s="3">
        <f>YEAR(SalesDataTable[[#This Row],[Order Date]])</f>
        <v>2026</v>
      </c>
      <c r="D1109" s="8" t="str">
        <f>"Q"&amp;ROUNDUP(MONTH(SalesDataTable[[#This Row],[Order Date]])/3,0)</f>
        <v>Q2</v>
      </c>
      <c r="E1109" s="3">
        <f>MONTH(SalesDataTable[[#This Row],[Order Date]])</f>
        <v>6</v>
      </c>
      <c r="F1109" s="3" t="str">
        <f>TEXT(SalesDataTable[[#This Row],[Order Date]],"MMM")</f>
        <v>Jun</v>
      </c>
      <c r="G1109" s="3" t="s">
        <v>20</v>
      </c>
      <c r="H1109" s="3" t="s">
        <v>31</v>
      </c>
      <c r="I1109" s="3" t="s">
        <v>2</v>
      </c>
      <c r="J1109" s="3" t="s">
        <v>3</v>
      </c>
      <c r="K1109" s="3" t="s">
        <v>14</v>
      </c>
      <c r="L1109" s="3" t="s">
        <v>32</v>
      </c>
      <c r="M1109" s="4">
        <v>1</v>
      </c>
      <c r="N1109" s="5">
        <v>47.53</v>
      </c>
      <c r="O1109" s="6">
        <v>0.05</v>
      </c>
      <c r="P1109" s="5">
        <v>18.5</v>
      </c>
      <c r="Q1109" s="5">
        <f t="shared" si="68"/>
        <v>45.153500000000001</v>
      </c>
      <c r="R1109" s="5">
        <f t="shared" si="69"/>
        <v>18.5</v>
      </c>
      <c r="S1109" s="5">
        <f t="shared" si="70"/>
        <v>26.653500000000001</v>
      </c>
      <c r="T1109" s="7">
        <f t="shared" si="71"/>
        <v>0.59028646727274736</v>
      </c>
    </row>
    <row r="1110" spans="1:20" ht="15.5" x14ac:dyDescent="0.35">
      <c r="A1110" s="1">
        <v>335</v>
      </c>
      <c r="B1110" s="2">
        <v>46189</v>
      </c>
      <c r="C1110" s="3">
        <f>YEAR(SalesDataTable[[#This Row],[Order Date]])</f>
        <v>2026</v>
      </c>
      <c r="D1110" s="8" t="str">
        <f>"Q"&amp;ROUNDUP(MONTH(SalesDataTable[[#This Row],[Order Date]])/3,0)</f>
        <v>Q2</v>
      </c>
      <c r="E1110" s="3">
        <f>MONTH(SalesDataTable[[#This Row],[Order Date]])</f>
        <v>6</v>
      </c>
      <c r="F1110" s="3" t="str">
        <f>TEXT(SalesDataTable[[#This Row],[Order Date]],"MMM")</f>
        <v>Jun</v>
      </c>
      <c r="G1110" s="3" t="s">
        <v>20</v>
      </c>
      <c r="H1110" s="3" t="s">
        <v>33</v>
      </c>
      <c r="I1110" s="3" t="s">
        <v>2</v>
      </c>
      <c r="J1110" s="3" t="s">
        <v>3</v>
      </c>
      <c r="K1110" s="3" t="s">
        <v>14</v>
      </c>
      <c r="L1110" s="3" t="s">
        <v>48</v>
      </c>
      <c r="M1110" s="4">
        <v>3</v>
      </c>
      <c r="N1110" s="5">
        <v>163.65</v>
      </c>
      <c r="O1110" s="6">
        <v>0.15</v>
      </c>
      <c r="P1110" s="5">
        <v>85.8</v>
      </c>
      <c r="Q1110" s="5">
        <f t="shared" si="68"/>
        <v>417.3075</v>
      </c>
      <c r="R1110" s="5">
        <f t="shared" si="69"/>
        <v>257.39999999999998</v>
      </c>
      <c r="S1110" s="5">
        <f t="shared" si="70"/>
        <v>159.90750000000003</v>
      </c>
      <c r="T1110" s="7">
        <f t="shared" si="71"/>
        <v>0.38318865584730688</v>
      </c>
    </row>
    <row r="1111" spans="1:20" ht="15.5" x14ac:dyDescent="0.35">
      <c r="A1111" s="1">
        <v>498</v>
      </c>
      <c r="B1111" s="2">
        <v>46189</v>
      </c>
      <c r="C1111" s="3">
        <f>YEAR(SalesDataTable[[#This Row],[Order Date]])</f>
        <v>2026</v>
      </c>
      <c r="D1111" s="8" t="str">
        <f>"Q"&amp;ROUNDUP(MONTH(SalesDataTable[[#This Row],[Order Date]])/3,0)</f>
        <v>Q2</v>
      </c>
      <c r="E1111" s="3">
        <f>MONTH(SalesDataTable[[#This Row],[Order Date]])</f>
        <v>6</v>
      </c>
      <c r="F1111" s="3" t="str">
        <f>TEXT(SalesDataTable[[#This Row],[Order Date]],"MMM")</f>
        <v>Jun</v>
      </c>
      <c r="G1111" s="3" t="s">
        <v>0</v>
      </c>
      <c r="H1111" s="3" t="s">
        <v>50</v>
      </c>
      <c r="I1111" s="3" t="s">
        <v>8</v>
      </c>
      <c r="J1111" s="3" t="s">
        <v>16</v>
      </c>
      <c r="K1111" s="3" t="s">
        <v>14</v>
      </c>
      <c r="L1111" s="3" t="s">
        <v>44</v>
      </c>
      <c r="M1111" s="4">
        <v>5</v>
      </c>
      <c r="N1111" s="5">
        <v>130.94999999999999</v>
      </c>
      <c r="O1111" s="6">
        <v>0.15</v>
      </c>
      <c r="P1111" s="5">
        <v>68.47</v>
      </c>
      <c r="Q1111" s="5">
        <f t="shared" si="68"/>
        <v>556.53750000000002</v>
      </c>
      <c r="R1111" s="5">
        <f t="shared" si="69"/>
        <v>342.35</v>
      </c>
      <c r="S1111" s="5">
        <f t="shared" si="70"/>
        <v>214.1875</v>
      </c>
      <c r="T1111" s="7">
        <f t="shared" si="71"/>
        <v>0.38485726478449339</v>
      </c>
    </row>
    <row r="1112" spans="1:20" ht="15.5" x14ac:dyDescent="0.35">
      <c r="A1112" s="1">
        <v>2611</v>
      </c>
      <c r="B1112" s="2">
        <v>46189</v>
      </c>
      <c r="C1112" s="3">
        <f>YEAR(SalesDataTable[[#This Row],[Order Date]])</f>
        <v>2026</v>
      </c>
      <c r="D1112" s="8" t="str">
        <f>"Q"&amp;ROUNDUP(MONTH(SalesDataTable[[#This Row],[Order Date]])/3,0)</f>
        <v>Q2</v>
      </c>
      <c r="E1112" s="3">
        <f>MONTH(SalesDataTable[[#This Row],[Order Date]])</f>
        <v>6</v>
      </c>
      <c r="F1112" s="3" t="str">
        <f>TEXT(SalesDataTable[[#This Row],[Order Date]],"MMM")</f>
        <v>Jun</v>
      </c>
      <c r="G1112" s="3" t="s">
        <v>20</v>
      </c>
      <c r="H1112" s="3" t="s">
        <v>47</v>
      </c>
      <c r="I1112" s="3" t="s">
        <v>2</v>
      </c>
      <c r="J1112" s="3" t="s">
        <v>3</v>
      </c>
      <c r="K1112" s="3" t="s">
        <v>14</v>
      </c>
      <c r="L1112" s="3" t="s">
        <v>48</v>
      </c>
      <c r="M1112" s="4">
        <v>5</v>
      </c>
      <c r="N1112" s="5">
        <v>160.82</v>
      </c>
      <c r="O1112" s="6">
        <v>0</v>
      </c>
      <c r="P1112" s="5">
        <v>90.14</v>
      </c>
      <c r="Q1112" s="5">
        <f t="shared" si="68"/>
        <v>804.09999999999991</v>
      </c>
      <c r="R1112" s="5">
        <f t="shared" si="69"/>
        <v>450.7</v>
      </c>
      <c r="S1112" s="5">
        <f t="shared" si="70"/>
        <v>353.39999999999992</v>
      </c>
      <c r="T1112" s="7">
        <f t="shared" si="71"/>
        <v>0.43949757492849145</v>
      </c>
    </row>
    <row r="1113" spans="1:20" ht="15.5" x14ac:dyDescent="0.35">
      <c r="A1113" s="1">
        <v>3197</v>
      </c>
      <c r="B1113" s="2">
        <v>46189</v>
      </c>
      <c r="C1113" s="3">
        <f>YEAR(SalesDataTable[[#This Row],[Order Date]])</f>
        <v>2026</v>
      </c>
      <c r="D1113" s="8" t="str">
        <f>"Q"&amp;ROUNDUP(MONTH(SalesDataTable[[#This Row],[Order Date]])/3,0)</f>
        <v>Q2</v>
      </c>
      <c r="E1113" s="3">
        <f>MONTH(SalesDataTable[[#This Row],[Order Date]])</f>
        <v>6</v>
      </c>
      <c r="F1113" s="3" t="str">
        <f>TEXT(SalesDataTable[[#This Row],[Order Date]],"MMM")</f>
        <v>Jun</v>
      </c>
      <c r="G1113" s="3" t="s">
        <v>6</v>
      </c>
      <c r="H1113" s="3" t="s">
        <v>43</v>
      </c>
      <c r="I1113" s="3" t="s">
        <v>19</v>
      </c>
      <c r="J1113" s="3" t="s">
        <v>13</v>
      </c>
      <c r="K1113" s="3" t="s">
        <v>4</v>
      </c>
      <c r="L1113" s="3" t="s">
        <v>26</v>
      </c>
      <c r="M1113" s="4">
        <v>3</v>
      </c>
      <c r="N1113" s="5">
        <v>40.51</v>
      </c>
      <c r="O1113" s="6">
        <v>0</v>
      </c>
      <c r="P1113" s="5">
        <v>16.940000000000001</v>
      </c>
      <c r="Q1113" s="5">
        <f t="shared" si="68"/>
        <v>121.53</v>
      </c>
      <c r="R1113" s="5">
        <f t="shared" si="69"/>
        <v>50.820000000000007</v>
      </c>
      <c r="S1113" s="5">
        <f t="shared" si="70"/>
        <v>70.709999999999994</v>
      </c>
      <c r="T1113" s="7">
        <f t="shared" si="71"/>
        <v>0.58183164650703523</v>
      </c>
    </row>
    <row r="1114" spans="1:20" ht="15.5" x14ac:dyDescent="0.35">
      <c r="A1114" s="1">
        <v>4668</v>
      </c>
      <c r="B1114" s="2">
        <v>46189</v>
      </c>
      <c r="C1114" s="3">
        <f>YEAR(SalesDataTable[[#This Row],[Order Date]])</f>
        <v>2026</v>
      </c>
      <c r="D1114" s="8" t="str">
        <f>"Q"&amp;ROUNDUP(MONTH(SalesDataTable[[#This Row],[Order Date]])/3,0)</f>
        <v>Q2</v>
      </c>
      <c r="E1114" s="3">
        <f>MONTH(SalesDataTable[[#This Row],[Order Date]])</f>
        <v>6</v>
      </c>
      <c r="F1114" s="3" t="str">
        <f>TEXT(SalesDataTable[[#This Row],[Order Date]],"MMM")</f>
        <v>Jun</v>
      </c>
      <c r="G1114" s="3" t="s">
        <v>6</v>
      </c>
      <c r="H1114" s="3" t="s">
        <v>41</v>
      </c>
      <c r="I1114" s="3" t="s">
        <v>2</v>
      </c>
      <c r="J1114" s="3" t="s">
        <v>16</v>
      </c>
      <c r="K1114" s="3" t="s">
        <v>4</v>
      </c>
      <c r="L1114" s="3" t="s">
        <v>5</v>
      </c>
      <c r="M1114" s="4">
        <v>1</v>
      </c>
      <c r="N1114" s="5">
        <v>81.08</v>
      </c>
      <c r="O1114" s="6">
        <v>0</v>
      </c>
      <c r="P1114" s="5">
        <v>41.52</v>
      </c>
      <c r="Q1114" s="5">
        <f t="shared" si="68"/>
        <v>81.08</v>
      </c>
      <c r="R1114" s="5">
        <f t="shared" si="69"/>
        <v>41.52</v>
      </c>
      <c r="S1114" s="5">
        <f t="shared" si="70"/>
        <v>39.559999999999995</v>
      </c>
      <c r="T1114" s="7">
        <f t="shared" si="71"/>
        <v>0.48791317217562896</v>
      </c>
    </row>
    <row r="1115" spans="1:20" ht="15.5" x14ac:dyDescent="0.35">
      <c r="A1115" s="1">
        <v>4994</v>
      </c>
      <c r="B1115" s="2">
        <v>46189</v>
      </c>
      <c r="C1115" s="3">
        <f>YEAR(SalesDataTable[[#This Row],[Order Date]])</f>
        <v>2026</v>
      </c>
      <c r="D1115" s="8" t="str">
        <f>"Q"&amp;ROUNDUP(MONTH(SalesDataTable[[#This Row],[Order Date]])/3,0)</f>
        <v>Q2</v>
      </c>
      <c r="E1115" s="3">
        <f>MONTH(SalesDataTable[[#This Row],[Order Date]])</f>
        <v>6</v>
      </c>
      <c r="F1115" s="3" t="str">
        <f>TEXT(SalesDataTable[[#This Row],[Order Date]],"MMM")</f>
        <v>Jun</v>
      </c>
      <c r="G1115" s="3" t="s">
        <v>11</v>
      </c>
      <c r="H1115" s="3" t="s">
        <v>39</v>
      </c>
      <c r="I1115" s="3" t="s">
        <v>8</v>
      </c>
      <c r="J1115" s="3" t="s">
        <v>16</v>
      </c>
      <c r="K1115" s="3" t="s">
        <v>9</v>
      </c>
      <c r="L1115" s="3" t="s">
        <v>37</v>
      </c>
      <c r="M1115" s="4">
        <v>4</v>
      </c>
      <c r="N1115" s="5">
        <v>150.43</v>
      </c>
      <c r="O1115" s="6">
        <v>0.1</v>
      </c>
      <c r="P1115" s="5">
        <v>77.650000000000006</v>
      </c>
      <c r="Q1115" s="5">
        <f t="shared" si="68"/>
        <v>541.548</v>
      </c>
      <c r="R1115" s="5">
        <f t="shared" si="69"/>
        <v>310.60000000000002</v>
      </c>
      <c r="S1115" s="5">
        <f t="shared" si="70"/>
        <v>230.94799999999998</v>
      </c>
      <c r="T1115" s="7">
        <f t="shared" si="71"/>
        <v>0.42645896577957998</v>
      </c>
    </row>
    <row r="1116" spans="1:20" ht="15.5" x14ac:dyDescent="0.35">
      <c r="A1116" s="1">
        <v>512</v>
      </c>
      <c r="B1116" s="2">
        <v>46190</v>
      </c>
      <c r="C1116" s="3">
        <f>YEAR(SalesDataTable[[#This Row],[Order Date]])</f>
        <v>2026</v>
      </c>
      <c r="D1116" s="8" t="str">
        <f>"Q"&amp;ROUNDUP(MONTH(SalesDataTable[[#This Row],[Order Date]])/3,0)</f>
        <v>Q2</v>
      </c>
      <c r="E1116" s="3">
        <f>MONTH(SalesDataTable[[#This Row],[Order Date]])</f>
        <v>6</v>
      </c>
      <c r="F1116" s="3" t="str">
        <f>TEXT(SalesDataTable[[#This Row],[Order Date]],"MMM")</f>
        <v>Jun</v>
      </c>
      <c r="G1116" s="3" t="s">
        <v>6</v>
      </c>
      <c r="H1116" s="3" t="s">
        <v>43</v>
      </c>
      <c r="I1116" s="3" t="s">
        <v>28</v>
      </c>
      <c r="J1116" s="3" t="s">
        <v>3</v>
      </c>
      <c r="K1116" s="3" t="s">
        <v>23</v>
      </c>
      <c r="L1116" s="3" t="s">
        <v>29</v>
      </c>
      <c r="M1116" s="4">
        <v>1</v>
      </c>
      <c r="N1116" s="5">
        <v>192.42</v>
      </c>
      <c r="O1116" s="6">
        <v>0</v>
      </c>
      <c r="P1116" s="5">
        <v>103.31</v>
      </c>
      <c r="Q1116" s="5">
        <f t="shared" si="68"/>
        <v>192.42</v>
      </c>
      <c r="R1116" s="5">
        <f t="shared" si="69"/>
        <v>103.31</v>
      </c>
      <c r="S1116" s="5">
        <f t="shared" si="70"/>
        <v>89.109999999999985</v>
      </c>
      <c r="T1116" s="7">
        <f t="shared" si="71"/>
        <v>0.46310154869556175</v>
      </c>
    </row>
    <row r="1117" spans="1:20" ht="15.5" x14ac:dyDescent="0.35">
      <c r="A1117" s="1">
        <v>717</v>
      </c>
      <c r="B1117" s="2">
        <v>46190</v>
      </c>
      <c r="C1117" s="3">
        <f>YEAR(SalesDataTable[[#This Row],[Order Date]])</f>
        <v>2026</v>
      </c>
      <c r="D1117" s="8" t="str">
        <f>"Q"&amp;ROUNDUP(MONTH(SalesDataTable[[#This Row],[Order Date]])/3,0)</f>
        <v>Q2</v>
      </c>
      <c r="E1117" s="3">
        <f>MONTH(SalesDataTable[[#This Row],[Order Date]])</f>
        <v>6</v>
      </c>
      <c r="F1117" s="3" t="str">
        <f>TEXT(SalesDataTable[[#This Row],[Order Date]],"MMM")</f>
        <v>Jun</v>
      </c>
      <c r="G1117" s="3" t="s">
        <v>20</v>
      </c>
      <c r="H1117" s="3" t="s">
        <v>31</v>
      </c>
      <c r="I1117" s="3" t="s">
        <v>8</v>
      </c>
      <c r="J1117" s="3" t="s">
        <v>16</v>
      </c>
      <c r="K1117" s="3" t="s">
        <v>23</v>
      </c>
      <c r="L1117" s="3" t="s">
        <v>24</v>
      </c>
      <c r="M1117" s="4">
        <v>10</v>
      </c>
      <c r="N1117" s="5">
        <v>333.14</v>
      </c>
      <c r="O1117" s="6">
        <v>0.15</v>
      </c>
      <c r="P1117" s="5">
        <v>194.52</v>
      </c>
      <c r="Q1117" s="5">
        <f t="shared" si="68"/>
        <v>2831.6899999999996</v>
      </c>
      <c r="R1117" s="5">
        <f t="shared" si="69"/>
        <v>1945.2</v>
      </c>
      <c r="S1117" s="5">
        <f t="shared" si="70"/>
        <v>886.48999999999955</v>
      </c>
      <c r="T1117" s="7">
        <f t="shared" si="71"/>
        <v>0.31306039856057677</v>
      </c>
    </row>
    <row r="1118" spans="1:20" ht="15.5" x14ac:dyDescent="0.35">
      <c r="A1118" s="1">
        <v>952</v>
      </c>
      <c r="B1118" s="2">
        <v>46190</v>
      </c>
      <c r="C1118" s="3">
        <f>YEAR(SalesDataTable[[#This Row],[Order Date]])</f>
        <v>2026</v>
      </c>
      <c r="D1118" s="8" t="str">
        <f>"Q"&amp;ROUNDUP(MONTH(SalesDataTable[[#This Row],[Order Date]])/3,0)</f>
        <v>Q2</v>
      </c>
      <c r="E1118" s="3">
        <f>MONTH(SalesDataTable[[#This Row],[Order Date]])</f>
        <v>6</v>
      </c>
      <c r="F1118" s="3" t="str">
        <f>TEXT(SalesDataTable[[#This Row],[Order Date]],"MMM")</f>
        <v>Jun</v>
      </c>
      <c r="G1118" s="3" t="s">
        <v>0</v>
      </c>
      <c r="H1118" s="3" t="s">
        <v>1</v>
      </c>
      <c r="I1118" s="3" t="s">
        <v>2</v>
      </c>
      <c r="J1118" s="3" t="s">
        <v>16</v>
      </c>
      <c r="K1118" s="3" t="s">
        <v>23</v>
      </c>
      <c r="L1118" s="3" t="s">
        <v>40</v>
      </c>
      <c r="M1118" s="4">
        <v>1</v>
      </c>
      <c r="N1118" s="5">
        <v>79.900000000000006</v>
      </c>
      <c r="O1118" s="6">
        <v>0.05</v>
      </c>
      <c r="P1118" s="5">
        <v>40.19</v>
      </c>
      <c r="Q1118" s="5">
        <f t="shared" si="68"/>
        <v>75.905000000000001</v>
      </c>
      <c r="R1118" s="5">
        <f t="shared" si="69"/>
        <v>40.19</v>
      </c>
      <c r="S1118" s="5">
        <f t="shared" si="70"/>
        <v>35.715000000000003</v>
      </c>
      <c r="T1118" s="7">
        <f t="shared" si="71"/>
        <v>0.47052236348066667</v>
      </c>
    </row>
    <row r="1119" spans="1:20" ht="15.5" x14ac:dyDescent="0.35">
      <c r="A1119" s="1">
        <v>1081</v>
      </c>
      <c r="B1119" s="2">
        <v>46190</v>
      </c>
      <c r="C1119" s="3">
        <f>YEAR(SalesDataTable[[#This Row],[Order Date]])</f>
        <v>2026</v>
      </c>
      <c r="D1119" s="8" t="str">
        <f>"Q"&amp;ROUNDUP(MONTH(SalesDataTable[[#This Row],[Order Date]])/3,0)</f>
        <v>Q2</v>
      </c>
      <c r="E1119" s="3">
        <f>MONTH(SalesDataTable[[#This Row],[Order Date]])</f>
        <v>6</v>
      </c>
      <c r="F1119" s="3" t="str">
        <f>TEXT(SalesDataTable[[#This Row],[Order Date]],"MMM")</f>
        <v>Jun</v>
      </c>
      <c r="G1119" s="3" t="s">
        <v>20</v>
      </c>
      <c r="H1119" s="3" t="s">
        <v>47</v>
      </c>
      <c r="I1119" s="3" t="s">
        <v>2</v>
      </c>
      <c r="J1119" s="3" t="s">
        <v>3</v>
      </c>
      <c r="K1119" s="3" t="s">
        <v>4</v>
      </c>
      <c r="L1119" s="3" t="s">
        <v>22</v>
      </c>
      <c r="M1119" s="4">
        <v>1</v>
      </c>
      <c r="N1119" s="5">
        <v>51.12</v>
      </c>
      <c r="O1119" s="6">
        <v>0</v>
      </c>
      <c r="P1119" s="5">
        <v>22.43</v>
      </c>
      <c r="Q1119" s="5">
        <f t="shared" si="68"/>
        <v>51.12</v>
      </c>
      <c r="R1119" s="5">
        <f t="shared" si="69"/>
        <v>22.43</v>
      </c>
      <c r="S1119" s="5">
        <f t="shared" si="70"/>
        <v>28.689999999999998</v>
      </c>
      <c r="T1119" s="7">
        <f t="shared" si="71"/>
        <v>0.56122848200312991</v>
      </c>
    </row>
    <row r="1120" spans="1:20" ht="15.5" x14ac:dyDescent="0.35">
      <c r="A1120" s="1">
        <v>2043</v>
      </c>
      <c r="B1120" s="2">
        <v>46190</v>
      </c>
      <c r="C1120" s="3">
        <f>YEAR(SalesDataTable[[#This Row],[Order Date]])</f>
        <v>2026</v>
      </c>
      <c r="D1120" s="8" t="str">
        <f>"Q"&amp;ROUNDUP(MONTH(SalesDataTable[[#This Row],[Order Date]])/3,0)</f>
        <v>Q2</v>
      </c>
      <c r="E1120" s="3">
        <f>MONTH(SalesDataTable[[#This Row],[Order Date]])</f>
        <v>6</v>
      </c>
      <c r="F1120" s="3" t="str">
        <f>TEXT(SalesDataTable[[#This Row],[Order Date]],"MMM")</f>
        <v>Jun</v>
      </c>
      <c r="G1120" s="3" t="s">
        <v>6</v>
      </c>
      <c r="H1120" s="3" t="s">
        <v>27</v>
      </c>
      <c r="I1120" s="3" t="s">
        <v>2</v>
      </c>
      <c r="J1120" s="3" t="s">
        <v>13</v>
      </c>
      <c r="K1120" s="3" t="s">
        <v>9</v>
      </c>
      <c r="L1120" s="3" t="s">
        <v>10</v>
      </c>
      <c r="M1120" s="4">
        <v>2</v>
      </c>
      <c r="N1120" s="5">
        <v>90.33</v>
      </c>
      <c r="O1120" s="6">
        <v>0</v>
      </c>
      <c r="P1120" s="5">
        <v>46.3</v>
      </c>
      <c r="Q1120" s="5">
        <f t="shared" si="68"/>
        <v>180.66</v>
      </c>
      <c r="R1120" s="5">
        <f t="shared" si="69"/>
        <v>92.6</v>
      </c>
      <c r="S1120" s="5">
        <f t="shared" si="70"/>
        <v>88.06</v>
      </c>
      <c r="T1120" s="7">
        <f t="shared" si="71"/>
        <v>0.48743496069965686</v>
      </c>
    </row>
    <row r="1121" spans="1:20" ht="15.5" x14ac:dyDescent="0.35">
      <c r="A1121" s="1">
        <v>4040</v>
      </c>
      <c r="B1121" s="2">
        <v>46190</v>
      </c>
      <c r="C1121" s="3">
        <f>YEAR(SalesDataTable[[#This Row],[Order Date]])</f>
        <v>2026</v>
      </c>
      <c r="D1121" s="8" t="str">
        <f>"Q"&amp;ROUNDUP(MONTH(SalesDataTable[[#This Row],[Order Date]])/3,0)</f>
        <v>Q2</v>
      </c>
      <c r="E1121" s="3">
        <f>MONTH(SalesDataTable[[#This Row],[Order Date]])</f>
        <v>6</v>
      </c>
      <c r="F1121" s="3" t="str">
        <f>TEXT(SalesDataTable[[#This Row],[Order Date]],"MMM")</f>
        <v>Jun</v>
      </c>
      <c r="G1121" s="3" t="s">
        <v>20</v>
      </c>
      <c r="H1121" s="3" t="s">
        <v>31</v>
      </c>
      <c r="I1121" s="3" t="s">
        <v>2</v>
      </c>
      <c r="J1121" s="3" t="s">
        <v>16</v>
      </c>
      <c r="K1121" s="3" t="s">
        <v>14</v>
      </c>
      <c r="L1121" s="3" t="s">
        <v>15</v>
      </c>
      <c r="M1121" s="4">
        <v>2</v>
      </c>
      <c r="N1121" s="5">
        <v>36.799999999999997</v>
      </c>
      <c r="O1121" s="6">
        <v>0.05</v>
      </c>
      <c r="P1121" s="5">
        <v>13.94</v>
      </c>
      <c r="Q1121" s="5">
        <f t="shared" si="68"/>
        <v>69.919999999999987</v>
      </c>
      <c r="R1121" s="5">
        <f t="shared" si="69"/>
        <v>27.88</v>
      </c>
      <c r="S1121" s="5">
        <f t="shared" si="70"/>
        <v>42.039999999999992</v>
      </c>
      <c r="T1121" s="7">
        <f t="shared" si="71"/>
        <v>0.60125858123569798</v>
      </c>
    </row>
    <row r="1122" spans="1:20" ht="15.5" x14ac:dyDescent="0.35">
      <c r="A1122" s="1">
        <v>2295</v>
      </c>
      <c r="B1122" s="2">
        <v>46191</v>
      </c>
      <c r="C1122" s="3">
        <f>YEAR(SalesDataTable[[#This Row],[Order Date]])</f>
        <v>2026</v>
      </c>
      <c r="D1122" s="8" t="str">
        <f>"Q"&amp;ROUNDUP(MONTH(SalesDataTable[[#This Row],[Order Date]])/3,0)</f>
        <v>Q2</v>
      </c>
      <c r="E1122" s="3">
        <f>MONTH(SalesDataTable[[#This Row],[Order Date]])</f>
        <v>6</v>
      </c>
      <c r="F1122" s="3" t="str">
        <f>TEXT(SalesDataTable[[#This Row],[Order Date]],"MMM")</f>
        <v>Jun</v>
      </c>
      <c r="G1122" s="3" t="s">
        <v>6</v>
      </c>
      <c r="H1122" s="3" t="s">
        <v>41</v>
      </c>
      <c r="I1122" s="3" t="s">
        <v>28</v>
      </c>
      <c r="J1122" s="3" t="s">
        <v>13</v>
      </c>
      <c r="K1122" s="3" t="s">
        <v>14</v>
      </c>
      <c r="L1122" s="3" t="s">
        <v>32</v>
      </c>
      <c r="M1122" s="4">
        <v>1</v>
      </c>
      <c r="N1122" s="5">
        <v>45.7</v>
      </c>
      <c r="O1122" s="6">
        <v>0.1</v>
      </c>
      <c r="P1122" s="5">
        <v>18.600000000000001</v>
      </c>
      <c r="Q1122" s="5">
        <f t="shared" si="68"/>
        <v>41.13</v>
      </c>
      <c r="R1122" s="5">
        <f t="shared" si="69"/>
        <v>18.600000000000001</v>
      </c>
      <c r="S1122" s="5">
        <f t="shared" si="70"/>
        <v>22.53</v>
      </c>
      <c r="T1122" s="7">
        <f t="shared" si="71"/>
        <v>0.5477753464624362</v>
      </c>
    </row>
    <row r="1123" spans="1:20" ht="15.5" x14ac:dyDescent="0.35">
      <c r="A1123" s="1">
        <v>2670</v>
      </c>
      <c r="B1123" s="2">
        <v>46191</v>
      </c>
      <c r="C1123" s="3">
        <f>YEAR(SalesDataTable[[#This Row],[Order Date]])</f>
        <v>2026</v>
      </c>
      <c r="D1123" s="8" t="str">
        <f>"Q"&amp;ROUNDUP(MONTH(SalesDataTable[[#This Row],[Order Date]])/3,0)</f>
        <v>Q2</v>
      </c>
      <c r="E1123" s="3">
        <f>MONTH(SalesDataTable[[#This Row],[Order Date]])</f>
        <v>6</v>
      </c>
      <c r="F1123" s="3" t="str">
        <f>TEXT(SalesDataTable[[#This Row],[Order Date]],"MMM")</f>
        <v>Jun</v>
      </c>
      <c r="G1123" s="3" t="s">
        <v>11</v>
      </c>
      <c r="H1123" s="3" t="s">
        <v>25</v>
      </c>
      <c r="I1123" s="3" t="s">
        <v>28</v>
      </c>
      <c r="J1123" s="3" t="s">
        <v>3</v>
      </c>
      <c r="K1123" s="3" t="s">
        <v>14</v>
      </c>
      <c r="L1123" s="3" t="s">
        <v>48</v>
      </c>
      <c r="M1123" s="4">
        <v>3</v>
      </c>
      <c r="N1123" s="5">
        <v>162.30000000000001</v>
      </c>
      <c r="O1123" s="6">
        <v>0.1</v>
      </c>
      <c r="P1123" s="5">
        <v>86.43</v>
      </c>
      <c r="Q1123" s="5">
        <f t="shared" si="68"/>
        <v>438.21000000000004</v>
      </c>
      <c r="R1123" s="5">
        <f t="shared" si="69"/>
        <v>259.29000000000002</v>
      </c>
      <c r="S1123" s="5">
        <f t="shared" si="70"/>
        <v>178.92000000000002</v>
      </c>
      <c r="T1123" s="7">
        <f t="shared" si="71"/>
        <v>0.40829739166153217</v>
      </c>
    </row>
    <row r="1124" spans="1:20" ht="15.5" x14ac:dyDescent="0.35">
      <c r="A1124" s="1">
        <v>2777</v>
      </c>
      <c r="B1124" s="2">
        <v>46191</v>
      </c>
      <c r="C1124" s="3">
        <f>YEAR(SalesDataTable[[#This Row],[Order Date]])</f>
        <v>2026</v>
      </c>
      <c r="D1124" s="8" t="str">
        <f>"Q"&amp;ROUNDUP(MONTH(SalesDataTable[[#This Row],[Order Date]])/3,0)</f>
        <v>Q2</v>
      </c>
      <c r="E1124" s="3">
        <f>MONTH(SalesDataTable[[#This Row],[Order Date]])</f>
        <v>6</v>
      </c>
      <c r="F1124" s="3" t="str">
        <f>TEXT(SalesDataTable[[#This Row],[Order Date]],"MMM")</f>
        <v>Jun</v>
      </c>
      <c r="G1124" s="3" t="s">
        <v>6</v>
      </c>
      <c r="H1124" s="3" t="s">
        <v>49</v>
      </c>
      <c r="I1124" s="3" t="s">
        <v>8</v>
      </c>
      <c r="J1124" s="3" t="s">
        <v>16</v>
      </c>
      <c r="K1124" s="3" t="s">
        <v>9</v>
      </c>
      <c r="L1124" s="3" t="s">
        <v>46</v>
      </c>
      <c r="M1124" s="4">
        <v>5</v>
      </c>
      <c r="N1124" s="5">
        <v>72.37</v>
      </c>
      <c r="O1124" s="6">
        <v>0.2</v>
      </c>
      <c r="P1124" s="5">
        <v>32.840000000000003</v>
      </c>
      <c r="Q1124" s="5">
        <f t="shared" si="68"/>
        <v>289.48</v>
      </c>
      <c r="R1124" s="5">
        <f t="shared" si="69"/>
        <v>164.20000000000002</v>
      </c>
      <c r="S1124" s="5">
        <f t="shared" si="70"/>
        <v>125.28</v>
      </c>
      <c r="T1124" s="7">
        <f t="shared" si="71"/>
        <v>0.43277601215973466</v>
      </c>
    </row>
    <row r="1125" spans="1:20" ht="15.5" x14ac:dyDescent="0.35">
      <c r="A1125" s="1">
        <v>2780</v>
      </c>
      <c r="B1125" s="2">
        <v>46191</v>
      </c>
      <c r="C1125" s="3">
        <f>YEAR(SalesDataTable[[#This Row],[Order Date]])</f>
        <v>2026</v>
      </c>
      <c r="D1125" s="8" t="str">
        <f>"Q"&amp;ROUNDUP(MONTH(SalesDataTable[[#This Row],[Order Date]])/3,0)</f>
        <v>Q2</v>
      </c>
      <c r="E1125" s="3">
        <f>MONTH(SalesDataTable[[#This Row],[Order Date]])</f>
        <v>6</v>
      </c>
      <c r="F1125" s="3" t="str">
        <f>TEXT(SalesDataTable[[#This Row],[Order Date]],"MMM")</f>
        <v>Jun</v>
      </c>
      <c r="G1125" s="3" t="s">
        <v>11</v>
      </c>
      <c r="H1125" s="3" t="s">
        <v>18</v>
      </c>
      <c r="I1125" s="3" t="s">
        <v>2</v>
      </c>
      <c r="J1125" s="3" t="s">
        <v>13</v>
      </c>
      <c r="K1125" s="3" t="s">
        <v>34</v>
      </c>
      <c r="L1125" s="3" t="s">
        <v>42</v>
      </c>
      <c r="M1125" s="4">
        <v>2</v>
      </c>
      <c r="N1125" s="5">
        <v>35.61</v>
      </c>
      <c r="O1125" s="6">
        <v>0.15</v>
      </c>
      <c r="P1125" s="5">
        <v>13.96</v>
      </c>
      <c r="Q1125" s="5">
        <f t="shared" si="68"/>
        <v>60.536999999999999</v>
      </c>
      <c r="R1125" s="5">
        <f t="shared" si="69"/>
        <v>27.92</v>
      </c>
      <c r="S1125" s="5">
        <f t="shared" si="70"/>
        <v>32.616999999999997</v>
      </c>
      <c r="T1125" s="7">
        <f t="shared" si="71"/>
        <v>0.53879445628293432</v>
      </c>
    </row>
    <row r="1126" spans="1:20" ht="15.5" x14ac:dyDescent="0.35">
      <c r="A1126" s="1">
        <v>3209</v>
      </c>
      <c r="B1126" s="2">
        <v>46191</v>
      </c>
      <c r="C1126" s="3">
        <f>YEAR(SalesDataTable[[#This Row],[Order Date]])</f>
        <v>2026</v>
      </c>
      <c r="D1126" s="8" t="str">
        <f>"Q"&amp;ROUNDUP(MONTH(SalesDataTable[[#This Row],[Order Date]])/3,0)</f>
        <v>Q2</v>
      </c>
      <c r="E1126" s="3">
        <f>MONTH(SalesDataTable[[#This Row],[Order Date]])</f>
        <v>6</v>
      </c>
      <c r="F1126" s="3" t="str">
        <f>TEXT(SalesDataTable[[#This Row],[Order Date]],"MMM")</f>
        <v>Jun</v>
      </c>
      <c r="G1126" s="3" t="s">
        <v>20</v>
      </c>
      <c r="H1126" s="3" t="s">
        <v>47</v>
      </c>
      <c r="I1126" s="3" t="s">
        <v>2</v>
      </c>
      <c r="J1126" s="3" t="s">
        <v>3</v>
      </c>
      <c r="K1126" s="3" t="s">
        <v>14</v>
      </c>
      <c r="L1126" s="3" t="s">
        <v>44</v>
      </c>
      <c r="M1126" s="4">
        <v>2</v>
      </c>
      <c r="N1126" s="5">
        <v>133.12</v>
      </c>
      <c r="O1126" s="6">
        <v>0</v>
      </c>
      <c r="P1126" s="5">
        <v>67.02</v>
      </c>
      <c r="Q1126" s="5">
        <f t="shared" si="68"/>
        <v>266.24</v>
      </c>
      <c r="R1126" s="5">
        <f t="shared" si="69"/>
        <v>134.04</v>
      </c>
      <c r="S1126" s="5">
        <f t="shared" si="70"/>
        <v>132.20000000000002</v>
      </c>
      <c r="T1126" s="7">
        <f t="shared" si="71"/>
        <v>0.4965444711538462</v>
      </c>
    </row>
    <row r="1127" spans="1:20" ht="15.5" x14ac:dyDescent="0.35">
      <c r="A1127" s="1">
        <v>3414</v>
      </c>
      <c r="B1127" s="2">
        <v>46191</v>
      </c>
      <c r="C1127" s="3">
        <f>YEAR(SalesDataTable[[#This Row],[Order Date]])</f>
        <v>2026</v>
      </c>
      <c r="D1127" s="8" t="str">
        <f>"Q"&amp;ROUNDUP(MONTH(SalesDataTable[[#This Row],[Order Date]])/3,0)</f>
        <v>Q2</v>
      </c>
      <c r="E1127" s="3">
        <f>MONTH(SalesDataTable[[#This Row],[Order Date]])</f>
        <v>6</v>
      </c>
      <c r="F1127" s="3" t="str">
        <f>TEXT(SalesDataTable[[#This Row],[Order Date]],"MMM")</f>
        <v>Jun</v>
      </c>
      <c r="G1127" s="3" t="s">
        <v>0</v>
      </c>
      <c r="H1127" s="3" t="s">
        <v>50</v>
      </c>
      <c r="I1127" s="3" t="s">
        <v>28</v>
      </c>
      <c r="J1127" s="3" t="s">
        <v>3</v>
      </c>
      <c r="K1127" s="3" t="s">
        <v>4</v>
      </c>
      <c r="L1127" s="3" t="s">
        <v>22</v>
      </c>
      <c r="M1127" s="4">
        <v>1</v>
      </c>
      <c r="N1127" s="5">
        <v>51.23</v>
      </c>
      <c r="O1127" s="6">
        <v>0.05</v>
      </c>
      <c r="P1127" s="5">
        <v>23.12</v>
      </c>
      <c r="Q1127" s="5">
        <f t="shared" si="68"/>
        <v>48.668499999999995</v>
      </c>
      <c r="R1127" s="5">
        <f t="shared" si="69"/>
        <v>23.12</v>
      </c>
      <c r="S1127" s="5">
        <f t="shared" si="70"/>
        <v>25.548499999999994</v>
      </c>
      <c r="T1127" s="7">
        <f t="shared" si="71"/>
        <v>0.5249494025909982</v>
      </c>
    </row>
    <row r="1128" spans="1:20" ht="15.5" x14ac:dyDescent="0.35">
      <c r="A1128" s="1">
        <v>3846</v>
      </c>
      <c r="B1128" s="2">
        <v>46191</v>
      </c>
      <c r="C1128" s="3">
        <f>YEAR(SalesDataTable[[#This Row],[Order Date]])</f>
        <v>2026</v>
      </c>
      <c r="D1128" s="8" t="str">
        <f>"Q"&amp;ROUNDUP(MONTH(SalesDataTable[[#This Row],[Order Date]])/3,0)</f>
        <v>Q2</v>
      </c>
      <c r="E1128" s="3">
        <f>MONTH(SalesDataTable[[#This Row],[Order Date]])</f>
        <v>6</v>
      </c>
      <c r="F1128" s="3" t="str">
        <f>TEXT(SalesDataTable[[#This Row],[Order Date]],"MMM")</f>
        <v>Jun</v>
      </c>
      <c r="G1128" s="3" t="s">
        <v>6</v>
      </c>
      <c r="H1128" s="3" t="s">
        <v>43</v>
      </c>
      <c r="I1128" s="3" t="s">
        <v>2</v>
      </c>
      <c r="J1128" s="3" t="s">
        <v>16</v>
      </c>
      <c r="K1128" s="3" t="s">
        <v>9</v>
      </c>
      <c r="L1128" s="3" t="s">
        <v>10</v>
      </c>
      <c r="M1128" s="4">
        <v>1</v>
      </c>
      <c r="N1128" s="5">
        <v>93.5</v>
      </c>
      <c r="O1128" s="6">
        <v>0</v>
      </c>
      <c r="P1128" s="5">
        <v>46.63</v>
      </c>
      <c r="Q1128" s="5">
        <f t="shared" si="68"/>
        <v>93.5</v>
      </c>
      <c r="R1128" s="5">
        <f t="shared" si="69"/>
        <v>46.63</v>
      </c>
      <c r="S1128" s="5">
        <f t="shared" si="70"/>
        <v>46.87</v>
      </c>
      <c r="T1128" s="7">
        <f t="shared" si="71"/>
        <v>0.50128342245989299</v>
      </c>
    </row>
    <row r="1129" spans="1:20" ht="15.5" x14ac:dyDescent="0.35">
      <c r="A1129" s="1">
        <v>4120</v>
      </c>
      <c r="B1129" s="2">
        <v>46191</v>
      </c>
      <c r="C1129" s="3">
        <f>YEAR(SalesDataTable[[#This Row],[Order Date]])</f>
        <v>2026</v>
      </c>
      <c r="D1129" s="8" t="str">
        <f>"Q"&amp;ROUNDUP(MONTH(SalesDataTable[[#This Row],[Order Date]])/3,0)</f>
        <v>Q2</v>
      </c>
      <c r="E1129" s="3">
        <f>MONTH(SalesDataTable[[#This Row],[Order Date]])</f>
        <v>6</v>
      </c>
      <c r="F1129" s="3" t="str">
        <f>TEXT(SalesDataTable[[#This Row],[Order Date]],"MMM")</f>
        <v>Jun</v>
      </c>
      <c r="G1129" s="3" t="s">
        <v>20</v>
      </c>
      <c r="H1129" s="3" t="s">
        <v>21</v>
      </c>
      <c r="I1129" s="3" t="s">
        <v>19</v>
      </c>
      <c r="J1129" s="3" t="s">
        <v>3</v>
      </c>
      <c r="K1129" s="3" t="s">
        <v>34</v>
      </c>
      <c r="L1129" s="3" t="s">
        <v>35</v>
      </c>
      <c r="M1129" s="4">
        <v>3</v>
      </c>
      <c r="N1129" s="5">
        <v>41.16</v>
      </c>
      <c r="O1129" s="6">
        <v>0</v>
      </c>
      <c r="P1129" s="5">
        <v>14.79</v>
      </c>
      <c r="Q1129" s="5">
        <f t="shared" si="68"/>
        <v>123.47999999999999</v>
      </c>
      <c r="R1129" s="5">
        <f t="shared" si="69"/>
        <v>44.37</v>
      </c>
      <c r="S1129" s="5">
        <f t="shared" si="70"/>
        <v>79.109999999999985</v>
      </c>
      <c r="T1129" s="7">
        <f t="shared" si="71"/>
        <v>0.64067055393586003</v>
      </c>
    </row>
    <row r="1130" spans="1:20" ht="15.5" x14ac:dyDescent="0.35">
      <c r="A1130" s="1">
        <v>4217</v>
      </c>
      <c r="B1130" s="2">
        <v>46191</v>
      </c>
      <c r="C1130" s="3">
        <f>YEAR(SalesDataTable[[#This Row],[Order Date]])</f>
        <v>2026</v>
      </c>
      <c r="D1130" s="8" t="str">
        <f>"Q"&amp;ROUNDUP(MONTH(SalesDataTable[[#This Row],[Order Date]])/3,0)</f>
        <v>Q2</v>
      </c>
      <c r="E1130" s="3">
        <f>MONTH(SalesDataTable[[#This Row],[Order Date]])</f>
        <v>6</v>
      </c>
      <c r="F1130" s="3" t="str">
        <f>TEXT(SalesDataTable[[#This Row],[Order Date]],"MMM")</f>
        <v>Jun</v>
      </c>
      <c r="G1130" s="3" t="s">
        <v>6</v>
      </c>
      <c r="H1130" s="3" t="s">
        <v>43</v>
      </c>
      <c r="I1130" s="3" t="s">
        <v>28</v>
      </c>
      <c r="J1130" s="3" t="s">
        <v>13</v>
      </c>
      <c r="K1130" s="3" t="s">
        <v>34</v>
      </c>
      <c r="L1130" s="3" t="s">
        <v>35</v>
      </c>
      <c r="M1130" s="4">
        <v>1</v>
      </c>
      <c r="N1130" s="5">
        <v>39.74</v>
      </c>
      <c r="O1130" s="6">
        <v>0.05</v>
      </c>
      <c r="P1130" s="5">
        <v>14.39</v>
      </c>
      <c r="Q1130" s="5">
        <f t="shared" si="68"/>
        <v>37.753</v>
      </c>
      <c r="R1130" s="5">
        <f t="shared" si="69"/>
        <v>14.39</v>
      </c>
      <c r="S1130" s="5">
        <f t="shared" si="70"/>
        <v>23.363</v>
      </c>
      <c r="T1130" s="7">
        <f t="shared" si="71"/>
        <v>0.6188382380208195</v>
      </c>
    </row>
    <row r="1131" spans="1:20" ht="15.5" x14ac:dyDescent="0.35">
      <c r="A1131" s="1">
        <v>4786</v>
      </c>
      <c r="B1131" s="2">
        <v>46191</v>
      </c>
      <c r="C1131" s="3">
        <f>YEAR(SalesDataTable[[#This Row],[Order Date]])</f>
        <v>2026</v>
      </c>
      <c r="D1131" s="8" t="str">
        <f>"Q"&amp;ROUNDUP(MONTH(SalesDataTable[[#This Row],[Order Date]])/3,0)</f>
        <v>Q2</v>
      </c>
      <c r="E1131" s="3">
        <f>MONTH(SalesDataTable[[#This Row],[Order Date]])</f>
        <v>6</v>
      </c>
      <c r="F1131" s="3" t="str">
        <f>TEXT(SalesDataTable[[#This Row],[Order Date]],"MMM")</f>
        <v>Jun</v>
      </c>
      <c r="G1131" s="3" t="s">
        <v>20</v>
      </c>
      <c r="H1131" s="3" t="s">
        <v>31</v>
      </c>
      <c r="I1131" s="3" t="s">
        <v>2</v>
      </c>
      <c r="J1131" s="3" t="s">
        <v>3</v>
      </c>
      <c r="K1131" s="3" t="s">
        <v>14</v>
      </c>
      <c r="L1131" s="3" t="s">
        <v>32</v>
      </c>
      <c r="M1131" s="4">
        <v>3</v>
      </c>
      <c r="N1131" s="5">
        <v>46.79</v>
      </c>
      <c r="O1131" s="6">
        <v>0.1</v>
      </c>
      <c r="P1131" s="5">
        <v>18.25</v>
      </c>
      <c r="Q1131" s="5">
        <f t="shared" si="68"/>
        <v>126.33300000000001</v>
      </c>
      <c r="R1131" s="5">
        <f t="shared" si="69"/>
        <v>54.75</v>
      </c>
      <c r="S1131" s="5">
        <f t="shared" si="70"/>
        <v>71.583000000000013</v>
      </c>
      <c r="T1131" s="7">
        <f t="shared" si="71"/>
        <v>0.56662154781411034</v>
      </c>
    </row>
    <row r="1132" spans="1:20" ht="15.5" x14ac:dyDescent="0.35">
      <c r="A1132" s="1">
        <v>23</v>
      </c>
      <c r="B1132" s="2">
        <v>46192</v>
      </c>
      <c r="C1132" s="3">
        <f>YEAR(SalesDataTable[[#This Row],[Order Date]])</f>
        <v>2026</v>
      </c>
      <c r="D1132" s="8" t="str">
        <f>"Q"&amp;ROUNDUP(MONTH(SalesDataTable[[#This Row],[Order Date]])/3,0)</f>
        <v>Q2</v>
      </c>
      <c r="E1132" s="3">
        <f>MONTH(SalesDataTable[[#This Row],[Order Date]])</f>
        <v>6</v>
      </c>
      <c r="F1132" s="3" t="str">
        <f>TEXT(SalesDataTable[[#This Row],[Order Date]],"MMM")</f>
        <v>Jun</v>
      </c>
      <c r="G1132" s="3" t="s">
        <v>20</v>
      </c>
      <c r="H1132" s="3" t="s">
        <v>47</v>
      </c>
      <c r="I1132" s="3" t="s">
        <v>8</v>
      </c>
      <c r="J1132" s="3" t="s">
        <v>16</v>
      </c>
      <c r="K1132" s="3" t="s">
        <v>9</v>
      </c>
      <c r="L1132" s="3" t="s">
        <v>10</v>
      </c>
      <c r="M1132" s="4">
        <v>4</v>
      </c>
      <c r="N1132" s="5">
        <v>91.74</v>
      </c>
      <c r="O1132" s="6">
        <v>0.2</v>
      </c>
      <c r="P1132" s="5">
        <v>44.74</v>
      </c>
      <c r="Q1132" s="5">
        <f t="shared" si="68"/>
        <v>293.56799999999998</v>
      </c>
      <c r="R1132" s="5">
        <f t="shared" si="69"/>
        <v>178.96</v>
      </c>
      <c r="S1132" s="5">
        <f t="shared" si="70"/>
        <v>114.60799999999998</v>
      </c>
      <c r="T1132" s="7">
        <f t="shared" si="71"/>
        <v>0.39039677349029861</v>
      </c>
    </row>
    <row r="1133" spans="1:20" ht="15.5" x14ac:dyDescent="0.35">
      <c r="A1133" s="1">
        <v>99</v>
      </c>
      <c r="B1133" s="2">
        <v>46192</v>
      </c>
      <c r="C1133" s="3">
        <f>YEAR(SalesDataTable[[#This Row],[Order Date]])</f>
        <v>2026</v>
      </c>
      <c r="D1133" s="8" t="str">
        <f>"Q"&amp;ROUNDUP(MONTH(SalesDataTable[[#This Row],[Order Date]])/3,0)</f>
        <v>Q2</v>
      </c>
      <c r="E1133" s="3">
        <f>MONTH(SalesDataTable[[#This Row],[Order Date]])</f>
        <v>6</v>
      </c>
      <c r="F1133" s="3" t="str">
        <f>TEXT(SalesDataTable[[#This Row],[Order Date]],"MMM")</f>
        <v>Jun</v>
      </c>
      <c r="G1133" s="3" t="s">
        <v>20</v>
      </c>
      <c r="H1133" s="3" t="s">
        <v>47</v>
      </c>
      <c r="I1133" s="3" t="s">
        <v>2</v>
      </c>
      <c r="J1133" s="3" t="s">
        <v>13</v>
      </c>
      <c r="K1133" s="3" t="s">
        <v>34</v>
      </c>
      <c r="L1133" s="3" t="s">
        <v>42</v>
      </c>
      <c r="M1133" s="4">
        <v>1</v>
      </c>
      <c r="N1133" s="5">
        <v>36.28</v>
      </c>
      <c r="O1133" s="6">
        <v>0.1</v>
      </c>
      <c r="P1133" s="5">
        <v>13.8</v>
      </c>
      <c r="Q1133" s="5">
        <f t="shared" si="68"/>
        <v>32.652000000000001</v>
      </c>
      <c r="R1133" s="5">
        <f t="shared" si="69"/>
        <v>13.8</v>
      </c>
      <c r="S1133" s="5">
        <f t="shared" si="70"/>
        <v>18.852</v>
      </c>
      <c r="T1133" s="7">
        <f t="shared" si="71"/>
        <v>0.5773612642410878</v>
      </c>
    </row>
    <row r="1134" spans="1:20" ht="15.5" x14ac:dyDescent="0.35">
      <c r="A1134" s="1">
        <v>269</v>
      </c>
      <c r="B1134" s="2">
        <v>46192</v>
      </c>
      <c r="C1134" s="3">
        <f>YEAR(SalesDataTable[[#This Row],[Order Date]])</f>
        <v>2026</v>
      </c>
      <c r="D1134" s="8" t="str">
        <f>"Q"&amp;ROUNDUP(MONTH(SalesDataTable[[#This Row],[Order Date]])/3,0)</f>
        <v>Q2</v>
      </c>
      <c r="E1134" s="3">
        <f>MONTH(SalesDataTable[[#This Row],[Order Date]])</f>
        <v>6</v>
      </c>
      <c r="F1134" s="3" t="str">
        <f>TEXT(SalesDataTable[[#This Row],[Order Date]],"MMM")</f>
        <v>Jun</v>
      </c>
      <c r="G1134" s="3" t="s">
        <v>20</v>
      </c>
      <c r="H1134" s="3" t="s">
        <v>47</v>
      </c>
      <c r="I1134" s="3" t="s">
        <v>8</v>
      </c>
      <c r="J1134" s="3" t="s">
        <v>3</v>
      </c>
      <c r="K1134" s="3" t="s">
        <v>9</v>
      </c>
      <c r="L1134" s="3" t="s">
        <v>46</v>
      </c>
      <c r="M1134" s="4">
        <v>3</v>
      </c>
      <c r="N1134" s="5">
        <v>73.02</v>
      </c>
      <c r="O1134" s="6">
        <v>0.1</v>
      </c>
      <c r="P1134" s="5">
        <v>32.69</v>
      </c>
      <c r="Q1134" s="5">
        <f t="shared" si="68"/>
        <v>197.154</v>
      </c>
      <c r="R1134" s="5">
        <f t="shared" si="69"/>
        <v>98.07</v>
      </c>
      <c r="S1134" s="5">
        <f t="shared" si="70"/>
        <v>99.084000000000003</v>
      </c>
      <c r="T1134" s="7">
        <f t="shared" si="71"/>
        <v>0.50257159377948202</v>
      </c>
    </row>
    <row r="1135" spans="1:20" ht="15.5" x14ac:dyDescent="0.35">
      <c r="A1135" s="1">
        <v>1772</v>
      </c>
      <c r="B1135" s="2">
        <v>46192</v>
      </c>
      <c r="C1135" s="3">
        <f>YEAR(SalesDataTable[[#This Row],[Order Date]])</f>
        <v>2026</v>
      </c>
      <c r="D1135" s="8" t="str">
        <f>"Q"&amp;ROUNDUP(MONTH(SalesDataTable[[#This Row],[Order Date]])/3,0)</f>
        <v>Q2</v>
      </c>
      <c r="E1135" s="3">
        <f>MONTH(SalesDataTable[[#This Row],[Order Date]])</f>
        <v>6</v>
      </c>
      <c r="F1135" s="3" t="str">
        <f>TEXT(SalesDataTable[[#This Row],[Order Date]],"MMM")</f>
        <v>Jun</v>
      </c>
      <c r="G1135" s="3" t="s">
        <v>20</v>
      </c>
      <c r="H1135" s="3" t="s">
        <v>21</v>
      </c>
      <c r="I1135" s="3" t="s">
        <v>2</v>
      </c>
      <c r="J1135" s="3" t="s">
        <v>13</v>
      </c>
      <c r="K1135" s="3" t="s">
        <v>9</v>
      </c>
      <c r="L1135" s="3" t="s">
        <v>37</v>
      </c>
      <c r="M1135" s="4">
        <v>4</v>
      </c>
      <c r="N1135" s="5">
        <v>153.38</v>
      </c>
      <c r="O1135" s="6">
        <v>0</v>
      </c>
      <c r="P1135" s="5">
        <v>76.92</v>
      </c>
      <c r="Q1135" s="5">
        <f t="shared" si="68"/>
        <v>613.52</v>
      </c>
      <c r="R1135" s="5">
        <f t="shared" si="69"/>
        <v>307.68</v>
      </c>
      <c r="S1135" s="5">
        <f t="shared" si="70"/>
        <v>305.83999999999997</v>
      </c>
      <c r="T1135" s="7">
        <f t="shared" si="71"/>
        <v>0.49850045638283996</v>
      </c>
    </row>
    <row r="1136" spans="1:20" ht="15.5" x14ac:dyDescent="0.35">
      <c r="A1136" s="1">
        <v>1906</v>
      </c>
      <c r="B1136" s="2">
        <v>46192</v>
      </c>
      <c r="C1136" s="3">
        <f>YEAR(SalesDataTable[[#This Row],[Order Date]])</f>
        <v>2026</v>
      </c>
      <c r="D1136" s="8" t="str">
        <f>"Q"&amp;ROUNDUP(MONTH(SalesDataTable[[#This Row],[Order Date]])/3,0)</f>
        <v>Q2</v>
      </c>
      <c r="E1136" s="3">
        <f>MONTH(SalesDataTable[[#This Row],[Order Date]])</f>
        <v>6</v>
      </c>
      <c r="F1136" s="3" t="str">
        <f>TEXT(SalesDataTable[[#This Row],[Order Date]],"MMM")</f>
        <v>Jun</v>
      </c>
      <c r="G1136" s="3" t="s">
        <v>20</v>
      </c>
      <c r="H1136" s="3" t="s">
        <v>33</v>
      </c>
      <c r="I1136" s="3" t="s">
        <v>28</v>
      </c>
      <c r="J1136" s="3" t="s">
        <v>3</v>
      </c>
      <c r="K1136" s="3" t="s">
        <v>23</v>
      </c>
      <c r="L1136" s="3" t="s">
        <v>51</v>
      </c>
      <c r="M1136" s="4">
        <v>2</v>
      </c>
      <c r="N1136" s="5">
        <v>125.5</v>
      </c>
      <c r="O1136" s="6">
        <v>0</v>
      </c>
      <c r="P1136" s="5">
        <v>61.67</v>
      </c>
      <c r="Q1136" s="5">
        <f t="shared" si="68"/>
        <v>251</v>
      </c>
      <c r="R1136" s="5">
        <f t="shared" si="69"/>
        <v>123.34</v>
      </c>
      <c r="S1136" s="5">
        <f t="shared" si="70"/>
        <v>127.66</v>
      </c>
      <c r="T1136" s="7">
        <f t="shared" si="71"/>
        <v>0.50860557768924297</v>
      </c>
    </row>
    <row r="1137" spans="1:20" ht="15.5" x14ac:dyDescent="0.35">
      <c r="A1137" s="1">
        <v>2473</v>
      </c>
      <c r="B1137" s="2">
        <v>46192</v>
      </c>
      <c r="C1137" s="3">
        <f>YEAR(SalesDataTable[[#This Row],[Order Date]])</f>
        <v>2026</v>
      </c>
      <c r="D1137" s="8" t="str">
        <f>"Q"&amp;ROUNDUP(MONTH(SalesDataTable[[#This Row],[Order Date]])/3,0)</f>
        <v>Q2</v>
      </c>
      <c r="E1137" s="3">
        <f>MONTH(SalesDataTable[[#This Row],[Order Date]])</f>
        <v>6</v>
      </c>
      <c r="F1137" s="3" t="str">
        <f>TEXT(SalesDataTable[[#This Row],[Order Date]],"MMM")</f>
        <v>Jun</v>
      </c>
      <c r="G1137" s="3" t="s">
        <v>0</v>
      </c>
      <c r="H1137" s="3" t="s">
        <v>1</v>
      </c>
      <c r="I1137" s="3" t="s">
        <v>8</v>
      </c>
      <c r="J1137" s="3" t="s">
        <v>3</v>
      </c>
      <c r="K1137" s="3" t="s">
        <v>4</v>
      </c>
      <c r="L1137" s="3" t="s">
        <v>5</v>
      </c>
      <c r="M1137" s="4">
        <v>3</v>
      </c>
      <c r="N1137" s="5">
        <v>80.75</v>
      </c>
      <c r="O1137" s="6">
        <v>0.15</v>
      </c>
      <c r="P1137" s="5">
        <v>42.81</v>
      </c>
      <c r="Q1137" s="5">
        <f t="shared" si="68"/>
        <v>205.91249999999999</v>
      </c>
      <c r="R1137" s="5">
        <f t="shared" si="69"/>
        <v>128.43</v>
      </c>
      <c r="S1137" s="5">
        <f t="shared" si="70"/>
        <v>77.482499999999987</v>
      </c>
      <c r="T1137" s="7">
        <f t="shared" si="71"/>
        <v>0.37628847204516475</v>
      </c>
    </row>
    <row r="1138" spans="1:20" ht="15.5" x14ac:dyDescent="0.35">
      <c r="A1138" s="1">
        <v>2549</v>
      </c>
      <c r="B1138" s="2">
        <v>46192</v>
      </c>
      <c r="C1138" s="3">
        <f>YEAR(SalesDataTable[[#This Row],[Order Date]])</f>
        <v>2026</v>
      </c>
      <c r="D1138" s="8" t="str">
        <f>"Q"&amp;ROUNDUP(MONTH(SalesDataTable[[#This Row],[Order Date]])/3,0)</f>
        <v>Q2</v>
      </c>
      <c r="E1138" s="3">
        <f>MONTH(SalesDataTable[[#This Row],[Order Date]])</f>
        <v>6</v>
      </c>
      <c r="F1138" s="3" t="str">
        <f>TEXT(SalesDataTable[[#This Row],[Order Date]],"MMM")</f>
        <v>Jun</v>
      </c>
      <c r="G1138" s="3" t="s">
        <v>20</v>
      </c>
      <c r="H1138" s="3" t="s">
        <v>47</v>
      </c>
      <c r="I1138" s="3" t="s">
        <v>8</v>
      </c>
      <c r="J1138" s="3" t="s">
        <v>3</v>
      </c>
      <c r="K1138" s="3" t="s">
        <v>34</v>
      </c>
      <c r="L1138" s="3" t="s">
        <v>42</v>
      </c>
      <c r="M1138" s="4">
        <v>8</v>
      </c>
      <c r="N1138" s="5">
        <v>36.15</v>
      </c>
      <c r="O1138" s="6">
        <v>0.05</v>
      </c>
      <c r="P1138" s="5">
        <v>13.55</v>
      </c>
      <c r="Q1138" s="5">
        <f t="shared" si="68"/>
        <v>274.73999999999995</v>
      </c>
      <c r="R1138" s="5">
        <f t="shared" si="69"/>
        <v>108.4</v>
      </c>
      <c r="S1138" s="5">
        <f t="shared" si="70"/>
        <v>166.33999999999995</v>
      </c>
      <c r="T1138" s="7">
        <f t="shared" si="71"/>
        <v>0.60544514814005956</v>
      </c>
    </row>
    <row r="1139" spans="1:20" ht="15.5" x14ac:dyDescent="0.35">
      <c r="A1139" s="1">
        <v>3341</v>
      </c>
      <c r="B1139" s="2">
        <v>46192</v>
      </c>
      <c r="C1139" s="3">
        <f>YEAR(SalesDataTable[[#This Row],[Order Date]])</f>
        <v>2026</v>
      </c>
      <c r="D1139" s="8" t="str">
        <f>"Q"&amp;ROUNDUP(MONTH(SalesDataTable[[#This Row],[Order Date]])/3,0)</f>
        <v>Q2</v>
      </c>
      <c r="E1139" s="3">
        <f>MONTH(SalesDataTable[[#This Row],[Order Date]])</f>
        <v>6</v>
      </c>
      <c r="F1139" s="3" t="str">
        <f>TEXT(SalesDataTable[[#This Row],[Order Date]],"MMM")</f>
        <v>Jun</v>
      </c>
      <c r="G1139" s="3" t="s">
        <v>0</v>
      </c>
      <c r="H1139" s="3" t="s">
        <v>50</v>
      </c>
      <c r="I1139" s="3" t="s">
        <v>2</v>
      </c>
      <c r="J1139" s="3" t="s">
        <v>13</v>
      </c>
      <c r="K1139" s="3" t="s">
        <v>9</v>
      </c>
      <c r="L1139" s="3" t="s">
        <v>17</v>
      </c>
      <c r="M1139" s="4">
        <v>2</v>
      </c>
      <c r="N1139" s="5">
        <v>143.1</v>
      </c>
      <c r="O1139" s="6">
        <v>0</v>
      </c>
      <c r="P1139" s="5">
        <v>78.11</v>
      </c>
      <c r="Q1139" s="5">
        <f t="shared" si="68"/>
        <v>286.2</v>
      </c>
      <c r="R1139" s="5">
        <f t="shared" si="69"/>
        <v>156.22</v>
      </c>
      <c r="S1139" s="5">
        <f t="shared" si="70"/>
        <v>129.97999999999999</v>
      </c>
      <c r="T1139" s="7">
        <f t="shared" si="71"/>
        <v>0.45415793151642209</v>
      </c>
    </row>
    <row r="1140" spans="1:20" ht="15.5" x14ac:dyDescent="0.35">
      <c r="A1140" s="1">
        <v>3351</v>
      </c>
      <c r="B1140" s="2">
        <v>46192</v>
      </c>
      <c r="C1140" s="3">
        <f>YEAR(SalesDataTable[[#This Row],[Order Date]])</f>
        <v>2026</v>
      </c>
      <c r="D1140" s="8" t="str">
        <f>"Q"&amp;ROUNDUP(MONTH(SalesDataTable[[#This Row],[Order Date]])/3,0)</f>
        <v>Q2</v>
      </c>
      <c r="E1140" s="3">
        <f>MONTH(SalesDataTable[[#This Row],[Order Date]])</f>
        <v>6</v>
      </c>
      <c r="F1140" s="3" t="str">
        <f>TEXT(SalesDataTable[[#This Row],[Order Date]],"MMM")</f>
        <v>Jun</v>
      </c>
      <c r="G1140" s="3" t="s">
        <v>6</v>
      </c>
      <c r="H1140" s="3" t="s">
        <v>7</v>
      </c>
      <c r="I1140" s="3" t="s">
        <v>28</v>
      </c>
      <c r="J1140" s="3" t="s">
        <v>13</v>
      </c>
      <c r="K1140" s="3" t="s">
        <v>23</v>
      </c>
      <c r="L1140" s="3" t="s">
        <v>51</v>
      </c>
      <c r="M1140" s="4">
        <v>4</v>
      </c>
      <c r="N1140" s="5">
        <v>123.89</v>
      </c>
      <c r="O1140" s="6">
        <v>0</v>
      </c>
      <c r="P1140" s="5">
        <v>59.42</v>
      </c>
      <c r="Q1140" s="5">
        <f t="shared" si="68"/>
        <v>495.56</v>
      </c>
      <c r="R1140" s="5">
        <f t="shared" si="69"/>
        <v>237.68</v>
      </c>
      <c r="S1140" s="5">
        <f t="shared" si="70"/>
        <v>257.88</v>
      </c>
      <c r="T1140" s="7">
        <f t="shared" si="71"/>
        <v>0.5203809831301961</v>
      </c>
    </row>
    <row r="1141" spans="1:20" ht="15.5" x14ac:dyDescent="0.35">
      <c r="A1141" s="1">
        <v>3366</v>
      </c>
      <c r="B1141" s="2">
        <v>46192</v>
      </c>
      <c r="C1141" s="3">
        <f>YEAR(SalesDataTable[[#This Row],[Order Date]])</f>
        <v>2026</v>
      </c>
      <c r="D1141" s="8" t="str">
        <f>"Q"&amp;ROUNDUP(MONTH(SalesDataTable[[#This Row],[Order Date]])/3,0)</f>
        <v>Q2</v>
      </c>
      <c r="E1141" s="3">
        <f>MONTH(SalesDataTable[[#This Row],[Order Date]])</f>
        <v>6</v>
      </c>
      <c r="F1141" s="3" t="str">
        <f>TEXT(SalesDataTable[[#This Row],[Order Date]],"MMM")</f>
        <v>Jun</v>
      </c>
      <c r="G1141" s="3" t="s">
        <v>6</v>
      </c>
      <c r="H1141" s="3" t="s">
        <v>41</v>
      </c>
      <c r="I1141" s="3" t="s">
        <v>2</v>
      </c>
      <c r="J1141" s="3" t="s">
        <v>16</v>
      </c>
      <c r="K1141" s="3" t="s">
        <v>14</v>
      </c>
      <c r="L1141" s="3" t="s">
        <v>44</v>
      </c>
      <c r="M1141" s="4">
        <v>1</v>
      </c>
      <c r="N1141" s="5">
        <v>135.41999999999999</v>
      </c>
      <c r="O1141" s="6">
        <v>0.05</v>
      </c>
      <c r="P1141" s="5">
        <v>68.180000000000007</v>
      </c>
      <c r="Q1141" s="5">
        <f t="shared" si="68"/>
        <v>128.64899999999997</v>
      </c>
      <c r="R1141" s="5">
        <f t="shared" si="69"/>
        <v>68.180000000000007</v>
      </c>
      <c r="S1141" s="5">
        <f t="shared" si="70"/>
        <v>60.468999999999966</v>
      </c>
      <c r="T1141" s="7">
        <f t="shared" si="71"/>
        <v>0.47003085915941811</v>
      </c>
    </row>
    <row r="1142" spans="1:20" ht="15.5" x14ac:dyDescent="0.35">
      <c r="A1142" s="1">
        <v>3691</v>
      </c>
      <c r="B1142" s="2">
        <v>46192</v>
      </c>
      <c r="C1142" s="3">
        <f>YEAR(SalesDataTable[[#This Row],[Order Date]])</f>
        <v>2026</v>
      </c>
      <c r="D1142" s="8" t="str">
        <f>"Q"&amp;ROUNDUP(MONTH(SalesDataTable[[#This Row],[Order Date]])/3,0)</f>
        <v>Q2</v>
      </c>
      <c r="E1142" s="3">
        <f>MONTH(SalesDataTable[[#This Row],[Order Date]])</f>
        <v>6</v>
      </c>
      <c r="F1142" s="3" t="str">
        <f>TEXT(SalesDataTable[[#This Row],[Order Date]],"MMM")</f>
        <v>Jun</v>
      </c>
      <c r="G1142" s="3" t="s">
        <v>6</v>
      </c>
      <c r="H1142" s="3" t="s">
        <v>27</v>
      </c>
      <c r="I1142" s="3" t="s">
        <v>19</v>
      </c>
      <c r="J1142" s="3" t="s">
        <v>3</v>
      </c>
      <c r="K1142" s="3" t="s">
        <v>9</v>
      </c>
      <c r="L1142" s="3" t="s">
        <v>10</v>
      </c>
      <c r="M1142" s="4">
        <v>1</v>
      </c>
      <c r="N1142" s="5">
        <v>93.48</v>
      </c>
      <c r="O1142" s="6">
        <v>0.05</v>
      </c>
      <c r="P1142" s="5">
        <v>44.31</v>
      </c>
      <c r="Q1142" s="5">
        <f t="shared" si="68"/>
        <v>88.805999999999997</v>
      </c>
      <c r="R1142" s="5">
        <f t="shared" si="69"/>
        <v>44.31</v>
      </c>
      <c r="S1142" s="5">
        <f t="shared" si="70"/>
        <v>44.495999999999995</v>
      </c>
      <c r="T1142" s="7">
        <f t="shared" si="71"/>
        <v>0.50104722653874734</v>
      </c>
    </row>
    <row r="1143" spans="1:20" ht="15.5" x14ac:dyDescent="0.35">
      <c r="A1143" s="1">
        <v>3909</v>
      </c>
      <c r="B1143" s="2">
        <v>46192</v>
      </c>
      <c r="C1143" s="3">
        <f>YEAR(SalesDataTable[[#This Row],[Order Date]])</f>
        <v>2026</v>
      </c>
      <c r="D1143" s="8" t="str">
        <f>"Q"&amp;ROUNDUP(MONTH(SalesDataTable[[#This Row],[Order Date]])/3,0)</f>
        <v>Q2</v>
      </c>
      <c r="E1143" s="3">
        <f>MONTH(SalesDataTable[[#This Row],[Order Date]])</f>
        <v>6</v>
      </c>
      <c r="F1143" s="3" t="str">
        <f>TEXT(SalesDataTable[[#This Row],[Order Date]],"MMM")</f>
        <v>Jun</v>
      </c>
      <c r="G1143" s="3" t="s">
        <v>6</v>
      </c>
      <c r="H1143" s="3" t="s">
        <v>7</v>
      </c>
      <c r="I1143" s="3" t="s">
        <v>28</v>
      </c>
      <c r="J1143" s="3" t="s">
        <v>3</v>
      </c>
      <c r="K1143" s="3" t="s">
        <v>9</v>
      </c>
      <c r="L1143" s="3" t="s">
        <v>37</v>
      </c>
      <c r="M1143" s="4">
        <v>1</v>
      </c>
      <c r="N1143" s="5">
        <v>156.05000000000001</v>
      </c>
      <c r="O1143" s="6">
        <v>0.05</v>
      </c>
      <c r="P1143" s="5">
        <v>81.28</v>
      </c>
      <c r="Q1143" s="5">
        <f t="shared" si="68"/>
        <v>148.2475</v>
      </c>
      <c r="R1143" s="5">
        <f t="shared" si="69"/>
        <v>81.28</v>
      </c>
      <c r="S1143" s="5">
        <f t="shared" si="70"/>
        <v>66.967500000000001</v>
      </c>
      <c r="T1143" s="7">
        <f t="shared" si="71"/>
        <v>0.45172768512116562</v>
      </c>
    </row>
    <row r="1144" spans="1:20" ht="15.5" x14ac:dyDescent="0.35">
      <c r="A1144" s="1">
        <v>4862</v>
      </c>
      <c r="B1144" s="2">
        <v>46192</v>
      </c>
      <c r="C1144" s="3">
        <f>YEAR(SalesDataTable[[#This Row],[Order Date]])</f>
        <v>2026</v>
      </c>
      <c r="D1144" s="8" t="str">
        <f>"Q"&amp;ROUNDUP(MONTH(SalesDataTable[[#This Row],[Order Date]])/3,0)</f>
        <v>Q2</v>
      </c>
      <c r="E1144" s="3">
        <f>MONTH(SalesDataTable[[#This Row],[Order Date]])</f>
        <v>6</v>
      </c>
      <c r="F1144" s="3" t="str">
        <f>TEXT(SalesDataTable[[#This Row],[Order Date]],"MMM")</f>
        <v>Jun</v>
      </c>
      <c r="G1144" s="3" t="s">
        <v>6</v>
      </c>
      <c r="H1144" s="3" t="s">
        <v>27</v>
      </c>
      <c r="I1144" s="3" t="s">
        <v>2</v>
      </c>
      <c r="J1144" s="3" t="s">
        <v>3</v>
      </c>
      <c r="K1144" s="3" t="s">
        <v>34</v>
      </c>
      <c r="L1144" s="3" t="s">
        <v>42</v>
      </c>
      <c r="M1144" s="4">
        <v>1</v>
      </c>
      <c r="N1144" s="5">
        <v>36.74</v>
      </c>
      <c r="O1144" s="6">
        <v>0</v>
      </c>
      <c r="P1144" s="5">
        <v>14.15</v>
      </c>
      <c r="Q1144" s="5">
        <f t="shared" si="68"/>
        <v>36.74</v>
      </c>
      <c r="R1144" s="5">
        <f t="shared" si="69"/>
        <v>14.15</v>
      </c>
      <c r="S1144" s="5">
        <f t="shared" si="70"/>
        <v>22.590000000000003</v>
      </c>
      <c r="T1144" s="7">
        <f t="shared" si="71"/>
        <v>0.61486118671747425</v>
      </c>
    </row>
    <row r="1145" spans="1:20" ht="15.5" x14ac:dyDescent="0.35">
      <c r="A1145" s="1">
        <v>5096</v>
      </c>
      <c r="B1145" s="2">
        <v>46192</v>
      </c>
      <c r="C1145" s="3">
        <f>YEAR(SalesDataTable[[#This Row],[Order Date]])</f>
        <v>2026</v>
      </c>
      <c r="D1145" s="8" t="str">
        <f>"Q"&amp;ROUNDUP(MONTH(SalesDataTable[[#This Row],[Order Date]])/3,0)</f>
        <v>Q2</v>
      </c>
      <c r="E1145" s="3">
        <f>MONTH(SalesDataTable[[#This Row],[Order Date]])</f>
        <v>6</v>
      </c>
      <c r="F1145" s="3" t="str">
        <f>TEXT(SalesDataTable[[#This Row],[Order Date]],"MMM")</f>
        <v>Jun</v>
      </c>
      <c r="G1145" s="3" t="s">
        <v>0</v>
      </c>
      <c r="H1145" s="3" t="s">
        <v>50</v>
      </c>
      <c r="I1145" s="3" t="s">
        <v>2</v>
      </c>
      <c r="J1145" s="3" t="s">
        <v>3</v>
      </c>
      <c r="K1145" s="3" t="s">
        <v>23</v>
      </c>
      <c r="L1145" s="3" t="s">
        <v>29</v>
      </c>
      <c r="M1145" s="4">
        <v>2</v>
      </c>
      <c r="N1145" s="5">
        <v>199.28</v>
      </c>
      <c r="O1145" s="6">
        <v>0</v>
      </c>
      <c r="P1145" s="5">
        <v>102.85</v>
      </c>
      <c r="Q1145" s="5">
        <f t="shared" si="68"/>
        <v>398.56</v>
      </c>
      <c r="R1145" s="5">
        <f t="shared" si="69"/>
        <v>205.7</v>
      </c>
      <c r="S1145" s="5">
        <f t="shared" si="70"/>
        <v>192.86</v>
      </c>
      <c r="T1145" s="7">
        <f t="shared" si="71"/>
        <v>0.48389201124046571</v>
      </c>
    </row>
    <row r="1146" spans="1:20" ht="15.5" x14ac:dyDescent="0.35">
      <c r="A1146" s="1">
        <v>5112</v>
      </c>
      <c r="B1146" s="2">
        <v>46192</v>
      </c>
      <c r="C1146" s="3">
        <f>YEAR(SalesDataTable[[#This Row],[Order Date]])</f>
        <v>2026</v>
      </c>
      <c r="D1146" s="8" t="str">
        <f>"Q"&amp;ROUNDUP(MONTH(SalesDataTable[[#This Row],[Order Date]])/3,0)</f>
        <v>Q2</v>
      </c>
      <c r="E1146" s="3">
        <f>MONTH(SalesDataTable[[#This Row],[Order Date]])</f>
        <v>6</v>
      </c>
      <c r="F1146" s="3" t="str">
        <f>TEXT(SalesDataTable[[#This Row],[Order Date]],"MMM")</f>
        <v>Jun</v>
      </c>
      <c r="G1146" s="3" t="s">
        <v>0</v>
      </c>
      <c r="H1146" s="3" t="s">
        <v>1</v>
      </c>
      <c r="I1146" s="3" t="s">
        <v>28</v>
      </c>
      <c r="J1146" s="3" t="s">
        <v>3</v>
      </c>
      <c r="K1146" s="3" t="s">
        <v>34</v>
      </c>
      <c r="L1146" s="3" t="s">
        <v>42</v>
      </c>
      <c r="M1146" s="4">
        <v>2</v>
      </c>
      <c r="N1146" s="5">
        <v>37.04</v>
      </c>
      <c r="O1146" s="6">
        <v>0.05</v>
      </c>
      <c r="P1146" s="5">
        <v>13.76</v>
      </c>
      <c r="Q1146" s="5">
        <f t="shared" si="68"/>
        <v>70.375999999999991</v>
      </c>
      <c r="R1146" s="5">
        <f t="shared" si="69"/>
        <v>27.52</v>
      </c>
      <c r="S1146" s="5">
        <f t="shared" si="70"/>
        <v>42.855999999999995</v>
      </c>
      <c r="T1146" s="7">
        <f t="shared" si="71"/>
        <v>0.60895759918153913</v>
      </c>
    </row>
    <row r="1147" spans="1:20" ht="15.5" x14ac:dyDescent="0.35">
      <c r="A1147" s="1">
        <v>501</v>
      </c>
      <c r="B1147" s="2">
        <v>46193</v>
      </c>
      <c r="C1147" s="3">
        <f>YEAR(SalesDataTable[[#This Row],[Order Date]])</f>
        <v>2026</v>
      </c>
      <c r="D1147" s="8" t="str">
        <f>"Q"&amp;ROUNDUP(MONTH(SalesDataTable[[#This Row],[Order Date]])/3,0)</f>
        <v>Q2</v>
      </c>
      <c r="E1147" s="3">
        <f>MONTH(SalesDataTable[[#This Row],[Order Date]])</f>
        <v>6</v>
      </c>
      <c r="F1147" s="3" t="str">
        <f>TEXT(SalesDataTable[[#This Row],[Order Date]],"MMM")</f>
        <v>Jun</v>
      </c>
      <c r="G1147" s="3" t="s">
        <v>20</v>
      </c>
      <c r="H1147" s="3" t="s">
        <v>21</v>
      </c>
      <c r="I1147" s="3" t="s">
        <v>2</v>
      </c>
      <c r="J1147" s="3" t="s">
        <v>13</v>
      </c>
      <c r="K1147" s="3" t="s">
        <v>23</v>
      </c>
      <c r="L1147" s="3" t="s">
        <v>40</v>
      </c>
      <c r="M1147" s="4">
        <v>2</v>
      </c>
      <c r="N1147" s="5">
        <v>80.95</v>
      </c>
      <c r="O1147" s="6">
        <v>0.1</v>
      </c>
      <c r="P1147" s="5">
        <v>39.44</v>
      </c>
      <c r="Q1147" s="5">
        <f t="shared" si="68"/>
        <v>145.71</v>
      </c>
      <c r="R1147" s="5">
        <f t="shared" si="69"/>
        <v>78.88</v>
      </c>
      <c r="S1147" s="5">
        <f t="shared" si="70"/>
        <v>66.830000000000013</v>
      </c>
      <c r="T1147" s="7">
        <f t="shared" si="71"/>
        <v>0.45865074462974409</v>
      </c>
    </row>
    <row r="1148" spans="1:20" ht="15.5" x14ac:dyDescent="0.35">
      <c r="A1148" s="1">
        <v>540</v>
      </c>
      <c r="B1148" s="2">
        <v>46193</v>
      </c>
      <c r="C1148" s="3">
        <f>YEAR(SalesDataTable[[#This Row],[Order Date]])</f>
        <v>2026</v>
      </c>
      <c r="D1148" s="8" t="str">
        <f>"Q"&amp;ROUNDUP(MONTH(SalesDataTable[[#This Row],[Order Date]])/3,0)</f>
        <v>Q2</v>
      </c>
      <c r="E1148" s="3">
        <f>MONTH(SalesDataTable[[#This Row],[Order Date]])</f>
        <v>6</v>
      </c>
      <c r="F1148" s="3" t="str">
        <f>TEXT(SalesDataTable[[#This Row],[Order Date]],"MMM")</f>
        <v>Jun</v>
      </c>
      <c r="G1148" s="3" t="s">
        <v>0</v>
      </c>
      <c r="H1148" s="3" t="s">
        <v>36</v>
      </c>
      <c r="I1148" s="3" t="s">
        <v>28</v>
      </c>
      <c r="J1148" s="3" t="s">
        <v>3</v>
      </c>
      <c r="K1148" s="3" t="s">
        <v>9</v>
      </c>
      <c r="L1148" s="3" t="s">
        <v>37</v>
      </c>
      <c r="M1148" s="4">
        <v>1</v>
      </c>
      <c r="N1148" s="5">
        <v>151.46</v>
      </c>
      <c r="O1148" s="6">
        <v>0.05</v>
      </c>
      <c r="P1148" s="5">
        <v>77.98</v>
      </c>
      <c r="Q1148" s="5">
        <f t="shared" si="68"/>
        <v>143.887</v>
      </c>
      <c r="R1148" s="5">
        <f t="shared" si="69"/>
        <v>77.98</v>
      </c>
      <c r="S1148" s="5">
        <f t="shared" si="70"/>
        <v>65.906999999999996</v>
      </c>
      <c r="T1148" s="7">
        <f t="shared" si="71"/>
        <v>0.45804693961233467</v>
      </c>
    </row>
    <row r="1149" spans="1:20" ht="15.5" x14ac:dyDescent="0.35">
      <c r="A1149" s="1">
        <v>2255</v>
      </c>
      <c r="B1149" s="2">
        <v>46193</v>
      </c>
      <c r="C1149" s="3">
        <f>YEAR(SalesDataTable[[#This Row],[Order Date]])</f>
        <v>2026</v>
      </c>
      <c r="D1149" s="8" t="str">
        <f>"Q"&amp;ROUNDUP(MONTH(SalesDataTable[[#This Row],[Order Date]])/3,0)</f>
        <v>Q2</v>
      </c>
      <c r="E1149" s="3">
        <f>MONTH(SalesDataTable[[#This Row],[Order Date]])</f>
        <v>6</v>
      </c>
      <c r="F1149" s="3" t="str">
        <f>TEXT(SalesDataTable[[#This Row],[Order Date]],"MMM")</f>
        <v>Jun</v>
      </c>
      <c r="G1149" s="3" t="s">
        <v>0</v>
      </c>
      <c r="H1149" s="3" t="s">
        <v>36</v>
      </c>
      <c r="I1149" s="3" t="s">
        <v>2</v>
      </c>
      <c r="J1149" s="3" t="s">
        <v>16</v>
      </c>
      <c r="K1149" s="3" t="s">
        <v>9</v>
      </c>
      <c r="L1149" s="3" t="s">
        <v>10</v>
      </c>
      <c r="M1149" s="4">
        <v>5</v>
      </c>
      <c r="N1149" s="5">
        <v>90.1</v>
      </c>
      <c r="O1149" s="6">
        <v>0</v>
      </c>
      <c r="P1149" s="5">
        <v>44.32</v>
      </c>
      <c r="Q1149" s="5">
        <f t="shared" si="68"/>
        <v>450.5</v>
      </c>
      <c r="R1149" s="5">
        <f t="shared" si="69"/>
        <v>221.6</v>
      </c>
      <c r="S1149" s="5">
        <f t="shared" si="70"/>
        <v>228.9</v>
      </c>
      <c r="T1149" s="7">
        <f t="shared" si="71"/>
        <v>0.50810210876803552</v>
      </c>
    </row>
    <row r="1150" spans="1:20" ht="15.5" x14ac:dyDescent="0.35">
      <c r="A1150" s="1">
        <v>3126</v>
      </c>
      <c r="B1150" s="2">
        <v>46193</v>
      </c>
      <c r="C1150" s="3">
        <f>YEAR(SalesDataTable[[#This Row],[Order Date]])</f>
        <v>2026</v>
      </c>
      <c r="D1150" s="8" t="str">
        <f>"Q"&amp;ROUNDUP(MONTH(SalesDataTable[[#This Row],[Order Date]])/3,0)</f>
        <v>Q2</v>
      </c>
      <c r="E1150" s="3">
        <f>MONTH(SalesDataTable[[#This Row],[Order Date]])</f>
        <v>6</v>
      </c>
      <c r="F1150" s="3" t="str">
        <f>TEXT(SalesDataTable[[#This Row],[Order Date]],"MMM")</f>
        <v>Jun</v>
      </c>
      <c r="G1150" s="3" t="s">
        <v>0</v>
      </c>
      <c r="H1150" s="3" t="s">
        <v>1</v>
      </c>
      <c r="I1150" s="3" t="s">
        <v>28</v>
      </c>
      <c r="J1150" s="3" t="s">
        <v>16</v>
      </c>
      <c r="K1150" s="3" t="s">
        <v>9</v>
      </c>
      <c r="L1150" s="3" t="s">
        <v>37</v>
      </c>
      <c r="M1150" s="4">
        <v>1</v>
      </c>
      <c r="N1150" s="5">
        <v>155.69</v>
      </c>
      <c r="O1150" s="6">
        <v>0.1</v>
      </c>
      <c r="P1150" s="5">
        <v>79.42</v>
      </c>
      <c r="Q1150" s="5">
        <f t="shared" si="68"/>
        <v>140.12100000000001</v>
      </c>
      <c r="R1150" s="5">
        <f t="shared" si="69"/>
        <v>79.42</v>
      </c>
      <c r="S1150" s="5">
        <f t="shared" si="70"/>
        <v>60.701000000000008</v>
      </c>
      <c r="T1150" s="7">
        <f t="shared" si="71"/>
        <v>0.43320415926235184</v>
      </c>
    </row>
    <row r="1151" spans="1:20" ht="15.5" x14ac:dyDescent="0.35">
      <c r="A1151" s="1">
        <v>3223</v>
      </c>
      <c r="B1151" s="2">
        <v>46193</v>
      </c>
      <c r="C1151" s="3">
        <f>YEAR(SalesDataTable[[#This Row],[Order Date]])</f>
        <v>2026</v>
      </c>
      <c r="D1151" s="8" t="str">
        <f>"Q"&amp;ROUNDUP(MONTH(SalesDataTable[[#This Row],[Order Date]])/3,0)</f>
        <v>Q2</v>
      </c>
      <c r="E1151" s="3">
        <f>MONTH(SalesDataTable[[#This Row],[Order Date]])</f>
        <v>6</v>
      </c>
      <c r="F1151" s="3" t="str">
        <f>TEXT(SalesDataTable[[#This Row],[Order Date]],"MMM")</f>
        <v>Jun</v>
      </c>
      <c r="G1151" s="3" t="s">
        <v>6</v>
      </c>
      <c r="H1151" s="3" t="s">
        <v>49</v>
      </c>
      <c r="I1151" s="3" t="s">
        <v>19</v>
      </c>
      <c r="J1151" s="3" t="s">
        <v>3</v>
      </c>
      <c r="K1151" s="3" t="s">
        <v>34</v>
      </c>
      <c r="L1151" s="3" t="s">
        <v>45</v>
      </c>
      <c r="M1151" s="4">
        <v>1</v>
      </c>
      <c r="N1151" s="5">
        <v>50.11</v>
      </c>
      <c r="O1151" s="6">
        <v>0.05</v>
      </c>
      <c r="P1151" s="5">
        <v>21.38</v>
      </c>
      <c r="Q1151" s="5">
        <f t="shared" si="68"/>
        <v>47.604499999999994</v>
      </c>
      <c r="R1151" s="5">
        <f t="shared" si="69"/>
        <v>21.38</v>
      </c>
      <c r="S1151" s="5">
        <f t="shared" si="70"/>
        <v>26.224499999999995</v>
      </c>
      <c r="T1151" s="7">
        <f t="shared" si="71"/>
        <v>0.55088279469377888</v>
      </c>
    </row>
    <row r="1152" spans="1:20" ht="15.5" x14ac:dyDescent="0.35">
      <c r="A1152" s="1">
        <v>3260</v>
      </c>
      <c r="B1152" s="2">
        <v>46193</v>
      </c>
      <c r="C1152" s="3">
        <f>YEAR(SalesDataTable[[#This Row],[Order Date]])</f>
        <v>2026</v>
      </c>
      <c r="D1152" s="8" t="str">
        <f>"Q"&amp;ROUNDUP(MONTH(SalesDataTable[[#This Row],[Order Date]])/3,0)</f>
        <v>Q2</v>
      </c>
      <c r="E1152" s="3">
        <f>MONTH(SalesDataTable[[#This Row],[Order Date]])</f>
        <v>6</v>
      </c>
      <c r="F1152" s="3" t="str">
        <f>TEXT(SalesDataTable[[#This Row],[Order Date]],"MMM")</f>
        <v>Jun</v>
      </c>
      <c r="G1152" s="3" t="s">
        <v>11</v>
      </c>
      <c r="H1152" s="3" t="s">
        <v>12</v>
      </c>
      <c r="I1152" s="3" t="s">
        <v>19</v>
      </c>
      <c r="J1152" s="3" t="s">
        <v>3</v>
      </c>
      <c r="K1152" s="3" t="s">
        <v>9</v>
      </c>
      <c r="L1152" s="3" t="s">
        <v>17</v>
      </c>
      <c r="M1152" s="4">
        <v>1</v>
      </c>
      <c r="N1152" s="5">
        <v>142.55000000000001</v>
      </c>
      <c r="O1152" s="6">
        <v>0.1</v>
      </c>
      <c r="P1152" s="5">
        <v>79.709999999999994</v>
      </c>
      <c r="Q1152" s="5">
        <f t="shared" si="68"/>
        <v>128.29500000000002</v>
      </c>
      <c r="R1152" s="5">
        <f t="shared" si="69"/>
        <v>79.709999999999994</v>
      </c>
      <c r="S1152" s="5">
        <f t="shared" si="70"/>
        <v>48.585000000000022</v>
      </c>
      <c r="T1152" s="7">
        <f t="shared" si="71"/>
        <v>0.37869753302934656</v>
      </c>
    </row>
    <row r="1153" spans="1:20" ht="15.5" x14ac:dyDescent="0.35">
      <c r="A1153" s="1">
        <v>3404</v>
      </c>
      <c r="B1153" s="2">
        <v>46193</v>
      </c>
      <c r="C1153" s="3">
        <f>YEAR(SalesDataTable[[#This Row],[Order Date]])</f>
        <v>2026</v>
      </c>
      <c r="D1153" s="8" t="str">
        <f>"Q"&amp;ROUNDUP(MONTH(SalesDataTable[[#This Row],[Order Date]])/3,0)</f>
        <v>Q2</v>
      </c>
      <c r="E1153" s="3">
        <f>MONTH(SalesDataTable[[#This Row],[Order Date]])</f>
        <v>6</v>
      </c>
      <c r="F1153" s="3" t="str">
        <f>TEXT(SalesDataTable[[#This Row],[Order Date]],"MMM")</f>
        <v>Jun</v>
      </c>
      <c r="G1153" s="3" t="s">
        <v>20</v>
      </c>
      <c r="H1153" s="3" t="s">
        <v>33</v>
      </c>
      <c r="I1153" s="3" t="s">
        <v>2</v>
      </c>
      <c r="J1153" s="3" t="s">
        <v>13</v>
      </c>
      <c r="K1153" s="3" t="s">
        <v>23</v>
      </c>
      <c r="L1153" s="3" t="s">
        <v>29</v>
      </c>
      <c r="M1153" s="4">
        <v>3</v>
      </c>
      <c r="N1153" s="5">
        <v>191.11</v>
      </c>
      <c r="O1153" s="6">
        <v>0.05</v>
      </c>
      <c r="P1153" s="5">
        <v>102.82</v>
      </c>
      <c r="Q1153" s="5">
        <f t="shared" si="68"/>
        <v>544.6635</v>
      </c>
      <c r="R1153" s="5">
        <f t="shared" si="69"/>
        <v>308.45999999999998</v>
      </c>
      <c r="S1153" s="5">
        <f t="shared" si="70"/>
        <v>236.20350000000002</v>
      </c>
      <c r="T1153" s="7">
        <f t="shared" si="71"/>
        <v>0.43366867800026992</v>
      </c>
    </row>
    <row r="1154" spans="1:20" ht="15.5" x14ac:dyDescent="0.35">
      <c r="A1154" s="1">
        <v>4267</v>
      </c>
      <c r="B1154" s="2">
        <v>46193</v>
      </c>
      <c r="C1154" s="3">
        <f>YEAR(SalesDataTable[[#This Row],[Order Date]])</f>
        <v>2026</v>
      </c>
      <c r="D1154" s="8" t="str">
        <f>"Q"&amp;ROUNDUP(MONTH(SalesDataTable[[#This Row],[Order Date]])/3,0)</f>
        <v>Q2</v>
      </c>
      <c r="E1154" s="3">
        <f>MONTH(SalesDataTable[[#This Row],[Order Date]])</f>
        <v>6</v>
      </c>
      <c r="F1154" s="3" t="str">
        <f>TEXT(SalesDataTable[[#This Row],[Order Date]],"MMM")</f>
        <v>Jun</v>
      </c>
      <c r="G1154" s="3" t="s">
        <v>20</v>
      </c>
      <c r="H1154" s="3" t="s">
        <v>47</v>
      </c>
      <c r="I1154" s="3" t="s">
        <v>8</v>
      </c>
      <c r="J1154" s="3" t="s">
        <v>16</v>
      </c>
      <c r="K1154" s="3" t="s">
        <v>4</v>
      </c>
      <c r="L1154" s="3" t="s">
        <v>26</v>
      </c>
      <c r="M1154" s="4">
        <v>6</v>
      </c>
      <c r="N1154" s="5">
        <v>40.229999999999997</v>
      </c>
      <c r="O1154" s="6">
        <v>0.15</v>
      </c>
      <c r="P1154" s="5">
        <v>17.079999999999998</v>
      </c>
      <c r="Q1154" s="5">
        <f t="shared" ref="Q1154:Q1217" si="72">M1154*N1154*(1-O1154)</f>
        <v>205.173</v>
      </c>
      <c r="R1154" s="5">
        <f t="shared" ref="R1154:R1217" si="73">M1154*P1154</f>
        <v>102.47999999999999</v>
      </c>
      <c r="S1154" s="5">
        <f t="shared" ref="S1154:S1217" si="74">Q1154-R1154</f>
        <v>102.69300000000001</v>
      </c>
      <c r="T1154" s="7">
        <f t="shared" ref="T1154:T1217" si="75">IFERROR(S1154/Q1154,0)</f>
        <v>0.50051907414718322</v>
      </c>
    </row>
    <row r="1155" spans="1:20" ht="15.5" x14ac:dyDescent="0.35">
      <c r="A1155" s="1">
        <v>5082</v>
      </c>
      <c r="B1155" s="2">
        <v>46193</v>
      </c>
      <c r="C1155" s="3">
        <f>YEAR(SalesDataTable[[#This Row],[Order Date]])</f>
        <v>2026</v>
      </c>
      <c r="D1155" s="8" t="str">
        <f>"Q"&amp;ROUNDUP(MONTH(SalesDataTable[[#This Row],[Order Date]])/3,0)</f>
        <v>Q2</v>
      </c>
      <c r="E1155" s="3">
        <f>MONTH(SalesDataTable[[#This Row],[Order Date]])</f>
        <v>6</v>
      </c>
      <c r="F1155" s="3" t="str">
        <f>TEXT(SalesDataTable[[#This Row],[Order Date]],"MMM")</f>
        <v>Jun</v>
      </c>
      <c r="G1155" s="3" t="s">
        <v>6</v>
      </c>
      <c r="H1155" s="3" t="s">
        <v>41</v>
      </c>
      <c r="I1155" s="3" t="s">
        <v>2</v>
      </c>
      <c r="J1155" s="3" t="s">
        <v>16</v>
      </c>
      <c r="K1155" s="3" t="s">
        <v>4</v>
      </c>
      <c r="L1155" s="3" t="s">
        <v>5</v>
      </c>
      <c r="M1155" s="4">
        <v>2</v>
      </c>
      <c r="N1155" s="5">
        <v>81.489999999999995</v>
      </c>
      <c r="O1155" s="6">
        <v>0</v>
      </c>
      <c r="P1155" s="5">
        <v>42.15</v>
      </c>
      <c r="Q1155" s="5">
        <f t="shared" si="72"/>
        <v>162.97999999999999</v>
      </c>
      <c r="R1155" s="5">
        <f t="shared" si="73"/>
        <v>84.3</v>
      </c>
      <c r="S1155" s="5">
        <f t="shared" si="74"/>
        <v>78.679999999999993</v>
      </c>
      <c r="T1155" s="7">
        <f t="shared" si="75"/>
        <v>0.48275862068965514</v>
      </c>
    </row>
    <row r="1156" spans="1:20" ht="15.5" x14ac:dyDescent="0.35">
      <c r="A1156" s="1">
        <v>5108</v>
      </c>
      <c r="B1156" s="2">
        <v>46193</v>
      </c>
      <c r="C1156" s="3">
        <f>YEAR(SalesDataTable[[#This Row],[Order Date]])</f>
        <v>2026</v>
      </c>
      <c r="D1156" s="8" t="str">
        <f>"Q"&amp;ROUNDUP(MONTH(SalesDataTable[[#This Row],[Order Date]])/3,0)</f>
        <v>Q2</v>
      </c>
      <c r="E1156" s="3">
        <f>MONTH(SalesDataTable[[#This Row],[Order Date]])</f>
        <v>6</v>
      </c>
      <c r="F1156" s="3" t="str">
        <f>TEXT(SalesDataTable[[#This Row],[Order Date]],"MMM")</f>
        <v>Jun</v>
      </c>
      <c r="G1156" s="3" t="s">
        <v>6</v>
      </c>
      <c r="H1156" s="3" t="s">
        <v>27</v>
      </c>
      <c r="I1156" s="3" t="s">
        <v>8</v>
      </c>
      <c r="J1156" s="3" t="s">
        <v>16</v>
      </c>
      <c r="K1156" s="3" t="s">
        <v>14</v>
      </c>
      <c r="L1156" s="3" t="s">
        <v>48</v>
      </c>
      <c r="M1156" s="4">
        <v>8</v>
      </c>
      <c r="N1156" s="5">
        <v>162.71</v>
      </c>
      <c r="O1156" s="6">
        <v>0.2</v>
      </c>
      <c r="P1156" s="5">
        <v>85.27</v>
      </c>
      <c r="Q1156" s="5">
        <f t="shared" si="72"/>
        <v>1041.3440000000001</v>
      </c>
      <c r="R1156" s="5">
        <f t="shared" si="73"/>
        <v>682.16</v>
      </c>
      <c r="S1156" s="5">
        <f t="shared" si="74"/>
        <v>359.18400000000008</v>
      </c>
      <c r="T1156" s="7">
        <f t="shared" si="75"/>
        <v>0.34492348349824847</v>
      </c>
    </row>
    <row r="1157" spans="1:20" ht="15.5" x14ac:dyDescent="0.35">
      <c r="A1157" s="1">
        <v>1105</v>
      </c>
      <c r="B1157" s="2">
        <v>46194</v>
      </c>
      <c r="C1157" s="3">
        <f>YEAR(SalesDataTable[[#This Row],[Order Date]])</f>
        <v>2026</v>
      </c>
      <c r="D1157" s="8" t="str">
        <f>"Q"&amp;ROUNDUP(MONTH(SalesDataTable[[#This Row],[Order Date]])/3,0)</f>
        <v>Q2</v>
      </c>
      <c r="E1157" s="3">
        <f>MONTH(SalesDataTable[[#This Row],[Order Date]])</f>
        <v>6</v>
      </c>
      <c r="F1157" s="3" t="str">
        <f>TEXT(SalesDataTable[[#This Row],[Order Date]],"MMM")</f>
        <v>Jun</v>
      </c>
      <c r="G1157" s="3" t="s">
        <v>11</v>
      </c>
      <c r="H1157" s="3" t="s">
        <v>25</v>
      </c>
      <c r="I1157" s="3" t="s">
        <v>28</v>
      </c>
      <c r="J1157" s="3" t="s">
        <v>3</v>
      </c>
      <c r="K1157" s="3" t="s">
        <v>14</v>
      </c>
      <c r="L1157" s="3" t="s">
        <v>15</v>
      </c>
      <c r="M1157" s="4">
        <v>1</v>
      </c>
      <c r="N1157" s="5">
        <v>36.479999999999997</v>
      </c>
      <c r="O1157" s="6">
        <v>0.1</v>
      </c>
      <c r="P1157" s="5">
        <v>13.9</v>
      </c>
      <c r="Q1157" s="5">
        <f t="shared" si="72"/>
        <v>32.832000000000001</v>
      </c>
      <c r="R1157" s="5">
        <f t="shared" si="73"/>
        <v>13.9</v>
      </c>
      <c r="S1157" s="5">
        <f t="shared" si="74"/>
        <v>18.932000000000002</v>
      </c>
      <c r="T1157" s="7">
        <f t="shared" si="75"/>
        <v>0.57663255360623789</v>
      </c>
    </row>
    <row r="1158" spans="1:20" ht="15.5" x14ac:dyDescent="0.35">
      <c r="A1158" s="1">
        <v>2757</v>
      </c>
      <c r="B1158" s="2">
        <v>46194</v>
      </c>
      <c r="C1158" s="3">
        <f>YEAR(SalesDataTable[[#This Row],[Order Date]])</f>
        <v>2026</v>
      </c>
      <c r="D1158" s="8" t="str">
        <f>"Q"&amp;ROUNDUP(MONTH(SalesDataTable[[#This Row],[Order Date]])/3,0)</f>
        <v>Q2</v>
      </c>
      <c r="E1158" s="3">
        <f>MONTH(SalesDataTable[[#This Row],[Order Date]])</f>
        <v>6</v>
      </c>
      <c r="F1158" s="3" t="str">
        <f>TEXT(SalesDataTable[[#This Row],[Order Date]],"MMM")</f>
        <v>Jun</v>
      </c>
      <c r="G1158" s="3" t="s">
        <v>6</v>
      </c>
      <c r="H1158" s="3" t="s">
        <v>27</v>
      </c>
      <c r="I1158" s="3" t="s">
        <v>8</v>
      </c>
      <c r="J1158" s="3" t="s">
        <v>16</v>
      </c>
      <c r="K1158" s="3" t="s">
        <v>14</v>
      </c>
      <c r="L1158" s="3" t="s">
        <v>44</v>
      </c>
      <c r="M1158" s="4">
        <v>6</v>
      </c>
      <c r="N1158" s="5">
        <v>136.65</v>
      </c>
      <c r="O1158" s="6">
        <v>0.15</v>
      </c>
      <c r="P1158" s="5">
        <v>68.56</v>
      </c>
      <c r="Q1158" s="5">
        <f t="shared" si="72"/>
        <v>696.91500000000008</v>
      </c>
      <c r="R1158" s="5">
        <f t="shared" si="73"/>
        <v>411.36</v>
      </c>
      <c r="S1158" s="5">
        <f t="shared" si="74"/>
        <v>285.55500000000006</v>
      </c>
      <c r="T1158" s="7">
        <f t="shared" si="75"/>
        <v>0.4097415036266977</v>
      </c>
    </row>
    <row r="1159" spans="1:20" ht="15.5" x14ac:dyDescent="0.35">
      <c r="A1159" s="1">
        <v>3325</v>
      </c>
      <c r="B1159" s="2">
        <v>46194</v>
      </c>
      <c r="C1159" s="3">
        <f>YEAR(SalesDataTable[[#This Row],[Order Date]])</f>
        <v>2026</v>
      </c>
      <c r="D1159" s="8" t="str">
        <f>"Q"&amp;ROUNDUP(MONTH(SalesDataTable[[#This Row],[Order Date]])/3,0)</f>
        <v>Q2</v>
      </c>
      <c r="E1159" s="3">
        <f>MONTH(SalesDataTable[[#This Row],[Order Date]])</f>
        <v>6</v>
      </c>
      <c r="F1159" s="3" t="str">
        <f>TEXT(SalesDataTable[[#This Row],[Order Date]],"MMM")</f>
        <v>Jun</v>
      </c>
      <c r="G1159" s="3" t="s">
        <v>11</v>
      </c>
      <c r="H1159" s="3" t="s">
        <v>12</v>
      </c>
      <c r="I1159" s="3" t="s">
        <v>2</v>
      </c>
      <c r="J1159" s="3" t="s">
        <v>13</v>
      </c>
      <c r="K1159" s="3" t="s">
        <v>4</v>
      </c>
      <c r="L1159" s="3" t="s">
        <v>22</v>
      </c>
      <c r="M1159" s="4">
        <v>4</v>
      </c>
      <c r="N1159" s="5">
        <v>50.57</v>
      </c>
      <c r="O1159" s="6">
        <v>0</v>
      </c>
      <c r="P1159" s="5">
        <v>21.85</v>
      </c>
      <c r="Q1159" s="5">
        <f t="shared" si="72"/>
        <v>202.28</v>
      </c>
      <c r="R1159" s="5">
        <f t="shared" si="73"/>
        <v>87.4</v>
      </c>
      <c r="S1159" s="5">
        <f t="shared" si="74"/>
        <v>114.88</v>
      </c>
      <c r="T1159" s="7">
        <f t="shared" si="75"/>
        <v>0.56792564761716435</v>
      </c>
    </row>
    <row r="1160" spans="1:20" ht="15.5" x14ac:dyDescent="0.35">
      <c r="A1160" s="1">
        <v>4070</v>
      </c>
      <c r="B1160" s="2">
        <v>46194</v>
      </c>
      <c r="C1160" s="3">
        <f>YEAR(SalesDataTable[[#This Row],[Order Date]])</f>
        <v>2026</v>
      </c>
      <c r="D1160" s="8" t="str">
        <f>"Q"&amp;ROUNDUP(MONTH(SalesDataTable[[#This Row],[Order Date]])/3,0)</f>
        <v>Q2</v>
      </c>
      <c r="E1160" s="3">
        <f>MONTH(SalesDataTable[[#This Row],[Order Date]])</f>
        <v>6</v>
      </c>
      <c r="F1160" s="3" t="str">
        <f>TEXT(SalesDataTable[[#This Row],[Order Date]],"MMM")</f>
        <v>Jun</v>
      </c>
      <c r="G1160" s="3" t="s">
        <v>20</v>
      </c>
      <c r="H1160" s="3" t="s">
        <v>33</v>
      </c>
      <c r="I1160" s="3" t="s">
        <v>2</v>
      </c>
      <c r="J1160" s="3" t="s">
        <v>13</v>
      </c>
      <c r="K1160" s="3" t="s">
        <v>4</v>
      </c>
      <c r="L1160" s="3" t="s">
        <v>30</v>
      </c>
      <c r="M1160" s="4">
        <v>3</v>
      </c>
      <c r="N1160" s="5">
        <v>103.72</v>
      </c>
      <c r="O1160" s="6">
        <v>0</v>
      </c>
      <c r="P1160" s="5">
        <v>50.34</v>
      </c>
      <c r="Q1160" s="5">
        <f t="shared" si="72"/>
        <v>311.15999999999997</v>
      </c>
      <c r="R1160" s="5">
        <f t="shared" si="73"/>
        <v>151.02000000000001</v>
      </c>
      <c r="S1160" s="5">
        <f t="shared" si="74"/>
        <v>160.13999999999996</v>
      </c>
      <c r="T1160" s="7">
        <f t="shared" si="75"/>
        <v>0.51465483995372152</v>
      </c>
    </row>
    <row r="1161" spans="1:20" ht="15.5" x14ac:dyDescent="0.35">
      <c r="A1161" s="1">
        <v>4339</v>
      </c>
      <c r="B1161" s="2">
        <v>46194</v>
      </c>
      <c r="C1161" s="3">
        <f>YEAR(SalesDataTable[[#This Row],[Order Date]])</f>
        <v>2026</v>
      </c>
      <c r="D1161" s="8" t="str">
        <f>"Q"&amp;ROUNDUP(MONTH(SalesDataTable[[#This Row],[Order Date]])/3,0)</f>
        <v>Q2</v>
      </c>
      <c r="E1161" s="3">
        <f>MONTH(SalesDataTable[[#This Row],[Order Date]])</f>
        <v>6</v>
      </c>
      <c r="F1161" s="3" t="str">
        <f>TEXT(SalesDataTable[[#This Row],[Order Date]],"MMM")</f>
        <v>Jun</v>
      </c>
      <c r="G1161" s="3" t="s">
        <v>11</v>
      </c>
      <c r="H1161" s="3" t="s">
        <v>52</v>
      </c>
      <c r="I1161" s="3" t="s">
        <v>28</v>
      </c>
      <c r="J1161" s="3" t="s">
        <v>3</v>
      </c>
      <c r="K1161" s="3" t="s">
        <v>14</v>
      </c>
      <c r="L1161" s="3" t="s">
        <v>44</v>
      </c>
      <c r="M1161" s="4">
        <v>1</v>
      </c>
      <c r="N1161" s="5">
        <v>132.49</v>
      </c>
      <c r="O1161" s="6">
        <v>0</v>
      </c>
      <c r="P1161" s="5">
        <v>67.09</v>
      </c>
      <c r="Q1161" s="5">
        <f t="shared" si="72"/>
        <v>132.49</v>
      </c>
      <c r="R1161" s="5">
        <f t="shared" si="73"/>
        <v>67.09</v>
      </c>
      <c r="S1161" s="5">
        <f t="shared" si="74"/>
        <v>65.400000000000006</v>
      </c>
      <c r="T1161" s="7">
        <f t="shared" si="75"/>
        <v>0.49362216016303118</v>
      </c>
    </row>
    <row r="1162" spans="1:20" ht="15.5" x14ac:dyDescent="0.35">
      <c r="A1162" s="1">
        <v>731</v>
      </c>
      <c r="B1162" s="2">
        <v>46195</v>
      </c>
      <c r="C1162" s="3">
        <f>YEAR(SalesDataTable[[#This Row],[Order Date]])</f>
        <v>2026</v>
      </c>
      <c r="D1162" s="8" t="str">
        <f>"Q"&amp;ROUNDUP(MONTH(SalesDataTable[[#This Row],[Order Date]])/3,0)</f>
        <v>Q2</v>
      </c>
      <c r="E1162" s="3">
        <f>MONTH(SalesDataTable[[#This Row],[Order Date]])</f>
        <v>6</v>
      </c>
      <c r="F1162" s="3" t="str">
        <f>TEXT(SalesDataTable[[#This Row],[Order Date]],"MMM")</f>
        <v>Jun</v>
      </c>
      <c r="G1162" s="3" t="s">
        <v>11</v>
      </c>
      <c r="H1162" s="3" t="s">
        <v>18</v>
      </c>
      <c r="I1162" s="3" t="s">
        <v>2</v>
      </c>
      <c r="J1162" s="3" t="s">
        <v>13</v>
      </c>
      <c r="K1162" s="3" t="s">
        <v>23</v>
      </c>
      <c r="L1162" s="3" t="s">
        <v>40</v>
      </c>
      <c r="M1162" s="4">
        <v>2</v>
      </c>
      <c r="N1162" s="5">
        <v>80.650000000000006</v>
      </c>
      <c r="O1162" s="6">
        <v>0</v>
      </c>
      <c r="P1162" s="5">
        <v>39.18</v>
      </c>
      <c r="Q1162" s="5">
        <f t="shared" si="72"/>
        <v>161.30000000000001</v>
      </c>
      <c r="R1162" s="5">
        <f t="shared" si="73"/>
        <v>78.36</v>
      </c>
      <c r="S1162" s="5">
        <f t="shared" si="74"/>
        <v>82.940000000000012</v>
      </c>
      <c r="T1162" s="7">
        <f t="shared" si="75"/>
        <v>0.51419714817110973</v>
      </c>
    </row>
    <row r="1163" spans="1:20" ht="15.5" x14ac:dyDescent="0.35">
      <c r="A1163" s="1">
        <v>1362</v>
      </c>
      <c r="B1163" s="2">
        <v>46195</v>
      </c>
      <c r="C1163" s="3">
        <f>YEAR(SalesDataTable[[#This Row],[Order Date]])</f>
        <v>2026</v>
      </c>
      <c r="D1163" s="8" t="str">
        <f>"Q"&amp;ROUNDUP(MONTH(SalesDataTable[[#This Row],[Order Date]])/3,0)</f>
        <v>Q2</v>
      </c>
      <c r="E1163" s="3">
        <f>MONTH(SalesDataTable[[#This Row],[Order Date]])</f>
        <v>6</v>
      </c>
      <c r="F1163" s="3" t="str">
        <f>TEXT(SalesDataTable[[#This Row],[Order Date]],"MMM")</f>
        <v>Jun</v>
      </c>
      <c r="G1163" s="3" t="s">
        <v>6</v>
      </c>
      <c r="H1163" s="3" t="s">
        <v>7</v>
      </c>
      <c r="I1163" s="3" t="s">
        <v>19</v>
      </c>
      <c r="J1163" s="3" t="s">
        <v>13</v>
      </c>
      <c r="K1163" s="3" t="s">
        <v>34</v>
      </c>
      <c r="L1163" s="3" t="s">
        <v>42</v>
      </c>
      <c r="M1163" s="4">
        <v>1</v>
      </c>
      <c r="N1163" s="5">
        <v>35.409999999999997</v>
      </c>
      <c r="O1163" s="6">
        <v>0.05</v>
      </c>
      <c r="P1163" s="5">
        <v>13.9</v>
      </c>
      <c r="Q1163" s="5">
        <f t="shared" si="72"/>
        <v>33.639499999999998</v>
      </c>
      <c r="R1163" s="5">
        <f t="shared" si="73"/>
        <v>13.9</v>
      </c>
      <c r="S1163" s="5">
        <f t="shared" si="74"/>
        <v>19.7395</v>
      </c>
      <c r="T1163" s="7">
        <f t="shared" si="75"/>
        <v>0.58679528530447833</v>
      </c>
    </row>
    <row r="1164" spans="1:20" ht="15.5" x14ac:dyDescent="0.35">
      <c r="A1164" s="1">
        <v>1512</v>
      </c>
      <c r="B1164" s="2">
        <v>46195</v>
      </c>
      <c r="C1164" s="3">
        <f>YEAR(SalesDataTable[[#This Row],[Order Date]])</f>
        <v>2026</v>
      </c>
      <c r="D1164" s="8" t="str">
        <f>"Q"&amp;ROUNDUP(MONTH(SalesDataTable[[#This Row],[Order Date]])/3,0)</f>
        <v>Q2</v>
      </c>
      <c r="E1164" s="3">
        <f>MONTH(SalesDataTable[[#This Row],[Order Date]])</f>
        <v>6</v>
      </c>
      <c r="F1164" s="3" t="str">
        <f>TEXT(SalesDataTable[[#This Row],[Order Date]],"MMM")</f>
        <v>Jun</v>
      </c>
      <c r="G1164" s="3" t="s">
        <v>0</v>
      </c>
      <c r="H1164" s="3" t="s">
        <v>1</v>
      </c>
      <c r="I1164" s="3" t="s">
        <v>28</v>
      </c>
      <c r="J1164" s="3" t="s">
        <v>3</v>
      </c>
      <c r="K1164" s="3" t="s">
        <v>34</v>
      </c>
      <c r="L1164" s="3" t="s">
        <v>35</v>
      </c>
      <c r="M1164" s="4">
        <v>3</v>
      </c>
      <c r="N1164" s="5">
        <v>41.01</v>
      </c>
      <c r="O1164" s="6">
        <v>0</v>
      </c>
      <c r="P1164" s="5">
        <v>14.33</v>
      </c>
      <c r="Q1164" s="5">
        <f t="shared" si="72"/>
        <v>123.03</v>
      </c>
      <c r="R1164" s="5">
        <f t="shared" si="73"/>
        <v>42.99</v>
      </c>
      <c r="S1164" s="5">
        <f t="shared" si="74"/>
        <v>80.039999999999992</v>
      </c>
      <c r="T1164" s="7">
        <f t="shared" si="75"/>
        <v>0.65057303096805652</v>
      </c>
    </row>
    <row r="1165" spans="1:20" ht="15.5" x14ac:dyDescent="0.35">
      <c r="A1165" s="1">
        <v>1647</v>
      </c>
      <c r="B1165" s="2">
        <v>46195</v>
      </c>
      <c r="C1165" s="3">
        <f>YEAR(SalesDataTable[[#This Row],[Order Date]])</f>
        <v>2026</v>
      </c>
      <c r="D1165" s="8" t="str">
        <f>"Q"&amp;ROUNDUP(MONTH(SalesDataTable[[#This Row],[Order Date]])/3,0)</f>
        <v>Q2</v>
      </c>
      <c r="E1165" s="3">
        <f>MONTH(SalesDataTable[[#This Row],[Order Date]])</f>
        <v>6</v>
      </c>
      <c r="F1165" s="3" t="str">
        <f>TEXT(SalesDataTable[[#This Row],[Order Date]],"MMM")</f>
        <v>Jun</v>
      </c>
      <c r="G1165" s="3" t="s">
        <v>20</v>
      </c>
      <c r="H1165" s="3" t="s">
        <v>33</v>
      </c>
      <c r="I1165" s="3" t="s">
        <v>2</v>
      </c>
      <c r="J1165" s="3" t="s">
        <v>16</v>
      </c>
      <c r="K1165" s="3" t="s">
        <v>14</v>
      </c>
      <c r="L1165" s="3" t="s">
        <v>15</v>
      </c>
      <c r="M1165" s="4">
        <v>1</v>
      </c>
      <c r="N1165" s="5">
        <v>36.01</v>
      </c>
      <c r="O1165" s="6">
        <v>0</v>
      </c>
      <c r="P1165" s="5">
        <v>13.23</v>
      </c>
      <c r="Q1165" s="5">
        <f t="shared" si="72"/>
        <v>36.01</v>
      </c>
      <c r="R1165" s="5">
        <f t="shared" si="73"/>
        <v>13.23</v>
      </c>
      <c r="S1165" s="5">
        <f t="shared" si="74"/>
        <v>22.779999999999998</v>
      </c>
      <c r="T1165" s="7">
        <f t="shared" si="75"/>
        <v>0.63260205498472644</v>
      </c>
    </row>
    <row r="1166" spans="1:20" ht="15.5" x14ac:dyDescent="0.35">
      <c r="A1166" s="1">
        <v>2358</v>
      </c>
      <c r="B1166" s="2">
        <v>46195</v>
      </c>
      <c r="C1166" s="3">
        <f>YEAR(SalesDataTable[[#This Row],[Order Date]])</f>
        <v>2026</v>
      </c>
      <c r="D1166" s="8" t="str">
        <f>"Q"&amp;ROUNDUP(MONTH(SalesDataTable[[#This Row],[Order Date]])/3,0)</f>
        <v>Q2</v>
      </c>
      <c r="E1166" s="3">
        <f>MONTH(SalesDataTable[[#This Row],[Order Date]])</f>
        <v>6</v>
      </c>
      <c r="F1166" s="3" t="str">
        <f>TEXT(SalesDataTable[[#This Row],[Order Date]],"MMM")</f>
        <v>Jun</v>
      </c>
      <c r="G1166" s="3" t="s">
        <v>0</v>
      </c>
      <c r="H1166" s="3" t="s">
        <v>1</v>
      </c>
      <c r="I1166" s="3" t="s">
        <v>28</v>
      </c>
      <c r="J1166" s="3" t="s">
        <v>3</v>
      </c>
      <c r="K1166" s="3" t="s">
        <v>34</v>
      </c>
      <c r="L1166" s="3" t="s">
        <v>45</v>
      </c>
      <c r="M1166" s="4">
        <v>2</v>
      </c>
      <c r="N1166" s="5">
        <v>50.21</v>
      </c>
      <c r="O1166" s="6">
        <v>0.05</v>
      </c>
      <c r="P1166" s="5">
        <v>21.74</v>
      </c>
      <c r="Q1166" s="5">
        <f t="shared" si="72"/>
        <v>95.399000000000001</v>
      </c>
      <c r="R1166" s="5">
        <f t="shared" si="73"/>
        <v>43.48</v>
      </c>
      <c r="S1166" s="5">
        <f t="shared" si="74"/>
        <v>51.919000000000004</v>
      </c>
      <c r="T1166" s="7">
        <f t="shared" si="75"/>
        <v>0.54423002337550708</v>
      </c>
    </row>
    <row r="1167" spans="1:20" ht="15.5" x14ac:dyDescent="0.35">
      <c r="A1167" s="1">
        <v>2366</v>
      </c>
      <c r="B1167" s="2">
        <v>46195</v>
      </c>
      <c r="C1167" s="3">
        <f>YEAR(SalesDataTable[[#This Row],[Order Date]])</f>
        <v>2026</v>
      </c>
      <c r="D1167" s="8" t="str">
        <f>"Q"&amp;ROUNDUP(MONTH(SalesDataTable[[#This Row],[Order Date]])/3,0)</f>
        <v>Q2</v>
      </c>
      <c r="E1167" s="3">
        <f>MONTH(SalesDataTable[[#This Row],[Order Date]])</f>
        <v>6</v>
      </c>
      <c r="F1167" s="3" t="str">
        <f>TEXT(SalesDataTable[[#This Row],[Order Date]],"MMM")</f>
        <v>Jun</v>
      </c>
      <c r="G1167" s="3" t="s">
        <v>11</v>
      </c>
      <c r="H1167" s="3" t="s">
        <v>39</v>
      </c>
      <c r="I1167" s="3" t="s">
        <v>28</v>
      </c>
      <c r="J1167" s="3" t="s">
        <v>3</v>
      </c>
      <c r="K1167" s="3" t="s">
        <v>4</v>
      </c>
      <c r="L1167" s="3" t="s">
        <v>30</v>
      </c>
      <c r="M1167" s="4">
        <v>3</v>
      </c>
      <c r="N1167" s="5">
        <v>100.3</v>
      </c>
      <c r="O1167" s="6">
        <v>0</v>
      </c>
      <c r="P1167" s="5">
        <v>49.26</v>
      </c>
      <c r="Q1167" s="5">
        <f t="shared" si="72"/>
        <v>300.89999999999998</v>
      </c>
      <c r="R1167" s="5">
        <f t="shared" si="73"/>
        <v>147.78</v>
      </c>
      <c r="S1167" s="5">
        <f t="shared" si="74"/>
        <v>153.11999999999998</v>
      </c>
      <c r="T1167" s="7">
        <f t="shared" si="75"/>
        <v>0.5088733798604187</v>
      </c>
    </row>
    <row r="1168" spans="1:20" ht="15.5" x14ac:dyDescent="0.35">
      <c r="A1168" s="1">
        <v>3481</v>
      </c>
      <c r="B1168" s="2">
        <v>46195</v>
      </c>
      <c r="C1168" s="3">
        <f>YEAR(SalesDataTable[[#This Row],[Order Date]])</f>
        <v>2026</v>
      </c>
      <c r="D1168" s="8" t="str">
        <f>"Q"&amp;ROUNDUP(MONTH(SalesDataTable[[#This Row],[Order Date]])/3,0)</f>
        <v>Q2</v>
      </c>
      <c r="E1168" s="3">
        <f>MONTH(SalesDataTable[[#This Row],[Order Date]])</f>
        <v>6</v>
      </c>
      <c r="F1168" s="3" t="str">
        <f>TEXT(SalesDataTable[[#This Row],[Order Date]],"MMM")</f>
        <v>Jun</v>
      </c>
      <c r="G1168" s="3" t="s">
        <v>20</v>
      </c>
      <c r="H1168" s="3" t="s">
        <v>33</v>
      </c>
      <c r="I1168" s="3" t="s">
        <v>19</v>
      </c>
      <c r="J1168" s="3" t="s">
        <v>13</v>
      </c>
      <c r="K1168" s="3" t="s">
        <v>14</v>
      </c>
      <c r="L1168" s="3" t="s">
        <v>32</v>
      </c>
      <c r="M1168" s="4">
        <v>1</v>
      </c>
      <c r="N1168" s="5">
        <v>47.7</v>
      </c>
      <c r="O1168" s="6">
        <v>0.1</v>
      </c>
      <c r="P1168" s="5">
        <v>18.760000000000002</v>
      </c>
      <c r="Q1168" s="5">
        <f t="shared" si="72"/>
        <v>42.930000000000007</v>
      </c>
      <c r="R1168" s="5">
        <f t="shared" si="73"/>
        <v>18.760000000000002</v>
      </c>
      <c r="S1168" s="5">
        <f t="shared" si="74"/>
        <v>24.170000000000005</v>
      </c>
      <c r="T1168" s="7">
        <f t="shared" si="75"/>
        <v>0.56300955043093415</v>
      </c>
    </row>
    <row r="1169" spans="1:20" ht="15.5" x14ac:dyDescent="0.35">
      <c r="A1169" s="1">
        <v>3595</v>
      </c>
      <c r="B1169" s="2">
        <v>46195</v>
      </c>
      <c r="C1169" s="3">
        <f>YEAR(SalesDataTable[[#This Row],[Order Date]])</f>
        <v>2026</v>
      </c>
      <c r="D1169" s="8" t="str">
        <f>"Q"&amp;ROUNDUP(MONTH(SalesDataTable[[#This Row],[Order Date]])/3,0)</f>
        <v>Q2</v>
      </c>
      <c r="E1169" s="3">
        <f>MONTH(SalesDataTable[[#This Row],[Order Date]])</f>
        <v>6</v>
      </c>
      <c r="F1169" s="3" t="str">
        <f>TEXT(SalesDataTable[[#This Row],[Order Date]],"MMM")</f>
        <v>Jun</v>
      </c>
      <c r="G1169" s="3" t="s">
        <v>6</v>
      </c>
      <c r="H1169" s="3" t="s">
        <v>49</v>
      </c>
      <c r="I1169" s="3" t="s">
        <v>2</v>
      </c>
      <c r="J1169" s="3" t="s">
        <v>13</v>
      </c>
      <c r="K1169" s="3" t="s">
        <v>4</v>
      </c>
      <c r="L1169" s="3" t="s">
        <v>26</v>
      </c>
      <c r="M1169" s="4">
        <v>2</v>
      </c>
      <c r="N1169" s="5">
        <v>40.94</v>
      </c>
      <c r="O1169" s="6">
        <v>0.1</v>
      </c>
      <c r="P1169" s="5">
        <v>16.88</v>
      </c>
      <c r="Q1169" s="5">
        <f t="shared" si="72"/>
        <v>73.691999999999993</v>
      </c>
      <c r="R1169" s="5">
        <f t="shared" si="73"/>
        <v>33.76</v>
      </c>
      <c r="S1169" s="5">
        <f t="shared" si="74"/>
        <v>39.931999999999995</v>
      </c>
      <c r="T1169" s="7">
        <f t="shared" si="75"/>
        <v>0.54187700157411933</v>
      </c>
    </row>
    <row r="1170" spans="1:20" ht="15.5" x14ac:dyDescent="0.35">
      <c r="A1170" s="1">
        <v>3766</v>
      </c>
      <c r="B1170" s="2">
        <v>46195</v>
      </c>
      <c r="C1170" s="3">
        <f>YEAR(SalesDataTable[[#This Row],[Order Date]])</f>
        <v>2026</v>
      </c>
      <c r="D1170" s="8" t="str">
        <f>"Q"&amp;ROUNDUP(MONTH(SalesDataTable[[#This Row],[Order Date]])/3,0)</f>
        <v>Q2</v>
      </c>
      <c r="E1170" s="3">
        <f>MONTH(SalesDataTable[[#This Row],[Order Date]])</f>
        <v>6</v>
      </c>
      <c r="F1170" s="3" t="str">
        <f>TEXT(SalesDataTable[[#This Row],[Order Date]],"MMM")</f>
        <v>Jun</v>
      </c>
      <c r="G1170" s="3" t="s">
        <v>20</v>
      </c>
      <c r="H1170" s="3" t="s">
        <v>33</v>
      </c>
      <c r="I1170" s="3" t="s">
        <v>19</v>
      </c>
      <c r="J1170" s="3" t="s">
        <v>3</v>
      </c>
      <c r="K1170" s="3" t="s">
        <v>9</v>
      </c>
      <c r="L1170" s="3" t="s">
        <v>10</v>
      </c>
      <c r="M1170" s="4">
        <v>1</v>
      </c>
      <c r="N1170" s="5">
        <v>93.78</v>
      </c>
      <c r="O1170" s="6">
        <v>0</v>
      </c>
      <c r="P1170" s="5">
        <v>46.62</v>
      </c>
      <c r="Q1170" s="5">
        <f t="shared" si="72"/>
        <v>93.78</v>
      </c>
      <c r="R1170" s="5">
        <f t="shared" si="73"/>
        <v>46.62</v>
      </c>
      <c r="S1170" s="5">
        <f t="shared" si="74"/>
        <v>47.160000000000004</v>
      </c>
      <c r="T1170" s="7">
        <f t="shared" si="75"/>
        <v>0.50287907869481774</v>
      </c>
    </row>
    <row r="1171" spans="1:20" ht="15.5" x14ac:dyDescent="0.35">
      <c r="A1171" s="1">
        <v>3933</v>
      </c>
      <c r="B1171" s="2">
        <v>46195</v>
      </c>
      <c r="C1171" s="3">
        <f>YEAR(SalesDataTable[[#This Row],[Order Date]])</f>
        <v>2026</v>
      </c>
      <c r="D1171" s="8" t="str">
        <f>"Q"&amp;ROUNDUP(MONTH(SalesDataTable[[#This Row],[Order Date]])/3,0)</f>
        <v>Q2</v>
      </c>
      <c r="E1171" s="3">
        <f>MONTH(SalesDataTable[[#This Row],[Order Date]])</f>
        <v>6</v>
      </c>
      <c r="F1171" s="3" t="str">
        <f>TEXT(SalesDataTable[[#This Row],[Order Date]],"MMM")</f>
        <v>Jun</v>
      </c>
      <c r="G1171" s="3" t="s">
        <v>20</v>
      </c>
      <c r="H1171" s="3" t="s">
        <v>21</v>
      </c>
      <c r="I1171" s="3" t="s">
        <v>19</v>
      </c>
      <c r="J1171" s="3" t="s">
        <v>13</v>
      </c>
      <c r="K1171" s="3" t="s">
        <v>34</v>
      </c>
      <c r="L1171" s="3" t="s">
        <v>45</v>
      </c>
      <c r="M1171" s="4">
        <v>2</v>
      </c>
      <c r="N1171" s="5">
        <v>51.42</v>
      </c>
      <c r="O1171" s="6">
        <v>0</v>
      </c>
      <c r="P1171" s="5">
        <v>22.19</v>
      </c>
      <c r="Q1171" s="5">
        <f t="shared" si="72"/>
        <v>102.84</v>
      </c>
      <c r="R1171" s="5">
        <f t="shared" si="73"/>
        <v>44.38</v>
      </c>
      <c r="S1171" s="5">
        <f t="shared" si="74"/>
        <v>58.46</v>
      </c>
      <c r="T1171" s="7">
        <f t="shared" si="75"/>
        <v>0.56845585375340335</v>
      </c>
    </row>
    <row r="1172" spans="1:20" ht="15.5" x14ac:dyDescent="0.35">
      <c r="A1172" s="1">
        <v>3951</v>
      </c>
      <c r="B1172" s="2">
        <v>46195</v>
      </c>
      <c r="C1172" s="3">
        <f>YEAR(SalesDataTable[[#This Row],[Order Date]])</f>
        <v>2026</v>
      </c>
      <c r="D1172" s="8" t="str">
        <f>"Q"&amp;ROUNDUP(MONTH(SalesDataTable[[#This Row],[Order Date]])/3,0)</f>
        <v>Q2</v>
      </c>
      <c r="E1172" s="3">
        <f>MONTH(SalesDataTable[[#This Row],[Order Date]])</f>
        <v>6</v>
      </c>
      <c r="F1172" s="3" t="str">
        <f>TEXT(SalesDataTable[[#This Row],[Order Date]],"MMM")</f>
        <v>Jun</v>
      </c>
      <c r="G1172" s="3" t="s">
        <v>11</v>
      </c>
      <c r="H1172" s="3" t="s">
        <v>12</v>
      </c>
      <c r="I1172" s="3" t="s">
        <v>19</v>
      </c>
      <c r="J1172" s="3" t="s">
        <v>13</v>
      </c>
      <c r="K1172" s="3" t="s">
        <v>14</v>
      </c>
      <c r="L1172" s="3" t="s">
        <v>48</v>
      </c>
      <c r="M1172" s="4">
        <v>1</v>
      </c>
      <c r="N1172" s="5">
        <v>164.99</v>
      </c>
      <c r="O1172" s="6">
        <v>0.1</v>
      </c>
      <c r="P1172" s="5">
        <v>86.6</v>
      </c>
      <c r="Q1172" s="5">
        <f t="shared" si="72"/>
        <v>148.49100000000001</v>
      </c>
      <c r="R1172" s="5">
        <f t="shared" si="73"/>
        <v>86.6</v>
      </c>
      <c r="S1172" s="5">
        <f t="shared" si="74"/>
        <v>61.89100000000002</v>
      </c>
      <c r="T1172" s="7">
        <f t="shared" si="75"/>
        <v>0.41679967136055396</v>
      </c>
    </row>
    <row r="1173" spans="1:20" ht="15.5" x14ac:dyDescent="0.35">
      <c r="A1173" s="1">
        <v>4078</v>
      </c>
      <c r="B1173" s="2">
        <v>46195</v>
      </c>
      <c r="C1173" s="3">
        <f>YEAR(SalesDataTable[[#This Row],[Order Date]])</f>
        <v>2026</v>
      </c>
      <c r="D1173" s="8" t="str">
        <f>"Q"&amp;ROUNDUP(MONTH(SalesDataTable[[#This Row],[Order Date]])/3,0)</f>
        <v>Q2</v>
      </c>
      <c r="E1173" s="3">
        <f>MONTH(SalesDataTable[[#This Row],[Order Date]])</f>
        <v>6</v>
      </c>
      <c r="F1173" s="3" t="str">
        <f>TEXT(SalesDataTable[[#This Row],[Order Date]],"MMM")</f>
        <v>Jun</v>
      </c>
      <c r="G1173" s="3" t="s">
        <v>11</v>
      </c>
      <c r="H1173" s="3" t="s">
        <v>25</v>
      </c>
      <c r="I1173" s="3" t="s">
        <v>28</v>
      </c>
      <c r="J1173" s="3" t="s">
        <v>3</v>
      </c>
      <c r="K1173" s="3" t="s">
        <v>9</v>
      </c>
      <c r="L1173" s="3" t="s">
        <v>17</v>
      </c>
      <c r="M1173" s="4">
        <v>1</v>
      </c>
      <c r="N1173" s="5">
        <v>145.65</v>
      </c>
      <c r="O1173" s="6">
        <v>0</v>
      </c>
      <c r="P1173" s="5">
        <v>79.87</v>
      </c>
      <c r="Q1173" s="5">
        <f t="shared" si="72"/>
        <v>145.65</v>
      </c>
      <c r="R1173" s="5">
        <f t="shared" si="73"/>
        <v>79.87</v>
      </c>
      <c r="S1173" s="5">
        <f t="shared" si="74"/>
        <v>65.78</v>
      </c>
      <c r="T1173" s="7">
        <f t="shared" si="75"/>
        <v>0.45163062135255749</v>
      </c>
    </row>
    <row r="1174" spans="1:20" ht="15.5" x14ac:dyDescent="0.35">
      <c r="A1174" s="1">
        <v>4182</v>
      </c>
      <c r="B1174" s="2">
        <v>46195</v>
      </c>
      <c r="C1174" s="3">
        <f>YEAR(SalesDataTable[[#This Row],[Order Date]])</f>
        <v>2026</v>
      </c>
      <c r="D1174" s="8" t="str">
        <f>"Q"&amp;ROUNDUP(MONTH(SalesDataTable[[#This Row],[Order Date]])/3,0)</f>
        <v>Q2</v>
      </c>
      <c r="E1174" s="3">
        <f>MONTH(SalesDataTable[[#This Row],[Order Date]])</f>
        <v>6</v>
      </c>
      <c r="F1174" s="3" t="str">
        <f>TEXT(SalesDataTable[[#This Row],[Order Date]],"MMM")</f>
        <v>Jun</v>
      </c>
      <c r="G1174" s="3" t="s">
        <v>6</v>
      </c>
      <c r="H1174" s="3" t="s">
        <v>41</v>
      </c>
      <c r="I1174" s="3" t="s">
        <v>2</v>
      </c>
      <c r="J1174" s="3" t="s">
        <v>13</v>
      </c>
      <c r="K1174" s="3" t="s">
        <v>34</v>
      </c>
      <c r="L1174" s="3" t="s">
        <v>38</v>
      </c>
      <c r="M1174" s="4">
        <v>4</v>
      </c>
      <c r="N1174" s="5">
        <v>120.94</v>
      </c>
      <c r="O1174" s="6">
        <v>0.05</v>
      </c>
      <c r="P1174" s="5">
        <v>70.84</v>
      </c>
      <c r="Q1174" s="5">
        <f t="shared" si="72"/>
        <v>459.57199999999995</v>
      </c>
      <c r="R1174" s="5">
        <f t="shared" si="73"/>
        <v>283.36</v>
      </c>
      <c r="S1174" s="5">
        <f t="shared" si="74"/>
        <v>176.21199999999993</v>
      </c>
      <c r="T1174" s="7">
        <f t="shared" si="75"/>
        <v>0.38342631840059871</v>
      </c>
    </row>
    <row r="1175" spans="1:20" ht="15.5" x14ac:dyDescent="0.35">
      <c r="A1175" s="1">
        <v>323</v>
      </c>
      <c r="B1175" s="2">
        <v>46196</v>
      </c>
      <c r="C1175" s="3">
        <f>YEAR(SalesDataTable[[#This Row],[Order Date]])</f>
        <v>2026</v>
      </c>
      <c r="D1175" s="8" t="str">
        <f>"Q"&amp;ROUNDUP(MONTH(SalesDataTable[[#This Row],[Order Date]])/3,0)</f>
        <v>Q2</v>
      </c>
      <c r="E1175" s="3">
        <f>MONTH(SalesDataTable[[#This Row],[Order Date]])</f>
        <v>6</v>
      </c>
      <c r="F1175" s="3" t="str">
        <f>TEXT(SalesDataTable[[#This Row],[Order Date]],"MMM")</f>
        <v>Jun</v>
      </c>
      <c r="G1175" s="3" t="s">
        <v>20</v>
      </c>
      <c r="H1175" s="3" t="s">
        <v>47</v>
      </c>
      <c r="I1175" s="3" t="s">
        <v>2</v>
      </c>
      <c r="J1175" s="3" t="s">
        <v>3</v>
      </c>
      <c r="K1175" s="3" t="s">
        <v>14</v>
      </c>
      <c r="L1175" s="3" t="s">
        <v>15</v>
      </c>
      <c r="M1175" s="4">
        <v>1</v>
      </c>
      <c r="N1175" s="5">
        <v>36.94</v>
      </c>
      <c r="O1175" s="6">
        <v>0</v>
      </c>
      <c r="P1175" s="5">
        <v>13.25</v>
      </c>
      <c r="Q1175" s="5">
        <f t="shared" si="72"/>
        <v>36.94</v>
      </c>
      <c r="R1175" s="5">
        <f t="shared" si="73"/>
        <v>13.25</v>
      </c>
      <c r="S1175" s="5">
        <f t="shared" si="74"/>
        <v>23.689999999999998</v>
      </c>
      <c r="T1175" s="7">
        <f t="shared" si="75"/>
        <v>0.64131023280996213</v>
      </c>
    </row>
    <row r="1176" spans="1:20" ht="15.5" x14ac:dyDescent="0.35">
      <c r="A1176" s="1">
        <v>544</v>
      </c>
      <c r="B1176" s="2">
        <v>46196</v>
      </c>
      <c r="C1176" s="3">
        <f>YEAR(SalesDataTable[[#This Row],[Order Date]])</f>
        <v>2026</v>
      </c>
      <c r="D1176" s="8" t="str">
        <f>"Q"&amp;ROUNDUP(MONTH(SalesDataTable[[#This Row],[Order Date]])/3,0)</f>
        <v>Q2</v>
      </c>
      <c r="E1176" s="3">
        <f>MONTH(SalesDataTable[[#This Row],[Order Date]])</f>
        <v>6</v>
      </c>
      <c r="F1176" s="3" t="str">
        <f>TEXT(SalesDataTable[[#This Row],[Order Date]],"MMM")</f>
        <v>Jun</v>
      </c>
      <c r="G1176" s="3" t="s">
        <v>0</v>
      </c>
      <c r="H1176" s="3" t="s">
        <v>50</v>
      </c>
      <c r="I1176" s="3" t="s">
        <v>2</v>
      </c>
      <c r="J1176" s="3" t="s">
        <v>16</v>
      </c>
      <c r="K1176" s="3" t="s">
        <v>9</v>
      </c>
      <c r="L1176" s="3" t="s">
        <v>10</v>
      </c>
      <c r="M1176" s="4">
        <v>1</v>
      </c>
      <c r="N1176" s="5">
        <v>90.3</v>
      </c>
      <c r="O1176" s="6">
        <v>0.05</v>
      </c>
      <c r="P1176" s="5">
        <v>45.07</v>
      </c>
      <c r="Q1176" s="5">
        <f t="shared" si="72"/>
        <v>85.784999999999997</v>
      </c>
      <c r="R1176" s="5">
        <f t="shared" si="73"/>
        <v>45.07</v>
      </c>
      <c r="S1176" s="5">
        <f t="shared" si="74"/>
        <v>40.714999999999996</v>
      </c>
      <c r="T1176" s="7">
        <f t="shared" si="75"/>
        <v>0.47461677449437545</v>
      </c>
    </row>
    <row r="1177" spans="1:20" ht="15.5" x14ac:dyDescent="0.35">
      <c r="A1177" s="1">
        <v>1570</v>
      </c>
      <c r="B1177" s="2">
        <v>46196</v>
      </c>
      <c r="C1177" s="3">
        <f>YEAR(SalesDataTable[[#This Row],[Order Date]])</f>
        <v>2026</v>
      </c>
      <c r="D1177" s="8" t="str">
        <f>"Q"&amp;ROUNDUP(MONTH(SalesDataTable[[#This Row],[Order Date]])/3,0)</f>
        <v>Q2</v>
      </c>
      <c r="E1177" s="3">
        <f>MONTH(SalesDataTable[[#This Row],[Order Date]])</f>
        <v>6</v>
      </c>
      <c r="F1177" s="3" t="str">
        <f>TEXT(SalesDataTable[[#This Row],[Order Date]],"MMM")</f>
        <v>Jun</v>
      </c>
      <c r="G1177" s="3" t="s">
        <v>20</v>
      </c>
      <c r="H1177" s="3" t="s">
        <v>47</v>
      </c>
      <c r="I1177" s="3" t="s">
        <v>28</v>
      </c>
      <c r="J1177" s="3" t="s">
        <v>3</v>
      </c>
      <c r="K1177" s="3" t="s">
        <v>23</v>
      </c>
      <c r="L1177" s="3" t="s">
        <v>24</v>
      </c>
      <c r="M1177" s="4">
        <v>1</v>
      </c>
      <c r="N1177" s="5">
        <v>335.05</v>
      </c>
      <c r="O1177" s="6">
        <v>0</v>
      </c>
      <c r="P1177" s="5">
        <v>191.67</v>
      </c>
      <c r="Q1177" s="5">
        <f t="shared" si="72"/>
        <v>335.05</v>
      </c>
      <c r="R1177" s="5">
        <f t="shared" si="73"/>
        <v>191.67</v>
      </c>
      <c r="S1177" s="5">
        <f t="shared" si="74"/>
        <v>143.38000000000002</v>
      </c>
      <c r="T1177" s="7">
        <f t="shared" si="75"/>
        <v>0.42793612893597976</v>
      </c>
    </row>
    <row r="1178" spans="1:20" ht="15.5" x14ac:dyDescent="0.35">
      <c r="A1178" s="1">
        <v>1932</v>
      </c>
      <c r="B1178" s="2">
        <v>46196</v>
      </c>
      <c r="C1178" s="3">
        <f>YEAR(SalesDataTable[[#This Row],[Order Date]])</f>
        <v>2026</v>
      </c>
      <c r="D1178" s="8" t="str">
        <f>"Q"&amp;ROUNDUP(MONTH(SalesDataTable[[#This Row],[Order Date]])/3,0)</f>
        <v>Q2</v>
      </c>
      <c r="E1178" s="3">
        <f>MONTH(SalesDataTable[[#This Row],[Order Date]])</f>
        <v>6</v>
      </c>
      <c r="F1178" s="3" t="str">
        <f>TEXT(SalesDataTable[[#This Row],[Order Date]],"MMM")</f>
        <v>Jun</v>
      </c>
      <c r="G1178" s="3" t="s">
        <v>20</v>
      </c>
      <c r="H1178" s="3" t="s">
        <v>33</v>
      </c>
      <c r="I1178" s="3" t="s">
        <v>2</v>
      </c>
      <c r="J1178" s="3" t="s">
        <v>13</v>
      </c>
      <c r="K1178" s="3" t="s">
        <v>14</v>
      </c>
      <c r="L1178" s="3" t="s">
        <v>15</v>
      </c>
      <c r="M1178" s="4">
        <v>1</v>
      </c>
      <c r="N1178" s="5">
        <v>35.9</v>
      </c>
      <c r="O1178" s="6">
        <v>0.05</v>
      </c>
      <c r="P1178" s="5">
        <v>13.81</v>
      </c>
      <c r="Q1178" s="5">
        <f t="shared" si="72"/>
        <v>34.104999999999997</v>
      </c>
      <c r="R1178" s="5">
        <f t="shared" si="73"/>
        <v>13.81</v>
      </c>
      <c r="S1178" s="5">
        <f t="shared" si="74"/>
        <v>20.294999999999995</v>
      </c>
      <c r="T1178" s="7">
        <f t="shared" si="75"/>
        <v>0.59507403606509301</v>
      </c>
    </row>
    <row r="1179" spans="1:20" ht="15.5" x14ac:dyDescent="0.35">
      <c r="A1179" s="1">
        <v>4352</v>
      </c>
      <c r="B1179" s="2">
        <v>46196</v>
      </c>
      <c r="C1179" s="3">
        <f>YEAR(SalesDataTable[[#This Row],[Order Date]])</f>
        <v>2026</v>
      </c>
      <c r="D1179" s="8" t="str">
        <f>"Q"&amp;ROUNDUP(MONTH(SalesDataTable[[#This Row],[Order Date]])/3,0)</f>
        <v>Q2</v>
      </c>
      <c r="E1179" s="3">
        <f>MONTH(SalesDataTable[[#This Row],[Order Date]])</f>
        <v>6</v>
      </c>
      <c r="F1179" s="3" t="str">
        <f>TEXT(SalesDataTable[[#This Row],[Order Date]],"MMM")</f>
        <v>Jun</v>
      </c>
      <c r="G1179" s="3" t="s">
        <v>20</v>
      </c>
      <c r="H1179" s="3" t="s">
        <v>47</v>
      </c>
      <c r="I1179" s="3" t="s">
        <v>2</v>
      </c>
      <c r="J1179" s="3" t="s">
        <v>3</v>
      </c>
      <c r="K1179" s="3" t="s">
        <v>4</v>
      </c>
      <c r="L1179" s="3" t="s">
        <v>22</v>
      </c>
      <c r="M1179" s="4">
        <v>6</v>
      </c>
      <c r="N1179" s="5">
        <v>51.34</v>
      </c>
      <c r="O1179" s="6">
        <v>0.1</v>
      </c>
      <c r="P1179" s="5">
        <v>22.47</v>
      </c>
      <c r="Q1179" s="5">
        <f t="shared" si="72"/>
        <v>277.23600000000005</v>
      </c>
      <c r="R1179" s="5">
        <f t="shared" si="73"/>
        <v>134.82</v>
      </c>
      <c r="S1179" s="5">
        <f t="shared" si="74"/>
        <v>142.41600000000005</v>
      </c>
      <c r="T1179" s="7">
        <f t="shared" si="75"/>
        <v>0.51369951954291659</v>
      </c>
    </row>
    <row r="1180" spans="1:20" ht="15.5" x14ac:dyDescent="0.35">
      <c r="A1180" s="1">
        <v>4561</v>
      </c>
      <c r="B1180" s="2">
        <v>46196</v>
      </c>
      <c r="C1180" s="3">
        <f>YEAR(SalesDataTable[[#This Row],[Order Date]])</f>
        <v>2026</v>
      </c>
      <c r="D1180" s="8" t="str">
        <f>"Q"&amp;ROUNDUP(MONTH(SalesDataTable[[#This Row],[Order Date]])/3,0)</f>
        <v>Q2</v>
      </c>
      <c r="E1180" s="3">
        <f>MONTH(SalesDataTable[[#This Row],[Order Date]])</f>
        <v>6</v>
      </c>
      <c r="F1180" s="3" t="str">
        <f>TEXT(SalesDataTable[[#This Row],[Order Date]],"MMM")</f>
        <v>Jun</v>
      </c>
      <c r="G1180" s="3" t="s">
        <v>0</v>
      </c>
      <c r="H1180" s="3" t="s">
        <v>1</v>
      </c>
      <c r="I1180" s="3" t="s">
        <v>19</v>
      </c>
      <c r="J1180" s="3" t="s">
        <v>3</v>
      </c>
      <c r="K1180" s="3" t="s">
        <v>9</v>
      </c>
      <c r="L1180" s="3" t="s">
        <v>37</v>
      </c>
      <c r="M1180" s="4">
        <v>1</v>
      </c>
      <c r="N1180" s="5">
        <v>157.91</v>
      </c>
      <c r="O1180" s="6">
        <v>0</v>
      </c>
      <c r="P1180" s="5">
        <v>77.12</v>
      </c>
      <c r="Q1180" s="5">
        <f t="shared" si="72"/>
        <v>157.91</v>
      </c>
      <c r="R1180" s="5">
        <f t="shared" si="73"/>
        <v>77.12</v>
      </c>
      <c r="S1180" s="5">
        <f t="shared" si="74"/>
        <v>80.789999999999992</v>
      </c>
      <c r="T1180" s="7">
        <f t="shared" si="75"/>
        <v>0.51162054334747642</v>
      </c>
    </row>
    <row r="1181" spans="1:20" ht="15.5" x14ac:dyDescent="0.35">
      <c r="A1181" s="1">
        <v>4741</v>
      </c>
      <c r="B1181" s="2">
        <v>46196</v>
      </c>
      <c r="C1181" s="3">
        <f>YEAR(SalesDataTable[[#This Row],[Order Date]])</f>
        <v>2026</v>
      </c>
      <c r="D1181" s="8" t="str">
        <f>"Q"&amp;ROUNDUP(MONTH(SalesDataTable[[#This Row],[Order Date]])/3,0)</f>
        <v>Q2</v>
      </c>
      <c r="E1181" s="3">
        <f>MONTH(SalesDataTable[[#This Row],[Order Date]])</f>
        <v>6</v>
      </c>
      <c r="F1181" s="3" t="str">
        <f>TEXT(SalesDataTable[[#This Row],[Order Date]],"MMM")</f>
        <v>Jun</v>
      </c>
      <c r="G1181" s="3" t="s">
        <v>20</v>
      </c>
      <c r="H1181" s="3" t="s">
        <v>47</v>
      </c>
      <c r="I1181" s="3" t="s">
        <v>2</v>
      </c>
      <c r="J1181" s="3" t="s">
        <v>13</v>
      </c>
      <c r="K1181" s="3" t="s">
        <v>4</v>
      </c>
      <c r="L1181" s="3" t="s">
        <v>26</v>
      </c>
      <c r="M1181" s="4">
        <v>3</v>
      </c>
      <c r="N1181" s="5">
        <v>41.09</v>
      </c>
      <c r="O1181" s="6">
        <v>0.05</v>
      </c>
      <c r="P1181" s="5">
        <v>16.809999999999999</v>
      </c>
      <c r="Q1181" s="5">
        <f t="shared" si="72"/>
        <v>117.10650000000001</v>
      </c>
      <c r="R1181" s="5">
        <f t="shared" si="73"/>
        <v>50.429999999999993</v>
      </c>
      <c r="S1181" s="5">
        <f t="shared" si="74"/>
        <v>66.676500000000019</v>
      </c>
      <c r="T1181" s="7">
        <f t="shared" si="75"/>
        <v>0.569366346018368</v>
      </c>
    </row>
    <row r="1182" spans="1:20" ht="15.5" x14ac:dyDescent="0.35">
      <c r="A1182" s="1">
        <v>4882</v>
      </c>
      <c r="B1182" s="2">
        <v>46196</v>
      </c>
      <c r="C1182" s="3">
        <f>YEAR(SalesDataTable[[#This Row],[Order Date]])</f>
        <v>2026</v>
      </c>
      <c r="D1182" s="8" t="str">
        <f>"Q"&amp;ROUNDUP(MONTH(SalesDataTable[[#This Row],[Order Date]])/3,0)</f>
        <v>Q2</v>
      </c>
      <c r="E1182" s="3">
        <f>MONTH(SalesDataTable[[#This Row],[Order Date]])</f>
        <v>6</v>
      </c>
      <c r="F1182" s="3" t="str">
        <f>TEXT(SalesDataTable[[#This Row],[Order Date]],"MMM")</f>
        <v>Jun</v>
      </c>
      <c r="G1182" s="3" t="s">
        <v>6</v>
      </c>
      <c r="H1182" s="3" t="s">
        <v>43</v>
      </c>
      <c r="I1182" s="3" t="s">
        <v>2</v>
      </c>
      <c r="J1182" s="3" t="s">
        <v>3</v>
      </c>
      <c r="K1182" s="3" t="s">
        <v>23</v>
      </c>
      <c r="L1182" s="3" t="s">
        <v>51</v>
      </c>
      <c r="M1182" s="4">
        <v>2</v>
      </c>
      <c r="N1182" s="5">
        <v>120.18</v>
      </c>
      <c r="O1182" s="6">
        <v>0.05</v>
      </c>
      <c r="P1182" s="5">
        <v>59.4</v>
      </c>
      <c r="Q1182" s="5">
        <f t="shared" si="72"/>
        <v>228.34200000000001</v>
      </c>
      <c r="R1182" s="5">
        <f t="shared" si="73"/>
        <v>118.8</v>
      </c>
      <c r="S1182" s="5">
        <f t="shared" si="74"/>
        <v>109.54200000000002</v>
      </c>
      <c r="T1182" s="7">
        <f t="shared" si="75"/>
        <v>0.47972777675591882</v>
      </c>
    </row>
    <row r="1183" spans="1:20" ht="15.5" x14ac:dyDescent="0.35">
      <c r="A1183" s="1">
        <v>4885</v>
      </c>
      <c r="B1183" s="2">
        <v>46196</v>
      </c>
      <c r="C1183" s="3">
        <f>YEAR(SalesDataTable[[#This Row],[Order Date]])</f>
        <v>2026</v>
      </c>
      <c r="D1183" s="8" t="str">
        <f>"Q"&amp;ROUNDUP(MONTH(SalesDataTable[[#This Row],[Order Date]])/3,0)</f>
        <v>Q2</v>
      </c>
      <c r="E1183" s="3">
        <f>MONTH(SalesDataTable[[#This Row],[Order Date]])</f>
        <v>6</v>
      </c>
      <c r="F1183" s="3" t="str">
        <f>TEXT(SalesDataTable[[#This Row],[Order Date]],"MMM")</f>
        <v>Jun</v>
      </c>
      <c r="G1183" s="3" t="s">
        <v>20</v>
      </c>
      <c r="H1183" s="3" t="s">
        <v>47</v>
      </c>
      <c r="I1183" s="3" t="s">
        <v>28</v>
      </c>
      <c r="J1183" s="3" t="s">
        <v>13</v>
      </c>
      <c r="K1183" s="3" t="s">
        <v>23</v>
      </c>
      <c r="L1183" s="3" t="s">
        <v>29</v>
      </c>
      <c r="M1183" s="4">
        <v>1</v>
      </c>
      <c r="N1183" s="5">
        <v>198.1</v>
      </c>
      <c r="O1183" s="6">
        <v>0.1</v>
      </c>
      <c r="P1183" s="5">
        <v>103.46</v>
      </c>
      <c r="Q1183" s="5">
        <f t="shared" si="72"/>
        <v>178.29</v>
      </c>
      <c r="R1183" s="5">
        <f t="shared" si="73"/>
        <v>103.46</v>
      </c>
      <c r="S1183" s="5">
        <f t="shared" si="74"/>
        <v>74.83</v>
      </c>
      <c r="T1183" s="7">
        <f t="shared" si="75"/>
        <v>0.41970946211228899</v>
      </c>
    </row>
    <row r="1184" spans="1:20" ht="15.5" x14ac:dyDescent="0.35">
      <c r="A1184" s="1">
        <v>4982</v>
      </c>
      <c r="B1184" s="2">
        <v>46196</v>
      </c>
      <c r="C1184" s="3">
        <f>YEAR(SalesDataTable[[#This Row],[Order Date]])</f>
        <v>2026</v>
      </c>
      <c r="D1184" s="8" t="str">
        <f>"Q"&amp;ROUNDUP(MONTH(SalesDataTable[[#This Row],[Order Date]])/3,0)</f>
        <v>Q2</v>
      </c>
      <c r="E1184" s="3">
        <f>MONTH(SalesDataTable[[#This Row],[Order Date]])</f>
        <v>6</v>
      </c>
      <c r="F1184" s="3" t="str">
        <f>TEXT(SalesDataTable[[#This Row],[Order Date]],"MMM")</f>
        <v>Jun</v>
      </c>
      <c r="G1184" s="3" t="s">
        <v>11</v>
      </c>
      <c r="H1184" s="3" t="s">
        <v>39</v>
      </c>
      <c r="I1184" s="3" t="s">
        <v>2</v>
      </c>
      <c r="J1184" s="3" t="s">
        <v>3</v>
      </c>
      <c r="K1184" s="3" t="s">
        <v>14</v>
      </c>
      <c r="L1184" s="3" t="s">
        <v>15</v>
      </c>
      <c r="M1184" s="4">
        <v>1</v>
      </c>
      <c r="N1184" s="5">
        <v>36.700000000000003</v>
      </c>
      <c r="O1184" s="6">
        <v>0.15</v>
      </c>
      <c r="P1184" s="5">
        <v>13.59</v>
      </c>
      <c r="Q1184" s="5">
        <f t="shared" si="72"/>
        <v>31.195</v>
      </c>
      <c r="R1184" s="5">
        <f t="shared" si="73"/>
        <v>13.59</v>
      </c>
      <c r="S1184" s="5">
        <f t="shared" si="74"/>
        <v>17.605</v>
      </c>
      <c r="T1184" s="7">
        <f t="shared" si="75"/>
        <v>0.56435326174066358</v>
      </c>
    </row>
    <row r="1185" spans="1:20" ht="15.5" x14ac:dyDescent="0.35">
      <c r="A1185" s="1">
        <v>40</v>
      </c>
      <c r="B1185" s="2">
        <v>46197</v>
      </c>
      <c r="C1185" s="3">
        <f>YEAR(SalesDataTable[[#This Row],[Order Date]])</f>
        <v>2026</v>
      </c>
      <c r="D1185" s="8" t="str">
        <f>"Q"&amp;ROUNDUP(MONTH(SalesDataTable[[#This Row],[Order Date]])/3,0)</f>
        <v>Q2</v>
      </c>
      <c r="E1185" s="3">
        <f>MONTH(SalesDataTable[[#This Row],[Order Date]])</f>
        <v>6</v>
      </c>
      <c r="F1185" s="3" t="str">
        <f>TEXT(SalesDataTable[[#This Row],[Order Date]],"MMM")</f>
        <v>Jun</v>
      </c>
      <c r="G1185" s="3" t="s">
        <v>20</v>
      </c>
      <c r="H1185" s="3" t="s">
        <v>31</v>
      </c>
      <c r="I1185" s="3" t="s">
        <v>19</v>
      </c>
      <c r="J1185" s="3" t="s">
        <v>13</v>
      </c>
      <c r="K1185" s="3" t="s">
        <v>14</v>
      </c>
      <c r="L1185" s="3" t="s">
        <v>48</v>
      </c>
      <c r="M1185" s="4">
        <v>1</v>
      </c>
      <c r="N1185" s="5">
        <v>167.23</v>
      </c>
      <c r="O1185" s="6">
        <v>0.05</v>
      </c>
      <c r="P1185" s="5">
        <v>85.14</v>
      </c>
      <c r="Q1185" s="5">
        <f t="shared" si="72"/>
        <v>158.86849999999998</v>
      </c>
      <c r="R1185" s="5">
        <f t="shared" si="73"/>
        <v>85.14</v>
      </c>
      <c r="S1185" s="5">
        <f t="shared" si="74"/>
        <v>73.728499999999983</v>
      </c>
      <c r="T1185" s="7">
        <f t="shared" si="75"/>
        <v>0.46408507665144438</v>
      </c>
    </row>
    <row r="1186" spans="1:20" ht="15.5" x14ac:dyDescent="0.35">
      <c r="A1186" s="1">
        <v>110</v>
      </c>
      <c r="B1186" s="2">
        <v>46197</v>
      </c>
      <c r="C1186" s="3">
        <f>YEAR(SalesDataTable[[#This Row],[Order Date]])</f>
        <v>2026</v>
      </c>
      <c r="D1186" s="8" t="str">
        <f>"Q"&amp;ROUNDUP(MONTH(SalesDataTable[[#This Row],[Order Date]])/3,0)</f>
        <v>Q2</v>
      </c>
      <c r="E1186" s="3">
        <f>MONTH(SalesDataTable[[#This Row],[Order Date]])</f>
        <v>6</v>
      </c>
      <c r="F1186" s="3" t="str">
        <f>TEXT(SalesDataTable[[#This Row],[Order Date]],"MMM")</f>
        <v>Jun</v>
      </c>
      <c r="G1186" s="3" t="s">
        <v>6</v>
      </c>
      <c r="H1186" s="3" t="s">
        <v>43</v>
      </c>
      <c r="I1186" s="3" t="s">
        <v>19</v>
      </c>
      <c r="J1186" s="3" t="s">
        <v>16</v>
      </c>
      <c r="K1186" s="3" t="s">
        <v>9</v>
      </c>
      <c r="L1186" s="3" t="s">
        <v>46</v>
      </c>
      <c r="M1186" s="4">
        <v>2</v>
      </c>
      <c r="N1186" s="5">
        <v>72.97</v>
      </c>
      <c r="O1186" s="6">
        <v>0</v>
      </c>
      <c r="P1186" s="5">
        <v>31.57</v>
      </c>
      <c r="Q1186" s="5">
        <f t="shared" si="72"/>
        <v>145.94</v>
      </c>
      <c r="R1186" s="5">
        <f t="shared" si="73"/>
        <v>63.14</v>
      </c>
      <c r="S1186" s="5">
        <f t="shared" si="74"/>
        <v>82.8</v>
      </c>
      <c r="T1186" s="7">
        <f t="shared" si="75"/>
        <v>0.56735644785528294</v>
      </c>
    </row>
    <row r="1187" spans="1:20" ht="15.5" x14ac:dyDescent="0.35">
      <c r="A1187" s="1">
        <v>1169</v>
      </c>
      <c r="B1187" s="2">
        <v>46197</v>
      </c>
      <c r="C1187" s="3">
        <f>YEAR(SalesDataTable[[#This Row],[Order Date]])</f>
        <v>2026</v>
      </c>
      <c r="D1187" s="8" t="str">
        <f>"Q"&amp;ROUNDUP(MONTH(SalesDataTable[[#This Row],[Order Date]])/3,0)</f>
        <v>Q2</v>
      </c>
      <c r="E1187" s="3">
        <f>MONTH(SalesDataTable[[#This Row],[Order Date]])</f>
        <v>6</v>
      </c>
      <c r="F1187" s="3" t="str">
        <f>TEXT(SalesDataTable[[#This Row],[Order Date]],"MMM")</f>
        <v>Jun</v>
      </c>
      <c r="G1187" s="3" t="s">
        <v>6</v>
      </c>
      <c r="H1187" s="3" t="s">
        <v>41</v>
      </c>
      <c r="I1187" s="3" t="s">
        <v>19</v>
      </c>
      <c r="J1187" s="3" t="s">
        <v>13</v>
      </c>
      <c r="K1187" s="3" t="s">
        <v>4</v>
      </c>
      <c r="L1187" s="3" t="s">
        <v>5</v>
      </c>
      <c r="M1187" s="4">
        <v>3</v>
      </c>
      <c r="N1187" s="5">
        <v>82.91</v>
      </c>
      <c r="O1187" s="6">
        <v>0</v>
      </c>
      <c r="P1187" s="5">
        <v>42.29</v>
      </c>
      <c r="Q1187" s="5">
        <f t="shared" si="72"/>
        <v>248.73</v>
      </c>
      <c r="R1187" s="5">
        <f t="shared" si="73"/>
        <v>126.87</v>
      </c>
      <c r="S1187" s="5">
        <f t="shared" si="74"/>
        <v>121.85999999999999</v>
      </c>
      <c r="T1187" s="7">
        <f t="shared" si="75"/>
        <v>0.4899288384995778</v>
      </c>
    </row>
    <row r="1188" spans="1:20" ht="15.5" x14ac:dyDescent="0.35">
      <c r="A1188" s="1">
        <v>2211</v>
      </c>
      <c r="B1188" s="2">
        <v>46197</v>
      </c>
      <c r="C1188" s="3">
        <f>YEAR(SalesDataTable[[#This Row],[Order Date]])</f>
        <v>2026</v>
      </c>
      <c r="D1188" s="8" t="str">
        <f>"Q"&amp;ROUNDUP(MONTH(SalesDataTable[[#This Row],[Order Date]])/3,0)</f>
        <v>Q2</v>
      </c>
      <c r="E1188" s="3">
        <f>MONTH(SalesDataTable[[#This Row],[Order Date]])</f>
        <v>6</v>
      </c>
      <c r="F1188" s="3" t="str">
        <f>TEXT(SalesDataTable[[#This Row],[Order Date]],"MMM")</f>
        <v>Jun</v>
      </c>
      <c r="G1188" s="3" t="s">
        <v>11</v>
      </c>
      <c r="H1188" s="3" t="s">
        <v>39</v>
      </c>
      <c r="I1188" s="3" t="s">
        <v>28</v>
      </c>
      <c r="J1188" s="3" t="s">
        <v>13</v>
      </c>
      <c r="K1188" s="3" t="s">
        <v>34</v>
      </c>
      <c r="L1188" s="3" t="s">
        <v>35</v>
      </c>
      <c r="M1188" s="4">
        <v>2</v>
      </c>
      <c r="N1188" s="5">
        <v>41.25</v>
      </c>
      <c r="O1188" s="6">
        <v>0</v>
      </c>
      <c r="P1188" s="5">
        <v>14.72</v>
      </c>
      <c r="Q1188" s="5">
        <f t="shared" si="72"/>
        <v>82.5</v>
      </c>
      <c r="R1188" s="5">
        <f t="shared" si="73"/>
        <v>29.44</v>
      </c>
      <c r="S1188" s="5">
        <f t="shared" si="74"/>
        <v>53.06</v>
      </c>
      <c r="T1188" s="7">
        <f t="shared" si="75"/>
        <v>0.64315151515151514</v>
      </c>
    </row>
    <row r="1189" spans="1:20" ht="15.5" x14ac:dyDescent="0.35">
      <c r="A1189" s="1">
        <v>3494</v>
      </c>
      <c r="B1189" s="2">
        <v>46197</v>
      </c>
      <c r="C1189" s="3">
        <f>YEAR(SalesDataTable[[#This Row],[Order Date]])</f>
        <v>2026</v>
      </c>
      <c r="D1189" s="8" t="str">
        <f>"Q"&amp;ROUNDUP(MONTH(SalesDataTable[[#This Row],[Order Date]])/3,0)</f>
        <v>Q2</v>
      </c>
      <c r="E1189" s="3">
        <f>MONTH(SalesDataTable[[#This Row],[Order Date]])</f>
        <v>6</v>
      </c>
      <c r="F1189" s="3" t="str">
        <f>TEXT(SalesDataTable[[#This Row],[Order Date]],"MMM")</f>
        <v>Jun</v>
      </c>
      <c r="G1189" s="3" t="s">
        <v>20</v>
      </c>
      <c r="H1189" s="3" t="s">
        <v>33</v>
      </c>
      <c r="I1189" s="3" t="s">
        <v>8</v>
      </c>
      <c r="J1189" s="3" t="s">
        <v>16</v>
      </c>
      <c r="K1189" s="3" t="s">
        <v>23</v>
      </c>
      <c r="L1189" s="3" t="s">
        <v>29</v>
      </c>
      <c r="M1189" s="4">
        <v>6</v>
      </c>
      <c r="N1189" s="5">
        <v>194.79</v>
      </c>
      <c r="O1189" s="6">
        <v>0.15</v>
      </c>
      <c r="P1189" s="5">
        <v>106.78</v>
      </c>
      <c r="Q1189" s="5">
        <f t="shared" si="72"/>
        <v>993.42899999999997</v>
      </c>
      <c r="R1189" s="5">
        <f t="shared" si="73"/>
        <v>640.68000000000006</v>
      </c>
      <c r="S1189" s="5">
        <f t="shared" si="74"/>
        <v>352.74899999999991</v>
      </c>
      <c r="T1189" s="7">
        <f t="shared" si="75"/>
        <v>0.3550822454347517</v>
      </c>
    </row>
    <row r="1190" spans="1:20" ht="15.5" x14ac:dyDescent="0.35">
      <c r="A1190" s="1">
        <v>3586</v>
      </c>
      <c r="B1190" s="2">
        <v>46197</v>
      </c>
      <c r="C1190" s="3">
        <f>YEAR(SalesDataTable[[#This Row],[Order Date]])</f>
        <v>2026</v>
      </c>
      <c r="D1190" s="8" t="str">
        <f>"Q"&amp;ROUNDUP(MONTH(SalesDataTable[[#This Row],[Order Date]])/3,0)</f>
        <v>Q2</v>
      </c>
      <c r="E1190" s="3">
        <f>MONTH(SalesDataTable[[#This Row],[Order Date]])</f>
        <v>6</v>
      </c>
      <c r="F1190" s="3" t="str">
        <f>TEXT(SalesDataTable[[#This Row],[Order Date]],"MMM")</f>
        <v>Jun</v>
      </c>
      <c r="G1190" s="3" t="s">
        <v>0</v>
      </c>
      <c r="H1190" s="3" t="s">
        <v>50</v>
      </c>
      <c r="I1190" s="3" t="s">
        <v>8</v>
      </c>
      <c r="J1190" s="3" t="s">
        <v>16</v>
      </c>
      <c r="K1190" s="3" t="s">
        <v>23</v>
      </c>
      <c r="L1190" s="3" t="s">
        <v>29</v>
      </c>
      <c r="M1190" s="4">
        <v>6</v>
      </c>
      <c r="N1190" s="5">
        <v>193.13</v>
      </c>
      <c r="O1190" s="6">
        <v>0.15</v>
      </c>
      <c r="P1190" s="5">
        <v>106.49</v>
      </c>
      <c r="Q1190" s="5">
        <f t="shared" si="72"/>
        <v>984.96299999999997</v>
      </c>
      <c r="R1190" s="5">
        <f t="shared" si="73"/>
        <v>638.93999999999994</v>
      </c>
      <c r="S1190" s="5">
        <f t="shared" si="74"/>
        <v>346.02300000000002</v>
      </c>
      <c r="T1190" s="7">
        <f t="shared" si="75"/>
        <v>0.35130558203709178</v>
      </c>
    </row>
    <row r="1191" spans="1:20" ht="15.5" x14ac:dyDescent="0.35">
      <c r="A1191" s="1">
        <v>3660</v>
      </c>
      <c r="B1191" s="2">
        <v>46197</v>
      </c>
      <c r="C1191" s="3">
        <f>YEAR(SalesDataTable[[#This Row],[Order Date]])</f>
        <v>2026</v>
      </c>
      <c r="D1191" s="8" t="str">
        <f>"Q"&amp;ROUNDUP(MONTH(SalesDataTable[[#This Row],[Order Date]])/3,0)</f>
        <v>Q2</v>
      </c>
      <c r="E1191" s="3">
        <f>MONTH(SalesDataTable[[#This Row],[Order Date]])</f>
        <v>6</v>
      </c>
      <c r="F1191" s="3" t="str">
        <f>TEXT(SalesDataTable[[#This Row],[Order Date]],"MMM")</f>
        <v>Jun</v>
      </c>
      <c r="G1191" s="3" t="s">
        <v>11</v>
      </c>
      <c r="H1191" s="3" t="s">
        <v>18</v>
      </c>
      <c r="I1191" s="3" t="s">
        <v>2</v>
      </c>
      <c r="J1191" s="3" t="s">
        <v>13</v>
      </c>
      <c r="K1191" s="3" t="s">
        <v>4</v>
      </c>
      <c r="L1191" s="3" t="s">
        <v>5</v>
      </c>
      <c r="M1191" s="4">
        <v>1</v>
      </c>
      <c r="N1191" s="5">
        <v>82.7</v>
      </c>
      <c r="O1191" s="6">
        <v>0.05</v>
      </c>
      <c r="P1191" s="5">
        <v>42.16</v>
      </c>
      <c r="Q1191" s="5">
        <f t="shared" si="72"/>
        <v>78.564999999999998</v>
      </c>
      <c r="R1191" s="5">
        <f t="shared" si="73"/>
        <v>42.16</v>
      </c>
      <c r="S1191" s="5">
        <f t="shared" si="74"/>
        <v>36.405000000000001</v>
      </c>
      <c r="T1191" s="7">
        <f t="shared" si="75"/>
        <v>0.46337427607713361</v>
      </c>
    </row>
    <row r="1192" spans="1:20" ht="15.5" x14ac:dyDescent="0.35">
      <c r="A1192" s="1">
        <v>4307</v>
      </c>
      <c r="B1192" s="2">
        <v>46197</v>
      </c>
      <c r="C1192" s="3">
        <f>YEAR(SalesDataTable[[#This Row],[Order Date]])</f>
        <v>2026</v>
      </c>
      <c r="D1192" s="8" t="str">
        <f>"Q"&amp;ROUNDUP(MONTH(SalesDataTable[[#This Row],[Order Date]])/3,0)</f>
        <v>Q2</v>
      </c>
      <c r="E1192" s="3">
        <f>MONTH(SalesDataTable[[#This Row],[Order Date]])</f>
        <v>6</v>
      </c>
      <c r="F1192" s="3" t="str">
        <f>TEXT(SalesDataTable[[#This Row],[Order Date]],"MMM")</f>
        <v>Jun</v>
      </c>
      <c r="G1192" s="3" t="s">
        <v>20</v>
      </c>
      <c r="H1192" s="3" t="s">
        <v>33</v>
      </c>
      <c r="I1192" s="3" t="s">
        <v>2</v>
      </c>
      <c r="J1192" s="3" t="s">
        <v>16</v>
      </c>
      <c r="K1192" s="3" t="s">
        <v>4</v>
      </c>
      <c r="L1192" s="3" t="s">
        <v>26</v>
      </c>
      <c r="M1192" s="4">
        <v>1</v>
      </c>
      <c r="N1192" s="5">
        <v>40.33</v>
      </c>
      <c r="O1192" s="6">
        <v>0</v>
      </c>
      <c r="P1192" s="5">
        <v>16.48</v>
      </c>
      <c r="Q1192" s="5">
        <f t="shared" si="72"/>
        <v>40.33</v>
      </c>
      <c r="R1192" s="5">
        <f t="shared" si="73"/>
        <v>16.48</v>
      </c>
      <c r="S1192" s="5">
        <f t="shared" si="74"/>
        <v>23.849999999999998</v>
      </c>
      <c r="T1192" s="7">
        <f t="shared" si="75"/>
        <v>0.59137118770146291</v>
      </c>
    </row>
    <row r="1193" spans="1:20" ht="15.5" x14ac:dyDescent="0.35">
      <c r="A1193" s="1">
        <v>5133</v>
      </c>
      <c r="B1193" s="2">
        <v>46197</v>
      </c>
      <c r="C1193" s="3">
        <f>YEAR(SalesDataTable[[#This Row],[Order Date]])</f>
        <v>2026</v>
      </c>
      <c r="D1193" s="8" t="str">
        <f>"Q"&amp;ROUNDUP(MONTH(SalesDataTable[[#This Row],[Order Date]])/3,0)</f>
        <v>Q2</v>
      </c>
      <c r="E1193" s="3">
        <f>MONTH(SalesDataTable[[#This Row],[Order Date]])</f>
        <v>6</v>
      </c>
      <c r="F1193" s="3" t="str">
        <f>TEXT(SalesDataTable[[#This Row],[Order Date]],"MMM")</f>
        <v>Jun</v>
      </c>
      <c r="G1193" s="3" t="s">
        <v>0</v>
      </c>
      <c r="H1193" s="3" t="s">
        <v>1</v>
      </c>
      <c r="I1193" s="3" t="s">
        <v>2</v>
      </c>
      <c r="J1193" s="3" t="s">
        <v>16</v>
      </c>
      <c r="K1193" s="3" t="s">
        <v>23</v>
      </c>
      <c r="L1193" s="3" t="s">
        <v>40</v>
      </c>
      <c r="M1193" s="4">
        <v>1</v>
      </c>
      <c r="N1193" s="5">
        <v>81.99</v>
      </c>
      <c r="O1193" s="6">
        <v>0.15</v>
      </c>
      <c r="P1193" s="5">
        <v>40.29</v>
      </c>
      <c r="Q1193" s="5">
        <f t="shared" si="72"/>
        <v>69.691499999999991</v>
      </c>
      <c r="R1193" s="5">
        <f t="shared" si="73"/>
        <v>40.29</v>
      </c>
      <c r="S1193" s="5">
        <f t="shared" si="74"/>
        <v>29.401499999999992</v>
      </c>
      <c r="T1193" s="7">
        <f t="shared" si="75"/>
        <v>0.4218807171606293</v>
      </c>
    </row>
    <row r="1194" spans="1:20" ht="15.5" x14ac:dyDescent="0.35">
      <c r="A1194" s="1">
        <v>472</v>
      </c>
      <c r="B1194" s="2">
        <v>46198</v>
      </c>
      <c r="C1194" s="3">
        <f>YEAR(SalesDataTable[[#This Row],[Order Date]])</f>
        <v>2026</v>
      </c>
      <c r="D1194" s="8" t="str">
        <f>"Q"&amp;ROUNDUP(MONTH(SalesDataTable[[#This Row],[Order Date]])/3,0)</f>
        <v>Q2</v>
      </c>
      <c r="E1194" s="3">
        <f>MONTH(SalesDataTable[[#This Row],[Order Date]])</f>
        <v>6</v>
      </c>
      <c r="F1194" s="3" t="str">
        <f>TEXT(SalesDataTable[[#This Row],[Order Date]],"MMM")</f>
        <v>Jun</v>
      </c>
      <c r="G1194" s="3" t="s">
        <v>6</v>
      </c>
      <c r="H1194" s="3" t="s">
        <v>27</v>
      </c>
      <c r="I1194" s="3" t="s">
        <v>19</v>
      </c>
      <c r="J1194" s="3" t="s">
        <v>16</v>
      </c>
      <c r="K1194" s="3" t="s">
        <v>14</v>
      </c>
      <c r="L1194" s="3" t="s">
        <v>32</v>
      </c>
      <c r="M1194" s="4">
        <v>3</v>
      </c>
      <c r="N1194" s="5">
        <v>46.29</v>
      </c>
      <c r="O1194" s="6">
        <v>0</v>
      </c>
      <c r="P1194" s="5">
        <v>18.309999999999999</v>
      </c>
      <c r="Q1194" s="5">
        <f t="shared" si="72"/>
        <v>138.87</v>
      </c>
      <c r="R1194" s="5">
        <f t="shared" si="73"/>
        <v>54.929999999999993</v>
      </c>
      <c r="S1194" s="5">
        <f t="shared" si="74"/>
        <v>83.940000000000012</v>
      </c>
      <c r="T1194" s="7">
        <f t="shared" si="75"/>
        <v>0.60445020522791104</v>
      </c>
    </row>
    <row r="1195" spans="1:20" ht="15.5" x14ac:dyDescent="0.35">
      <c r="A1195" s="1">
        <v>689</v>
      </c>
      <c r="B1195" s="2">
        <v>46198</v>
      </c>
      <c r="C1195" s="3">
        <f>YEAR(SalesDataTable[[#This Row],[Order Date]])</f>
        <v>2026</v>
      </c>
      <c r="D1195" s="8" t="str">
        <f>"Q"&amp;ROUNDUP(MONTH(SalesDataTable[[#This Row],[Order Date]])/3,0)</f>
        <v>Q2</v>
      </c>
      <c r="E1195" s="3">
        <f>MONTH(SalesDataTable[[#This Row],[Order Date]])</f>
        <v>6</v>
      </c>
      <c r="F1195" s="3" t="str">
        <f>TEXT(SalesDataTable[[#This Row],[Order Date]],"MMM")</f>
        <v>Jun</v>
      </c>
      <c r="G1195" s="3" t="s">
        <v>20</v>
      </c>
      <c r="H1195" s="3" t="s">
        <v>31</v>
      </c>
      <c r="I1195" s="3" t="s">
        <v>2</v>
      </c>
      <c r="J1195" s="3" t="s">
        <v>13</v>
      </c>
      <c r="K1195" s="3" t="s">
        <v>4</v>
      </c>
      <c r="L1195" s="3" t="s">
        <v>26</v>
      </c>
      <c r="M1195" s="4">
        <v>1</v>
      </c>
      <c r="N1195" s="5">
        <v>39.729999999999997</v>
      </c>
      <c r="O1195" s="6">
        <v>0</v>
      </c>
      <c r="P1195" s="5">
        <v>16.55</v>
      </c>
      <c r="Q1195" s="5">
        <f t="shared" si="72"/>
        <v>39.729999999999997</v>
      </c>
      <c r="R1195" s="5">
        <f t="shared" si="73"/>
        <v>16.55</v>
      </c>
      <c r="S1195" s="5">
        <f t="shared" si="74"/>
        <v>23.179999999999996</v>
      </c>
      <c r="T1195" s="7">
        <f t="shared" si="75"/>
        <v>0.58343820790334755</v>
      </c>
    </row>
    <row r="1196" spans="1:20" ht="15.5" x14ac:dyDescent="0.35">
      <c r="A1196" s="1">
        <v>864</v>
      </c>
      <c r="B1196" s="2">
        <v>46198</v>
      </c>
      <c r="C1196" s="3">
        <f>YEAR(SalesDataTable[[#This Row],[Order Date]])</f>
        <v>2026</v>
      </c>
      <c r="D1196" s="8" t="str">
        <f>"Q"&amp;ROUNDUP(MONTH(SalesDataTable[[#This Row],[Order Date]])/3,0)</f>
        <v>Q2</v>
      </c>
      <c r="E1196" s="3">
        <f>MONTH(SalesDataTable[[#This Row],[Order Date]])</f>
        <v>6</v>
      </c>
      <c r="F1196" s="3" t="str">
        <f>TEXT(SalesDataTable[[#This Row],[Order Date]],"MMM")</f>
        <v>Jun</v>
      </c>
      <c r="G1196" s="3" t="s">
        <v>20</v>
      </c>
      <c r="H1196" s="3" t="s">
        <v>33</v>
      </c>
      <c r="I1196" s="3" t="s">
        <v>2</v>
      </c>
      <c r="J1196" s="3" t="s">
        <v>13</v>
      </c>
      <c r="K1196" s="3" t="s">
        <v>14</v>
      </c>
      <c r="L1196" s="3" t="s">
        <v>44</v>
      </c>
      <c r="M1196" s="4">
        <v>4</v>
      </c>
      <c r="N1196" s="5">
        <v>131.02000000000001</v>
      </c>
      <c r="O1196" s="6">
        <v>0.05</v>
      </c>
      <c r="P1196" s="5">
        <v>67.42</v>
      </c>
      <c r="Q1196" s="5">
        <f t="shared" si="72"/>
        <v>497.87600000000003</v>
      </c>
      <c r="R1196" s="5">
        <f t="shared" si="73"/>
        <v>269.68</v>
      </c>
      <c r="S1196" s="5">
        <f t="shared" si="74"/>
        <v>228.19600000000003</v>
      </c>
      <c r="T1196" s="7">
        <f t="shared" si="75"/>
        <v>0.45833902417469413</v>
      </c>
    </row>
    <row r="1197" spans="1:20" ht="15.5" x14ac:dyDescent="0.35">
      <c r="A1197" s="1">
        <v>1163</v>
      </c>
      <c r="B1197" s="2">
        <v>46198</v>
      </c>
      <c r="C1197" s="3">
        <f>YEAR(SalesDataTable[[#This Row],[Order Date]])</f>
        <v>2026</v>
      </c>
      <c r="D1197" s="8" t="str">
        <f>"Q"&amp;ROUNDUP(MONTH(SalesDataTable[[#This Row],[Order Date]])/3,0)</f>
        <v>Q2</v>
      </c>
      <c r="E1197" s="3">
        <f>MONTH(SalesDataTable[[#This Row],[Order Date]])</f>
        <v>6</v>
      </c>
      <c r="F1197" s="3" t="str">
        <f>TEXT(SalesDataTable[[#This Row],[Order Date]],"MMM")</f>
        <v>Jun</v>
      </c>
      <c r="G1197" s="3" t="s">
        <v>6</v>
      </c>
      <c r="H1197" s="3" t="s">
        <v>43</v>
      </c>
      <c r="I1197" s="3" t="s">
        <v>2</v>
      </c>
      <c r="J1197" s="3" t="s">
        <v>13</v>
      </c>
      <c r="K1197" s="3" t="s">
        <v>14</v>
      </c>
      <c r="L1197" s="3" t="s">
        <v>32</v>
      </c>
      <c r="M1197" s="4">
        <v>2</v>
      </c>
      <c r="N1197" s="5">
        <v>46.69</v>
      </c>
      <c r="O1197" s="6">
        <v>0.05</v>
      </c>
      <c r="P1197" s="5">
        <v>18.23</v>
      </c>
      <c r="Q1197" s="5">
        <f t="shared" si="72"/>
        <v>88.710999999999999</v>
      </c>
      <c r="R1197" s="5">
        <f t="shared" si="73"/>
        <v>36.46</v>
      </c>
      <c r="S1197" s="5">
        <f t="shared" si="74"/>
        <v>52.250999999999998</v>
      </c>
      <c r="T1197" s="7">
        <f t="shared" si="75"/>
        <v>0.58900249123558523</v>
      </c>
    </row>
    <row r="1198" spans="1:20" ht="15.5" x14ac:dyDescent="0.35">
      <c r="A1198" s="1">
        <v>1323</v>
      </c>
      <c r="B1198" s="2">
        <v>46198</v>
      </c>
      <c r="C1198" s="3">
        <f>YEAR(SalesDataTable[[#This Row],[Order Date]])</f>
        <v>2026</v>
      </c>
      <c r="D1198" s="8" t="str">
        <f>"Q"&amp;ROUNDUP(MONTH(SalesDataTable[[#This Row],[Order Date]])/3,0)</f>
        <v>Q2</v>
      </c>
      <c r="E1198" s="3">
        <f>MONTH(SalesDataTable[[#This Row],[Order Date]])</f>
        <v>6</v>
      </c>
      <c r="F1198" s="3" t="str">
        <f>TEXT(SalesDataTable[[#This Row],[Order Date]],"MMM")</f>
        <v>Jun</v>
      </c>
      <c r="G1198" s="3" t="s">
        <v>6</v>
      </c>
      <c r="H1198" s="3" t="s">
        <v>43</v>
      </c>
      <c r="I1198" s="3" t="s">
        <v>2</v>
      </c>
      <c r="J1198" s="3" t="s">
        <v>3</v>
      </c>
      <c r="K1198" s="3" t="s">
        <v>34</v>
      </c>
      <c r="L1198" s="3" t="s">
        <v>35</v>
      </c>
      <c r="M1198" s="4">
        <v>2</v>
      </c>
      <c r="N1198" s="5">
        <v>39.57</v>
      </c>
      <c r="O1198" s="6">
        <v>0.1</v>
      </c>
      <c r="P1198" s="5">
        <v>14.64</v>
      </c>
      <c r="Q1198" s="5">
        <f t="shared" si="72"/>
        <v>71.225999999999999</v>
      </c>
      <c r="R1198" s="5">
        <f t="shared" si="73"/>
        <v>29.28</v>
      </c>
      <c r="S1198" s="5">
        <f t="shared" si="74"/>
        <v>41.945999999999998</v>
      </c>
      <c r="T1198" s="7">
        <f t="shared" si="75"/>
        <v>0.58891416055934631</v>
      </c>
    </row>
    <row r="1199" spans="1:20" ht="15.5" x14ac:dyDescent="0.35">
      <c r="A1199" s="1">
        <v>2098</v>
      </c>
      <c r="B1199" s="2">
        <v>46198</v>
      </c>
      <c r="C1199" s="3">
        <f>YEAR(SalesDataTable[[#This Row],[Order Date]])</f>
        <v>2026</v>
      </c>
      <c r="D1199" s="8" t="str">
        <f>"Q"&amp;ROUNDUP(MONTH(SalesDataTable[[#This Row],[Order Date]])/3,0)</f>
        <v>Q2</v>
      </c>
      <c r="E1199" s="3">
        <f>MONTH(SalesDataTable[[#This Row],[Order Date]])</f>
        <v>6</v>
      </c>
      <c r="F1199" s="3" t="str">
        <f>TEXT(SalesDataTable[[#This Row],[Order Date]],"MMM")</f>
        <v>Jun</v>
      </c>
      <c r="G1199" s="3" t="s">
        <v>11</v>
      </c>
      <c r="H1199" s="3" t="s">
        <v>12</v>
      </c>
      <c r="I1199" s="3" t="s">
        <v>2</v>
      </c>
      <c r="J1199" s="3" t="s">
        <v>3</v>
      </c>
      <c r="K1199" s="3" t="s">
        <v>9</v>
      </c>
      <c r="L1199" s="3" t="s">
        <v>17</v>
      </c>
      <c r="M1199" s="4">
        <v>1</v>
      </c>
      <c r="N1199" s="5">
        <v>146.46</v>
      </c>
      <c r="O1199" s="6">
        <v>0.15</v>
      </c>
      <c r="P1199" s="5">
        <v>80.760000000000005</v>
      </c>
      <c r="Q1199" s="5">
        <f t="shared" si="72"/>
        <v>124.491</v>
      </c>
      <c r="R1199" s="5">
        <f t="shared" si="73"/>
        <v>80.760000000000005</v>
      </c>
      <c r="S1199" s="5">
        <f t="shared" si="74"/>
        <v>43.730999999999995</v>
      </c>
      <c r="T1199" s="7">
        <f t="shared" si="75"/>
        <v>0.35127840566787955</v>
      </c>
    </row>
    <row r="1200" spans="1:20" ht="15.5" x14ac:dyDescent="0.35">
      <c r="A1200" s="1">
        <v>2190</v>
      </c>
      <c r="B1200" s="2">
        <v>46198</v>
      </c>
      <c r="C1200" s="3">
        <f>YEAR(SalesDataTable[[#This Row],[Order Date]])</f>
        <v>2026</v>
      </c>
      <c r="D1200" s="8" t="str">
        <f>"Q"&amp;ROUNDUP(MONTH(SalesDataTable[[#This Row],[Order Date]])/3,0)</f>
        <v>Q2</v>
      </c>
      <c r="E1200" s="3">
        <f>MONTH(SalesDataTable[[#This Row],[Order Date]])</f>
        <v>6</v>
      </c>
      <c r="F1200" s="3" t="str">
        <f>TEXT(SalesDataTable[[#This Row],[Order Date]],"MMM")</f>
        <v>Jun</v>
      </c>
      <c r="G1200" s="3" t="s">
        <v>6</v>
      </c>
      <c r="H1200" s="3" t="s">
        <v>27</v>
      </c>
      <c r="I1200" s="3" t="s">
        <v>19</v>
      </c>
      <c r="J1200" s="3" t="s">
        <v>16</v>
      </c>
      <c r="K1200" s="3" t="s">
        <v>4</v>
      </c>
      <c r="L1200" s="3" t="s">
        <v>22</v>
      </c>
      <c r="M1200" s="4">
        <v>5</v>
      </c>
      <c r="N1200" s="5">
        <v>50.78</v>
      </c>
      <c r="O1200" s="6">
        <v>0</v>
      </c>
      <c r="P1200" s="5">
        <v>22.68</v>
      </c>
      <c r="Q1200" s="5">
        <f t="shared" si="72"/>
        <v>253.9</v>
      </c>
      <c r="R1200" s="5">
        <f t="shared" si="73"/>
        <v>113.4</v>
      </c>
      <c r="S1200" s="5">
        <f t="shared" si="74"/>
        <v>140.5</v>
      </c>
      <c r="T1200" s="7">
        <f t="shared" si="75"/>
        <v>0.55336746750689247</v>
      </c>
    </row>
    <row r="1201" spans="1:20" ht="15.5" x14ac:dyDescent="0.35">
      <c r="A1201" s="1">
        <v>2664</v>
      </c>
      <c r="B1201" s="2">
        <v>46198</v>
      </c>
      <c r="C1201" s="3">
        <f>YEAR(SalesDataTable[[#This Row],[Order Date]])</f>
        <v>2026</v>
      </c>
      <c r="D1201" s="8" t="str">
        <f>"Q"&amp;ROUNDUP(MONTH(SalesDataTable[[#This Row],[Order Date]])/3,0)</f>
        <v>Q2</v>
      </c>
      <c r="E1201" s="3">
        <f>MONTH(SalesDataTable[[#This Row],[Order Date]])</f>
        <v>6</v>
      </c>
      <c r="F1201" s="3" t="str">
        <f>TEXT(SalesDataTable[[#This Row],[Order Date]],"MMM")</f>
        <v>Jun</v>
      </c>
      <c r="G1201" s="3" t="s">
        <v>11</v>
      </c>
      <c r="H1201" s="3" t="s">
        <v>39</v>
      </c>
      <c r="I1201" s="3" t="s">
        <v>28</v>
      </c>
      <c r="J1201" s="3" t="s">
        <v>3</v>
      </c>
      <c r="K1201" s="3" t="s">
        <v>14</v>
      </c>
      <c r="L1201" s="3" t="s">
        <v>32</v>
      </c>
      <c r="M1201" s="4">
        <v>3</v>
      </c>
      <c r="N1201" s="5">
        <v>47.61</v>
      </c>
      <c r="O1201" s="6">
        <v>0</v>
      </c>
      <c r="P1201" s="5">
        <v>18.21</v>
      </c>
      <c r="Q1201" s="5">
        <f t="shared" si="72"/>
        <v>142.82999999999998</v>
      </c>
      <c r="R1201" s="5">
        <f t="shared" si="73"/>
        <v>54.63</v>
      </c>
      <c r="S1201" s="5">
        <f t="shared" si="74"/>
        <v>88.199999999999989</v>
      </c>
      <c r="T1201" s="7">
        <f t="shared" si="75"/>
        <v>0.61751732829237549</v>
      </c>
    </row>
    <row r="1202" spans="1:20" ht="15.5" x14ac:dyDescent="0.35">
      <c r="A1202" s="1">
        <v>2992</v>
      </c>
      <c r="B1202" s="2">
        <v>46198</v>
      </c>
      <c r="C1202" s="3">
        <f>YEAR(SalesDataTable[[#This Row],[Order Date]])</f>
        <v>2026</v>
      </c>
      <c r="D1202" s="8" t="str">
        <f>"Q"&amp;ROUNDUP(MONTH(SalesDataTable[[#This Row],[Order Date]])/3,0)</f>
        <v>Q2</v>
      </c>
      <c r="E1202" s="3">
        <f>MONTH(SalesDataTable[[#This Row],[Order Date]])</f>
        <v>6</v>
      </c>
      <c r="F1202" s="3" t="str">
        <f>TEXT(SalesDataTable[[#This Row],[Order Date]],"MMM")</f>
        <v>Jun</v>
      </c>
      <c r="G1202" s="3" t="s">
        <v>11</v>
      </c>
      <c r="H1202" s="3" t="s">
        <v>52</v>
      </c>
      <c r="I1202" s="3" t="s">
        <v>2</v>
      </c>
      <c r="J1202" s="3" t="s">
        <v>13</v>
      </c>
      <c r="K1202" s="3" t="s">
        <v>4</v>
      </c>
      <c r="L1202" s="3" t="s">
        <v>22</v>
      </c>
      <c r="M1202" s="4">
        <v>1</v>
      </c>
      <c r="N1202" s="5">
        <v>50.75</v>
      </c>
      <c r="O1202" s="6">
        <v>0.1</v>
      </c>
      <c r="P1202" s="5">
        <v>22.94</v>
      </c>
      <c r="Q1202" s="5">
        <f t="shared" si="72"/>
        <v>45.675000000000004</v>
      </c>
      <c r="R1202" s="5">
        <f t="shared" si="73"/>
        <v>22.94</v>
      </c>
      <c r="S1202" s="5">
        <f t="shared" si="74"/>
        <v>22.735000000000003</v>
      </c>
      <c r="T1202" s="7">
        <f t="shared" si="75"/>
        <v>0.49775588396278053</v>
      </c>
    </row>
    <row r="1203" spans="1:20" ht="15.5" x14ac:dyDescent="0.35">
      <c r="A1203" s="1">
        <v>3120</v>
      </c>
      <c r="B1203" s="2">
        <v>46198</v>
      </c>
      <c r="C1203" s="3">
        <f>YEAR(SalesDataTable[[#This Row],[Order Date]])</f>
        <v>2026</v>
      </c>
      <c r="D1203" s="8" t="str">
        <f>"Q"&amp;ROUNDUP(MONTH(SalesDataTable[[#This Row],[Order Date]])/3,0)</f>
        <v>Q2</v>
      </c>
      <c r="E1203" s="3">
        <f>MONTH(SalesDataTable[[#This Row],[Order Date]])</f>
        <v>6</v>
      </c>
      <c r="F1203" s="3" t="str">
        <f>TEXT(SalesDataTable[[#This Row],[Order Date]],"MMM")</f>
        <v>Jun</v>
      </c>
      <c r="G1203" s="3" t="s">
        <v>11</v>
      </c>
      <c r="H1203" s="3" t="s">
        <v>25</v>
      </c>
      <c r="I1203" s="3" t="s">
        <v>28</v>
      </c>
      <c r="J1203" s="3" t="s">
        <v>3</v>
      </c>
      <c r="K1203" s="3" t="s">
        <v>34</v>
      </c>
      <c r="L1203" s="3" t="s">
        <v>45</v>
      </c>
      <c r="M1203" s="4">
        <v>1</v>
      </c>
      <c r="N1203" s="5">
        <v>50.33</v>
      </c>
      <c r="O1203" s="6">
        <v>0</v>
      </c>
      <c r="P1203" s="5">
        <v>21.66</v>
      </c>
      <c r="Q1203" s="5">
        <f t="shared" si="72"/>
        <v>50.33</v>
      </c>
      <c r="R1203" s="5">
        <f t="shared" si="73"/>
        <v>21.66</v>
      </c>
      <c r="S1203" s="5">
        <f t="shared" si="74"/>
        <v>28.669999999999998</v>
      </c>
      <c r="T1203" s="7">
        <f t="shared" si="75"/>
        <v>0.56964037353467112</v>
      </c>
    </row>
    <row r="1204" spans="1:20" ht="15.5" x14ac:dyDescent="0.35">
      <c r="A1204" s="1">
        <v>189</v>
      </c>
      <c r="B1204" s="2">
        <v>46199</v>
      </c>
      <c r="C1204" s="3">
        <f>YEAR(SalesDataTable[[#This Row],[Order Date]])</f>
        <v>2026</v>
      </c>
      <c r="D1204" s="8" t="str">
        <f>"Q"&amp;ROUNDUP(MONTH(SalesDataTable[[#This Row],[Order Date]])/3,0)</f>
        <v>Q2</v>
      </c>
      <c r="E1204" s="3">
        <f>MONTH(SalesDataTable[[#This Row],[Order Date]])</f>
        <v>6</v>
      </c>
      <c r="F1204" s="3" t="str">
        <f>TEXT(SalesDataTable[[#This Row],[Order Date]],"MMM")</f>
        <v>Jun</v>
      </c>
      <c r="G1204" s="3" t="s">
        <v>11</v>
      </c>
      <c r="H1204" s="3" t="s">
        <v>39</v>
      </c>
      <c r="I1204" s="3" t="s">
        <v>2</v>
      </c>
      <c r="J1204" s="3" t="s">
        <v>16</v>
      </c>
      <c r="K1204" s="3" t="s">
        <v>14</v>
      </c>
      <c r="L1204" s="3" t="s">
        <v>32</v>
      </c>
      <c r="M1204" s="4">
        <v>1</v>
      </c>
      <c r="N1204" s="5">
        <v>47.5</v>
      </c>
      <c r="O1204" s="6">
        <v>0.1</v>
      </c>
      <c r="P1204" s="5">
        <v>18.8</v>
      </c>
      <c r="Q1204" s="5">
        <f t="shared" si="72"/>
        <v>42.75</v>
      </c>
      <c r="R1204" s="5">
        <f t="shared" si="73"/>
        <v>18.8</v>
      </c>
      <c r="S1204" s="5">
        <f t="shared" si="74"/>
        <v>23.95</v>
      </c>
      <c r="T1204" s="7">
        <f t="shared" si="75"/>
        <v>0.56023391812865497</v>
      </c>
    </row>
    <row r="1205" spans="1:20" ht="15.5" x14ac:dyDescent="0.35">
      <c r="A1205" s="1">
        <v>927</v>
      </c>
      <c r="B1205" s="2">
        <v>46199</v>
      </c>
      <c r="C1205" s="3">
        <f>YEAR(SalesDataTable[[#This Row],[Order Date]])</f>
        <v>2026</v>
      </c>
      <c r="D1205" s="8" t="str">
        <f>"Q"&amp;ROUNDUP(MONTH(SalesDataTable[[#This Row],[Order Date]])/3,0)</f>
        <v>Q2</v>
      </c>
      <c r="E1205" s="3">
        <f>MONTH(SalesDataTable[[#This Row],[Order Date]])</f>
        <v>6</v>
      </c>
      <c r="F1205" s="3" t="str">
        <f>TEXT(SalesDataTable[[#This Row],[Order Date]],"MMM")</f>
        <v>Jun</v>
      </c>
      <c r="G1205" s="3" t="s">
        <v>11</v>
      </c>
      <c r="H1205" s="3" t="s">
        <v>39</v>
      </c>
      <c r="I1205" s="3" t="s">
        <v>28</v>
      </c>
      <c r="J1205" s="3" t="s">
        <v>3</v>
      </c>
      <c r="K1205" s="3" t="s">
        <v>14</v>
      </c>
      <c r="L1205" s="3" t="s">
        <v>44</v>
      </c>
      <c r="M1205" s="4">
        <v>2</v>
      </c>
      <c r="N1205" s="5">
        <v>130.33000000000001</v>
      </c>
      <c r="O1205" s="6">
        <v>0.1</v>
      </c>
      <c r="P1205" s="5">
        <v>67.319999999999993</v>
      </c>
      <c r="Q1205" s="5">
        <f t="shared" si="72"/>
        <v>234.59400000000002</v>
      </c>
      <c r="R1205" s="5">
        <f t="shared" si="73"/>
        <v>134.63999999999999</v>
      </c>
      <c r="S1205" s="5">
        <f t="shared" si="74"/>
        <v>99.954000000000036</v>
      </c>
      <c r="T1205" s="7">
        <f t="shared" si="75"/>
        <v>0.42607227806337772</v>
      </c>
    </row>
    <row r="1206" spans="1:20" ht="15.5" x14ac:dyDescent="0.35">
      <c r="A1206" s="1">
        <v>1388</v>
      </c>
      <c r="B1206" s="2">
        <v>46199</v>
      </c>
      <c r="C1206" s="3">
        <f>YEAR(SalesDataTable[[#This Row],[Order Date]])</f>
        <v>2026</v>
      </c>
      <c r="D1206" s="8" t="str">
        <f>"Q"&amp;ROUNDUP(MONTH(SalesDataTable[[#This Row],[Order Date]])/3,0)</f>
        <v>Q2</v>
      </c>
      <c r="E1206" s="3">
        <f>MONTH(SalesDataTable[[#This Row],[Order Date]])</f>
        <v>6</v>
      </c>
      <c r="F1206" s="3" t="str">
        <f>TEXT(SalesDataTable[[#This Row],[Order Date]],"MMM")</f>
        <v>Jun</v>
      </c>
      <c r="G1206" s="3" t="s">
        <v>6</v>
      </c>
      <c r="H1206" s="3" t="s">
        <v>49</v>
      </c>
      <c r="I1206" s="3" t="s">
        <v>2</v>
      </c>
      <c r="J1206" s="3" t="s">
        <v>3</v>
      </c>
      <c r="K1206" s="3" t="s">
        <v>9</v>
      </c>
      <c r="L1206" s="3" t="s">
        <v>37</v>
      </c>
      <c r="M1206" s="4">
        <v>3</v>
      </c>
      <c r="N1206" s="5">
        <v>156.76</v>
      </c>
      <c r="O1206" s="6">
        <v>0.05</v>
      </c>
      <c r="P1206" s="5">
        <v>78.63</v>
      </c>
      <c r="Q1206" s="5">
        <f t="shared" si="72"/>
        <v>446.76599999999996</v>
      </c>
      <c r="R1206" s="5">
        <f t="shared" si="73"/>
        <v>235.89</v>
      </c>
      <c r="S1206" s="5">
        <f t="shared" si="74"/>
        <v>210.87599999999998</v>
      </c>
      <c r="T1206" s="7">
        <f t="shared" si="75"/>
        <v>0.47200547937846654</v>
      </c>
    </row>
    <row r="1207" spans="1:20" ht="15.5" x14ac:dyDescent="0.35">
      <c r="A1207" s="1">
        <v>3932</v>
      </c>
      <c r="B1207" s="2">
        <v>46199</v>
      </c>
      <c r="C1207" s="3">
        <f>YEAR(SalesDataTable[[#This Row],[Order Date]])</f>
        <v>2026</v>
      </c>
      <c r="D1207" s="8" t="str">
        <f>"Q"&amp;ROUNDUP(MONTH(SalesDataTable[[#This Row],[Order Date]])/3,0)</f>
        <v>Q2</v>
      </c>
      <c r="E1207" s="3">
        <f>MONTH(SalesDataTable[[#This Row],[Order Date]])</f>
        <v>6</v>
      </c>
      <c r="F1207" s="3" t="str">
        <f>TEXT(SalesDataTable[[#This Row],[Order Date]],"MMM")</f>
        <v>Jun</v>
      </c>
      <c r="G1207" s="3" t="s">
        <v>11</v>
      </c>
      <c r="H1207" s="3" t="s">
        <v>39</v>
      </c>
      <c r="I1207" s="3" t="s">
        <v>2</v>
      </c>
      <c r="J1207" s="3" t="s">
        <v>13</v>
      </c>
      <c r="K1207" s="3" t="s">
        <v>34</v>
      </c>
      <c r="L1207" s="3" t="s">
        <v>42</v>
      </c>
      <c r="M1207" s="4">
        <v>4</v>
      </c>
      <c r="N1207" s="5">
        <v>35.770000000000003</v>
      </c>
      <c r="O1207" s="6">
        <v>0</v>
      </c>
      <c r="P1207" s="5">
        <v>13.75</v>
      </c>
      <c r="Q1207" s="5">
        <f t="shared" si="72"/>
        <v>143.08000000000001</v>
      </c>
      <c r="R1207" s="5">
        <f t="shared" si="73"/>
        <v>55</v>
      </c>
      <c r="S1207" s="5">
        <f t="shared" si="74"/>
        <v>88.080000000000013</v>
      </c>
      <c r="T1207" s="7">
        <f t="shared" si="75"/>
        <v>0.61559966452334358</v>
      </c>
    </row>
    <row r="1208" spans="1:20" ht="15.5" x14ac:dyDescent="0.35">
      <c r="A1208" s="1">
        <v>4008</v>
      </c>
      <c r="B1208" s="2">
        <v>46199</v>
      </c>
      <c r="C1208" s="3">
        <f>YEAR(SalesDataTable[[#This Row],[Order Date]])</f>
        <v>2026</v>
      </c>
      <c r="D1208" s="8" t="str">
        <f>"Q"&amp;ROUNDUP(MONTH(SalesDataTable[[#This Row],[Order Date]])/3,0)</f>
        <v>Q2</v>
      </c>
      <c r="E1208" s="3">
        <f>MONTH(SalesDataTable[[#This Row],[Order Date]])</f>
        <v>6</v>
      </c>
      <c r="F1208" s="3" t="str">
        <f>TEXT(SalesDataTable[[#This Row],[Order Date]],"MMM")</f>
        <v>Jun</v>
      </c>
      <c r="G1208" s="3" t="s">
        <v>6</v>
      </c>
      <c r="H1208" s="3" t="s">
        <v>49</v>
      </c>
      <c r="I1208" s="3" t="s">
        <v>2</v>
      </c>
      <c r="J1208" s="3" t="s">
        <v>3</v>
      </c>
      <c r="K1208" s="3" t="s">
        <v>4</v>
      </c>
      <c r="L1208" s="3" t="s">
        <v>30</v>
      </c>
      <c r="M1208" s="4">
        <v>2</v>
      </c>
      <c r="N1208" s="5">
        <v>102.49</v>
      </c>
      <c r="O1208" s="6">
        <v>0</v>
      </c>
      <c r="P1208" s="5">
        <v>50.07</v>
      </c>
      <c r="Q1208" s="5">
        <f t="shared" si="72"/>
        <v>204.98</v>
      </c>
      <c r="R1208" s="5">
        <f t="shared" si="73"/>
        <v>100.14</v>
      </c>
      <c r="S1208" s="5">
        <f t="shared" si="74"/>
        <v>104.83999999999999</v>
      </c>
      <c r="T1208" s="7">
        <f t="shared" si="75"/>
        <v>0.51146453312518292</v>
      </c>
    </row>
    <row r="1209" spans="1:20" ht="15.5" x14ac:dyDescent="0.35">
      <c r="A1209" s="1">
        <v>4701</v>
      </c>
      <c r="B1209" s="2">
        <v>46199</v>
      </c>
      <c r="C1209" s="3">
        <f>YEAR(SalesDataTable[[#This Row],[Order Date]])</f>
        <v>2026</v>
      </c>
      <c r="D1209" s="8" t="str">
        <f>"Q"&amp;ROUNDUP(MONTH(SalesDataTable[[#This Row],[Order Date]])/3,0)</f>
        <v>Q2</v>
      </c>
      <c r="E1209" s="3">
        <f>MONTH(SalesDataTable[[#This Row],[Order Date]])</f>
        <v>6</v>
      </c>
      <c r="F1209" s="3" t="str">
        <f>TEXT(SalesDataTable[[#This Row],[Order Date]],"MMM")</f>
        <v>Jun</v>
      </c>
      <c r="G1209" s="3" t="s">
        <v>0</v>
      </c>
      <c r="H1209" s="3" t="s">
        <v>1</v>
      </c>
      <c r="I1209" s="3" t="s">
        <v>8</v>
      </c>
      <c r="J1209" s="3" t="s">
        <v>16</v>
      </c>
      <c r="K1209" s="3" t="s">
        <v>4</v>
      </c>
      <c r="L1209" s="3" t="s">
        <v>5</v>
      </c>
      <c r="M1209" s="4">
        <v>8</v>
      </c>
      <c r="N1209" s="5">
        <v>82.47</v>
      </c>
      <c r="O1209" s="6">
        <v>0.15</v>
      </c>
      <c r="P1209" s="5">
        <v>42.58</v>
      </c>
      <c r="Q1209" s="5">
        <f t="shared" si="72"/>
        <v>560.79599999999994</v>
      </c>
      <c r="R1209" s="5">
        <f t="shared" si="73"/>
        <v>340.64</v>
      </c>
      <c r="S1209" s="5">
        <f t="shared" si="74"/>
        <v>220.15599999999995</v>
      </c>
      <c r="T1209" s="7">
        <f t="shared" si="75"/>
        <v>0.39257769313618496</v>
      </c>
    </row>
    <row r="1210" spans="1:20" ht="15.5" x14ac:dyDescent="0.35">
      <c r="A1210" s="1">
        <v>4805</v>
      </c>
      <c r="B1210" s="2">
        <v>46199</v>
      </c>
      <c r="C1210" s="3">
        <f>YEAR(SalesDataTable[[#This Row],[Order Date]])</f>
        <v>2026</v>
      </c>
      <c r="D1210" s="8" t="str">
        <f>"Q"&amp;ROUNDUP(MONTH(SalesDataTable[[#This Row],[Order Date]])/3,0)</f>
        <v>Q2</v>
      </c>
      <c r="E1210" s="3">
        <f>MONTH(SalesDataTable[[#This Row],[Order Date]])</f>
        <v>6</v>
      </c>
      <c r="F1210" s="3" t="str">
        <f>TEXT(SalesDataTable[[#This Row],[Order Date]],"MMM")</f>
        <v>Jun</v>
      </c>
      <c r="G1210" s="3" t="s">
        <v>11</v>
      </c>
      <c r="H1210" s="3" t="s">
        <v>39</v>
      </c>
      <c r="I1210" s="3" t="s">
        <v>2</v>
      </c>
      <c r="J1210" s="3" t="s">
        <v>3</v>
      </c>
      <c r="K1210" s="3" t="s">
        <v>23</v>
      </c>
      <c r="L1210" s="3" t="s">
        <v>51</v>
      </c>
      <c r="M1210" s="4">
        <v>1</v>
      </c>
      <c r="N1210" s="5">
        <v>121.44</v>
      </c>
      <c r="O1210" s="6">
        <v>0</v>
      </c>
      <c r="P1210" s="5">
        <v>62.34</v>
      </c>
      <c r="Q1210" s="5">
        <f t="shared" si="72"/>
        <v>121.44</v>
      </c>
      <c r="R1210" s="5">
        <f t="shared" si="73"/>
        <v>62.34</v>
      </c>
      <c r="S1210" s="5">
        <f t="shared" si="74"/>
        <v>59.099999999999994</v>
      </c>
      <c r="T1210" s="7">
        <f t="shared" si="75"/>
        <v>0.48666007905138337</v>
      </c>
    </row>
    <row r="1211" spans="1:20" ht="15.5" x14ac:dyDescent="0.35">
      <c r="A1211" s="1">
        <v>912</v>
      </c>
      <c r="B1211" s="2">
        <v>46200</v>
      </c>
      <c r="C1211" s="3">
        <f>YEAR(SalesDataTable[[#This Row],[Order Date]])</f>
        <v>2026</v>
      </c>
      <c r="D1211" s="8" t="str">
        <f>"Q"&amp;ROUNDUP(MONTH(SalesDataTable[[#This Row],[Order Date]])/3,0)</f>
        <v>Q2</v>
      </c>
      <c r="E1211" s="3">
        <f>MONTH(SalesDataTable[[#This Row],[Order Date]])</f>
        <v>6</v>
      </c>
      <c r="F1211" s="3" t="str">
        <f>TEXT(SalesDataTable[[#This Row],[Order Date]],"MMM")</f>
        <v>Jun</v>
      </c>
      <c r="G1211" s="3" t="s">
        <v>0</v>
      </c>
      <c r="H1211" s="3" t="s">
        <v>1</v>
      </c>
      <c r="I1211" s="3" t="s">
        <v>28</v>
      </c>
      <c r="J1211" s="3" t="s">
        <v>13</v>
      </c>
      <c r="K1211" s="3" t="s">
        <v>14</v>
      </c>
      <c r="L1211" s="3" t="s">
        <v>32</v>
      </c>
      <c r="M1211" s="4">
        <v>4</v>
      </c>
      <c r="N1211" s="5">
        <v>46.44</v>
      </c>
      <c r="O1211" s="6">
        <v>0.05</v>
      </c>
      <c r="P1211" s="5">
        <v>18.2</v>
      </c>
      <c r="Q1211" s="5">
        <f t="shared" si="72"/>
        <v>176.47199999999998</v>
      </c>
      <c r="R1211" s="5">
        <f t="shared" si="73"/>
        <v>72.8</v>
      </c>
      <c r="S1211" s="5">
        <f t="shared" si="74"/>
        <v>103.67199999999998</v>
      </c>
      <c r="T1211" s="7">
        <f t="shared" si="75"/>
        <v>0.58746996690693143</v>
      </c>
    </row>
    <row r="1212" spans="1:20" ht="15.5" x14ac:dyDescent="0.35">
      <c r="A1212" s="1">
        <v>1837</v>
      </c>
      <c r="B1212" s="2">
        <v>46200</v>
      </c>
      <c r="C1212" s="3">
        <f>YEAR(SalesDataTable[[#This Row],[Order Date]])</f>
        <v>2026</v>
      </c>
      <c r="D1212" s="8" t="str">
        <f>"Q"&amp;ROUNDUP(MONTH(SalesDataTable[[#This Row],[Order Date]])/3,0)</f>
        <v>Q2</v>
      </c>
      <c r="E1212" s="3">
        <f>MONTH(SalesDataTable[[#This Row],[Order Date]])</f>
        <v>6</v>
      </c>
      <c r="F1212" s="3" t="str">
        <f>TEXT(SalesDataTable[[#This Row],[Order Date]],"MMM")</f>
        <v>Jun</v>
      </c>
      <c r="G1212" s="3" t="s">
        <v>0</v>
      </c>
      <c r="H1212" s="3" t="s">
        <v>1</v>
      </c>
      <c r="I1212" s="3" t="s">
        <v>28</v>
      </c>
      <c r="J1212" s="3" t="s">
        <v>16</v>
      </c>
      <c r="K1212" s="3" t="s">
        <v>23</v>
      </c>
      <c r="L1212" s="3" t="s">
        <v>29</v>
      </c>
      <c r="M1212" s="4">
        <v>2</v>
      </c>
      <c r="N1212" s="5">
        <v>194.13</v>
      </c>
      <c r="O1212" s="6">
        <v>0.1</v>
      </c>
      <c r="P1212" s="5">
        <v>106.51</v>
      </c>
      <c r="Q1212" s="5">
        <f t="shared" si="72"/>
        <v>349.43400000000003</v>
      </c>
      <c r="R1212" s="5">
        <f t="shared" si="73"/>
        <v>213.02</v>
      </c>
      <c r="S1212" s="5">
        <f t="shared" si="74"/>
        <v>136.41400000000002</v>
      </c>
      <c r="T1212" s="7">
        <f t="shared" si="75"/>
        <v>0.39038559499075648</v>
      </c>
    </row>
    <row r="1213" spans="1:20" ht="15.5" x14ac:dyDescent="0.35">
      <c r="A1213" s="1">
        <v>2216</v>
      </c>
      <c r="B1213" s="2">
        <v>46200</v>
      </c>
      <c r="C1213" s="3">
        <f>YEAR(SalesDataTable[[#This Row],[Order Date]])</f>
        <v>2026</v>
      </c>
      <c r="D1213" s="8" t="str">
        <f>"Q"&amp;ROUNDUP(MONTH(SalesDataTable[[#This Row],[Order Date]])/3,0)</f>
        <v>Q2</v>
      </c>
      <c r="E1213" s="3">
        <f>MONTH(SalesDataTable[[#This Row],[Order Date]])</f>
        <v>6</v>
      </c>
      <c r="F1213" s="3" t="str">
        <f>TEXT(SalesDataTable[[#This Row],[Order Date]],"MMM")</f>
        <v>Jun</v>
      </c>
      <c r="G1213" s="3" t="s">
        <v>0</v>
      </c>
      <c r="H1213" s="3" t="s">
        <v>36</v>
      </c>
      <c r="I1213" s="3" t="s">
        <v>2</v>
      </c>
      <c r="J1213" s="3" t="s">
        <v>16</v>
      </c>
      <c r="K1213" s="3" t="s">
        <v>4</v>
      </c>
      <c r="L1213" s="3" t="s">
        <v>5</v>
      </c>
      <c r="M1213" s="4">
        <v>4</v>
      </c>
      <c r="N1213" s="5">
        <v>81.86</v>
      </c>
      <c r="O1213" s="6">
        <v>0.05</v>
      </c>
      <c r="P1213" s="5">
        <v>42.22</v>
      </c>
      <c r="Q1213" s="5">
        <f t="shared" si="72"/>
        <v>311.06799999999998</v>
      </c>
      <c r="R1213" s="5">
        <f t="shared" si="73"/>
        <v>168.88</v>
      </c>
      <c r="S1213" s="5">
        <f t="shared" si="74"/>
        <v>142.18799999999999</v>
      </c>
      <c r="T1213" s="7">
        <f t="shared" si="75"/>
        <v>0.45709619761595532</v>
      </c>
    </row>
    <row r="1214" spans="1:20" ht="15.5" x14ac:dyDescent="0.35">
      <c r="A1214" s="1">
        <v>2451</v>
      </c>
      <c r="B1214" s="2">
        <v>46200</v>
      </c>
      <c r="C1214" s="3">
        <f>YEAR(SalesDataTable[[#This Row],[Order Date]])</f>
        <v>2026</v>
      </c>
      <c r="D1214" s="8" t="str">
        <f>"Q"&amp;ROUNDUP(MONTH(SalesDataTable[[#This Row],[Order Date]])/3,0)</f>
        <v>Q2</v>
      </c>
      <c r="E1214" s="3">
        <f>MONTH(SalesDataTable[[#This Row],[Order Date]])</f>
        <v>6</v>
      </c>
      <c r="F1214" s="3" t="str">
        <f>TEXT(SalesDataTable[[#This Row],[Order Date]],"MMM")</f>
        <v>Jun</v>
      </c>
      <c r="G1214" s="3" t="s">
        <v>0</v>
      </c>
      <c r="H1214" s="3" t="s">
        <v>36</v>
      </c>
      <c r="I1214" s="3" t="s">
        <v>8</v>
      </c>
      <c r="J1214" s="3" t="s">
        <v>16</v>
      </c>
      <c r="K1214" s="3" t="s">
        <v>14</v>
      </c>
      <c r="L1214" s="3" t="s">
        <v>48</v>
      </c>
      <c r="M1214" s="4">
        <v>4</v>
      </c>
      <c r="N1214" s="5">
        <v>162.61000000000001</v>
      </c>
      <c r="O1214" s="6">
        <v>0.05</v>
      </c>
      <c r="P1214" s="5">
        <v>88.64</v>
      </c>
      <c r="Q1214" s="5">
        <f t="shared" si="72"/>
        <v>617.91800000000001</v>
      </c>
      <c r="R1214" s="5">
        <f t="shared" si="73"/>
        <v>354.56</v>
      </c>
      <c r="S1214" s="5">
        <f t="shared" si="74"/>
        <v>263.358</v>
      </c>
      <c r="T1214" s="7">
        <f t="shared" si="75"/>
        <v>0.4262021821665658</v>
      </c>
    </row>
    <row r="1215" spans="1:20" ht="15.5" x14ac:dyDescent="0.35">
      <c r="A1215" s="1">
        <v>2874</v>
      </c>
      <c r="B1215" s="2">
        <v>46200</v>
      </c>
      <c r="C1215" s="3">
        <f>YEAR(SalesDataTable[[#This Row],[Order Date]])</f>
        <v>2026</v>
      </c>
      <c r="D1215" s="8" t="str">
        <f>"Q"&amp;ROUNDUP(MONTH(SalesDataTable[[#This Row],[Order Date]])/3,0)</f>
        <v>Q2</v>
      </c>
      <c r="E1215" s="3">
        <f>MONTH(SalesDataTable[[#This Row],[Order Date]])</f>
        <v>6</v>
      </c>
      <c r="F1215" s="3" t="str">
        <f>TEXT(SalesDataTable[[#This Row],[Order Date]],"MMM")</f>
        <v>Jun</v>
      </c>
      <c r="G1215" s="3" t="s">
        <v>6</v>
      </c>
      <c r="H1215" s="3" t="s">
        <v>43</v>
      </c>
      <c r="I1215" s="3" t="s">
        <v>19</v>
      </c>
      <c r="J1215" s="3" t="s">
        <v>13</v>
      </c>
      <c r="K1215" s="3" t="s">
        <v>4</v>
      </c>
      <c r="L1215" s="3" t="s">
        <v>26</v>
      </c>
      <c r="M1215" s="4">
        <v>1</v>
      </c>
      <c r="N1215" s="5">
        <v>40.26</v>
      </c>
      <c r="O1215" s="6">
        <v>0</v>
      </c>
      <c r="P1215" s="5">
        <v>16.62</v>
      </c>
      <c r="Q1215" s="5">
        <f t="shared" si="72"/>
        <v>40.26</v>
      </c>
      <c r="R1215" s="5">
        <f t="shared" si="73"/>
        <v>16.62</v>
      </c>
      <c r="S1215" s="5">
        <f t="shared" si="74"/>
        <v>23.639999999999997</v>
      </c>
      <c r="T1215" s="7">
        <f t="shared" si="75"/>
        <v>0.58718330849478384</v>
      </c>
    </row>
    <row r="1216" spans="1:20" ht="15.5" x14ac:dyDescent="0.35">
      <c r="A1216" s="1">
        <v>2885</v>
      </c>
      <c r="B1216" s="2">
        <v>46200</v>
      </c>
      <c r="C1216" s="3">
        <f>YEAR(SalesDataTable[[#This Row],[Order Date]])</f>
        <v>2026</v>
      </c>
      <c r="D1216" s="8" t="str">
        <f>"Q"&amp;ROUNDUP(MONTH(SalesDataTable[[#This Row],[Order Date]])/3,0)</f>
        <v>Q2</v>
      </c>
      <c r="E1216" s="3">
        <f>MONTH(SalesDataTable[[#This Row],[Order Date]])</f>
        <v>6</v>
      </c>
      <c r="F1216" s="3" t="str">
        <f>TEXT(SalesDataTable[[#This Row],[Order Date]],"MMM")</f>
        <v>Jun</v>
      </c>
      <c r="G1216" s="3" t="s">
        <v>0</v>
      </c>
      <c r="H1216" s="3" t="s">
        <v>1</v>
      </c>
      <c r="I1216" s="3" t="s">
        <v>2</v>
      </c>
      <c r="J1216" s="3" t="s">
        <v>16</v>
      </c>
      <c r="K1216" s="3" t="s">
        <v>14</v>
      </c>
      <c r="L1216" s="3" t="s">
        <v>32</v>
      </c>
      <c r="M1216" s="4">
        <v>1</v>
      </c>
      <c r="N1216" s="5">
        <v>47.23</v>
      </c>
      <c r="O1216" s="6">
        <v>0.1</v>
      </c>
      <c r="P1216" s="5">
        <v>17.829999999999998</v>
      </c>
      <c r="Q1216" s="5">
        <f t="shared" si="72"/>
        <v>42.506999999999998</v>
      </c>
      <c r="R1216" s="5">
        <f t="shared" si="73"/>
        <v>17.829999999999998</v>
      </c>
      <c r="S1216" s="5">
        <f t="shared" si="74"/>
        <v>24.677</v>
      </c>
      <c r="T1216" s="7">
        <f t="shared" si="75"/>
        <v>0.58053967581810062</v>
      </c>
    </row>
    <row r="1217" spans="1:20" ht="15.5" x14ac:dyDescent="0.35">
      <c r="A1217" s="1">
        <v>3014</v>
      </c>
      <c r="B1217" s="2">
        <v>46200</v>
      </c>
      <c r="C1217" s="3">
        <f>YEAR(SalesDataTable[[#This Row],[Order Date]])</f>
        <v>2026</v>
      </c>
      <c r="D1217" s="8" t="str">
        <f>"Q"&amp;ROUNDUP(MONTH(SalesDataTable[[#This Row],[Order Date]])/3,0)</f>
        <v>Q2</v>
      </c>
      <c r="E1217" s="3">
        <f>MONTH(SalesDataTable[[#This Row],[Order Date]])</f>
        <v>6</v>
      </c>
      <c r="F1217" s="3" t="str">
        <f>TEXT(SalesDataTable[[#This Row],[Order Date]],"MMM")</f>
        <v>Jun</v>
      </c>
      <c r="G1217" s="3" t="s">
        <v>11</v>
      </c>
      <c r="H1217" s="3" t="s">
        <v>39</v>
      </c>
      <c r="I1217" s="3" t="s">
        <v>2</v>
      </c>
      <c r="J1217" s="3" t="s">
        <v>13</v>
      </c>
      <c r="K1217" s="3" t="s">
        <v>34</v>
      </c>
      <c r="L1217" s="3" t="s">
        <v>45</v>
      </c>
      <c r="M1217" s="4">
        <v>1</v>
      </c>
      <c r="N1217" s="5">
        <v>50.13</v>
      </c>
      <c r="O1217" s="6">
        <v>0.15</v>
      </c>
      <c r="P1217" s="5">
        <v>22.22</v>
      </c>
      <c r="Q1217" s="5">
        <f t="shared" si="72"/>
        <v>42.610500000000002</v>
      </c>
      <c r="R1217" s="5">
        <f t="shared" si="73"/>
        <v>22.22</v>
      </c>
      <c r="S1217" s="5">
        <f t="shared" si="74"/>
        <v>20.390500000000003</v>
      </c>
      <c r="T1217" s="7">
        <f t="shared" si="75"/>
        <v>0.47853228664296366</v>
      </c>
    </row>
    <row r="1218" spans="1:20" ht="15.5" x14ac:dyDescent="0.35">
      <c r="A1218" s="1">
        <v>3273</v>
      </c>
      <c r="B1218" s="2">
        <v>46200</v>
      </c>
      <c r="C1218" s="3">
        <f>YEAR(SalesDataTable[[#This Row],[Order Date]])</f>
        <v>2026</v>
      </c>
      <c r="D1218" s="8" t="str">
        <f>"Q"&amp;ROUNDUP(MONTH(SalesDataTable[[#This Row],[Order Date]])/3,0)</f>
        <v>Q2</v>
      </c>
      <c r="E1218" s="3">
        <f>MONTH(SalesDataTable[[#This Row],[Order Date]])</f>
        <v>6</v>
      </c>
      <c r="F1218" s="3" t="str">
        <f>TEXT(SalesDataTable[[#This Row],[Order Date]],"MMM")</f>
        <v>Jun</v>
      </c>
      <c r="G1218" s="3" t="s">
        <v>11</v>
      </c>
      <c r="H1218" s="3" t="s">
        <v>18</v>
      </c>
      <c r="I1218" s="3" t="s">
        <v>2</v>
      </c>
      <c r="J1218" s="3" t="s">
        <v>16</v>
      </c>
      <c r="K1218" s="3" t="s">
        <v>23</v>
      </c>
      <c r="L1218" s="3" t="s">
        <v>24</v>
      </c>
      <c r="M1218" s="4">
        <v>2</v>
      </c>
      <c r="N1218" s="5">
        <v>345.82</v>
      </c>
      <c r="O1218" s="6">
        <v>0.05</v>
      </c>
      <c r="P1218" s="5">
        <v>196.24</v>
      </c>
      <c r="Q1218" s="5">
        <f t="shared" ref="Q1218:Q1281" si="76">M1218*N1218*(1-O1218)</f>
        <v>657.05799999999999</v>
      </c>
      <c r="R1218" s="5">
        <f t="shared" ref="R1218:R1281" si="77">M1218*P1218</f>
        <v>392.48</v>
      </c>
      <c r="S1218" s="5">
        <f t="shared" ref="S1218:S1281" si="78">Q1218-R1218</f>
        <v>264.57799999999997</v>
      </c>
      <c r="T1218" s="7">
        <f t="shared" ref="T1218:T1281" si="79">IFERROR(S1218/Q1218,0)</f>
        <v>0.40267069269379563</v>
      </c>
    </row>
    <row r="1219" spans="1:20" ht="15.5" x14ac:dyDescent="0.35">
      <c r="A1219" s="1">
        <v>5041</v>
      </c>
      <c r="B1219" s="2">
        <v>46200</v>
      </c>
      <c r="C1219" s="3">
        <f>YEAR(SalesDataTable[[#This Row],[Order Date]])</f>
        <v>2026</v>
      </c>
      <c r="D1219" s="8" t="str">
        <f>"Q"&amp;ROUNDUP(MONTH(SalesDataTable[[#This Row],[Order Date]])/3,0)</f>
        <v>Q2</v>
      </c>
      <c r="E1219" s="3">
        <f>MONTH(SalesDataTable[[#This Row],[Order Date]])</f>
        <v>6</v>
      </c>
      <c r="F1219" s="3" t="str">
        <f>TEXT(SalesDataTable[[#This Row],[Order Date]],"MMM")</f>
        <v>Jun</v>
      </c>
      <c r="G1219" s="3" t="s">
        <v>0</v>
      </c>
      <c r="H1219" s="3" t="s">
        <v>50</v>
      </c>
      <c r="I1219" s="3" t="s">
        <v>19</v>
      </c>
      <c r="J1219" s="3" t="s">
        <v>13</v>
      </c>
      <c r="K1219" s="3" t="s">
        <v>23</v>
      </c>
      <c r="L1219" s="3" t="s">
        <v>51</v>
      </c>
      <c r="M1219" s="4">
        <v>1</v>
      </c>
      <c r="N1219" s="5">
        <v>126.12</v>
      </c>
      <c r="O1219" s="6">
        <v>0</v>
      </c>
      <c r="P1219" s="5">
        <v>62.18</v>
      </c>
      <c r="Q1219" s="5">
        <f t="shared" si="76"/>
        <v>126.12</v>
      </c>
      <c r="R1219" s="5">
        <f t="shared" si="77"/>
        <v>62.18</v>
      </c>
      <c r="S1219" s="5">
        <f t="shared" si="78"/>
        <v>63.940000000000005</v>
      </c>
      <c r="T1219" s="7">
        <f t="shared" si="79"/>
        <v>0.50697748176339996</v>
      </c>
    </row>
    <row r="1220" spans="1:20" ht="15.5" x14ac:dyDescent="0.35">
      <c r="A1220" s="1">
        <v>312</v>
      </c>
      <c r="B1220" s="2">
        <v>46201</v>
      </c>
      <c r="C1220" s="3">
        <f>YEAR(SalesDataTable[[#This Row],[Order Date]])</f>
        <v>2026</v>
      </c>
      <c r="D1220" s="8" t="str">
        <f>"Q"&amp;ROUNDUP(MONTH(SalesDataTable[[#This Row],[Order Date]])/3,0)</f>
        <v>Q2</v>
      </c>
      <c r="E1220" s="3">
        <f>MONTH(SalesDataTable[[#This Row],[Order Date]])</f>
        <v>6</v>
      </c>
      <c r="F1220" s="3" t="str">
        <f>TEXT(SalesDataTable[[#This Row],[Order Date]],"MMM")</f>
        <v>Jun</v>
      </c>
      <c r="G1220" s="3" t="s">
        <v>20</v>
      </c>
      <c r="H1220" s="3" t="s">
        <v>31</v>
      </c>
      <c r="I1220" s="3" t="s">
        <v>28</v>
      </c>
      <c r="J1220" s="3" t="s">
        <v>3</v>
      </c>
      <c r="K1220" s="3" t="s">
        <v>34</v>
      </c>
      <c r="L1220" s="3" t="s">
        <v>42</v>
      </c>
      <c r="M1220" s="4">
        <v>1</v>
      </c>
      <c r="N1220" s="5">
        <v>36</v>
      </c>
      <c r="O1220" s="6">
        <v>0</v>
      </c>
      <c r="P1220" s="5">
        <v>13.95</v>
      </c>
      <c r="Q1220" s="5">
        <f t="shared" si="76"/>
        <v>36</v>
      </c>
      <c r="R1220" s="5">
        <f t="shared" si="77"/>
        <v>13.95</v>
      </c>
      <c r="S1220" s="5">
        <f t="shared" si="78"/>
        <v>22.05</v>
      </c>
      <c r="T1220" s="7">
        <f t="shared" si="79"/>
        <v>0.61250000000000004</v>
      </c>
    </row>
    <row r="1221" spans="1:20" ht="15.5" x14ac:dyDescent="0.35">
      <c r="A1221" s="1">
        <v>647</v>
      </c>
      <c r="B1221" s="2">
        <v>46201</v>
      </c>
      <c r="C1221" s="3">
        <f>YEAR(SalesDataTable[[#This Row],[Order Date]])</f>
        <v>2026</v>
      </c>
      <c r="D1221" s="8" t="str">
        <f>"Q"&amp;ROUNDUP(MONTH(SalesDataTable[[#This Row],[Order Date]])/3,0)</f>
        <v>Q2</v>
      </c>
      <c r="E1221" s="3">
        <f>MONTH(SalesDataTable[[#This Row],[Order Date]])</f>
        <v>6</v>
      </c>
      <c r="F1221" s="3" t="str">
        <f>TEXT(SalesDataTable[[#This Row],[Order Date]],"MMM")</f>
        <v>Jun</v>
      </c>
      <c r="G1221" s="3" t="s">
        <v>0</v>
      </c>
      <c r="H1221" s="3" t="s">
        <v>1</v>
      </c>
      <c r="I1221" s="3" t="s">
        <v>2</v>
      </c>
      <c r="J1221" s="3" t="s">
        <v>3</v>
      </c>
      <c r="K1221" s="3" t="s">
        <v>14</v>
      </c>
      <c r="L1221" s="3" t="s">
        <v>48</v>
      </c>
      <c r="M1221" s="4">
        <v>1</v>
      </c>
      <c r="N1221" s="5">
        <v>162.25</v>
      </c>
      <c r="O1221" s="6">
        <v>0.05</v>
      </c>
      <c r="P1221" s="5">
        <v>89.28</v>
      </c>
      <c r="Q1221" s="5">
        <f t="shared" si="76"/>
        <v>154.13749999999999</v>
      </c>
      <c r="R1221" s="5">
        <f t="shared" si="77"/>
        <v>89.28</v>
      </c>
      <c r="S1221" s="5">
        <f t="shared" si="78"/>
        <v>64.857499999999987</v>
      </c>
      <c r="T1221" s="7">
        <f t="shared" si="79"/>
        <v>0.42077690373854509</v>
      </c>
    </row>
    <row r="1222" spans="1:20" ht="15.5" x14ac:dyDescent="0.35">
      <c r="A1222" s="1">
        <v>708</v>
      </c>
      <c r="B1222" s="2">
        <v>46201</v>
      </c>
      <c r="C1222" s="3">
        <f>YEAR(SalesDataTable[[#This Row],[Order Date]])</f>
        <v>2026</v>
      </c>
      <c r="D1222" s="8" t="str">
        <f>"Q"&amp;ROUNDUP(MONTH(SalesDataTable[[#This Row],[Order Date]])/3,0)</f>
        <v>Q2</v>
      </c>
      <c r="E1222" s="3">
        <f>MONTH(SalesDataTable[[#This Row],[Order Date]])</f>
        <v>6</v>
      </c>
      <c r="F1222" s="3" t="str">
        <f>TEXT(SalesDataTable[[#This Row],[Order Date]],"MMM")</f>
        <v>Jun</v>
      </c>
      <c r="G1222" s="3" t="s">
        <v>6</v>
      </c>
      <c r="H1222" s="3" t="s">
        <v>41</v>
      </c>
      <c r="I1222" s="3" t="s">
        <v>2</v>
      </c>
      <c r="J1222" s="3" t="s">
        <v>3</v>
      </c>
      <c r="K1222" s="3" t="s">
        <v>9</v>
      </c>
      <c r="L1222" s="3" t="s">
        <v>37</v>
      </c>
      <c r="M1222" s="4">
        <v>1</v>
      </c>
      <c r="N1222" s="5">
        <v>150.44</v>
      </c>
      <c r="O1222" s="6">
        <v>0</v>
      </c>
      <c r="P1222" s="5">
        <v>80.5</v>
      </c>
      <c r="Q1222" s="5">
        <f t="shared" si="76"/>
        <v>150.44</v>
      </c>
      <c r="R1222" s="5">
        <f t="shared" si="77"/>
        <v>80.5</v>
      </c>
      <c r="S1222" s="5">
        <f t="shared" si="78"/>
        <v>69.94</v>
      </c>
      <c r="T1222" s="7">
        <f t="shared" si="79"/>
        <v>0.46490295134272797</v>
      </c>
    </row>
    <row r="1223" spans="1:20" ht="15.5" x14ac:dyDescent="0.35">
      <c r="A1223" s="1">
        <v>886</v>
      </c>
      <c r="B1223" s="2">
        <v>46201</v>
      </c>
      <c r="C1223" s="3">
        <f>YEAR(SalesDataTable[[#This Row],[Order Date]])</f>
        <v>2026</v>
      </c>
      <c r="D1223" s="8" t="str">
        <f>"Q"&amp;ROUNDUP(MONTH(SalesDataTable[[#This Row],[Order Date]])/3,0)</f>
        <v>Q2</v>
      </c>
      <c r="E1223" s="3">
        <f>MONTH(SalesDataTable[[#This Row],[Order Date]])</f>
        <v>6</v>
      </c>
      <c r="F1223" s="3" t="str">
        <f>TEXT(SalesDataTable[[#This Row],[Order Date]],"MMM")</f>
        <v>Jun</v>
      </c>
      <c r="G1223" s="3" t="s">
        <v>0</v>
      </c>
      <c r="H1223" s="3" t="s">
        <v>1</v>
      </c>
      <c r="I1223" s="3" t="s">
        <v>19</v>
      </c>
      <c r="J1223" s="3" t="s">
        <v>16</v>
      </c>
      <c r="K1223" s="3" t="s">
        <v>23</v>
      </c>
      <c r="L1223" s="3" t="s">
        <v>51</v>
      </c>
      <c r="M1223" s="4">
        <v>2</v>
      </c>
      <c r="N1223" s="5">
        <v>126.17</v>
      </c>
      <c r="O1223" s="6">
        <v>0.05</v>
      </c>
      <c r="P1223" s="5">
        <v>61.13</v>
      </c>
      <c r="Q1223" s="5">
        <f t="shared" si="76"/>
        <v>239.72299999999998</v>
      </c>
      <c r="R1223" s="5">
        <f t="shared" si="77"/>
        <v>122.26</v>
      </c>
      <c r="S1223" s="5">
        <f t="shared" si="78"/>
        <v>117.46299999999998</v>
      </c>
      <c r="T1223" s="7">
        <f t="shared" si="79"/>
        <v>0.48999470221881081</v>
      </c>
    </row>
    <row r="1224" spans="1:20" ht="15.5" x14ac:dyDescent="0.35">
      <c r="A1224" s="1">
        <v>944</v>
      </c>
      <c r="B1224" s="2">
        <v>46201</v>
      </c>
      <c r="C1224" s="3">
        <f>YEAR(SalesDataTable[[#This Row],[Order Date]])</f>
        <v>2026</v>
      </c>
      <c r="D1224" s="8" t="str">
        <f>"Q"&amp;ROUNDUP(MONTH(SalesDataTable[[#This Row],[Order Date]])/3,0)</f>
        <v>Q2</v>
      </c>
      <c r="E1224" s="3">
        <f>MONTH(SalesDataTable[[#This Row],[Order Date]])</f>
        <v>6</v>
      </c>
      <c r="F1224" s="3" t="str">
        <f>TEXT(SalesDataTable[[#This Row],[Order Date]],"MMM")</f>
        <v>Jun</v>
      </c>
      <c r="G1224" s="3" t="s">
        <v>20</v>
      </c>
      <c r="H1224" s="3" t="s">
        <v>31</v>
      </c>
      <c r="I1224" s="3" t="s">
        <v>28</v>
      </c>
      <c r="J1224" s="3" t="s">
        <v>3</v>
      </c>
      <c r="K1224" s="3" t="s">
        <v>23</v>
      </c>
      <c r="L1224" s="3" t="s">
        <v>40</v>
      </c>
      <c r="M1224" s="4">
        <v>2</v>
      </c>
      <c r="N1224" s="5">
        <v>83.72</v>
      </c>
      <c r="O1224" s="6">
        <v>0</v>
      </c>
      <c r="P1224" s="5">
        <v>38.96</v>
      </c>
      <c r="Q1224" s="5">
        <f t="shared" si="76"/>
        <v>167.44</v>
      </c>
      <c r="R1224" s="5">
        <f t="shared" si="77"/>
        <v>77.92</v>
      </c>
      <c r="S1224" s="5">
        <f t="shared" si="78"/>
        <v>89.52</v>
      </c>
      <c r="T1224" s="7">
        <f t="shared" si="79"/>
        <v>0.53463927376970855</v>
      </c>
    </row>
    <row r="1225" spans="1:20" ht="15.5" x14ac:dyDescent="0.35">
      <c r="A1225" s="1">
        <v>1050</v>
      </c>
      <c r="B1225" s="2">
        <v>46201</v>
      </c>
      <c r="C1225" s="3">
        <f>YEAR(SalesDataTable[[#This Row],[Order Date]])</f>
        <v>2026</v>
      </c>
      <c r="D1225" s="8" t="str">
        <f>"Q"&amp;ROUNDUP(MONTH(SalesDataTable[[#This Row],[Order Date]])/3,0)</f>
        <v>Q2</v>
      </c>
      <c r="E1225" s="3">
        <f>MONTH(SalesDataTable[[#This Row],[Order Date]])</f>
        <v>6</v>
      </c>
      <c r="F1225" s="3" t="str">
        <f>TEXT(SalesDataTable[[#This Row],[Order Date]],"MMM")</f>
        <v>Jun</v>
      </c>
      <c r="G1225" s="3" t="s">
        <v>20</v>
      </c>
      <c r="H1225" s="3" t="s">
        <v>33</v>
      </c>
      <c r="I1225" s="3" t="s">
        <v>28</v>
      </c>
      <c r="J1225" s="3" t="s">
        <v>13</v>
      </c>
      <c r="K1225" s="3" t="s">
        <v>9</v>
      </c>
      <c r="L1225" s="3" t="s">
        <v>46</v>
      </c>
      <c r="M1225" s="4">
        <v>1</v>
      </c>
      <c r="N1225" s="5">
        <v>70.58</v>
      </c>
      <c r="O1225" s="6">
        <v>0</v>
      </c>
      <c r="P1225" s="5">
        <v>32.78</v>
      </c>
      <c r="Q1225" s="5">
        <f t="shared" si="76"/>
        <v>70.58</v>
      </c>
      <c r="R1225" s="5">
        <f t="shared" si="77"/>
        <v>32.78</v>
      </c>
      <c r="S1225" s="5">
        <f t="shared" si="78"/>
        <v>37.799999999999997</v>
      </c>
      <c r="T1225" s="7">
        <f t="shared" si="79"/>
        <v>0.53556248228960046</v>
      </c>
    </row>
    <row r="1226" spans="1:20" ht="15.5" x14ac:dyDescent="0.35">
      <c r="A1226" s="1">
        <v>1677</v>
      </c>
      <c r="B1226" s="2">
        <v>46201</v>
      </c>
      <c r="C1226" s="3">
        <f>YEAR(SalesDataTable[[#This Row],[Order Date]])</f>
        <v>2026</v>
      </c>
      <c r="D1226" s="8" t="str">
        <f>"Q"&amp;ROUNDUP(MONTH(SalesDataTable[[#This Row],[Order Date]])/3,0)</f>
        <v>Q2</v>
      </c>
      <c r="E1226" s="3">
        <f>MONTH(SalesDataTable[[#This Row],[Order Date]])</f>
        <v>6</v>
      </c>
      <c r="F1226" s="3" t="str">
        <f>TEXT(SalesDataTable[[#This Row],[Order Date]],"MMM")</f>
        <v>Jun</v>
      </c>
      <c r="G1226" s="3" t="s">
        <v>20</v>
      </c>
      <c r="H1226" s="3" t="s">
        <v>47</v>
      </c>
      <c r="I1226" s="3" t="s">
        <v>8</v>
      </c>
      <c r="J1226" s="3" t="s">
        <v>16</v>
      </c>
      <c r="K1226" s="3" t="s">
        <v>23</v>
      </c>
      <c r="L1226" s="3" t="s">
        <v>40</v>
      </c>
      <c r="M1226" s="4">
        <v>5</v>
      </c>
      <c r="N1226" s="5">
        <v>81.96</v>
      </c>
      <c r="O1226" s="6">
        <v>0.05</v>
      </c>
      <c r="P1226" s="5">
        <v>39.130000000000003</v>
      </c>
      <c r="Q1226" s="5">
        <f t="shared" si="76"/>
        <v>389.30999999999995</v>
      </c>
      <c r="R1226" s="5">
        <f t="shared" si="77"/>
        <v>195.65</v>
      </c>
      <c r="S1226" s="5">
        <f t="shared" si="78"/>
        <v>193.65999999999994</v>
      </c>
      <c r="T1226" s="7">
        <f t="shared" si="79"/>
        <v>0.497444196141892</v>
      </c>
    </row>
    <row r="1227" spans="1:20" ht="15.5" x14ac:dyDescent="0.35">
      <c r="A1227" s="1">
        <v>2109</v>
      </c>
      <c r="B1227" s="2">
        <v>46201</v>
      </c>
      <c r="C1227" s="3">
        <f>YEAR(SalesDataTable[[#This Row],[Order Date]])</f>
        <v>2026</v>
      </c>
      <c r="D1227" s="8" t="str">
        <f>"Q"&amp;ROUNDUP(MONTH(SalesDataTable[[#This Row],[Order Date]])/3,0)</f>
        <v>Q2</v>
      </c>
      <c r="E1227" s="3">
        <f>MONTH(SalesDataTable[[#This Row],[Order Date]])</f>
        <v>6</v>
      </c>
      <c r="F1227" s="3" t="str">
        <f>TEXT(SalesDataTable[[#This Row],[Order Date]],"MMM")</f>
        <v>Jun</v>
      </c>
      <c r="G1227" s="3" t="s">
        <v>6</v>
      </c>
      <c r="H1227" s="3" t="s">
        <v>49</v>
      </c>
      <c r="I1227" s="3" t="s">
        <v>2</v>
      </c>
      <c r="J1227" s="3" t="s">
        <v>13</v>
      </c>
      <c r="K1227" s="3" t="s">
        <v>4</v>
      </c>
      <c r="L1227" s="3" t="s">
        <v>26</v>
      </c>
      <c r="M1227" s="4">
        <v>1</v>
      </c>
      <c r="N1227" s="5">
        <v>40.67</v>
      </c>
      <c r="O1227" s="6">
        <v>0</v>
      </c>
      <c r="P1227" s="5">
        <v>16.5</v>
      </c>
      <c r="Q1227" s="5">
        <f t="shared" si="76"/>
        <v>40.67</v>
      </c>
      <c r="R1227" s="5">
        <f t="shared" si="77"/>
        <v>16.5</v>
      </c>
      <c r="S1227" s="5">
        <f t="shared" si="78"/>
        <v>24.17</v>
      </c>
      <c r="T1227" s="7">
        <f t="shared" si="79"/>
        <v>0.59429554954511932</v>
      </c>
    </row>
    <row r="1228" spans="1:20" ht="15.5" x14ac:dyDescent="0.35">
      <c r="A1228" s="1">
        <v>3688</v>
      </c>
      <c r="B1228" s="2">
        <v>46201</v>
      </c>
      <c r="C1228" s="3">
        <f>YEAR(SalesDataTable[[#This Row],[Order Date]])</f>
        <v>2026</v>
      </c>
      <c r="D1228" s="8" t="str">
        <f>"Q"&amp;ROUNDUP(MONTH(SalesDataTable[[#This Row],[Order Date]])/3,0)</f>
        <v>Q2</v>
      </c>
      <c r="E1228" s="3">
        <f>MONTH(SalesDataTable[[#This Row],[Order Date]])</f>
        <v>6</v>
      </c>
      <c r="F1228" s="3" t="str">
        <f>TEXT(SalesDataTable[[#This Row],[Order Date]],"MMM")</f>
        <v>Jun</v>
      </c>
      <c r="G1228" s="3" t="s">
        <v>11</v>
      </c>
      <c r="H1228" s="3" t="s">
        <v>52</v>
      </c>
      <c r="I1228" s="3" t="s">
        <v>19</v>
      </c>
      <c r="J1228" s="3" t="s">
        <v>13</v>
      </c>
      <c r="K1228" s="3" t="s">
        <v>34</v>
      </c>
      <c r="L1228" s="3" t="s">
        <v>35</v>
      </c>
      <c r="M1228" s="4">
        <v>1</v>
      </c>
      <c r="N1228" s="5">
        <v>40.94</v>
      </c>
      <c r="O1228" s="6">
        <v>0</v>
      </c>
      <c r="P1228" s="5">
        <v>14.47</v>
      </c>
      <c r="Q1228" s="5">
        <f t="shared" si="76"/>
        <v>40.94</v>
      </c>
      <c r="R1228" s="5">
        <f t="shared" si="77"/>
        <v>14.47</v>
      </c>
      <c r="S1228" s="5">
        <f t="shared" si="78"/>
        <v>26.47</v>
      </c>
      <c r="T1228" s="7">
        <f t="shared" si="79"/>
        <v>0.64655593551538837</v>
      </c>
    </row>
    <row r="1229" spans="1:20" ht="15.5" x14ac:dyDescent="0.35">
      <c r="A1229" s="1">
        <v>521</v>
      </c>
      <c r="B1229" s="2">
        <v>46202</v>
      </c>
      <c r="C1229" s="3">
        <f>YEAR(SalesDataTable[[#This Row],[Order Date]])</f>
        <v>2026</v>
      </c>
      <c r="D1229" s="8" t="str">
        <f>"Q"&amp;ROUNDUP(MONTH(SalesDataTable[[#This Row],[Order Date]])/3,0)</f>
        <v>Q2</v>
      </c>
      <c r="E1229" s="3">
        <f>MONTH(SalesDataTable[[#This Row],[Order Date]])</f>
        <v>6</v>
      </c>
      <c r="F1229" s="3" t="str">
        <f>TEXT(SalesDataTable[[#This Row],[Order Date]],"MMM")</f>
        <v>Jun</v>
      </c>
      <c r="G1229" s="3" t="s">
        <v>20</v>
      </c>
      <c r="H1229" s="3" t="s">
        <v>33</v>
      </c>
      <c r="I1229" s="3" t="s">
        <v>8</v>
      </c>
      <c r="J1229" s="3" t="s">
        <v>16</v>
      </c>
      <c r="K1229" s="3" t="s">
        <v>4</v>
      </c>
      <c r="L1229" s="3" t="s">
        <v>30</v>
      </c>
      <c r="M1229" s="4">
        <v>3</v>
      </c>
      <c r="N1229" s="5">
        <v>100.89</v>
      </c>
      <c r="O1229" s="6">
        <v>0.05</v>
      </c>
      <c r="P1229" s="5">
        <v>49.08</v>
      </c>
      <c r="Q1229" s="5">
        <f t="shared" si="76"/>
        <v>287.53649999999999</v>
      </c>
      <c r="R1229" s="5">
        <f t="shared" si="77"/>
        <v>147.24</v>
      </c>
      <c r="S1229" s="5">
        <f t="shared" si="78"/>
        <v>140.29649999999998</v>
      </c>
      <c r="T1229" s="7">
        <f t="shared" si="79"/>
        <v>0.48792588071427451</v>
      </c>
    </row>
    <row r="1230" spans="1:20" ht="15.5" x14ac:dyDescent="0.35">
      <c r="A1230" s="1">
        <v>557</v>
      </c>
      <c r="B1230" s="2">
        <v>46202</v>
      </c>
      <c r="C1230" s="3">
        <f>YEAR(SalesDataTable[[#This Row],[Order Date]])</f>
        <v>2026</v>
      </c>
      <c r="D1230" s="8" t="str">
        <f>"Q"&amp;ROUNDUP(MONTH(SalesDataTable[[#This Row],[Order Date]])/3,0)</f>
        <v>Q2</v>
      </c>
      <c r="E1230" s="3">
        <f>MONTH(SalesDataTable[[#This Row],[Order Date]])</f>
        <v>6</v>
      </c>
      <c r="F1230" s="3" t="str">
        <f>TEXT(SalesDataTable[[#This Row],[Order Date]],"MMM")</f>
        <v>Jun</v>
      </c>
      <c r="G1230" s="3" t="s">
        <v>6</v>
      </c>
      <c r="H1230" s="3" t="s">
        <v>43</v>
      </c>
      <c r="I1230" s="3" t="s">
        <v>8</v>
      </c>
      <c r="J1230" s="3" t="s">
        <v>16</v>
      </c>
      <c r="K1230" s="3" t="s">
        <v>4</v>
      </c>
      <c r="L1230" s="3" t="s">
        <v>26</v>
      </c>
      <c r="M1230" s="4">
        <v>3</v>
      </c>
      <c r="N1230" s="5">
        <v>39.78</v>
      </c>
      <c r="O1230" s="6">
        <v>0.15</v>
      </c>
      <c r="P1230" s="5">
        <v>16.850000000000001</v>
      </c>
      <c r="Q1230" s="5">
        <f t="shared" si="76"/>
        <v>101.43900000000001</v>
      </c>
      <c r="R1230" s="5">
        <f t="shared" si="77"/>
        <v>50.550000000000004</v>
      </c>
      <c r="S1230" s="5">
        <f t="shared" si="78"/>
        <v>50.889000000000003</v>
      </c>
      <c r="T1230" s="7">
        <f t="shared" si="79"/>
        <v>0.50167095495815217</v>
      </c>
    </row>
    <row r="1231" spans="1:20" ht="15.5" x14ac:dyDescent="0.35">
      <c r="A1231" s="1">
        <v>929</v>
      </c>
      <c r="B1231" s="2">
        <v>46202</v>
      </c>
      <c r="C1231" s="3">
        <f>YEAR(SalesDataTable[[#This Row],[Order Date]])</f>
        <v>2026</v>
      </c>
      <c r="D1231" s="8" t="str">
        <f>"Q"&amp;ROUNDUP(MONTH(SalesDataTable[[#This Row],[Order Date]])/3,0)</f>
        <v>Q2</v>
      </c>
      <c r="E1231" s="3">
        <f>MONTH(SalesDataTable[[#This Row],[Order Date]])</f>
        <v>6</v>
      </c>
      <c r="F1231" s="3" t="str">
        <f>TEXT(SalesDataTable[[#This Row],[Order Date]],"MMM")</f>
        <v>Jun</v>
      </c>
      <c r="G1231" s="3" t="s">
        <v>0</v>
      </c>
      <c r="H1231" s="3" t="s">
        <v>1</v>
      </c>
      <c r="I1231" s="3" t="s">
        <v>2</v>
      </c>
      <c r="J1231" s="3" t="s">
        <v>3</v>
      </c>
      <c r="K1231" s="3" t="s">
        <v>34</v>
      </c>
      <c r="L1231" s="3" t="s">
        <v>35</v>
      </c>
      <c r="M1231" s="4">
        <v>1</v>
      </c>
      <c r="N1231" s="5">
        <v>40.299999999999997</v>
      </c>
      <c r="O1231" s="6">
        <v>0.05</v>
      </c>
      <c r="P1231" s="5">
        <v>14.79</v>
      </c>
      <c r="Q1231" s="5">
        <f t="shared" si="76"/>
        <v>38.284999999999997</v>
      </c>
      <c r="R1231" s="5">
        <f t="shared" si="77"/>
        <v>14.79</v>
      </c>
      <c r="S1231" s="5">
        <f t="shared" si="78"/>
        <v>23.494999999999997</v>
      </c>
      <c r="T1231" s="7">
        <f t="shared" si="79"/>
        <v>0.61368682251534545</v>
      </c>
    </row>
    <row r="1232" spans="1:20" ht="15.5" x14ac:dyDescent="0.35">
      <c r="A1232" s="1">
        <v>1089</v>
      </c>
      <c r="B1232" s="2">
        <v>46202</v>
      </c>
      <c r="C1232" s="3">
        <f>YEAR(SalesDataTable[[#This Row],[Order Date]])</f>
        <v>2026</v>
      </c>
      <c r="D1232" s="8" t="str">
        <f>"Q"&amp;ROUNDUP(MONTH(SalesDataTable[[#This Row],[Order Date]])/3,0)</f>
        <v>Q2</v>
      </c>
      <c r="E1232" s="3">
        <f>MONTH(SalesDataTable[[#This Row],[Order Date]])</f>
        <v>6</v>
      </c>
      <c r="F1232" s="3" t="str">
        <f>TEXT(SalesDataTable[[#This Row],[Order Date]],"MMM")</f>
        <v>Jun</v>
      </c>
      <c r="G1232" s="3" t="s">
        <v>6</v>
      </c>
      <c r="H1232" s="3" t="s">
        <v>41</v>
      </c>
      <c r="I1232" s="3" t="s">
        <v>19</v>
      </c>
      <c r="J1232" s="3" t="s">
        <v>3</v>
      </c>
      <c r="K1232" s="3" t="s">
        <v>9</v>
      </c>
      <c r="L1232" s="3" t="s">
        <v>10</v>
      </c>
      <c r="M1232" s="4">
        <v>1</v>
      </c>
      <c r="N1232" s="5">
        <v>90.91</v>
      </c>
      <c r="O1232" s="6">
        <v>0.05</v>
      </c>
      <c r="P1232" s="5">
        <v>45.9</v>
      </c>
      <c r="Q1232" s="5">
        <f t="shared" si="76"/>
        <v>86.364499999999992</v>
      </c>
      <c r="R1232" s="5">
        <f t="shared" si="77"/>
        <v>45.9</v>
      </c>
      <c r="S1232" s="5">
        <f t="shared" si="78"/>
        <v>40.464499999999994</v>
      </c>
      <c r="T1232" s="7">
        <f t="shared" si="79"/>
        <v>0.46853163047316893</v>
      </c>
    </row>
    <row r="1233" spans="1:20" ht="15.5" x14ac:dyDescent="0.35">
      <c r="A1233" s="1">
        <v>1655</v>
      </c>
      <c r="B1233" s="2">
        <v>46202</v>
      </c>
      <c r="C1233" s="3">
        <f>YEAR(SalesDataTable[[#This Row],[Order Date]])</f>
        <v>2026</v>
      </c>
      <c r="D1233" s="8" t="str">
        <f>"Q"&amp;ROUNDUP(MONTH(SalesDataTable[[#This Row],[Order Date]])/3,0)</f>
        <v>Q2</v>
      </c>
      <c r="E1233" s="3">
        <f>MONTH(SalesDataTable[[#This Row],[Order Date]])</f>
        <v>6</v>
      </c>
      <c r="F1233" s="3" t="str">
        <f>TEXT(SalesDataTable[[#This Row],[Order Date]],"MMM")</f>
        <v>Jun</v>
      </c>
      <c r="G1233" s="3" t="s">
        <v>0</v>
      </c>
      <c r="H1233" s="3" t="s">
        <v>1</v>
      </c>
      <c r="I1233" s="3" t="s">
        <v>8</v>
      </c>
      <c r="J1233" s="3" t="s">
        <v>16</v>
      </c>
      <c r="K1233" s="3" t="s">
        <v>14</v>
      </c>
      <c r="L1233" s="3" t="s">
        <v>48</v>
      </c>
      <c r="M1233" s="4">
        <v>5</v>
      </c>
      <c r="N1233" s="5">
        <v>162.29</v>
      </c>
      <c r="O1233" s="6">
        <v>0.15</v>
      </c>
      <c r="P1233" s="5">
        <v>86.66</v>
      </c>
      <c r="Q1233" s="5">
        <f t="shared" si="76"/>
        <v>689.73249999999996</v>
      </c>
      <c r="R1233" s="5">
        <f t="shared" si="77"/>
        <v>433.29999999999995</v>
      </c>
      <c r="S1233" s="5">
        <f t="shared" si="78"/>
        <v>256.4325</v>
      </c>
      <c r="T1233" s="7">
        <f t="shared" si="79"/>
        <v>0.37178543855770174</v>
      </c>
    </row>
    <row r="1234" spans="1:20" ht="15.5" x14ac:dyDescent="0.35">
      <c r="A1234" s="1">
        <v>1897</v>
      </c>
      <c r="B1234" s="2">
        <v>46202</v>
      </c>
      <c r="C1234" s="3">
        <f>YEAR(SalesDataTable[[#This Row],[Order Date]])</f>
        <v>2026</v>
      </c>
      <c r="D1234" s="8" t="str">
        <f>"Q"&amp;ROUNDUP(MONTH(SalesDataTable[[#This Row],[Order Date]])/3,0)</f>
        <v>Q2</v>
      </c>
      <c r="E1234" s="3">
        <f>MONTH(SalesDataTable[[#This Row],[Order Date]])</f>
        <v>6</v>
      </c>
      <c r="F1234" s="3" t="str">
        <f>TEXT(SalesDataTable[[#This Row],[Order Date]],"MMM")</f>
        <v>Jun</v>
      </c>
      <c r="G1234" s="3" t="s">
        <v>6</v>
      </c>
      <c r="H1234" s="3" t="s">
        <v>41</v>
      </c>
      <c r="I1234" s="3" t="s">
        <v>2</v>
      </c>
      <c r="J1234" s="3" t="s">
        <v>16</v>
      </c>
      <c r="K1234" s="3" t="s">
        <v>4</v>
      </c>
      <c r="L1234" s="3" t="s">
        <v>22</v>
      </c>
      <c r="M1234" s="4">
        <v>2</v>
      </c>
      <c r="N1234" s="5">
        <v>51.03</v>
      </c>
      <c r="O1234" s="6">
        <v>0</v>
      </c>
      <c r="P1234" s="5">
        <v>22.59</v>
      </c>
      <c r="Q1234" s="5">
        <f t="shared" si="76"/>
        <v>102.06</v>
      </c>
      <c r="R1234" s="5">
        <f t="shared" si="77"/>
        <v>45.18</v>
      </c>
      <c r="S1234" s="5">
        <f t="shared" si="78"/>
        <v>56.88</v>
      </c>
      <c r="T1234" s="7">
        <f t="shared" si="79"/>
        <v>0.55731922398589062</v>
      </c>
    </row>
    <row r="1235" spans="1:20" ht="15.5" x14ac:dyDescent="0.35">
      <c r="A1235" s="1">
        <v>2417</v>
      </c>
      <c r="B1235" s="2">
        <v>46202</v>
      </c>
      <c r="C1235" s="3">
        <f>YEAR(SalesDataTable[[#This Row],[Order Date]])</f>
        <v>2026</v>
      </c>
      <c r="D1235" s="8" t="str">
        <f>"Q"&amp;ROUNDUP(MONTH(SalesDataTable[[#This Row],[Order Date]])/3,0)</f>
        <v>Q2</v>
      </c>
      <c r="E1235" s="3">
        <f>MONTH(SalesDataTable[[#This Row],[Order Date]])</f>
        <v>6</v>
      </c>
      <c r="F1235" s="3" t="str">
        <f>TEXT(SalesDataTable[[#This Row],[Order Date]],"MMM")</f>
        <v>Jun</v>
      </c>
      <c r="G1235" s="3" t="s">
        <v>6</v>
      </c>
      <c r="H1235" s="3" t="s">
        <v>43</v>
      </c>
      <c r="I1235" s="3" t="s">
        <v>2</v>
      </c>
      <c r="J1235" s="3" t="s">
        <v>16</v>
      </c>
      <c r="K1235" s="3" t="s">
        <v>34</v>
      </c>
      <c r="L1235" s="3" t="s">
        <v>45</v>
      </c>
      <c r="M1235" s="4">
        <v>1</v>
      </c>
      <c r="N1235" s="5">
        <v>50.67</v>
      </c>
      <c r="O1235" s="6">
        <v>0</v>
      </c>
      <c r="P1235" s="5">
        <v>22.18</v>
      </c>
      <c r="Q1235" s="5">
        <f t="shared" si="76"/>
        <v>50.67</v>
      </c>
      <c r="R1235" s="5">
        <f t="shared" si="77"/>
        <v>22.18</v>
      </c>
      <c r="S1235" s="5">
        <f t="shared" si="78"/>
        <v>28.490000000000002</v>
      </c>
      <c r="T1235" s="7">
        <f t="shared" si="79"/>
        <v>0.56226564041839355</v>
      </c>
    </row>
    <row r="1236" spans="1:20" ht="15.5" x14ac:dyDescent="0.35">
      <c r="A1236" s="1">
        <v>3474</v>
      </c>
      <c r="B1236" s="2">
        <v>46202</v>
      </c>
      <c r="C1236" s="3">
        <f>YEAR(SalesDataTable[[#This Row],[Order Date]])</f>
        <v>2026</v>
      </c>
      <c r="D1236" s="8" t="str">
        <f>"Q"&amp;ROUNDUP(MONTH(SalesDataTable[[#This Row],[Order Date]])/3,0)</f>
        <v>Q2</v>
      </c>
      <c r="E1236" s="3">
        <f>MONTH(SalesDataTable[[#This Row],[Order Date]])</f>
        <v>6</v>
      </c>
      <c r="F1236" s="3" t="str">
        <f>TEXT(SalesDataTable[[#This Row],[Order Date]],"MMM")</f>
        <v>Jun</v>
      </c>
      <c r="G1236" s="3" t="s">
        <v>20</v>
      </c>
      <c r="H1236" s="3" t="s">
        <v>33</v>
      </c>
      <c r="I1236" s="3" t="s">
        <v>8</v>
      </c>
      <c r="J1236" s="3" t="s">
        <v>3</v>
      </c>
      <c r="K1236" s="3" t="s">
        <v>14</v>
      </c>
      <c r="L1236" s="3" t="s">
        <v>44</v>
      </c>
      <c r="M1236" s="4">
        <v>10</v>
      </c>
      <c r="N1236" s="5">
        <v>130.62</v>
      </c>
      <c r="O1236" s="6">
        <v>0.05</v>
      </c>
      <c r="P1236" s="5">
        <v>67.05</v>
      </c>
      <c r="Q1236" s="5">
        <f t="shared" si="76"/>
        <v>1240.8899999999999</v>
      </c>
      <c r="R1236" s="5">
        <f t="shared" si="77"/>
        <v>670.5</v>
      </c>
      <c r="S1236" s="5">
        <f t="shared" si="78"/>
        <v>570.38999999999987</v>
      </c>
      <c r="T1236" s="7">
        <f t="shared" si="79"/>
        <v>0.45966201677828006</v>
      </c>
    </row>
    <row r="1237" spans="1:20" ht="15.5" x14ac:dyDescent="0.35">
      <c r="A1237" s="1">
        <v>4079</v>
      </c>
      <c r="B1237" s="2">
        <v>46202</v>
      </c>
      <c r="C1237" s="3">
        <f>YEAR(SalesDataTable[[#This Row],[Order Date]])</f>
        <v>2026</v>
      </c>
      <c r="D1237" s="8" t="str">
        <f>"Q"&amp;ROUNDUP(MONTH(SalesDataTable[[#This Row],[Order Date]])/3,0)</f>
        <v>Q2</v>
      </c>
      <c r="E1237" s="3">
        <f>MONTH(SalesDataTable[[#This Row],[Order Date]])</f>
        <v>6</v>
      </c>
      <c r="F1237" s="3" t="str">
        <f>TEXT(SalesDataTable[[#This Row],[Order Date]],"MMM")</f>
        <v>Jun</v>
      </c>
      <c r="G1237" s="3" t="s">
        <v>11</v>
      </c>
      <c r="H1237" s="3" t="s">
        <v>25</v>
      </c>
      <c r="I1237" s="3" t="s">
        <v>2</v>
      </c>
      <c r="J1237" s="3" t="s">
        <v>13</v>
      </c>
      <c r="K1237" s="3" t="s">
        <v>23</v>
      </c>
      <c r="L1237" s="3" t="s">
        <v>29</v>
      </c>
      <c r="M1237" s="4">
        <v>4</v>
      </c>
      <c r="N1237" s="5">
        <v>194.6</v>
      </c>
      <c r="O1237" s="6">
        <v>0</v>
      </c>
      <c r="P1237" s="5">
        <v>104.64</v>
      </c>
      <c r="Q1237" s="5">
        <f t="shared" si="76"/>
        <v>778.4</v>
      </c>
      <c r="R1237" s="5">
        <f t="shared" si="77"/>
        <v>418.56</v>
      </c>
      <c r="S1237" s="5">
        <f t="shared" si="78"/>
        <v>359.84</v>
      </c>
      <c r="T1237" s="7">
        <f t="shared" si="79"/>
        <v>0.46228160328879753</v>
      </c>
    </row>
    <row r="1238" spans="1:20" ht="15.5" x14ac:dyDescent="0.35">
      <c r="A1238" s="1">
        <v>45</v>
      </c>
      <c r="B1238" s="2">
        <v>46203</v>
      </c>
      <c r="C1238" s="3">
        <f>YEAR(SalesDataTable[[#This Row],[Order Date]])</f>
        <v>2026</v>
      </c>
      <c r="D1238" s="8" t="str">
        <f>"Q"&amp;ROUNDUP(MONTH(SalesDataTable[[#This Row],[Order Date]])/3,0)</f>
        <v>Q2</v>
      </c>
      <c r="E1238" s="3">
        <f>MONTH(SalesDataTable[[#This Row],[Order Date]])</f>
        <v>6</v>
      </c>
      <c r="F1238" s="3" t="str">
        <f>TEXT(SalesDataTable[[#This Row],[Order Date]],"MMM")</f>
        <v>Jun</v>
      </c>
      <c r="G1238" s="3" t="s">
        <v>11</v>
      </c>
      <c r="H1238" s="3" t="s">
        <v>12</v>
      </c>
      <c r="I1238" s="3" t="s">
        <v>19</v>
      </c>
      <c r="J1238" s="3" t="s">
        <v>13</v>
      </c>
      <c r="K1238" s="3" t="s">
        <v>9</v>
      </c>
      <c r="L1238" s="3" t="s">
        <v>10</v>
      </c>
      <c r="M1238" s="4">
        <v>1</v>
      </c>
      <c r="N1238" s="5">
        <v>94</v>
      </c>
      <c r="O1238" s="6">
        <v>0</v>
      </c>
      <c r="P1238" s="5">
        <v>45.62</v>
      </c>
      <c r="Q1238" s="5">
        <f t="shared" si="76"/>
        <v>94</v>
      </c>
      <c r="R1238" s="5">
        <f t="shared" si="77"/>
        <v>45.62</v>
      </c>
      <c r="S1238" s="5">
        <f t="shared" si="78"/>
        <v>48.38</v>
      </c>
      <c r="T1238" s="7">
        <f t="shared" si="79"/>
        <v>0.51468085106382977</v>
      </c>
    </row>
    <row r="1239" spans="1:20" ht="15.5" x14ac:dyDescent="0.35">
      <c r="A1239" s="1">
        <v>2895</v>
      </c>
      <c r="B1239" s="2">
        <v>46203</v>
      </c>
      <c r="C1239" s="3">
        <f>YEAR(SalesDataTable[[#This Row],[Order Date]])</f>
        <v>2026</v>
      </c>
      <c r="D1239" s="8" t="str">
        <f>"Q"&amp;ROUNDUP(MONTH(SalesDataTable[[#This Row],[Order Date]])/3,0)</f>
        <v>Q2</v>
      </c>
      <c r="E1239" s="3">
        <f>MONTH(SalesDataTable[[#This Row],[Order Date]])</f>
        <v>6</v>
      </c>
      <c r="F1239" s="3" t="str">
        <f>TEXT(SalesDataTable[[#This Row],[Order Date]],"MMM")</f>
        <v>Jun</v>
      </c>
      <c r="G1239" s="3" t="s">
        <v>20</v>
      </c>
      <c r="H1239" s="3" t="s">
        <v>33</v>
      </c>
      <c r="I1239" s="3" t="s">
        <v>2</v>
      </c>
      <c r="J1239" s="3" t="s">
        <v>3</v>
      </c>
      <c r="K1239" s="3" t="s">
        <v>34</v>
      </c>
      <c r="L1239" s="3" t="s">
        <v>35</v>
      </c>
      <c r="M1239" s="4">
        <v>2</v>
      </c>
      <c r="N1239" s="5">
        <v>40.46</v>
      </c>
      <c r="O1239" s="6">
        <v>0</v>
      </c>
      <c r="P1239" s="5">
        <v>15.15</v>
      </c>
      <c r="Q1239" s="5">
        <f t="shared" si="76"/>
        <v>80.92</v>
      </c>
      <c r="R1239" s="5">
        <f t="shared" si="77"/>
        <v>30.3</v>
      </c>
      <c r="S1239" s="5">
        <f t="shared" si="78"/>
        <v>50.620000000000005</v>
      </c>
      <c r="T1239" s="7">
        <f t="shared" si="79"/>
        <v>0.62555610479485912</v>
      </c>
    </row>
    <row r="1240" spans="1:20" ht="15.5" x14ac:dyDescent="0.35">
      <c r="A1240" s="1">
        <v>5158</v>
      </c>
      <c r="B1240" s="2">
        <v>46203</v>
      </c>
      <c r="C1240" s="3">
        <f>YEAR(SalesDataTable[[#This Row],[Order Date]])</f>
        <v>2026</v>
      </c>
      <c r="D1240" s="8" t="str">
        <f>"Q"&amp;ROUNDUP(MONTH(SalesDataTable[[#This Row],[Order Date]])/3,0)</f>
        <v>Q2</v>
      </c>
      <c r="E1240" s="3">
        <f>MONTH(SalesDataTable[[#This Row],[Order Date]])</f>
        <v>6</v>
      </c>
      <c r="F1240" s="3" t="str">
        <f>TEXT(SalesDataTable[[#This Row],[Order Date]],"MMM")</f>
        <v>Jun</v>
      </c>
      <c r="G1240" s="3" t="s">
        <v>6</v>
      </c>
      <c r="H1240" s="3" t="s">
        <v>27</v>
      </c>
      <c r="I1240" s="3" t="s">
        <v>19</v>
      </c>
      <c r="J1240" s="3" t="s">
        <v>13</v>
      </c>
      <c r="K1240" s="3" t="s">
        <v>9</v>
      </c>
      <c r="L1240" s="3" t="s">
        <v>37</v>
      </c>
      <c r="M1240" s="4">
        <v>1</v>
      </c>
      <c r="N1240" s="5">
        <v>156.11000000000001</v>
      </c>
      <c r="O1240" s="6">
        <v>0</v>
      </c>
      <c r="P1240" s="5">
        <v>79.52</v>
      </c>
      <c r="Q1240" s="5">
        <f t="shared" si="76"/>
        <v>156.11000000000001</v>
      </c>
      <c r="R1240" s="5">
        <f t="shared" si="77"/>
        <v>79.52</v>
      </c>
      <c r="S1240" s="5">
        <f t="shared" si="78"/>
        <v>76.590000000000018</v>
      </c>
      <c r="T1240" s="7">
        <f t="shared" si="79"/>
        <v>0.49061559157004681</v>
      </c>
    </row>
    <row r="1241" spans="1:20" ht="15.5" x14ac:dyDescent="0.35">
      <c r="A1241" s="1">
        <v>1217</v>
      </c>
      <c r="B1241" s="2">
        <v>46204</v>
      </c>
      <c r="C1241" s="3">
        <f>YEAR(SalesDataTable[[#This Row],[Order Date]])</f>
        <v>2026</v>
      </c>
      <c r="D1241" s="8" t="str">
        <f>"Q"&amp;ROUNDUP(MONTH(SalesDataTable[[#This Row],[Order Date]])/3,0)</f>
        <v>Q3</v>
      </c>
      <c r="E1241" s="3">
        <f>MONTH(SalesDataTable[[#This Row],[Order Date]])</f>
        <v>7</v>
      </c>
      <c r="F1241" s="3" t="str">
        <f>TEXT(SalesDataTable[[#This Row],[Order Date]],"MMM")</f>
        <v>Jul</v>
      </c>
      <c r="G1241" s="3" t="s">
        <v>11</v>
      </c>
      <c r="H1241" s="3" t="s">
        <v>18</v>
      </c>
      <c r="I1241" s="3" t="s">
        <v>2</v>
      </c>
      <c r="J1241" s="3" t="s">
        <v>3</v>
      </c>
      <c r="K1241" s="3" t="s">
        <v>23</v>
      </c>
      <c r="L1241" s="3" t="s">
        <v>51</v>
      </c>
      <c r="M1241" s="4">
        <v>2</v>
      </c>
      <c r="N1241" s="5">
        <v>121.78</v>
      </c>
      <c r="O1241" s="6">
        <v>0.1</v>
      </c>
      <c r="P1241" s="5">
        <v>59.62</v>
      </c>
      <c r="Q1241" s="5">
        <f t="shared" si="76"/>
        <v>219.20400000000001</v>
      </c>
      <c r="R1241" s="5">
        <f t="shared" si="77"/>
        <v>119.24</v>
      </c>
      <c r="S1241" s="5">
        <f t="shared" si="78"/>
        <v>99.964000000000013</v>
      </c>
      <c r="T1241" s="7">
        <f t="shared" si="79"/>
        <v>0.45603182423678407</v>
      </c>
    </row>
    <row r="1242" spans="1:20" ht="15.5" x14ac:dyDescent="0.35">
      <c r="A1242" s="1">
        <v>2249</v>
      </c>
      <c r="B1242" s="2">
        <v>46204</v>
      </c>
      <c r="C1242" s="3">
        <f>YEAR(SalesDataTable[[#This Row],[Order Date]])</f>
        <v>2026</v>
      </c>
      <c r="D1242" s="8" t="str">
        <f>"Q"&amp;ROUNDUP(MONTH(SalesDataTable[[#This Row],[Order Date]])/3,0)</f>
        <v>Q3</v>
      </c>
      <c r="E1242" s="3">
        <f>MONTH(SalesDataTable[[#This Row],[Order Date]])</f>
        <v>7</v>
      </c>
      <c r="F1242" s="3" t="str">
        <f>TEXT(SalesDataTable[[#This Row],[Order Date]],"MMM")</f>
        <v>Jul</v>
      </c>
      <c r="G1242" s="3" t="s">
        <v>0</v>
      </c>
      <c r="H1242" s="3" t="s">
        <v>50</v>
      </c>
      <c r="I1242" s="3" t="s">
        <v>28</v>
      </c>
      <c r="J1242" s="3" t="s">
        <v>13</v>
      </c>
      <c r="K1242" s="3" t="s">
        <v>34</v>
      </c>
      <c r="L1242" s="3" t="s">
        <v>42</v>
      </c>
      <c r="M1242" s="4">
        <v>3</v>
      </c>
      <c r="N1242" s="5">
        <v>36.22</v>
      </c>
      <c r="O1242" s="6">
        <v>0.1</v>
      </c>
      <c r="P1242" s="5">
        <v>13.83</v>
      </c>
      <c r="Q1242" s="5">
        <f t="shared" si="76"/>
        <v>97.793999999999997</v>
      </c>
      <c r="R1242" s="5">
        <f t="shared" si="77"/>
        <v>41.49</v>
      </c>
      <c r="S1242" s="5">
        <f t="shared" si="78"/>
        <v>56.303999999999995</v>
      </c>
      <c r="T1242" s="7">
        <f t="shared" si="79"/>
        <v>0.57574084299650286</v>
      </c>
    </row>
    <row r="1243" spans="1:20" ht="15.5" x14ac:dyDescent="0.35">
      <c r="A1243" s="1">
        <v>2650</v>
      </c>
      <c r="B1243" s="2">
        <v>46204</v>
      </c>
      <c r="C1243" s="3">
        <f>YEAR(SalesDataTable[[#This Row],[Order Date]])</f>
        <v>2026</v>
      </c>
      <c r="D1243" s="8" t="str">
        <f>"Q"&amp;ROUNDUP(MONTH(SalesDataTable[[#This Row],[Order Date]])/3,0)</f>
        <v>Q3</v>
      </c>
      <c r="E1243" s="3">
        <f>MONTH(SalesDataTable[[#This Row],[Order Date]])</f>
        <v>7</v>
      </c>
      <c r="F1243" s="3" t="str">
        <f>TEXT(SalesDataTable[[#This Row],[Order Date]],"MMM")</f>
        <v>Jul</v>
      </c>
      <c r="G1243" s="3" t="s">
        <v>20</v>
      </c>
      <c r="H1243" s="3" t="s">
        <v>31</v>
      </c>
      <c r="I1243" s="3" t="s">
        <v>8</v>
      </c>
      <c r="J1243" s="3" t="s">
        <v>16</v>
      </c>
      <c r="K1243" s="3" t="s">
        <v>14</v>
      </c>
      <c r="L1243" s="3" t="s">
        <v>48</v>
      </c>
      <c r="M1243" s="4">
        <v>10</v>
      </c>
      <c r="N1243" s="5">
        <v>161.78</v>
      </c>
      <c r="O1243" s="6">
        <v>0.1</v>
      </c>
      <c r="P1243" s="5">
        <v>85.11</v>
      </c>
      <c r="Q1243" s="5">
        <f t="shared" si="76"/>
        <v>1456.02</v>
      </c>
      <c r="R1243" s="5">
        <f t="shared" si="77"/>
        <v>851.1</v>
      </c>
      <c r="S1243" s="5">
        <f t="shared" si="78"/>
        <v>604.91999999999996</v>
      </c>
      <c r="T1243" s="7">
        <f t="shared" si="79"/>
        <v>0.4154613260806857</v>
      </c>
    </row>
    <row r="1244" spans="1:20" ht="15.5" x14ac:dyDescent="0.35">
      <c r="A1244" s="1">
        <v>3937</v>
      </c>
      <c r="B1244" s="2">
        <v>46204</v>
      </c>
      <c r="C1244" s="3">
        <f>YEAR(SalesDataTable[[#This Row],[Order Date]])</f>
        <v>2026</v>
      </c>
      <c r="D1244" s="8" t="str">
        <f>"Q"&amp;ROUNDUP(MONTH(SalesDataTable[[#This Row],[Order Date]])/3,0)</f>
        <v>Q3</v>
      </c>
      <c r="E1244" s="3">
        <f>MONTH(SalesDataTable[[#This Row],[Order Date]])</f>
        <v>7</v>
      </c>
      <c r="F1244" s="3" t="str">
        <f>TEXT(SalesDataTable[[#This Row],[Order Date]],"MMM")</f>
        <v>Jul</v>
      </c>
      <c r="G1244" s="3" t="s">
        <v>20</v>
      </c>
      <c r="H1244" s="3" t="s">
        <v>31</v>
      </c>
      <c r="I1244" s="3" t="s">
        <v>2</v>
      </c>
      <c r="J1244" s="3" t="s">
        <v>16</v>
      </c>
      <c r="K1244" s="3" t="s">
        <v>23</v>
      </c>
      <c r="L1244" s="3" t="s">
        <v>51</v>
      </c>
      <c r="M1244" s="4">
        <v>3</v>
      </c>
      <c r="N1244" s="5">
        <v>126.23</v>
      </c>
      <c r="O1244" s="6">
        <v>0.05</v>
      </c>
      <c r="P1244" s="5">
        <v>61.81</v>
      </c>
      <c r="Q1244" s="5">
        <f t="shared" si="76"/>
        <v>359.75549999999998</v>
      </c>
      <c r="R1244" s="5">
        <f t="shared" si="77"/>
        <v>185.43</v>
      </c>
      <c r="S1244" s="5">
        <f t="shared" si="78"/>
        <v>174.32549999999998</v>
      </c>
      <c r="T1244" s="7">
        <f t="shared" si="79"/>
        <v>0.4845666014835075</v>
      </c>
    </row>
    <row r="1245" spans="1:20" ht="15.5" x14ac:dyDescent="0.35">
      <c r="A1245" s="1">
        <v>4122</v>
      </c>
      <c r="B1245" s="2">
        <v>46204</v>
      </c>
      <c r="C1245" s="3">
        <f>YEAR(SalesDataTable[[#This Row],[Order Date]])</f>
        <v>2026</v>
      </c>
      <c r="D1245" s="8" t="str">
        <f>"Q"&amp;ROUNDUP(MONTH(SalesDataTable[[#This Row],[Order Date]])/3,0)</f>
        <v>Q3</v>
      </c>
      <c r="E1245" s="3">
        <f>MONTH(SalesDataTable[[#This Row],[Order Date]])</f>
        <v>7</v>
      </c>
      <c r="F1245" s="3" t="str">
        <f>TEXT(SalesDataTable[[#This Row],[Order Date]],"MMM")</f>
        <v>Jul</v>
      </c>
      <c r="G1245" s="3" t="s">
        <v>20</v>
      </c>
      <c r="H1245" s="3" t="s">
        <v>33</v>
      </c>
      <c r="I1245" s="3" t="s">
        <v>2</v>
      </c>
      <c r="J1245" s="3" t="s">
        <v>3</v>
      </c>
      <c r="K1245" s="3" t="s">
        <v>4</v>
      </c>
      <c r="L1245" s="3" t="s">
        <v>5</v>
      </c>
      <c r="M1245" s="4">
        <v>4</v>
      </c>
      <c r="N1245" s="5">
        <v>79.97</v>
      </c>
      <c r="O1245" s="6">
        <v>0.1</v>
      </c>
      <c r="P1245" s="5">
        <v>43.36</v>
      </c>
      <c r="Q1245" s="5">
        <f t="shared" si="76"/>
        <v>287.892</v>
      </c>
      <c r="R1245" s="5">
        <f t="shared" si="77"/>
        <v>173.44</v>
      </c>
      <c r="S1245" s="5">
        <f t="shared" si="78"/>
        <v>114.452</v>
      </c>
      <c r="T1245" s="7">
        <f t="shared" si="79"/>
        <v>0.39755185972517471</v>
      </c>
    </row>
    <row r="1246" spans="1:20" ht="15.5" x14ac:dyDescent="0.35">
      <c r="A1246" s="1">
        <v>4589</v>
      </c>
      <c r="B1246" s="2">
        <v>46204</v>
      </c>
      <c r="C1246" s="3">
        <f>YEAR(SalesDataTable[[#This Row],[Order Date]])</f>
        <v>2026</v>
      </c>
      <c r="D1246" s="8" t="str">
        <f>"Q"&amp;ROUNDUP(MONTH(SalesDataTable[[#This Row],[Order Date]])/3,0)</f>
        <v>Q3</v>
      </c>
      <c r="E1246" s="3">
        <f>MONTH(SalesDataTable[[#This Row],[Order Date]])</f>
        <v>7</v>
      </c>
      <c r="F1246" s="3" t="str">
        <f>TEXT(SalesDataTable[[#This Row],[Order Date]],"MMM")</f>
        <v>Jul</v>
      </c>
      <c r="G1246" s="3" t="s">
        <v>20</v>
      </c>
      <c r="H1246" s="3" t="s">
        <v>33</v>
      </c>
      <c r="I1246" s="3" t="s">
        <v>19</v>
      </c>
      <c r="J1246" s="3" t="s">
        <v>13</v>
      </c>
      <c r="K1246" s="3" t="s">
        <v>4</v>
      </c>
      <c r="L1246" s="3" t="s">
        <v>30</v>
      </c>
      <c r="M1246" s="4">
        <v>2</v>
      </c>
      <c r="N1246" s="5">
        <v>102.37</v>
      </c>
      <c r="O1246" s="6">
        <v>0</v>
      </c>
      <c r="P1246" s="5">
        <v>50.25</v>
      </c>
      <c r="Q1246" s="5">
        <f t="shared" si="76"/>
        <v>204.74</v>
      </c>
      <c r="R1246" s="5">
        <f t="shared" si="77"/>
        <v>100.5</v>
      </c>
      <c r="S1246" s="5">
        <f t="shared" si="78"/>
        <v>104.24000000000001</v>
      </c>
      <c r="T1246" s="7">
        <f t="shared" si="79"/>
        <v>0.50913353521539517</v>
      </c>
    </row>
    <row r="1247" spans="1:20" ht="15.5" x14ac:dyDescent="0.35">
      <c r="A1247" s="1">
        <v>4873</v>
      </c>
      <c r="B1247" s="2">
        <v>46204</v>
      </c>
      <c r="C1247" s="3">
        <f>YEAR(SalesDataTable[[#This Row],[Order Date]])</f>
        <v>2026</v>
      </c>
      <c r="D1247" s="8" t="str">
        <f>"Q"&amp;ROUNDUP(MONTH(SalesDataTable[[#This Row],[Order Date]])/3,0)</f>
        <v>Q3</v>
      </c>
      <c r="E1247" s="3">
        <f>MONTH(SalesDataTable[[#This Row],[Order Date]])</f>
        <v>7</v>
      </c>
      <c r="F1247" s="3" t="str">
        <f>TEXT(SalesDataTable[[#This Row],[Order Date]],"MMM")</f>
        <v>Jul</v>
      </c>
      <c r="G1247" s="3" t="s">
        <v>20</v>
      </c>
      <c r="H1247" s="3" t="s">
        <v>47</v>
      </c>
      <c r="I1247" s="3" t="s">
        <v>2</v>
      </c>
      <c r="J1247" s="3" t="s">
        <v>13</v>
      </c>
      <c r="K1247" s="3" t="s">
        <v>4</v>
      </c>
      <c r="L1247" s="3" t="s">
        <v>30</v>
      </c>
      <c r="M1247" s="4">
        <v>1</v>
      </c>
      <c r="N1247" s="5">
        <v>102.13</v>
      </c>
      <c r="O1247" s="6">
        <v>0</v>
      </c>
      <c r="P1247" s="5">
        <v>49.17</v>
      </c>
      <c r="Q1247" s="5">
        <f t="shared" si="76"/>
        <v>102.13</v>
      </c>
      <c r="R1247" s="5">
        <f t="shared" si="77"/>
        <v>49.17</v>
      </c>
      <c r="S1247" s="5">
        <f t="shared" si="78"/>
        <v>52.959999999999994</v>
      </c>
      <c r="T1247" s="7">
        <f t="shared" si="79"/>
        <v>0.5185547831195535</v>
      </c>
    </row>
    <row r="1248" spans="1:20" ht="15.5" x14ac:dyDescent="0.35">
      <c r="A1248" s="1">
        <v>729</v>
      </c>
      <c r="B1248" s="2">
        <v>46205</v>
      </c>
      <c r="C1248" s="3">
        <f>YEAR(SalesDataTable[[#This Row],[Order Date]])</f>
        <v>2026</v>
      </c>
      <c r="D1248" s="8" t="str">
        <f>"Q"&amp;ROUNDUP(MONTH(SalesDataTable[[#This Row],[Order Date]])/3,0)</f>
        <v>Q3</v>
      </c>
      <c r="E1248" s="3">
        <f>MONTH(SalesDataTable[[#This Row],[Order Date]])</f>
        <v>7</v>
      </c>
      <c r="F1248" s="3" t="str">
        <f>TEXT(SalesDataTable[[#This Row],[Order Date]],"MMM")</f>
        <v>Jul</v>
      </c>
      <c r="G1248" s="3" t="s">
        <v>11</v>
      </c>
      <c r="H1248" s="3" t="s">
        <v>12</v>
      </c>
      <c r="I1248" s="3" t="s">
        <v>2</v>
      </c>
      <c r="J1248" s="3" t="s">
        <v>3</v>
      </c>
      <c r="K1248" s="3" t="s">
        <v>14</v>
      </c>
      <c r="L1248" s="3" t="s">
        <v>48</v>
      </c>
      <c r="M1248" s="4">
        <v>1</v>
      </c>
      <c r="N1248" s="5">
        <v>161.82</v>
      </c>
      <c r="O1248" s="6">
        <v>0</v>
      </c>
      <c r="P1248" s="5">
        <v>87.15</v>
      </c>
      <c r="Q1248" s="5">
        <f t="shared" si="76"/>
        <v>161.82</v>
      </c>
      <c r="R1248" s="5">
        <f t="shared" si="77"/>
        <v>87.15</v>
      </c>
      <c r="S1248" s="5">
        <f t="shared" si="78"/>
        <v>74.669999999999987</v>
      </c>
      <c r="T1248" s="7">
        <f t="shared" si="79"/>
        <v>0.46143863552094916</v>
      </c>
    </row>
    <row r="1249" spans="1:20" ht="15.5" x14ac:dyDescent="0.35">
      <c r="A1249" s="1">
        <v>906</v>
      </c>
      <c r="B1249" s="2">
        <v>46205</v>
      </c>
      <c r="C1249" s="3">
        <f>YEAR(SalesDataTable[[#This Row],[Order Date]])</f>
        <v>2026</v>
      </c>
      <c r="D1249" s="8" t="str">
        <f>"Q"&amp;ROUNDUP(MONTH(SalesDataTable[[#This Row],[Order Date]])/3,0)</f>
        <v>Q3</v>
      </c>
      <c r="E1249" s="3">
        <f>MONTH(SalesDataTable[[#This Row],[Order Date]])</f>
        <v>7</v>
      </c>
      <c r="F1249" s="3" t="str">
        <f>TEXT(SalesDataTable[[#This Row],[Order Date]],"MMM")</f>
        <v>Jul</v>
      </c>
      <c r="G1249" s="3" t="s">
        <v>20</v>
      </c>
      <c r="H1249" s="3" t="s">
        <v>33</v>
      </c>
      <c r="I1249" s="3" t="s">
        <v>2</v>
      </c>
      <c r="J1249" s="3" t="s">
        <v>13</v>
      </c>
      <c r="K1249" s="3" t="s">
        <v>4</v>
      </c>
      <c r="L1249" s="3" t="s">
        <v>5</v>
      </c>
      <c r="M1249" s="4">
        <v>2</v>
      </c>
      <c r="N1249" s="5">
        <v>83.29</v>
      </c>
      <c r="O1249" s="6">
        <v>0</v>
      </c>
      <c r="P1249" s="5">
        <v>42.45</v>
      </c>
      <c r="Q1249" s="5">
        <f t="shared" si="76"/>
        <v>166.58</v>
      </c>
      <c r="R1249" s="5">
        <f t="shared" si="77"/>
        <v>84.9</v>
      </c>
      <c r="S1249" s="5">
        <f t="shared" si="78"/>
        <v>81.680000000000007</v>
      </c>
      <c r="T1249" s="7">
        <f t="shared" si="79"/>
        <v>0.49033497418657701</v>
      </c>
    </row>
    <row r="1250" spans="1:20" ht="15.5" x14ac:dyDescent="0.35">
      <c r="A1250" s="1">
        <v>1531</v>
      </c>
      <c r="B1250" s="2">
        <v>46205</v>
      </c>
      <c r="C1250" s="3">
        <f>YEAR(SalesDataTable[[#This Row],[Order Date]])</f>
        <v>2026</v>
      </c>
      <c r="D1250" s="8" t="str">
        <f>"Q"&amp;ROUNDUP(MONTH(SalesDataTable[[#This Row],[Order Date]])/3,0)</f>
        <v>Q3</v>
      </c>
      <c r="E1250" s="3">
        <f>MONTH(SalesDataTable[[#This Row],[Order Date]])</f>
        <v>7</v>
      </c>
      <c r="F1250" s="3" t="str">
        <f>TEXT(SalesDataTable[[#This Row],[Order Date]],"MMM")</f>
        <v>Jul</v>
      </c>
      <c r="G1250" s="3" t="s">
        <v>11</v>
      </c>
      <c r="H1250" s="3" t="s">
        <v>52</v>
      </c>
      <c r="I1250" s="3" t="s">
        <v>2</v>
      </c>
      <c r="J1250" s="3" t="s">
        <v>13</v>
      </c>
      <c r="K1250" s="3" t="s">
        <v>14</v>
      </c>
      <c r="L1250" s="3" t="s">
        <v>44</v>
      </c>
      <c r="M1250" s="4">
        <v>2</v>
      </c>
      <c r="N1250" s="5">
        <v>136.72999999999999</v>
      </c>
      <c r="O1250" s="6">
        <v>0</v>
      </c>
      <c r="P1250" s="5">
        <v>66.03</v>
      </c>
      <c r="Q1250" s="5">
        <f t="shared" si="76"/>
        <v>273.45999999999998</v>
      </c>
      <c r="R1250" s="5">
        <f t="shared" si="77"/>
        <v>132.06</v>
      </c>
      <c r="S1250" s="5">
        <f t="shared" si="78"/>
        <v>141.39999999999998</v>
      </c>
      <c r="T1250" s="7">
        <f t="shared" si="79"/>
        <v>0.5170774519125283</v>
      </c>
    </row>
    <row r="1251" spans="1:20" ht="15.5" x14ac:dyDescent="0.35">
      <c r="A1251" s="1">
        <v>1683</v>
      </c>
      <c r="B1251" s="2">
        <v>46205</v>
      </c>
      <c r="C1251" s="3">
        <f>YEAR(SalesDataTable[[#This Row],[Order Date]])</f>
        <v>2026</v>
      </c>
      <c r="D1251" s="8" t="str">
        <f>"Q"&amp;ROUNDUP(MONTH(SalesDataTable[[#This Row],[Order Date]])/3,0)</f>
        <v>Q3</v>
      </c>
      <c r="E1251" s="3">
        <f>MONTH(SalesDataTable[[#This Row],[Order Date]])</f>
        <v>7</v>
      </c>
      <c r="F1251" s="3" t="str">
        <f>TEXT(SalesDataTable[[#This Row],[Order Date]],"MMM")</f>
        <v>Jul</v>
      </c>
      <c r="G1251" s="3" t="s">
        <v>11</v>
      </c>
      <c r="H1251" s="3" t="s">
        <v>12</v>
      </c>
      <c r="I1251" s="3" t="s">
        <v>28</v>
      </c>
      <c r="J1251" s="3" t="s">
        <v>3</v>
      </c>
      <c r="K1251" s="3" t="s">
        <v>9</v>
      </c>
      <c r="L1251" s="3" t="s">
        <v>37</v>
      </c>
      <c r="M1251" s="4">
        <v>2</v>
      </c>
      <c r="N1251" s="5">
        <v>152.44</v>
      </c>
      <c r="O1251" s="6">
        <v>0</v>
      </c>
      <c r="P1251" s="5">
        <v>81.23</v>
      </c>
      <c r="Q1251" s="5">
        <f t="shared" si="76"/>
        <v>304.88</v>
      </c>
      <c r="R1251" s="5">
        <f t="shared" si="77"/>
        <v>162.46</v>
      </c>
      <c r="S1251" s="5">
        <f t="shared" si="78"/>
        <v>142.41999999999999</v>
      </c>
      <c r="T1251" s="7">
        <f t="shared" si="79"/>
        <v>0.46713461033849379</v>
      </c>
    </row>
    <row r="1252" spans="1:20" ht="15.5" x14ac:dyDescent="0.35">
      <c r="A1252" s="1">
        <v>2363</v>
      </c>
      <c r="B1252" s="2">
        <v>46205</v>
      </c>
      <c r="C1252" s="3">
        <f>YEAR(SalesDataTable[[#This Row],[Order Date]])</f>
        <v>2026</v>
      </c>
      <c r="D1252" s="8" t="str">
        <f>"Q"&amp;ROUNDUP(MONTH(SalesDataTable[[#This Row],[Order Date]])/3,0)</f>
        <v>Q3</v>
      </c>
      <c r="E1252" s="3">
        <f>MONTH(SalesDataTable[[#This Row],[Order Date]])</f>
        <v>7</v>
      </c>
      <c r="F1252" s="3" t="str">
        <f>TEXT(SalesDataTable[[#This Row],[Order Date]],"MMM")</f>
        <v>Jul</v>
      </c>
      <c r="G1252" s="3" t="s">
        <v>20</v>
      </c>
      <c r="H1252" s="3" t="s">
        <v>31</v>
      </c>
      <c r="I1252" s="3" t="s">
        <v>2</v>
      </c>
      <c r="J1252" s="3" t="s">
        <v>13</v>
      </c>
      <c r="K1252" s="3" t="s">
        <v>9</v>
      </c>
      <c r="L1252" s="3" t="s">
        <v>46</v>
      </c>
      <c r="M1252" s="4">
        <v>2</v>
      </c>
      <c r="N1252" s="5">
        <v>71.28</v>
      </c>
      <c r="O1252" s="6">
        <v>0.1</v>
      </c>
      <c r="P1252" s="5">
        <v>32.67</v>
      </c>
      <c r="Q1252" s="5">
        <f t="shared" si="76"/>
        <v>128.304</v>
      </c>
      <c r="R1252" s="5">
        <f t="shared" si="77"/>
        <v>65.34</v>
      </c>
      <c r="S1252" s="5">
        <f t="shared" si="78"/>
        <v>62.963999999999999</v>
      </c>
      <c r="T1252" s="7">
        <f t="shared" si="79"/>
        <v>0.4907407407407407</v>
      </c>
    </row>
    <row r="1253" spans="1:20" ht="15.5" x14ac:dyDescent="0.35">
      <c r="A1253" s="1">
        <v>3858</v>
      </c>
      <c r="B1253" s="2">
        <v>46205</v>
      </c>
      <c r="C1253" s="3">
        <f>YEAR(SalesDataTable[[#This Row],[Order Date]])</f>
        <v>2026</v>
      </c>
      <c r="D1253" s="8" t="str">
        <f>"Q"&amp;ROUNDUP(MONTH(SalesDataTable[[#This Row],[Order Date]])/3,0)</f>
        <v>Q3</v>
      </c>
      <c r="E1253" s="3">
        <f>MONTH(SalesDataTable[[#This Row],[Order Date]])</f>
        <v>7</v>
      </c>
      <c r="F1253" s="3" t="str">
        <f>TEXT(SalesDataTable[[#This Row],[Order Date]],"MMM")</f>
        <v>Jul</v>
      </c>
      <c r="G1253" s="3" t="s">
        <v>11</v>
      </c>
      <c r="H1253" s="3" t="s">
        <v>18</v>
      </c>
      <c r="I1253" s="3" t="s">
        <v>28</v>
      </c>
      <c r="J1253" s="3" t="s">
        <v>3</v>
      </c>
      <c r="K1253" s="3" t="s">
        <v>4</v>
      </c>
      <c r="L1253" s="3" t="s">
        <v>5</v>
      </c>
      <c r="M1253" s="4">
        <v>1</v>
      </c>
      <c r="N1253" s="5">
        <v>80.290000000000006</v>
      </c>
      <c r="O1253" s="6">
        <v>0.1</v>
      </c>
      <c r="P1253" s="5">
        <v>43.47</v>
      </c>
      <c r="Q1253" s="5">
        <f t="shared" si="76"/>
        <v>72.26100000000001</v>
      </c>
      <c r="R1253" s="5">
        <f t="shared" si="77"/>
        <v>43.47</v>
      </c>
      <c r="S1253" s="5">
        <f t="shared" si="78"/>
        <v>28.791000000000011</v>
      </c>
      <c r="T1253" s="7">
        <f t="shared" si="79"/>
        <v>0.39843068875326948</v>
      </c>
    </row>
    <row r="1254" spans="1:20" ht="15.5" x14ac:dyDescent="0.35">
      <c r="A1254" s="1">
        <v>4233</v>
      </c>
      <c r="B1254" s="2">
        <v>46205</v>
      </c>
      <c r="C1254" s="3">
        <f>YEAR(SalesDataTable[[#This Row],[Order Date]])</f>
        <v>2026</v>
      </c>
      <c r="D1254" s="8" t="str">
        <f>"Q"&amp;ROUNDUP(MONTH(SalesDataTable[[#This Row],[Order Date]])/3,0)</f>
        <v>Q3</v>
      </c>
      <c r="E1254" s="3">
        <f>MONTH(SalesDataTable[[#This Row],[Order Date]])</f>
        <v>7</v>
      </c>
      <c r="F1254" s="3" t="str">
        <f>TEXT(SalesDataTable[[#This Row],[Order Date]],"MMM")</f>
        <v>Jul</v>
      </c>
      <c r="G1254" s="3" t="s">
        <v>6</v>
      </c>
      <c r="H1254" s="3" t="s">
        <v>27</v>
      </c>
      <c r="I1254" s="3" t="s">
        <v>28</v>
      </c>
      <c r="J1254" s="3" t="s">
        <v>13</v>
      </c>
      <c r="K1254" s="3" t="s">
        <v>9</v>
      </c>
      <c r="L1254" s="3" t="s">
        <v>17</v>
      </c>
      <c r="M1254" s="4">
        <v>1</v>
      </c>
      <c r="N1254" s="5">
        <v>142.38</v>
      </c>
      <c r="O1254" s="6">
        <v>0.05</v>
      </c>
      <c r="P1254" s="5">
        <v>77.17</v>
      </c>
      <c r="Q1254" s="5">
        <f t="shared" si="76"/>
        <v>135.261</v>
      </c>
      <c r="R1254" s="5">
        <f t="shared" si="77"/>
        <v>77.17</v>
      </c>
      <c r="S1254" s="5">
        <f t="shared" si="78"/>
        <v>58.090999999999994</v>
      </c>
      <c r="T1254" s="7">
        <f t="shared" si="79"/>
        <v>0.42947338848596417</v>
      </c>
    </row>
    <row r="1255" spans="1:20" ht="15.5" x14ac:dyDescent="0.35">
      <c r="A1255" s="1">
        <v>5071</v>
      </c>
      <c r="B1255" s="2">
        <v>46205</v>
      </c>
      <c r="C1255" s="3">
        <f>YEAR(SalesDataTable[[#This Row],[Order Date]])</f>
        <v>2026</v>
      </c>
      <c r="D1255" s="8" t="str">
        <f>"Q"&amp;ROUNDUP(MONTH(SalesDataTable[[#This Row],[Order Date]])/3,0)</f>
        <v>Q3</v>
      </c>
      <c r="E1255" s="3">
        <f>MONTH(SalesDataTable[[#This Row],[Order Date]])</f>
        <v>7</v>
      </c>
      <c r="F1255" s="3" t="str">
        <f>TEXT(SalesDataTable[[#This Row],[Order Date]],"MMM")</f>
        <v>Jul</v>
      </c>
      <c r="G1255" s="3" t="s">
        <v>20</v>
      </c>
      <c r="H1255" s="3" t="s">
        <v>31</v>
      </c>
      <c r="I1255" s="3" t="s">
        <v>2</v>
      </c>
      <c r="J1255" s="3" t="s">
        <v>13</v>
      </c>
      <c r="K1255" s="3" t="s">
        <v>9</v>
      </c>
      <c r="L1255" s="3" t="s">
        <v>10</v>
      </c>
      <c r="M1255" s="4">
        <v>3</v>
      </c>
      <c r="N1255" s="5">
        <v>91.47</v>
      </c>
      <c r="O1255" s="6">
        <v>0.05</v>
      </c>
      <c r="P1255" s="5">
        <v>45.6</v>
      </c>
      <c r="Q1255" s="5">
        <f t="shared" si="76"/>
        <v>260.68949999999995</v>
      </c>
      <c r="R1255" s="5">
        <f t="shared" si="77"/>
        <v>136.80000000000001</v>
      </c>
      <c r="S1255" s="5">
        <f t="shared" si="78"/>
        <v>123.88949999999994</v>
      </c>
      <c r="T1255" s="7">
        <f t="shared" si="79"/>
        <v>0.47523778287963253</v>
      </c>
    </row>
    <row r="1256" spans="1:20" ht="15.5" x14ac:dyDescent="0.35">
      <c r="A1256" s="1">
        <v>5174</v>
      </c>
      <c r="B1256" s="2">
        <v>46205</v>
      </c>
      <c r="C1256" s="3">
        <f>YEAR(SalesDataTable[[#This Row],[Order Date]])</f>
        <v>2026</v>
      </c>
      <c r="D1256" s="8" t="str">
        <f>"Q"&amp;ROUNDUP(MONTH(SalesDataTable[[#This Row],[Order Date]])/3,0)</f>
        <v>Q3</v>
      </c>
      <c r="E1256" s="3">
        <f>MONTH(SalesDataTable[[#This Row],[Order Date]])</f>
        <v>7</v>
      </c>
      <c r="F1256" s="3" t="str">
        <f>TEXT(SalesDataTable[[#This Row],[Order Date]],"MMM")</f>
        <v>Jul</v>
      </c>
      <c r="G1256" s="3" t="s">
        <v>6</v>
      </c>
      <c r="H1256" s="3" t="s">
        <v>41</v>
      </c>
      <c r="I1256" s="3" t="s">
        <v>19</v>
      </c>
      <c r="J1256" s="3" t="s">
        <v>13</v>
      </c>
      <c r="K1256" s="3" t="s">
        <v>14</v>
      </c>
      <c r="L1256" s="3" t="s">
        <v>32</v>
      </c>
      <c r="M1256" s="4">
        <v>1</v>
      </c>
      <c r="N1256" s="5">
        <v>45.92</v>
      </c>
      <c r="O1256" s="6">
        <v>0.05</v>
      </c>
      <c r="P1256" s="5">
        <v>17.91</v>
      </c>
      <c r="Q1256" s="5">
        <f t="shared" si="76"/>
        <v>43.624000000000002</v>
      </c>
      <c r="R1256" s="5">
        <f t="shared" si="77"/>
        <v>17.91</v>
      </c>
      <c r="S1256" s="5">
        <f t="shared" si="78"/>
        <v>25.714000000000002</v>
      </c>
      <c r="T1256" s="7">
        <f t="shared" si="79"/>
        <v>0.58944617641665142</v>
      </c>
    </row>
    <row r="1257" spans="1:20" ht="15.5" x14ac:dyDescent="0.35">
      <c r="A1257" s="1">
        <v>727</v>
      </c>
      <c r="B1257" s="2">
        <v>46206</v>
      </c>
      <c r="C1257" s="3">
        <f>YEAR(SalesDataTable[[#This Row],[Order Date]])</f>
        <v>2026</v>
      </c>
      <c r="D1257" s="8" t="str">
        <f>"Q"&amp;ROUNDUP(MONTH(SalesDataTable[[#This Row],[Order Date]])/3,0)</f>
        <v>Q3</v>
      </c>
      <c r="E1257" s="3">
        <f>MONTH(SalesDataTable[[#This Row],[Order Date]])</f>
        <v>7</v>
      </c>
      <c r="F1257" s="3" t="str">
        <f>TEXT(SalesDataTable[[#This Row],[Order Date]],"MMM")</f>
        <v>Jul</v>
      </c>
      <c r="G1257" s="3" t="s">
        <v>20</v>
      </c>
      <c r="H1257" s="3" t="s">
        <v>21</v>
      </c>
      <c r="I1257" s="3" t="s">
        <v>19</v>
      </c>
      <c r="J1257" s="3" t="s">
        <v>13</v>
      </c>
      <c r="K1257" s="3" t="s">
        <v>34</v>
      </c>
      <c r="L1257" s="3" t="s">
        <v>42</v>
      </c>
      <c r="M1257" s="4">
        <v>1</v>
      </c>
      <c r="N1257" s="5">
        <v>36.01</v>
      </c>
      <c r="O1257" s="6">
        <v>0</v>
      </c>
      <c r="P1257" s="5">
        <v>14.11</v>
      </c>
      <c r="Q1257" s="5">
        <f t="shared" si="76"/>
        <v>36.01</v>
      </c>
      <c r="R1257" s="5">
        <f t="shared" si="77"/>
        <v>14.11</v>
      </c>
      <c r="S1257" s="5">
        <f t="shared" si="78"/>
        <v>21.9</v>
      </c>
      <c r="T1257" s="7">
        <f t="shared" si="79"/>
        <v>0.60816439877811723</v>
      </c>
    </row>
    <row r="1258" spans="1:20" ht="15.5" x14ac:dyDescent="0.35">
      <c r="A1258" s="1">
        <v>1546</v>
      </c>
      <c r="B1258" s="2">
        <v>46206</v>
      </c>
      <c r="C1258" s="3">
        <f>YEAR(SalesDataTable[[#This Row],[Order Date]])</f>
        <v>2026</v>
      </c>
      <c r="D1258" s="8" t="str">
        <f>"Q"&amp;ROUNDUP(MONTH(SalesDataTable[[#This Row],[Order Date]])/3,0)</f>
        <v>Q3</v>
      </c>
      <c r="E1258" s="3">
        <f>MONTH(SalesDataTable[[#This Row],[Order Date]])</f>
        <v>7</v>
      </c>
      <c r="F1258" s="3" t="str">
        <f>TEXT(SalesDataTable[[#This Row],[Order Date]],"MMM")</f>
        <v>Jul</v>
      </c>
      <c r="G1258" s="3" t="s">
        <v>20</v>
      </c>
      <c r="H1258" s="3" t="s">
        <v>47</v>
      </c>
      <c r="I1258" s="3" t="s">
        <v>2</v>
      </c>
      <c r="J1258" s="3" t="s">
        <v>16</v>
      </c>
      <c r="K1258" s="3" t="s">
        <v>14</v>
      </c>
      <c r="L1258" s="3" t="s">
        <v>48</v>
      </c>
      <c r="M1258" s="4">
        <v>1</v>
      </c>
      <c r="N1258" s="5">
        <v>165.8</v>
      </c>
      <c r="O1258" s="6">
        <v>0.1</v>
      </c>
      <c r="P1258" s="5">
        <v>88.32</v>
      </c>
      <c r="Q1258" s="5">
        <f t="shared" si="76"/>
        <v>149.22000000000003</v>
      </c>
      <c r="R1258" s="5">
        <f t="shared" si="77"/>
        <v>88.32</v>
      </c>
      <c r="S1258" s="5">
        <f t="shared" si="78"/>
        <v>60.900000000000034</v>
      </c>
      <c r="T1258" s="7">
        <f t="shared" si="79"/>
        <v>0.40812223562525146</v>
      </c>
    </row>
    <row r="1259" spans="1:20" ht="15.5" x14ac:dyDescent="0.35">
      <c r="A1259" s="1">
        <v>3610</v>
      </c>
      <c r="B1259" s="2">
        <v>46206</v>
      </c>
      <c r="C1259" s="3">
        <f>YEAR(SalesDataTable[[#This Row],[Order Date]])</f>
        <v>2026</v>
      </c>
      <c r="D1259" s="8" t="str">
        <f>"Q"&amp;ROUNDUP(MONTH(SalesDataTable[[#This Row],[Order Date]])/3,0)</f>
        <v>Q3</v>
      </c>
      <c r="E1259" s="3">
        <f>MONTH(SalesDataTable[[#This Row],[Order Date]])</f>
        <v>7</v>
      </c>
      <c r="F1259" s="3" t="str">
        <f>TEXT(SalesDataTable[[#This Row],[Order Date]],"MMM")</f>
        <v>Jul</v>
      </c>
      <c r="G1259" s="3" t="s">
        <v>11</v>
      </c>
      <c r="H1259" s="3" t="s">
        <v>12</v>
      </c>
      <c r="I1259" s="3" t="s">
        <v>8</v>
      </c>
      <c r="J1259" s="3" t="s">
        <v>16</v>
      </c>
      <c r="K1259" s="3" t="s">
        <v>34</v>
      </c>
      <c r="L1259" s="3" t="s">
        <v>35</v>
      </c>
      <c r="M1259" s="4">
        <v>5</v>
      </c>
      <c r="N1259" s="5">
        <v>40.36</v>
      </c>
      <c r="O1259" s="6">
        <v>0.15</v>
      </c>
      <c r="P1259" s="5">
        <v>14.57</v>
      </c>
      <c r="Q1259" s="5">
        <f t="shared" si="76"/>
        <v>171.53</v>
      </c>
      <c r="R1259" s="5">
        <f t="shared" si="77"/>
        <v>72.849999999999994</v>
      </c>
      <c r="S1259" s="5">
        <f t="shared" si="78"/>
        <v>98.68</v>
      </c>
      <c r="T1259" s="7">
        <f t="shared" si="79"/>
        <v>0.57529295167026184</v>
      </c>
    </row>
    <row r="1260" spans="1:20" ht="15.5" x14ac:dyDescent="0.35">
      <c r="A1260" s="1">
        <v>3931</v>
      </c>
      <c r="B1260" s="2">
        <v>46206</v>
      </c>
      <c r="C1260" s="3">
        <f>YEAR(SalesDataTable[[#This Row],[Order Date]])</f>
        <v>2026</v>
      </c>
      <c r="D1260" s="8" t="str">
        <f>"Q"&amp;ROUNDUP(MONTH(SalesDataTable[[#This Row],[Order Date]])/3,0)</f>
        <v>Q3</v>
      </c>
      <c r="E1260" s="3">
        <f>MONTH(SalesDataTable[[#This Row],[Order Date]])</f>
        <v>7</v>
      </c>
      <c r="F1260" s="3" t="str">
        <f>TEXT(SalesDataTable[[#This Row],[Order Date]],"MMM")</f>
        <v>Jul</v>
      </c>
      <c r="G1260" s="3" t="s">
        <v>11</v>
      </c>
      <c r="H1260" s="3" t="s">
        <v>52</v>
      </c>
      <c r="I1260" s="3" t="s">
        <v>8</v>
      </c>
      <c r="J1260" s="3" t="s">
        <v>16</v>
      </c>
      <c r="K1260" s="3" t="s">
        <v>9</v>
      </c>
      <c r="L1260" s="3" t="s">
        <v>17</v>
      </c>
      <c r="M1260" s="4">
        <v>12</v>
      </c>
      <c r="N1260" s="5">
        <v>143.77000000000001</v>
      </c>
      <c r="O1260" s="6">
        <v>0.1</v>
      </c>
      <c r="P1260" s="5">
        <v>81.680000000000007</v>
      </c>
      <c r="Q1260" s="5">
        <f t="shared" si="76"/>
        <v>1552.7160000000003</v>
      </c>
      <c r="R1260" s="5">
        <f t="shared" si="77"/>
        <v>980.16000000000008</v>
      </c>
      <c r="S1260" s="5">
        <f t="shared" si="78"/>
        <v>572.55600000000027</v>
      </c>
      <c r="T1260" s="7">
        <f t="shared" si="79"/>
        <v>0.3687448316369511</v>
      </c>
    </row>
    <row r="1261" spans="1:20" ht="15.5" x14ac:dyDescent="0.35">
      <c r="A1261" s="1">
        <v>3942</v>
      </c>
      <c r="B1261" s="2">
        <v>46206</v>
      </c>
      <c r="C1261" s="3">
        <f>YEAR(SalesDataTable[[#This Row],[Order Date]])</f>
        <v>2026</v>
      </c>
      <c r="D1261" s="8" t="str">
        <f>"Q"&amp;ROUNDUP(MONTH(SalesDataTable[[#This Row],[Order Date]])/3,0)</f>
        <v>Q3</v>
      </c>
      <c r="E1261" s="3">
        <f>MONTH(SalesDataTable[[#This Row],[Order Date]])</f>
        <v>7</v>
      </c>
      <c r="F1261" s="3" t="str">
        <f>TEXT(SalesDataTable[[#This Row],[Order Date]],"MMM")</f>
        <v>Jul</v>
      </c>
      <c r="G1261" s="3" t="s">
        <v>6</v>
      </c>
      <c r="H1261" s="3" t="s">
        <v>43</v>
      </c>
      <c r="I1261" s="3" t="s">
        <v>2</v>
      </c>
      <c r="J1261" s="3" t="s">
        <v>13</v>
      </c>
      <c r="K1261" s="3" t="s">
        <v>9</v>
      </c>
      <c r="L1261" s="3" t="s">
        <v>46</v>
      </c>
      <c r="M1261" s="4">
        <v>2</v>
      </c>
      <c r="N1261" s="5">
        <v>70.5</v>
      </c>
      <c r="O1261" s="6">
        <v>0</v>
      </c>
      <c r="P1261" s="5">
        <v>32.51</v>
      </c>
      <c r="Q1261" s="5">
        <f t="shared" si="76"/>
        <v>141</v>
      </c>
      <c r="R1261" s="5">
        <f t="shared" si="77"/>
        <v>65.02</v>
      </c>
      <c r="S1261" s="5">
        <f t="shared" si="78"/>
        <v>75.98</v>
      </c>
      <c r="T1261" s="7">
        <f t="shared" si="79"/>
        <v>0.53886524822695037</v>
      </c>
    </row>
    <row r="1262" spans="1:20" ht="15.5" x14ac:dyDescent="0.35">
      <c r="A1262" s="1">
        <v>4165</v>
      </c>
      <c r="B1262" s="2">
        <v>46206</v>
      </c>
      <c r="C1262" s="3">
        <f>YEAR(SalesDataTable[[#This Row],[Order Date]])</f>
        <v>2026</v>
      </c>
      <c r="D1262" s="8" t="str">
        <f>"Q"&amp;ROUNDUP(MONTH(SalesDataTable[[#This Row],[Order Date]])/3,0)</f>
        <v>Q3</v>
      </c>
      <c r="E1262" s="3">
        <f>MONTH(SalesDataTable[[#This Row],[Order Date]])</f>
        <v>7</v>
      </c>
      <c r="F1262" s="3" t="str">
        <f>TEXT(SalesDataTable[[#This Row],[Order Date]],"MMM")</f>
        <v>Jul</v>
      </c>
      <c r="G1262" s="3" t="s">
        <v>6</v>
      </c>
      <c r="H1262" s="3" t="s">
        <v>49</v>
      </c>
      <c r="I1262" s="3" t="s">
        <v>2</v>
      </c>
      <c r="J1262" s="3" t="s">
        <v>13</v>
      </c>
      <c r="K1262" s="3" t="s">
        <v>9</v>
      </c>
      <c r="L1262" s="3" t="s">
        <v>37</v>
      </c>
      <c r="M1262" s="4">
        <v>2</v>
      </c>
      <c r="N1262" s="5">
        <v>152.88999999999999</v>
      </c>
      <c r="O1262" s="6">
        <v>0</v>
      </c>
      <c r="P1262" s="5">
        <v>81.34</v>
      </c>
      <c r="Q1262" s="5">
        <f t="shared" si="76"/>
        <v>305.77999999999997</v>
      </c>
      <c r="R1262" s="5">
        <f t="shared" si="77"/>
        <v>162.68</v>
      </c>
      <c r="S1262" s="5">
        <f t="shared" si="78"/>
        <v>143.09999999999997</v>
      </c>
      <c r="T1262" s="7">
        <f t="shared" si="79"/>
        <v>0.46798351756164558</v>
      </c>
    </row>
    <row r="1263" spans="1:20" ht="15.5" x14ac:dyDescent="0.35">
      <c r="A1263" s="1">
        <v>1149</v>
      </c>
      <c r="B1263" s="2">
        <v>46207</v>
      </c>
      <c r="C1263" s="3">
        <f>YEAR(SalesDataTable[[#This Row],[Order Date]])</f>
        <v>2026</v>
      </c>
      <c r="D1263" s="8" t="str">
        <f>"Q"&amp;ROUNDUP(MONTH(SalesDataTable[[#This Row],[Order Date]])/3,0)</f>
        <v>Q3</v>
      </c>
      <c r="E1263" s="3">
        <f>MONTH(SalesDataTable[[#This Row],[Order Date]])</f>
        <v>7</v>
      </c>
      <c r="F1263" s="3" t="str">
        <f>TEXT(SalesDataTable[[#This Row],[Order Date]],"MMM")</f>
        <v>Jul</v>
      </c>
      <c r="G1263" s="3" t="s">
        <v>0</v>
      </c>
      <c r="H1263" s="3" t="s">
        <v>50</v>
      </c>
      <c r="I1263" s="3" t="s">
        <v>2</v>
      </c>
      <c r="J1263" s="3" t="s">
        <v>13</v>
      </c>
      <c r="K1263" s="3" t="s">
        <v>4</v>
      </c>
      <c r="L1263" s="3" t="s">
        <v>5</v>
      </c>
      <c r="M1263" s="4">
        <v>2</v>
      </c>
      <c r="N1263" s="5">
        <v>81.900000000000006</v>
      </c>
      <c r="O1263" s="6">
        <v>0</v>
      </c>
      <c r="P1263" s="5">
        <v>42.61</v>
      </c>
      <c r="Q1263" s="5">
        <f t="shared" si="76"/>
        <v>163.80000000000001</v>
      </c>
      <c r="R1263" s="5">
        <f t="shared" si="77"/>
        <v>85.22</v>
      </c>
      <c r="S1263" s="5">
        <f t="shared" si="78"/>
        <v>78.580000000000013</v>
      </c>
      <c r="T1263" s="7">
        <f t="shared" si="79"/>
        <v>0.47973137973137975</v>
      </c>
    </row>
    <row r="1264" spans="1:20" ht="15.5" x14ac:dyDescent="0.35">
      <c r="A1264" s="1">
        <v>1310</v>
      </c>
      <c r="B1264" s="2">
        <v>46207</v>
      </c>
      <c r="C1264" s="3">
        <f>YEAR(SalesDataTable[[#This Row],[Order Date]])</f>
        <v>2026</v>
      </c>
      <c r="D1264" s="8" t="str">
        <f>"Q"&amp;ROUNDUP(MONTH(SalesDataTable[[#This Row],[Order Date]])/3,0)</f>
        <v>Q3</v>
      </c>
      <c r="E1264" s="3">
        <f>MONTH(SalesDataTable[[#This Row],[Order Date]])</f>
        <v>7</v>
      </c>
      <c r="F1264" s="3" t="str">
        <f>TEXT(SalesDataTable[[#This Row],[Order Date]],"MMM")</f>
        <v>Jul</v>
      </c>
      <c r="G1264" s="3" t="s">
        <v>11</v>
      </c>
      <c r="H1264" s="3" t="s">
        <v>39</v>
      </c>
      <c r="I1264" s="3" t="s">
        <v>19</v>
      </c>
      <c r="J1264" s="3" t="s">
        <v>13</v>
      </c>
      <c r="K1264" s="3" t="s">
        <v>4</v>
      </c>
      <c r="L1264" s="3" t="s">
        <v>30</v>
      </c>
      <c r="M1264" s="4">
        <v>1</v>
      </c>
      <c r="N1264" s="5">
        <v>103.58</v>
      </c>
      <c r="O1264" s="6">
        <v>0</v>
      </c>
      <c r="P1264" s="5">
        <v>51.94</v>
      </c>
      <c r="Q1264" s="5">
        <f t="shared" si="76"/>
        <v>103.58</v>
      </c>
      <c r="R1264" s="5">
        <f t="shared" si="77"/>
        <v>51.94</v>
      </c>
      <c r="S1264" s="5">
        <f t="shared" si="78"/>
        <v>51.64</v>
      </c>
      <c r="T1264" s="7">
        <f t="shared" si="79"/>
        <v>0.49855184398532537</v>
      </c>
    </row>
    <row r="1265" spans="1:20" ht="15.5" x14ac:dyDescent="0.35">
      <c r="A1265" s="1">
        <v>2352</v>
      </c>
      <c r="B1265" s="2">
        <v>46207</v>
      </c>
      <c r="C1265" s="3">
        <f>YEAR(SalesDataTable[[#This Row],[Order Date]])</f>
        <v>2026</v>
      </c>
      <c r="D1265" s="8" t="str">
        <f>"Q"&amp;ROUNDUP(MONTH(SalesDataTable[[#This Row],[Order Date]])/3,0)</f>
        <v>Q3</v>
      </c>
      <c r="E1265" s="3">
        <f>MONTH(SalesDataTable[[#This Row],[Order Date]])</f>
        <v>7</v>
      </c>
      <c r="F1265" s="3" t="str">
        <f>TEXT(SalesDataTable[[#This Row],[Order Date]],"MMM")</f>
        <v>Jul</v>
      </c>
      <c r="G1265" s="3" t="s">
        <v>11</v>
      </c>
      <c r="H1265" s="3" t="s">
        <v>18</v>
      </c>
      <c r="I1265" s="3" t="s">
        <v>8</v>
      </c>
      <c r="J1265" s="3" t="s">
        <v>3</v>
      </c>
      <c r="K1265" s="3" t="s">
        <v>9</v>
      </c>
      <c r="L1265" s="3" t="s">
        <v>46</v>
      </c>
      <c r="M1265" s="4">
        <v>4</v>
      </c>
      <c r="N1265" s="5">
        <v>69.7</v>
      </c>
      <c r="O1265" s="6">
        <v>0.1</v>
      </c>
      <c r="P1265" s="5">
        <v>32.799999999999997</v>
      </c>
      <c r="Q1265" s="5">
        <f t="shared" si="76"/>
        <v>250.92000000000002</v>
      </c>
      <c r="R1265" s="5">
        <f t="shared" si="77"/>
        <v>131.19999999999999</v>
      </c>
      <c r="S1265" s="5">
        <f t="shared" si="78"/>
        <v>119.72000000000003</v>
      </c>
      <c r="T1265" s="7">
        <f t="shared" si="79"/>
        <v>0.47712418300653603</v>
      </c>
    </row>
    <row r="1266" spans="1:20" ht="15.5" x14ac:dyDescent="0.35">
      <c r="A1266" s="1">
        <v>2547</v>
      </c>
      <c r="B1266" s="2">
        <v>46207</v>
      </c>
      <c r="C1266" s="3">
        <f>YEAR(SalesDataTable[[#This Row],[Order Date]])</f>
        <v>2026</v>
      </c>
      <c r="D1266" s="8" t="str">
        <f>"Q"&amp;ROUNDUP(MONTH(SalesDataTable[[#This Row],[Order Date]])/3,0)</f>
        <v>Q3</v>
      </c>
      <c r="E1266" s="3">
        <f>MONTH(SalesDataTable[[#This Row],[Order Date]])</f>
        <v>7</v>
      </c>
      <c r="F1266" s="3" t="str">
        <f>TEXT(SalesDataTable[[#This Row],[Order Date]],"MMM")</f>
        <v>Jul</v>
      </c>
      <c r="G1266" s="3" t="s">
        <v>6</v>
      </c>
      <c r="H1266" s="3" t="s">
        <v>43</v>
      </c>
      <c r="I1266" s="3" t="s">
        <v>2</v>
      </c>
      <c r="J1266" s="3" t="s">
        <v>16</v>
      </c>
      <c r="K1266" s="3" t="s">
        <v>34</v>
      </c>
      <c r="L1266" s="3" t="s">
        <v>35</v>
      </c>
      <c r="M1266" s="4">
        <v>1</v>
      </c>
      <c r="N1266" s="5">
        <v>40.549999999999997</v>
      </c>
      <c r="O1266" s="6">
        <v>0.05</v>
      </c>
      <c r="P1266" s="5">
        <v>14.44</v>
      </c>
      <c r="Q1266" s="5">
        <f t="shared" si="76"/>
        <v>38.522499999999994</v>
      </c>
      <c r="R1266" s="5">
        <f t="shared" si="77"/>
        <v>14.44</v>
      </c>
      <c r="S1266" s="5">
        <f t="shared" si="78"/>
        <v>24.082499999999996</v>
      </c>
      <c r="T1266" s="7">
        <f t="shared" si="79"/>
        <v>0.62515413070283599</v>
      </c>
    </row>
    <row r="1267" spans="1:20" ht="15.5" x14ac:dyDescent="0.35">
      <c r="A1267" s="1">
        <v>2720</v>
      </c>
      <c r="B1267" s="2">
        <v>46207</v>
      </c>
      <c r="C1267" s="3">
        <f>YEAR(SalesDataTable[[#This Row],[Order Date]])</f>
        <v>2026</v>
      </c>
      <c r="D1267" s="8" t="str">
        <f>"Q"&amp;ROUNDUP(MONTH(SalesDataTable[[#This Row],[Order Date]])/3,0)</f>
        <v>Q3</v>
      </c>
      <c r="E1267" s="3">
        <f>MONTH(SalesDataTable[[#This Row],[Order Date]])</f>
        <v>7</v>
      </c>
      <c r="F1267" s="3" t="str">
        <f>TEXT(SalesDataTable[[#This Row],[Order Date]],"MMM")</f>
        <v>Jul</v>
      </c>
      <c r="G1267" s="3" t="s">
        <v>20</v>
      </c>
      <c r="H1267" s="3" t="s">
        <v>33</v>
      </c>
      <c r="I1267" s="3" t="s">
        <v>2</v>
      </c>
      <c r="J1267" s="3" t="s">
        <v>13</v>
      </c>
      <c r="K1267" s="3" t="s">
        <v>9</v>
      </c>
      <c r="L1267" s="3" t="s">
        <v>17</v>
      </c>
      <c r="M1267" s="4">
        <v>2</v>
      </c>
      <c r="N1267" s="5">
        <v>145.88999999999999</v>
      </c>
      <c r="O1267" s="6">
        <v>0</v>
      </c>
      <c r="P1267" s="5">
        <v>80.709999999999994</v>
      </c>
      <c r="Q1267" s="5">
        <f t="shared" si="76"/>
        <v>291.77999999999997</v>
      </c>
      <c r="R1267" s="5">
        <f t="shared" si="77"/>
        <v>161.41999999999999</v>
      </c>
      <c r="S1267" s="5">
        <f t="shared" si="78"/>
        <v>130.35999999999999</v>
      </c>
      <c r="T1267" s="7">
        <f t="shared" si="79"/>
        <v>0.4467749674412228</v>
      </c>
    </row>
    <row r="1268" spans="1:20" ht="15.5" x14ac:dyDescent="0.35">
      <c r="A1268" s="1">
        <v>3591</v>
      </c>
      <c r="B1268" s="2">
        <v>46207</v>
      </c>
      <c r="C1268" s="3">
        <f>YEAR(SalesDataTable[[#This Row],[Order Date]])</f>
        <v>2026</v>
      </c>
      <c r="D1268" s="8" t="str">
        <f>"Q"&amp;ROUNDUP(MONTH(SalesDataTable[[#This Row],[Order Date]])/3,0)</f>
        <v>Q3</v>
      </c>
      <c r="E1268" s="3">
        <f>MONTH(SalesDataTable[[#This Row],[Order Date]])</f>
        <v>7</v>
      </c>
      <c r="F1268" s="3" t="str">
        <f>TEXT(SalesDataTable[[#This Row],[Order Date]],"MMM")</f>
        <v>Jul</v>
      </c>
      <c r="G1268" s="3" t="s">
        <v>20</v>
      </c>
      <c r="H1268" s="3" t="s">
        <v>47</v>
      </c>
      <c r="I1268" s="3" t="s">
        <v>2</v>
      </c>
      <c r="J1268" s="3" t="s">
        <v>3</v>
      </c>
      <c r="K1268" s="3" t="s">
        <v>14</v>
      </c>
      <c r="L1268" s="3" t="s">
        <v>48</v>
      </c>
      <c r="M1268" s="4">
        <v>1</v>
      </c>
      <c r="N1268" s="5">
        <v>163.25</v>
      </c>
      <c r="O1268" s="6">
        <v>0</v>
      </c>
      <c r="P1268" s="5">
        <v>89.71</v>
      </c>
      <c r="Q1268" s="5">
        <f t="shared" si="76"/>
        <v>163.25</v>
      </c>
      <c r="R1268" s="5">
        <f t="shared" si="77"/>
        <v>89.71</v>
      </c>
      <c r="S1268" s="5">
        <f t="shared" si="78"/>
        <v>73.540000000000006</v>
      </c>
      <c r="T1268" s="7">
        <f t="shared" si="79"/>
        <v>0.45047473200612559</v>
      </c>
    </row>
    <row r="1269" spans="1:20" ht="15.5" x14ac:dyDescent="0.35">
      <c r="A1269" s="1">
        <v>3819</v>
      </c>
      <c r="B1269" s="2">
        <v>46207</v>
      </c>
      <c r="C1269" s="3">
        <f>YEAR(SalesDataTable[[#This Row],[Order Date]])</f>
        <v>2026</v>
      </c>
      <c r="D1269" s="8" t="str">
        <f>"Q"&amp;ROUNDUP(MONTH(SalesDataTable[[#This Row],[Order Date]])/3,0)</f>
        <v>Q3</v>
      </c>
      <c r="E1269" s="3">
        <f>MONTH(SalesDataTable[[#This Row],[Order Date]])</f>
        <v>7</v>
      </c>
      <c r="F1269" s="3" t="str">
        <f>TEXT(SalesDataTable[[#This Row],[Order Date]],"MMM")</f>
        <v>Jul</v>
      </c>
      <c r="G1269" s="3" t="s">
        <v>6</v>
      </c>
      <c r="H1269" s="3" t="s">
        <v>7</v>
      </c>
      <c r="I1269" s="3" t="s">
        <v>2</v>
      </c>
      <c r="J1269" s="3" t="s">
        <v>3</v>
      </c>
      <c r="K1269" s="3" t="s">
        <v>34</v>
      </c>
      <c r="L1269" s="3" t="s">
        <v>35</v>
      </c>
      <c r="M1269" s="4">
        <v>1</v>
      </c>
      <c r="N1269" s="5">
        <v>40.39</v>
      </c>
      <c r="O1269" s="6">
        <v>0.1</v>
      </c>
      <c r="P1269" s="5">
        <v>14.38</v>
      </c>
      <c r="Q1269" s="5">
        <f t="shared" si="76"/>
        <v>36.350999999999999</v>
      </c>
      <c r="R1269" s="5">
        <f t="shared" si="77"/>
        <v>14.38</v>
      </c>
      <c r="S1269" s="5">
        <f t="shared" si="78"/>
        <v>21.970999999999997</v>
      </c>
      <c r="T1269" s="7">
        <f t="shared" si="79"/>
        <v>0.60441253335534095</v>
      </c>
    </row>
    <row r="1270" spans="1:20" ht="15.5" x14ac:dyDescent="0.35">
      <c r="A1270" s="1">
        <v>4869</v>
      </c>
      <c r="B1270" s="2">
        <v>46207</v>
      </c>
      <c r="C1270" s="3">
        <f>YEAR(SalesDataTable[[#This Row],[Order Date]])</f>
        <v>2026</v>
      </c>
      <c r="D1270" s="8" t="str">
        <f>"Q"&amp;ROUNDUP(MONTH(SalesDataTable[[#This Row],[Order Date]])/3,0)</f>
        <v>Q3</v>
      </c>
      <c r="E1270" s="3">
        <f>MONTH(SalesDataTable[[#This Row],[Order Date]])</f>
        <v>7</v>
      </c>
      <c r="F1270" s="3" t="str">
        <f>TEXT(SalesDataTable[[#This Row],[Order Date]],"MMM")</f>
        <v>Jul</v>
      </c>
      <c r="G1270" s="3" t="s">
        <v>0</v>
      </c>
      <c r="H1270" s="3" t="s">
        <v>50</v>
      </c>
      <c r="I1270" s="3" t="s">
        <v>19</v>
      </c>
      <c r="J1270" s="3" t="s">
        <v>3</v>
      </c>
      <c r="K1270" s="3" t="s">
        <v>23</v>
      </c>
      <c r="L1270" s="3" t="s">
        <v>29</v>
      </c>
      <c r="M1270" s="4">
        <v>1</v>
      </c>
      <c r="N1270" s="5">
        <v>200.22</v>
      </c>
      <c r="O1270" s="6">
        <v>0</v>
      </c>
      <c r="P1270" s="5">
        <v>104.38</v>
      </c>
      <c r="Q1270" s="5">
        <f t="shared" si="76"/>
        <v>200.22</v>
      </c>
      <c r="R1270" s="5">
        <f t="shared" si="77"/>
        <v>104.38</v>
      </c>
      <c r="S1270" s="5">
        <f t="shared" si="78"/>
        <v>95.84</v>
      </c>
      <c r="T1270" s="7">
        <f t="shared" si="79"/>
        <v>0.47867345919488563</v>
      </c>
    </row>
    <row r="1271" spans="1:20" ht="15.5" x14ac:dyDescent="0.35">
      <c r="A1271" s="1">
        <v>4940</v>
      </c>
      <c r="B1271" s="2">
        <v>46207</v>
      </c>
      <c r="C1271" s="3">
        <f>YEAR(SalesDataTable[[#This Row],[Order Date]])</f>
        <v>2026</v>
      </c>
      <c r="D1271" s="8" t="str">
        <f>"Q"&amp;ROUNDUP(MONTH(SalesDataTable[[#This Row],[Order Date]])/3,0)</f>
        <v>Q3</v>
      </c>
      <c r="E1271" s="3">
        <f>MONTH(SalesDataTable[[#This Row],[Order Date]])</f>
        <v>7</v>
      </c>
      <c r="F1271" s="3" t="str">
        <f>TEXT(SalesDataTable[[#This Row],[Order Date]],"MMM")</f>
        <v>Jul</v>
      </c>
      <c r="G1271" s="3" t="s">
        <v>6</v>
      </c>
      <c r="H1271" s="3" t="s">
        <v>27</v>
      </c>
      <c r="I1271" s="3" t="s">
        <v>2</v>
      </c>
      <c r="J1271" s="3" t="s">
        <v>3</v>
      </c>
      <c r="K1271" s="3" t="s">
        <v>14</v>
      </c>
      <c r="L1271" s="3" t="s">
        <v>48</v>
      </c>
      <c r="M1271" s="4">
        <v>1</v>
      </c>
      <c r="N1271" s="5">
        <v>164.78</v>
      </c>
      <c r="O1271" s="6">
        <v>0.1</v>
      </c>
      <c r="P1271" s="5">
        <v>88.72</v>
      </c>
      <c r="Q1271" s="5">
        <f t="shared" si="76"/>
        <v>148.30199999999999</v>
      </c>
      <c r="R1271" s="5">
        <f t="shared" si="77"/>
        <v>88.72</v>
      </c>
      <c r="S1271" s="5">
        <f t="shared" si="78"/>
        <v>59.581999999999994</v>
      </c>
      <c r="T1271" s="7">
        <f t="shared" si="79"/>
        <v>0.4017612709201494</v>
      </c>
    </row>
    <row r="1272" spans="1:20" ht="15.5" x14ac:dyDescent="0.35">
      <c r="A1272" s="1">
        <v>5164</v>
      </c>
      <c r="B1272" s="2">
        <v>46207</v>
      </c>
      <c r="C1272" s="3">
        <f>YEAR(SalesDataTable[[#This Row],[Order Date]])</f>
        <v>2026</v>
      </c>
      <c r="D1272" s="8" t="str">
        <f>"Q"&amp;ROUNDUP(MONTH(SalesDataTable[[#This Row],[Order Date]])/3,0)</f>
        <v>Q3</v>
      </c>
      <c r="E1272" s="3">
        <f>MONTH(SalesDataTable[[#This Row],[Order Date]])</f>
        <v>7</v>
      </c>
      <c r="F1272" s="3" t="str">
        <f>TEXT(SalesDataTable[[#This Row],[Order Date]],"MMM")</f>
        <v>Jul</v>
      </c>
      <c r="G1272" s="3" t="s">
        <v>6</v>
      </c>
      <c r="H1272" s="3" t="s">
        <v>49</v>
      </c>
      <c r="I1272" s="3" t="s">
        <v>2</v>
      </c>
      <c r="J1272" s="3" t="s">
        <v>3</v>
      </c>
      <c r="K1272" s="3" t="s">
        <v>9</v>
      </c>
      <c r="L1272" s="3" t="s">
        <v>17</v>
      </c>
      <c r="M1272" s="4">
        <v>4</v>
      </c>
      <c r="N1272" s="5">
        <v>142.86000000000001</v>
      </c>
      <c r="O1272" s="6">
        <v>0</v>
      </c>
      <c r="P1272" s="5">
        <v>81.62</v>
      </c>
      <c r="Q1272" s="5">
        <f t="shared" si="76"/>
        <v>571.44000000000005</v>
      </c>
      <c r="R1272" s="5">
        <f t="shared" si="77"/>
        <v>326.48</v>
      </c>
      <c r="S1272" s="5">
        <f t="shared" si="78"/>
        <v>244.96000000000004</v>
      </c>
      <c r="T1272" s="7">
        <f t="shared" si="79"/>
        <v>0.42867142657146862</v>
      </c>
    </row>
    <row r="1273" spans="1:20" ht="15.5" x14ac:dyDescent="0.35">
      <c r="A1273" s="1">
        <v>659</v>
      </c>
      <c r="B1273" s="2">
        <v>46208</v>
      </c>
      <c r="C1273" s="3">
        <f>YEAR(SalesDataTable[[#This Row],[Order Date]])</f>
        <v>2026</v>
      </c>
      <c r="D1273" s="8" t="str">
        <f>"Q"&amp;ROUNDUP(MONTH(SalesDataTable[[#This Row],[Order Date]])/3,0)</f>
        <v>Q3</v>
      </c>
      <c r="E1273" s="3">
        <f>MONTH(SalesDataTable[[#This Row],[Order Date]])</f>
        <v>7</v>
      </c>
      <c r="F1273" s="3" t="str">
        <f>TEXT(SalesDataTable[[#This Row],[Order Date]],"MMM")</f>
        <v>Jul</v>
      </c>
      <c r="G1273" s="3" t="s">
        <v>20</v>
      </c>
      <c r="H1273" s="3" t="s">
        <v>47</v>
      </c>
      <c r="I1273" s="3" t="s">
        <v>28</v>
      </c>
      <c r="J1273" s="3" t="s">
        <v>16</v>
      </c>
      <c r="K1273" s="3" t="s">
        <v>4</v>
      </c>
      <c r="L1273" s="3" t="s">
        <v>26</v>
      </c>
      <c r="M1273" s="4">
        <v>1</v>
      </c>
      <c r="N1273" s="5">
        <v>41.18</v>
      </c>
      <c r="O1273" s="6">
        <v>0</v>
      </c>
      <c r="P1273" s="5">
        <v>16.25</v>
      </c>
      <c r="Q1273" s="5">
        <f t="shared" si="76"/>
        <v>41.18</v>
      </c>
      <c r="R1273" s="5">
        <f t="shared" si="77"/>
        <v>16.25</v>
      </c>
      <c r="S1273" s="5">
        <f t="shared" si="78"/>
        <v>24.93</v>
      </c>
      <c r="T1273" s="7">
        <f t="shared" si="79"/>
        <v>0.6053909664885867</v>
      </c>
    </row>
    <row r="1274" spans="1:20" ht="15.5" x14ac:dyDescent="0.35">
      <c r="A1274" s="1">
        <v>969</v>
      </c>
      <c r="B1274" s="2">
        <v>46208</v>
      </c>
      <c r="C1274" s="3">
        <f>YEAR(SalesDataTable[[#This Row],[Order Date]])</f>
        <v>2026</v>
      </c>
      <c r="D1274" s="8" t="str">
        <f>"Q"&amp;ROUNDUP(MONTH(SalesDataTable[[#This Row],[Order Date]])/3,0)</f>
        <v>Q3</v>
      </c>
      <c r="E1274" s="3">
        <f>MONTH(SalesDataTable[[#This Row],[Order Date]])</f>
        <v>7</v>
      </c>
      <c r="F1274" s="3" t="str">
        <f>TEXT(SalesDataTable[[#This Row],[Order Date]],"MMM")</f>
        <v>Jul</v>
      </c>
      <c r="G1274" s="3" t="s">
        <v>6</v>
      </c>
      <c r="H1274" s="3" t="s">
        <v>41</v>
      </c>
      <c r="I1274" s="3" t="s">
        <v>8</v>
      </c>
      <c r="J1274" s="3" t="s">
        <v>16</v>
      </c>
      <c r="K1274" s="3" t="s">
        <v>34</v>
      </c>
      <c r="L1274" s="3" t="s">
        <v>42</v>
      </c>
      <c r="M1274" s="4">
        <v>12</v>
      </c>
      <c r="N1274" s="5">
        <v>35.81</v>
      </c>
      <c r="O1274" s="6">
        <v>0.15</v>
      </c>
      <c r="P1274" s="5">
        <v>14.29</v>
      </c>
      <c r="Q1274" s="5">
        <f t="shared" si="76"/>
        <v>365.262</v>
      </c>
      <c r="R1274" s="5">
        <f t="shared" si="77"/>
        <v>171.48</v>
      </c>
      <c r="S1274" s="5">
        <f t="shared" si="78"/>
        <v>193.78200000000001</v>
      </c>
      <c r="T1274" s="7">
        <f t="shared" si="79"/>
        <v>0.53052877112866936</v>
      </c>
    </row>
    <row r="1275" spans="1:20" ht="15.5" x14ac:dyDescent="0.35">
      <c r="A1275" s="1">
        <v>1096</v>
      </c>
      <c r="B1275" s="2">
        <v>46208</v>
      </c>
      <c r="C1275" s="3">
        <f>YEAR(SalesDataTable[[#This Row],[Order Date]])</f>
        <v>2026</v>
      </c>
      <c r="D1275" s="8" t="str">
        <f>"Q"&amp;ROUNDUP(MONTH(SalesDataTable[[#This Row],[Order Date]])/3,0)</f>
        <v>Q3</v>
      </c>
      <c r="E1275" s="3">
        <f>MONTH(SalesDataTable[[#This Row],[Order Date]])</f>
        <v>7</v>
      </c>
      <c r="F1275" s="3" t="str">
        <f>TEXT(SalesDataTable[[#This Row],[Order Date]],"MMM")</f>
        <v>Jul</v>
      </c>
      <c r="G1275" s="3" t="s">
        <v>6</v>
      </c>
      <c r="H1275" s="3" t="s">
        <v>49</v>
      </c>
      <c r="I1275" s="3" t="s">
        <v>19</v>
      </c>
      <c r="J1275" s="3" t="s">
        <v>13</v>
      </c>
      <c r="K1275" s="3" t="s">
        <v>23</v>
      </c>
      <c r="L1275" s="3" t="s">
        <v>24</v>
      </c>
      <c r="M1275" s="4">
        <v>3</v>
      </c>
      <c r="N1275" s="5">
        <v>345.42</v>
      </c>
      <c r="O1275" s="6">
        <v>0</v>
      </c>
      <c r="P1275" s="5">
        <v>198.69</v>
      </c>
      <c r="Q1275" s="5">
        <f t="shared" si="76"/>
        <v>1036.26</v>
      </c>
      <c r="R1275" s="5">
        <f t="shared" si="77"/>
        <v>596.06999999999994</v>
      </c>
      <c r="S1275" s="5">
        <f t="shared" si="78"/>
        <v>440.19000000000005</v>
      </c>
      <c r="T1275" s="7">
        <f t="shared" si="79"/>
        <v>0.42478721556366167</v>
      </c>
    </row>
    <row r="1276" spans="1:20" ht="15.5" x14ac:dyDescent="0.35">
      <c r="A1276" s="1">
        <v>1440</v>
      </c>
      <c r="B1276" s="2">
        <v>46208</v>
      </c>
      <c r="C1276" s="3">
        <f>YEAR(SalesDataTable[[#This Row],[Order Date]])</f>
        <v>2026</v>
      </c>
      <c r="D1276" s="8" t="str">
        <f>"Q"&amp;ROUNDUP(MONTH(SalesDataTable[[#This Row],[Order Date]])/3,0)</f>
        <v>Q3</v>
      </c>
      <c r="E1276" s="3">
        <f>MONTH(SalesDataTable[[#This Row],[Order Date]])</f>
        <v>7</v>
      </c>
      <c r="F1276" s="3" t="str">
        <f>TEXT(SalesDataTable[[#This Row],[Order Date]],"MMM")</f>
        <v>Jul</v>
      </c>
      <c r="G1276" s="3" t="s">
        <v>20</v>
      </c>
      <c r="H1276" s="3" t="s">
        <v>33</v>
      </c>
      <c r="I1276" s="3" t="s">
        <v>2</v>
      </c>
      <c r="J1276" s="3" t="s">
        <v>3</v>
      </c>
      <c r="K1276" s="3" t="s">
        <v>4</v>
      </c>
      <c r="L1276" s="3" t="s">
        <v>30</v>
      </c>
      <c r="M1276" s="4">
        <v>4</v>
      </c>
      <c r="N1276" s="5">
        <v>101.66</v>
      </c>
      <c r="O1276" s="6">
        <v>0.1</v>
      </c>
      <c r="P1276" s="5">
        <v>51.55</v>
      </c>
      <c r="Q1276" s="5">
        <f t="shared" si="76"/>
        <v>365.976</v>
      </c>
      <c r="R1276" s="5">
        <f t="shared" si="77"/>
        <v>206.2</v>
      </c>
      <c r="S1276" s="5">
        <f t="shared" si="78"/>
        <v>159.77600000000001</v>
      </c>
      <c r="T1276" s="7">
        <f t="shared" si="79"/>
        <v>0.43657507596126527</v>
      </c>
    </row>
    <row r="1277" spans="1:20" ht="15.5" x14ac:dyDescent="0.35">
      <c r="A1277" s="1">
        <v>2052</v>
      </c>
      <c r="B1277" s="2">
        <v>46208</v>
      </c>
      <c r="C1277" s="3">
        <f>YEAR(SalesDataTable[[#This Row],[Order Date]])</f>
        <v>2026</v>
      </c>
      <c r="D1277" s="8" t="str">
        <f>"Q"&amp;ROUNDUP(MONTH(SalesDataTable[[#This Row],[Order Date]])/3,0)</f>
        <v>Q3</v>
      </c>
      <c r="E1277" s="3">
        <f>MONTH(SalesDataTable[[#This Row],[Order Date]])</f>
        <v>7</v>
      </c>
      <c r="F1277" s="3" t="str">
        <f>TEXT(SalesDataTable[[#This Row],[Order Date]],"MMM")</f>
        <v>Jul</v>
      </c>
      <c r="G1277" s="3" t="s">
        <v>20</v>
      </c>
      <c r="H1277" s="3" t="s">
        <v>47</v>
      </c>
      <c r="I1277" s="3" t="s">
        <v>2</v>
      </c>
      <c r="J1277" s="3" t="s">
        <v>16</v>
      </c>
      <c r="K1277" s="3" t="s">
        <v>9</v>
      </c>
      <c r="L1277" s="3" t="s">
        <v>17</v>
      </c>
      <c r="M1277" s="4">
        <v>3</v>
      </c>
      <c r="N1277" s="5">
        <v>146.88999999999999</v>
      </c>
      <c r="O1277" s="6">
        <v>0</v>
      </c>
      <c r="P1277" s="5">
        <v>77.650000000000006</v>
      </c>
      <c r="Q1277" s="5">
        <f t="shared" si="76"/>
        <v>440.66999999999996</v>
      </c>
      <c r="R1277" s="5">
        <f t="shared" si="77"/>
        <v>232.95000000000002</v>
      </c>
      <c r="S1277" s="5">
        <f t="shared" si="78"/>
        <v>207.71999999999994</v>
      </c>
      <c r="T1277" s="7">
        <f t="shared" si="79"/>
        <v>0.47137313636054179</v>
      </c>
    </row>
    <row r="1278" spans="1:20" ht="15.5" x14ac:dyDescent="0.35">
      <c r="A1278" s="1">
        <v>2096</v>
      </c>
      <c r="B1278" s="2">
        <v>46208</v>
      </c>
      <c r="C1278" s="3">
        <f>YEAR(SalesDataTable[[#This Row],[Order Date]])</f>
        <v>2026</v>
      </c>
      <c r="D1278" s="8" t="str">
        <f>"Q"&amp;ROUNDUP(MONTH(SalesDataTable[[#This Row],[Order Date]])/3,0)</f>
        <v>Q3</v>
      </c>
      <c r="E1278" s="3">
        <f>MONTH(SalesDataTable[[#This Row],[Order Date]])</f>
        <v>7</v>
      </c>
      <c r="F1278" s="3" t="str">
        <f>TEXT(SalesDataTable[[#This Row],[Order Date]],"MMM")</f>
        <v>Jul</v>
      </c>
      <c r="G1278" s="3" t="s">
        <v>20</v>
      </c>
      <c r="H1278" s="3" t="s">
        <v>47</v>
      </c>
      <c r="I1278" s="3" t="s">
        <v>28</v>
      </c>
      <c r="J1278" s="3" t="s">
        <v>3</v>
      </c>
      <c r="K1278" s="3" t="s">
        <v>14</v>
      </c>
      <c r="L1278" s="3" t="s">
        <v>48</v>
      </c>
      <c r="M1278" s="4">
        <v>2</v>
      </c>
      <c r="N1278" s="5">
        <v>161.21</v>
      </c>
      <c r="O1278" s="6">
        <v>0</v>
      </c>
      <c r="P1278" s="5">
        <v>85.2</v>
      </c>
      <c r="Q1278" s="5">
        <f t="shared" si="76"/>
        <v>322.42</v>
      </c>
      <c r="R1278" s="5">
        <f t="shared" si="77"/>
        <v>170.4</v>
      </c>
      <c r="S1278" s="5">
        <f t="shared" si="78"/>
        <v>152.02000000000001</v>
      </c>
      <c r="T1278" s="7">
        <f t="shared" si="79"/>
        <v>0.47149680540909372</v>
      </c>
    </row>
    <row r="1279" spans="1:20" ht="15.5" x14ac:dyDescent="0.35">
      <c r="A1279" s="1">
        <v>2488</v>
      </c>
      <c r="B1279" s="2">
        <v>46208</v>
      </c>
      <c r="C1279" s="3">
        <f>YEAR(SalesDataTable[[#This Row],[Order Date]])</f>
        <v>2026</v>
      </c>
      <c r="D1279" s="8" t="str">
        <f>"Q"&amp;ROUNDUP(MONTH(SalesDataTable[[#This Row],[Order Date]])/3,0)</f>
        <v>Q3</v>
      </c>
      <c r="E1279" s="3">
        <f>MONTH(SalesDataTable[[#This Row],[Order Date]])</f>
        <v>7</v>
      </c>
      <c r="F1279" s="3" t="str">
        <f>TEXT(SalesDataTable[[#This Row],[Order Date]],"MMM")</f>
        <v>Jul</v>
      </c>
      <c r="G1279" s="3" t="s">
        <v>20</v>
      </c>
      <c r="H1279" s="3" t="s">
        <v>33</v>
      </c>
      <c r="I1279" s="3" t="s">
        <v>19</v>
      </c>
      <c r="J1279" s="3" t="s">
        <v>13</v>
      </c>
      <c r="K1279" s="3" t="s">
        <v>9</v>
      </c>
      <c r="L1279" s="3" t="s">
        <v>46</v>
      </c>
      <c r="M1279" s="4">
        <v>2</v>
      </c>
      <c r="N1279" s="5">
        <v>71.27</v>
      </c>
      <c r="O1279" s="6">
        <v>0.05</v>
      </c>
      <c r="P1279" s="5">
        <v>32.85</v>
      </c>
      <c r="Q1279" s="5">
        <f t="shared" si="76"/>
        <v>135.41299999999998</v>
      </c>
      <c r="R1279" s="5">
        <f t="shared" si="77"/>
        <v>65.7</v>
      </c>
      <c r="S1279" s="5">
        <f t="shared" si="78"/>
        <v>69.71299999999998</v>
      </c>
      <c r="T1279" s="7">
        <f t="shared" si="79"/>
        <v>0.5148176319851121</v>
      </c>
    </row>
    <row r="1280" spans="1:20" ht="15.5" x14ac:dyDescent="0.35">
      <c r="A1280" s="1">
        <v>3220</v>
      </c>
      <c r="B1280" s="2">
        <v>46208</v>
      </c>
      <c r="C1280" s="3">
        <f>YEAR(SalesDataTable[[#This Row],[Order Date]])</f>
        <v>2026</v>
      </c>
      <c r="D1280" s="8" t="str">
        <f>"Q"&amp;ROUNDUP(MONTH(SalesDataTable[[#This Row],[Order Date]])/3,0)</f>
        <v>Q3</v>
      </c>
      <c r="E1280" s="3">
        <f>MONTH(SalesDataTable[[#This Row],[Order Date]])</f>
        <v>7</v>
      </c>
      <c r="F1280" s="3" t="str">
        <f>TEXT(SalesDataTable[[#This Row],[Order Date]],"MMM")</f>
        <v>Jul</v>
      </c>
      <c r="G1280" s="3" t="s">
        <v>0</v>
      </c>
      <c r="H1280" s="3" t="s">
        <v>36</v>
      </c>
      <c r="I1280" s="3" t="s">
        <v>19</v>
      </c>
      <c r="J1280" s="3" t="s">
        <v>3</v>
      </c>
      <c r="K1280" s="3" t="s">
        <v>34</v>
      </c>
      <c r="L1280" s="3" t="s">
        <v>45</v>
      </c>
      <c r="M1280" s="4">
        <v>3</v>
      </c>
      <c r="N1280" s="5">
        <v>50.16</v>
      </c>
      <c r="O1280" s="6">
        <v>0.05</v>
      </c>
      <c r="P1280" s="5">
        <v>22.24</v>
      </c>
      <c r="Q1280" s="5">
        <f t="shared" si="76"/>
        <v>142.95599999999999</v>
      </c>
      <c r="R1280" s="5">
        <f t="shared" si="77"/>
        <v>66.72</v>
      </c>
      <c r="S1280" s="5">
        <f t="shared" si="78"/>
        <v>76.23599999999999</v>
      </c>
      <c r="T1280" s="7">
        <f t="shared" si="79"/>
        <v>0.53328296818601528</v>
      </c>
    </row>
    <row r="1281" spans="1:20" ht="15.5" x14ac:dyDescent="0.35">
      <c r="A1281" s="1">
        <v>3711</v>
      </c>
      <c r="B1281" s="2">
        <v>46208</v>
      </c>
      <c r="C1281" s="3">
        <f>YEAR(SalesDataTable[[#This Row],[Order Date]])</f>
        <v>2026</v>
      </c>
      <c r="D1281" s="8" t="str">
        <f>"Q"&amp;ROUNDUP(MONTH(SalesDataTable[[#This Row],[Order Date]])/3,0)</f>
        <v>Q3</v>
      </c>
      <c r="E1281" s="3">
        <f>MONTH(SalesDataTable[[#This Row],[Order Date]])</f>
        <v>7</v>
      </c>
      <c r="F1281" s="3" t="str">
        <f>TEXT(SalesDataTable[[#This Row],[Order Date]],"MMM")</f>
        <v>Jul</v>
      </c>
      <c r="G1281" s="3" t="s">
        <v>20</v>
      </c>
      <c r="H1281" s="3" t="s">
        <v>21</v>
      </c>
      <c r="I1281" s="3" t="s">
        <v>28</v>
      </c>
      <c r="J1281" s="3" t="s">
        <v>13</v>
      </c>
      <c r="K1281" s="3" t="s">
        <v>9</v>
      </c>
      <c r="L1281" s="3" t="s">
        <v>17</v>
      </c>
      <c r="M1281" s="4">
        <v>1</v>
      </c>
      <c r="N1281" s="5">
        <v>145.37</v>
      </c>
      <c r="O1281" s="6">
        <v>0.05</v>
      </c>
      <c r="P1281" s="5">
        <v>81.02</v>
      </c>
      <c r="Q1281" s="5">
        <f t="shared" si="76"/>
        <v>138.10149999999999</v>
      </c>
      <c r="R1281" s="5">
        <f t="shared" si="77"/>
        <v>81.02</v>
      </c>
      <c r="S1281" s="5">
        <f t="shared" si="78"/>
        <v>57.081499999999991</v>
      </c>
      <c r="T1281" s="7">
        <f t="shared" si="79"/>
        <v>0.41333005072356199</v>
      </c>
    </row>
    <row r="1282" spans="1:20" ht="15.5" x14ac:dyDescent="0.35">
      <c r="A1282" s="1">
        <v>3823</v>
      </c>
      <c r="B1282" s="2">
        <v>46208</v>
      </c>
      <c r="C1282" s="3">
        <f>YEAR(SalesDataTable[[#This Row],[Order Date]])</f>
        <v>2026</v>
      </c>
      <c r="D1282" s="8" t="str">
        <f>"Q"&amp;ROUNDUP(MONTH(SalesDataTable[[#This Row],[Order Date]])/3,0)</f>
        <v>Q3</v>
      </c>
      <c r="E1282" s="3">
        <f>MONTH(SalesDataTable[[#This Row],[Order Date]])</f>
        <v>7</v>
      </c>
      <c r="F1282" s="3" t="str">
        <f>TEXT(SalesDataTable[[#This Row],[Order Date]],"MMM")</f>
        <v>Jul</v>
      </c>
      <c r="G1282" s="3" t="s">
        <v>20</v>
      </c>
      <c r="H1282" s="3" t="s">
        <v>31</v>
      </c>
      <c r="I1282" s="3" t="s">
        <v>19</v>
      </c>
      <c r="J1282" s="3" t="s">
        <v>13</v>
      </c>
      <c r="K1282" s="3" t="s">
        <v>14</v>
      </c>
      <c r="L1282" s="3" t="s">
        <v>32</v>
      </c>
      <c r="M1282" s="4">
        <v>2</v>
      </c>
      <c r="N1282" s="5">
        <v>47.1</v>
      </c>
      <c r="O1282" s="6">
        <v>0</v>
      </c>
      <c r="P1282" s="5">
        <v>17.920000000000002</v>
      </c>
      <c r="Q1282" s="5">
        <f t="shared" ref="Q1282:Q1345" si="80">M1282*N1282*(1-O1282)</f>
        <v>94.2</v>
      </c>
      <c r="R1282" s="5">
        <f t="shared" ref="R1282:R1345" si="81">M1282*P1282</f>
        <v>35.840000000000003</v>
      </c>
      <c r="S1282" s="5">
        <f t="shared" ref="S1282:S1345" si="82">Q1282-R1282</f>
        <v>58.36</v>
      </c>
      <c r="T1282" s="7">
        <f t="shared" ref="T1282:T1345" si="83">IFERROR(S1282/Q1282,0)</f>
        <v>0.6195329087048832</v>
      </c>
    </row>
    <row r="1283" spans="1:20" ht="15.5" x14ac:dyDescent="0.35">
      <c r="A1283" s="1">
        <v>4058</v>
      </c>
      <c r="B1283" s="2">
        <v>46208</v>
      </c>
      <c r="C1283" s="3">
        <f>YEAR(SalesDataTable[[#This Row],[Order Date]])</f>
        <v>2026</v>
      </c>
      <c r="D1283" s="8" t="str">
        <f>"Q"&amp;ROUNDUP(MONTH(SalesDataTable[[#This Row],[Order Date]])/3,0)</f>
        <v>Q3</v>
      </c>
      <c r="E1283" s="3">
        <f>MONTH(SalesDataTable[[#This Row],[Order Date]])</f>
        <v>7</v>
      </c>
      <c r="F1283" s="3" t="str">
        <f>TEXT(SalesDataTable[[#This Row],[Order Date]],"MMM")</f>
        <v>Jul</v>
      </c>
      <c r="G1283" s="3" t="s">
        <v>20</v>
      </c>
      <c r="H1283" s="3" t="s">
        <v>47</v>
      </c>
      <c r="I1283" s="3" t="s">
        <v>8</v>
      </c>
      <c r="J1283" s="3" t="s">
        <v>16</v>
      </c>
      <c r="K1283" s="3" t="s">
        <v>9</v>
      </c>
      <c r="L1283" s="3" t="s">
        <v>37</v>
      </c>
      <c r="M1283" s="4">
        <v>5</v>
      </c>
      <c r="N1283" s="5">
        <v>155.09</v>
      </c>
      <c r="O1283" s="6">
        <v>0.1</v>
      </c>
      <c r="P1283" s="5">
        <v>78.52</v>
      </c>
      <c r="Q1283" s="5">
        <f t="shared" si="80"/>
        <v>697.90500000000009</v>
      </c>
      <c r="R1283" s="5">
        <f t="shared" si="81"/>
        <v>392.59999999999997</v>
      </c>
      <c r="S1283" s="5">
        <f t="shared" si="82"/>
        <v>305.30500000000012</v>
      </c>
      <c r="T1283" s="7">
        <f t="shared" si="83"/>
        <v>0.43745925305020034</v>
      </c>
    </row>
    <row r="1284" spans="1:20" ht="15.5" x14ac:dyDescent="0.35">
      <c r="A1284" s="1">
        <v>4126</v>
      </c>
      <c r="B1284" s="2">
        <v>46208</v>
      </c>
      <c r="C1284" s="3">
        <f>YEAR(SalesDataTable[[#This Row],[Order Date]])</f>
        <v>2026</v>
      </c>
      <c r="D1284" s="8" t="str">
        <f>"Q"&amp;ROUNDUP(MONTH(SalesDataTable[[#This Row],[Order Date]])/3,0)</f>
        <v>Q3</v>
      </c>
      <c r="E1284" s="3">
        <f>MONTH(SalesDataTable[[#This Row],[Order Date]])</f>
        <v>7</v>
      </c>
      <c r="F1284" s="3" t="str">
        <f>TEXT(SalesDataTable[[#This Row],[Order Date]],"MMM")</f>
        <v>Jul</v>
      </c>
      <c r="G1284" s="3" t="s">
        <v>20</v>
      </c>
      <c r="H1284" s="3" t="s">
        <v>47</v>
      </c>
      <c r="I1284" s="3" t="s">
        <v>2</v>
      </c>
      <c r="J1284" s="3" t="s">
        <v>13</v>
      </c>
      <c r="K1284" s="3" t="s">
        <v>4</v>
      </c>
      <c r="L1284" s="3" t="s">
        <v>5</v>
      </c>
      <c r="M1284" s="4">
        <v>3</v>
      </c>
      <c r="N1284" s="5">
        <v>82.89</v>
      </c>
      <c r="O1284" s="6">
        <v>0</v>
      </c>
      <c r="P1284" s="5">
        <v>42.31</v>
      </c>
      <c r="Q1284" s="5">
        <f t="shared" si="80"/>
        <v>248.67000000000002</v>
      </c>
      <c r="R1284" s="5">
        <f t="shared" si="81"/>
        <v>126.93</v>
      </c>
      <c r="S1284" s="5">
        <f t="shared" si="82"/>
        <v>121.74000000000001</v>
      </c>
      <c r="T1284" s="7">
        <f t="shared" si="83"/>
        <v>0.48956448304982508</v>
      </c>
    </row>
    <row r="1285" spans="1:20" ht="15.5" x14ac:dyDescent="0.35">
      <c r="A1285" s="1">
        <v>5080</v>
      </c>
      <c r="B1285" s="2">
        <v>46208</v>
      </c>
      <c r="C1285" s="3">
        <f>YEAR(SalesDataTable[[#This Row],[Order Date]])</f>
        <v>2026</v>
      </c>
      <c r="D1285" s="8" t="str">
        <f>"Q"&amp;ROUNDUP(MONTH(SalesDataTable[[#This Row],[Order Date]])/3,0)</f>
        <v>Q3</v>
      </c>
      <c r="E1285" s="3">
        <f>MONTH(SalesDataTable[[#This Row],[Order Date]])</f>
        <v>7</v>
      </c>
      <c r="F1285" s="3" t="str">
        <f>TEXT(SalesDataTable[[#This Row],[Order Date]],"MMM")</f>
        <v>Jul</v>
      </c>
      <c r="G1285" s="3" t="s">
        <v>11</v>
      </c>
      <c r="H1285" s="3" t="s">
        <v>18</v>
      </c>
      <c r="I1285" s="3" t="s">
        <v>19</v>
      </c>
      <c r="J1285" s="3" t="s">
        <v>13</v>
      </c>
      <c r="K1285" s="3" t="s">
        <v>4</v>
      </c>
      <c r="L1285" s="3" t="s">
        <v>5</v>
      </c>
      <c r="M1285" s="4">
        <v>2</v>
      </c>
      <c r="N1285" s="5">
        <v>80.8</v>
      </c>
      <c r="O1285" s="6">
        <v>0</v>
      </c>
      <c r="P1285" s="5">
        <v>42.21</v>
      </c>
      <c r="Q1285" s="5">
        <f t="shared" si="80"/>
        <v>161.6</v>
      </c>
      <c r="R1285" s="5">
        <f t="shared" si="81"/>
        <v>84.42</v>
      </c>
      <c r="S1285" s="5">
        <f t="shared" si="82"/>
        <v>77.179999999999993</v>
      </c>
      <c r="T1285" s="7">
        <f t="shared" si="83"/>
        <v>0.47759900990099008</v>
      </c>
    </row>
    <row r="1286" spans="1:20" ht="15.5" x14ac:dyDescent="0.35">
      <c r="A1286" s="1">
        <v>923</v>
      </c>
      <c r="B1286" s="2">
        <v>46209</v>
      </c>
      <c r="C1286" s="3">
        <f>YEAR(SalesDataTable[[#This Row],[Order Date]])</f>
        <v>2026</v>
      </c>
      <c r="D1286" s="8" t="str">
        <f>"Q"&amp;ROUNDUP(MONTH(SalesDataTable[[#This Row],[Order Date]])/3,0)</f>
        <v>Q3</v>
      </c>
      <c r="E1286" s="3">
        <f>MONTH(SalesDataTable[[#This Row],[Order Date]])</f>
        <v>7</v>
      </c>
      <c r="F1286" s="3" t="str">
        <f>TEXT(SalesDataTable[[#This Row],[Order Date]],"MMM")</f>
        <v>Jul</v>
      </c>
      <c r="G1286" s="3" t="s">
        <v>11</v>
      </c>
      <c r="H1286" s="3" t="s">
        <v>25</v>
      </c>
      <c r="I1286" s="3" t="s">
        <v>2</v>
      </c>
      <c r="J1286" s="3" t="s">
        <v>13</v>
      </c>
      <c r="K1286" s="3" t="s">
        <v>34</v>
      </c>
      <c r="L1286" s="3" t="s">
        <v>35</v>
      </c>
      <c r="M1286" s="4">
        <v>2</v>
      </c>
      <c r="N1286" s="5">
        <v>39.54</v>
      </c>
      <c r="O1286" s="6">
        <v>0.05</v>
      </c>
      <c r="P1286" s="5">
        <v>14.68</v>
      </c>
      <c r="Q1286" s="5">
        <f t="shared" si="80"/>
        <v>75.125999999999991</v>
      </c>
      <c r="R1286" s="5">
        <f t="shared" si="81"/>
        <v>29.36</v>
      </c>
      <c r="S1286" s="5">
        <f t="shared" si="82"/>
        <v>45.765999999999991</v>
      </c>
      <c r="T1286" s="7">
        <f t="shared" si="83"/>
        <v>0.60918989431089099</v>
      </c>
    </row>
    <row r="1287" spans="1:20" ht="15.5" x14ac:dyDescent="0.35">
      <c r="A1287" s="1">
        <v>1549</v>
      </c>
      <c r="B1287" s="2">
        <v>46209</v>
      </c>
      <c r="C1287" s="3">
        <f>YEAR(SalesDataTable[[#This Row],[Order Date]])</f>
        <v>2026</v>
      </c>
      <c r="D1287" s="8" t="str">
        <f>"Q"&amp;ROUNDUP(MONTH(SalesDataTable[[#This Row],[Order Date]])/3,0)</f>
        <v>Q3</v>
      </c>
      <c r="E1287" s="3">
        <f>MONTH(SalesDataTable[[#This Row],[Order Date]])</f>
        <v>7</v>
      </c>
      <c r="F1287" s="3" t="str">
        <f>TEXT(SalesDataTable[[#This Row],[Order Date]],"MMM")</f>
        <v>Jul</v>
      </c>
      <c r="G1287" s="3" t="s">
        <v>11</v>
      </c>
      <c r="H1287" s="3" t="s">
        <v>12</v>
      </c>
      <c r="I1287" s="3" t="s">
        <v>2</v>
      </c>
      <c r="J1287" s="3" t="s">
        <v>13</v>
      </c>
      <c r="K1287" s="3" t="s">
        <v>34</v>
      </c>
      <c r="L1287" s="3" t="s">
        <v>38</v>
      </c>
      <c r="M1287" s="4">
        <v>2</v>
      </c>
      <c r="N1287" s="5">
        <v>121.35</v>
      </c>
      <c r="O1287" s="6">
        <v>0</v>
      </c>
      <c r="P1287" s="5">
        <v>71.06</v>
      </c>
      <c r="Q1287" s="5">
        <f t="shared" si="80"/>
        <v>242.7</v>
      </c>
      <c r="R1287" s="5">
        <f t="shared" si="81"/>
        <v>142.12</v>
      </c>
      <c r="S1287" s="5">
        <f t="shared" si="82"/>
        <v>100.57999999999998</v>
      </c>
      <c r="T1287" s="7">
        <f t="shared" si="83"/>
        <v>0.41442109600329619</v>
      </c>
    </row>
    <row r="1288" spans="1:20" ht="15.5" x14ac:dyDescent="0.35">
      <c r="A1288" s="1">
        <v>1839</v>
      </c>
      <c r="B1288" s="2">
        <v>46209</v>
      </c>
      <c r="C1288" s="3">
        <f>YEAR(SalesDataTable[[#This Row],[Order Date]])</f>
        <v>2026</v>
      </c>
      <c r="D1288" s="8" t="str">
        <f>"Q"&amp;ROUNDUP(MONTH(SalesDataTable[[#This Row],[Order Date]])/3,0)</f>
        <v>Q3</v>
      </c>
      <c r="E1288" s="3">
        <f>MONTH(SalesDataTable[[#This Row],[Order Date]])</f>
        <v>7</v>
      </c>
      <c r="F1288" s="3" t="str">
        <f>TEXT(SalesDataTable[[#This Row],[Order Date]],"MMM")</f>
        <v>Jul</v>
      </c>
      <c r="G1288" s="3" t="s">
        <v>20</v>
      </c>
      <c r="H1288" s="3" t="s">
        <v>33</v>
      </c>
      <c r="I1288" s="3" t="s">
        <v>19</v>
      </c>
      <c r="J1288" s="3" t="s">
        <v>3</v>
      </c>
      <c r="K1288" s="3" t="s">
        <v>34</v>
      </c>
      <c r="L1288" s="3" t="s">
        <v>35</v>
      </c>
      <c r="M1288" s="4">
        <v>1</v>
      </c>
      <c r="N1288" s="5">
        <v>41.37</v>
      </c>
      <c r="O1288" s="6">
        <v>0</v>
      </c>
      <c r="P1288" s="5">
        <v>15.12</v>
      </c>
      <c r="Q1288" s="5">
        <f t="shared" si="80"/>
        <v>41.37</v>
      </c>
      <c r="R1288" s="5">
        <f t="shared" si="81"/>
        <v>15.12</v>
      </c>
      <c r="S1288" s="5">
        <f t="shared" si="82"/>
        <v>26.25</v>
      </c>
      <c r="T1288" s="7">
        <f t="shared" si="83"/>
        <v>0.63451776649746194</v>
      </c>
    </row>
    <row r="1289" spans="1:20" ht="15.5" x14ac:dyDescent="0.35">
      <c r="A1289" s="1">
        <v>2053</v>
      </c>
      <c r="B1289" s="2">
        <v>46209</v>
      </c>
      <c r="C1289" s="3">
        <f>YEAR(SalesDataTable[[#This Row],[Order Date]])</f>
        <v>2026</v>
      </c>
      <c r="D1289" s="8" t="str">
        <f>"Q"&amp;ROUNDUP(MONTH(SalesDataTable[[#This Row],[Order Date]])/3,0)</f>
        <v>Q3</v>
      </c>
      <c r="E1289" s="3">
        <f>MONTH(SalesDataTable[[#This Row],[Order Date]])</f>
        <v>7</v>
      </c>
      <c r="F1289" s="3" t="str">
        <f>TEXT(SalesDataTable[[#This Row],[Order Date]],"MMM")</f>
        <v>Jul</v>
      </c>
      <c r="G1289" s="3" t="s">
        <v>6</v>
      </c>
      <c r="H1289" s="3" t="s">
        <v>43</v>
      </c>
      <c r="I1289" s="3" t="s">
        <v>2</v>
      </c>
      <c r="J1289" s="3" t="s">
        <v>13</v>
      </c>
      <c r="K1289" s="3" t="s">
        <v>4</v>
      </c>
      <c r="L1289" s="3" t="s">
        <v>5</v>
      </c>
      <c r="M1289" s="4">
        <v>5</v>
      </c>
      <c r="N1289" s="5">
        <v>81.63</v>
      </c>
      <c r="O1289" s="6">
        <v>0.05</v>
      </c>
      <c r="P1289" s="5">
        <v>42.36</v>
      </c>
      <c r="Q1289" s="5">
        <f t="shared" si="80"/>
        <v>387.74249999999995</v>
      </c>
      <c r="R1289" s="5">
        <f t="shared" si="81"/>
        <v>211.8</v>
      </c>
      <c r="S1289" s="5">
        <f t="shared" si="82"/>
        <v>175.94249999999994</v>
      </c>
      <c r="T1289" s="7">
        <f t="shared" si="83"/>
        <v>0.45376119460724568</v>
      </c>
    </row>
    <row r="1290" spans="1:20" ht="15.5" x14ac:dyDescent="0.35">
      <c r="A1290" s="1">
        <v>2342</v>
      </c>
      <c r="B1290" s="2">
        <v>46209</v>
      </c>
      <c r="C1290" s="3">
        <f>YEAR(SalesDataTable[[#This Row],[Order Date]])</f>
        <v>2026</v>
      </c>
      <c r="D1290" s="8" t="str">
        <f>"Q"&amp;ROUNDUP(MONTH(SalesDataTable[[#This Row],[Order Date]])/3,0)</f>
        <v>Q3</v>
      </c>
      <c r="E1290" s="3">
        <f>MONTH(SalesDataTable[[#This Row],[Order Date]])</f>
        <v>7</v>
      </c>
      <c r="F1290" s="3" t="str">
        <f>TEXT(SalesDataTable[[#This Row],[Order Date]],"MMM")</f>
        <v>Jul</v>
      </c>
      <c r="G1290" s="3" t="s">
        <v>6</v>
      </c>
      <c r="H1290" s="3" t="s">
        <v>7</v>
      </c>
      <c r="I1290" s="3" t="s">
        <v>2</v>
      </c>
      <c r="J1290" s="3" t="s">
        <v>3</v>
      </c>
      <c r="K1290" s="3" t="s">
        <v>34</v>
      </c>
      <c r="L1290" s="3" t="s">
        <v>42</v>
      </c>
      <c r="M1290" s="4">
        <v>1</v>
      </c>
      <c r="N1290" s="5">
        <v>36.19</v>
      </c>
      <c r="O1290" s="6">
        <v>0</v>
      </c>
      <c r="P1290" s="5">
        <v>13.91</v>
      </c>
      <c r="Q1290" s="5">
        <f t="shared" si="80"/>
        <v>36.19</v>
      </c>
      <c r="R1290" s="5">
        <f t="shared" si="81"/>
        <v>13.91</v>
      </c>
      <c r="S1290" s="5">
        <f t="shared" si="82"/>
        <v>22.279999999999998</v>
      </c>
      <c r="T1290" s="7">
        <f t="shared" si="83"/>
        <v>0.61563967946946663</v>
      </c>
    </row>
    <row r="1291" spans="1:20" ht="15.5" x14ac:dyDescent="0.35">
      <c r="A1291" s="1">
        <v>2465</v>
      </c>
      <c r="B1291" s="2">
        <v>46209</v>
      </c>
      <c r="C1291" s="3">
        <f>YEAR(SalesDataTable[[#This Row],[Order Date]])</f>
        <v>2026</v>
      </c>
      <c r="D1291" s="8" t="str">
        <f>"Q"&amp;ROUNDUP(MONTH(SalesDataTable[[#This Row],[Order Date]])/3,0)</f>
        <v>Q3</v>
      </c>
      <c r="E1291" s="3">
        <f>MONTH(SalesDataTable[[#This Row],[Order Date]])</f>
        <v>7</v>
      </c>
      <c r="F1291" s="3" t="str">
        <f>TEXT(SalesDataTable[[#This Row],[Order Date]],"MMM")</f>
        <v>Jul</v>
      </c>
      <c r="G1291" s="3" t="s">
        <v>6</v>
      </c>
      <c r="H1291" s="3" t="s">
        <v>7</v>
      </c>
      <c r="I1291" s="3" t="s">
        <v>28</v>
      </c>
      <c r="J1291" s="3" t="s">
        <v>13</v>
      </c>
      <c r="K1291" s="3" t="s">
        <v>9</v>
      </c>
      <c r="L1291" s="3" t="s">
        <v>17</v>
      </c>
      <c r="M1291" s="4">
        <v>1</v>
      </c>
      <c r="N1291" s="5">
        <v>142.04</v>
      </c>
      <c r="O1291" s="6">
        <v>0</v>
      </c>
      <c r="P1291" s="5">
        <v>81.67</v>
      </c>
      <c r="Q1291" s="5">
        <f t="shared" si="80"/>
        <v>142.04</v>
      </c>
      <c r="R1291" s="5">
        <f t="shared" si="81"/>
        <v>81.67</v>
      </c>
      <c r="S1291" s="5">
        <f t="shared" si="82"/>
        <v>60.36999999999999</v>
      </c>
      <c r="T1291" s="7">
        <f t="shared" si="83"/>
        <v>0.4250211208110391</v>
      </c>
    </row>
    <row r="1292" spans="1:20" ht="15.5" x14ac:dyDescent="0.35">
      <c r="A1292" s="1">
        <v>3990</v>
      </c>
      <c r="B1292" s="2">
        <v>46209</v>
      </c>
      <c r="C1292" s="3">
        <f>YEAR(SalesDataTable[[#This Row],[Order Date]])</f>
        <v>2026</v>
      </c>
      <c r="D1292" s="8" t="str">
        <f>"Q"&amp;ROUNDUP(MONTH(SalesDataTable[[#This Row],[Order Date]])/3,0)</f>
        <v>Q3</v>
      </c>
      <c r="E1292" s="3">
        <f>MONTH(SalesDataTable[[#This Row],[Order Date]])</f>
        <v>7</v>
      </c>
      <c r="F1292" s="3" t="str">
        <f>TEXT(SalesDataTable[[#This Row],[Order Date]],"MMM")</f>
        <v>Jul</v>
      </c>
      <c r="G1292" s="3" t="s">
        <v>11</v>
      </c>
      <c r="H1292" s="3" t="s">
        <v>25</v>
      </c>
      <c r="I1292" s="3" t="s">
        <v>2</v>
      </c>
      <c r="J1292" s="3" t="s">
        <v>16</v>
      </c>
      <c r="K1292" s="3" t="s">
        <v>14</v>
      </c>
      <c r="L1292" s="3" t="s">
        <v>44</v>
      </c>
      <c r="M1292" s="4">
        <v>1</v>
      </c>
      <c r="N1292" s="5">
        <v>133.66999999999999</v>
      </c>
      <c r="O1292" s="6">
        <v>0</v>
      </c>
      <c r="P1292" s="5">
        <v>68.25</v>
      </c>
      <c r="Q1292" s="5">
        <f t="shared" si="80"/>
        <v>133.66999999999999</v>
      </c>
      <c r="R1292" s="5">
        <f t="shared" si="81"/>
        <v>68.25</v>
      </c>
      <c r="S1292" s="5">
        <f t="shared" si="82"/>
        <v>65.419999999999987</v>
      </c>
      <c r="T1292" s="7">
        <f t="shared" si="83"/>
        <v>0.48941422907159415</v>
      </c>
    </row>
    <row r="1293" spans="1:20" ht="15.5" x14ac:dyDescent="0.35">
      <c r="A1293" s="1">
        <v>4370</v>
      </c>
      <c r="B1293" s="2">
        <v>46209</v>
      </c>
      <c r="C1293" s="3">
        <f>YEAR(SalesDataTable[[#This Row],[Order Date]])</f>
        <v>2026</v>
      </c>
      <c r="D1293" s="8" t="str">
        <f>"Q"&amp;ROUNDUP(MONTH(SalesDataTable[[#This Row],[Order Date]])/3,0)</f>
        <v>Q3</v>
      </c>
      <c r="E1293" s="3">
        <f>MONTH(SalesDataTable[[#This Row],[Order Date]])</f>
        <v>7</v>
      </c>
      <c r="F1293" s="3" t="str">
        <f>TEXT(SalesDataTable[[#This Row],[Order Date]],"MMM")</f>
        <v>Jul</v>
      </c>
      <c r="G1293" s="3" t="s">
        <v>11</v>
      </c>
      <c r="H1293" s="3" t="s">
        <v>39</v>
      </c>
      <c r="I1293" s="3" t="s">
        <v>2</v>
      </c>
      <c r="J1293" s="3" t="s">
        <v>13</v>
      </c>
      <c r="K1293" s="3" t="s">
        <v>14</v>
      </c>
      <c r="L1293" s="3" t="s">
        <v>48</v>
      </c>
      <c r="M1293" s="4">
        <v>6</v>
      </c>
      <c r="N1293" s="5">
        <v>166.6</v>
      </c>
      <c r="O1293" s="6">
        <v>0</v>
      </c>
      <c r="P1293" s="5">
        <v>88.14</v>
      </c>
      <c r="Q1293" s="5">
        <f t="shared" si="80"/>
        <v>999.59999999999991</v>
      </c>
      <c r="R1293" s="5">
        <f t="shared" si="81"/>
        <v>528.84</v>
      </c>
      <c r="S1293" s="5">
        <f t="shared" si="82"/>
        <v>470.75999999999988</v>
      </c>
      <c r="T1293" s="7">
        <f t="shared" si="83"/>
        <v>0.47094837935174061</v>
      </c>
    </row>
    <row r="1294" spans="1:20" ht="15.5" x14ac:dyDescent="0.35">
      <c r="A1294" s="1">
        <v>4856</v>
      </c>
      <c r="B1294" s="2">
        <v>46209</v>
      </c>
      <c r="C1294" s="3">
        <f>YEAR(SalesDataTable[[#This Row],[Order Date]])</f>
        <v>2026</v>
      </c>
      <c r="D1294" s="8" t="str">
        <f>"Q"&amp;ROUNDUP(MONTH(SalesDataTable[[#This Row],[Order Date]])/3,0)</f>
        <v>Q3</v>
      </c>
      <c r="E1294" s="3">
        <f>MONTH(SalesDataTable[[#This Row],[Order Date]])</f>
        <v>7</v>
      </c>
      <c r="F1294" s="3" t="str">
        <f>TEXT(SalesDataTable[[#This Row],[Order Date]],"MMM")</f>
        <v>Jul</v>
      </c>
      <c r="G1294" s="3" t="s">
        <v>6</v>
      </c>
      <c r="H1294" s="3" t="s">
        <v>43</v>
      </c>
      <c r="I1294" s="3" t="s">
        <v>2</v>
      </c>
      <c r="J1294" s="3" t="s">
        <v>3</v>
      </c>
      <c r="K1294" s="3" t="s">
        <v>4</v>
      </c>
      <c r="L1294" s="3" t="s">
        <v>30</v>
      </c>
      <c r="M1294" s="4">
        <v>2</v>
      </c>
      <c r="N1294" s="5">
        <v>99.93</v>
      </c>
      <c r="O1294" s="6">
        <v>0.1</v>
      </c>
      <c r="P1294" s="5">
        <v>51.96</v>
      </c>
      <c r="Q1294" s="5">
        <f t="shared" si="80"/>
        <v>179.87400000000002</v>
      </c>
      <c r="R1294" s="5">
        <f t="shared" si="81"/>
        <v>103.92</v>
      </c>
      <c r="S1294" s="5">
        <f t="shared" si="82"/>
        <v>75.954000000000022</v>
      </c>
      <c r="T1294" s="7">
        <f t="shared" si="83"/>
        <v>0.422262250241836</v>
      </c>
    </row>
    <row r="1295" spans="1:20" ht="15.5" x14ac:dyDescent="0.35">
      <c r="A1295" s="1">
        <v>337</v>
      </c>
      <c r="B1295" s="2">
        <v>46210</v>
      </c>
      <c r="C1295" s="3">
        <f>YEAR(SalesDataTable[[#This Row],[Order Date]])</f>
        <v>2026</v>
      </c>
      <c r="D1295" s="8" t="str">
        <f>"Q"&amp;ROUNDUP(MONTH(SalesDataTable[[#This Row],[Order Date]])/3,0)</f>
        <v>Q3</v>
      </c>
      <c r="E1295" s="3">
        <f>MONTH(SalesDataTable[[#This Row],[Order Date]])</f>
        <v>7</v>
      </c>
      <c r="F1295" s="3" t="str">
        <f>TEXT(SalesDataTable[[#This Row],[Order Date]],"MMM")</f>
        <v>Jul</v>
      </c>
      <c r="G1295" s="3" t="s">
        <v>0</v>
      </c>
      <c r="H1295" s="3" t="s">
        <v>50</v>
      </c>
      <c r="I1295" s="3" t="s">
        <v>19</v>
      </c>
      <c r="J1295" s="3" t="s">
        <v>3</v>
      </c>
      <c r="K1295" s="3" t="s">
        <v>4</v>
      </c>
      <c r="L1295" s="3" t="s">
        <v>30</v>
      </c>
      <c r="M1295" s="4">
        <v>6</v>
      </c>
      <c r="N1295" s="5">
        <v>100.56</v>
      </c>
      <c r="O1295" s="6">
        <v>0</v>
      </c>
      <c r="P1295" s="5">
        <v>49.47</v>
      </c>
      <c r="Q1295" s="5">
        <f t="shared" si="80"/>
        <v>603.36</v>
      </c>
      <c r="R1295" s="5">
        <f t="shared" si="81"/>
        <v>296.82</v>
      </c>
      <c r="S1295" s="5">
        <f t="shared" si="82"/>
        <v>306.54000000000002</v>
      </c>
      <c r="T1295" s="7">
        <f t="shared" si="83"/>
        <v>0.508054892601432</v>
      </c>
    </row>
    <row r="1296" spans="1:20" ht="15.5" x14ac:dyDescent="0.35">
      <c r="A1296" s="1">
        <v>1001</v>
      </c>
      <c r="B1296" s="2">
        <v>46210</v>
      </c>
      <c r="C1296" s="3">
        <f>YEAR(SalesDataTable[[#This Row],[Order Date]])</f>
        <v>2026</v>
      </c>
      <c r="D1296" s="8" t="str">
        <f>"Q"&amp;ROUNDUP(MONTH(SalesDataTable[[#This Row],[Order Date]])/3,0)</f>
        <v>Q3</v>
      </c>
      <c r="E1296" s="3">
        <f>MONTH(SalesDataTable[[#This Row],[Order Date]])</f>
        <v>7</v>
      </c>
      <c r="F1296" s="3" t="str">
        <f>TEXT(SalesDataTable[[#This Row],[Order Date]],"MMM")</f>
        <v>Jul</v>
      </c>
      <c r="G1296" s="3" t="s">
        <v>0</v>
      </c>
      <c r="H1296" s="3" t="s">
        <v>36</v>
      </c>
      <c r="I1296" s="3" t="s">
        <v>2</v>
      </c>
      <c r="J1296" s="3" t="s">
        <v>3</v>
      </c>
      <c r="K1296" s="3" t="s">
        <v>23</v>
      </c>
      <c r="L1296" s="3" t="s">
        <v>29</v>
      </c>
      <c r="M1296" s="4">
        <v>1</v>
      </c>
      <c r="N1296" s="5">
        <v>200.48</v>
      </c>
      <c r="O1296" s="6">
        <v>0.05</v>
      </c>
      <c r="P1296" s="5">
        <v>104.11</v>
      </c>
      <c r="Q1296" s="5">
        <f t="shared" si="80"/>
        <v>190.45599999999999</v>
      </c>
      <c r="R1296" s="5">
        <f t="shared" si="81"/>
        <v>104.11</v>
      </c>
      <c r="S1296" s="5">
        <f t="shared" si="82"/>
        <v>86.345999999999989</v>
      </c>
      <c r="T1296" s="7">
        <f t="shared" si="83"/>
        <v>0.45336455664300412</v>
      </c>
    </row>
    <row r="1297" spans="1:20" ht="15.5" x14ac:dyDescent="0.35">
      <c r="A1297" s="1">
        <v>2424</v>
      </c>
      <c r="B1297" s="2">
        <v>46210</v>
      </c>
      <c r="C1297" s="3">
        <f>YEAR(SalesDataTable[[#This Row],[Order Date]])</f>
        <v>2026</v>
      </c>
      <c r="D1297" s="8" t="str">
        <f>"Q"&amp;ROUNDUP(MONTH(SalesDataTable[[#This Row],[Order Date]])/3,0)</f>
        <v>Q3</v>
      </c>
      <c r="E1297" s="3">
        <f>MONTH(SalesDataTable[[#This Row],[Order Date]])</f>
        <v>7</v>
      </c>
      <c r="F1297" s="3" t="str">
        <f>TEXT(SalesDataTable[[#This Row],[Order Date]],"MMM")</f>
        <v>Jul</v>
      </c>
      <c r="G1297" s="3" t="s">
        <v>20</v>
      </c>
      <c r="H1297" s="3" t="s">
        <v>33</v>
      </c>
      <c r="I1297" s="3" t="s">
        <v>2</v>
      </c>
      <c r="J1297" s="3" t="s">
        <v>13</v>
      </c>
      <c r="K1297" s="3" t="s">
        <v>4</v>
      </c>
      <c r="L1297" s="3" t="s">
        <v>22</v>
      </c>
      <c r="M1297" s="4">
        <v>1</v>
      </c>
      <c r="N1297" s="5">
        <v>51.06</v>
      </c>
      <c r="O1297" s="6">
        <v>0.15</v>
      </c>
      <c r="P1297" s="5">
        <v>22.56</v>
      </c>
      <c r="Q1297" s="5">
        <f t="shared" si="80"/>
        <v>43.401000000000003</v>
      </c>
      <c r="R1297" s="5">
        <f t="shared" si="81"/>
        <v>22.56</v>
      </c>
      <c r="S1297" s="5">
        <f t="shared" si="82"/>
        <v>20.841000000000005</v>
      </c>
      <c r="T1297" s="7">
        <f t="shared" si="83"/>
        <v>0.48019630884081022</v>
      </c>
    </row>
    <row r="1298" spans="1:20" ht="15.5" x14ac:dyDescent="0.35">
      <c r="A1298" s="1">
        <v>2751</v>
      </c>
      <c r="B1298" s="2">
        <v>46210</v>
      </c>
      <c r="C1298" s="3">
        <f>YEAR(SalesDataTable[[#This Row],[Order Date]])</f>
        <v>2026</v>
      </c>
      <c r="D1298" s="8" t="str">
        <f>"Q"&amp;ROUNDUP(MONTH(SalesDataTable[[#This Row],[Order Date]])/3,0)</f>
        <v>Q3</v>
      </c>
      <c r="E1298" s="3">
        <f>MONTH(SalesDataTable[[#This Row],[Order Date]])</f>
        <v>7</v>
      </c>
      <c r="F1298" s="3" t="str">
        <f>TEXT(SalesDataTable[[#This Row],[Order Date]],"MMM")</f>
        <v>Jul</v>
      </c>
      <c r="G1298" s="3" t="s">
        <v>0</v>
      </c>
      <c r="H1298" s="3" t="s">
        <v>50</v>
      </c>
      <c r="I1298" s="3" t="s">
        <v>19</v>
      </c>
      <c r="J1298" s="3" t="s">
        <v>13</v>
      </c>
      <c r="K1298" s="3" t="s">
        <v>34</v>
      </c>
      <c r="L1298" s="3" t="s">
        <v>38</v>
      </c>
      <c r="M1298" s="4">
        <v>2</v>
      </c>
      <c r="N1298" s="5">
        <v>125.9</v>
      </c>
      <c r="O1298" s="6">
        <v>0.15</v>
      </c>
      <c r="P1298" s="5">
        <v>70.27</v>
      </c>
      <c r="Q1298" s="5">
        <f t="shared" si="80"/>
        <v>214.03</v>
      </c>
      <c r="R1298" s="5">
        <f t="shared" si="81"/>
        <v>140.54</v>
      </c>
      <c r="S1298" s="5">
        <f t="shared" si="82"/>
        <v>73.490000000000009</v>
      </c>
      <c r="T1298" s="7">
        <f t="shared" si="83"/>
        <v>0.34336307994206422</v>
      </c>
    </row>
    <row r="1299" spans="1:20" ht="15.5" x14ac:dyDescent="0.35">
      <c r="A1299" s="1">
        <v>375</v>
      </c>
      <c r="B1299" s="2">
        <v>46211</v>
      </c>
      <c r="C1299" s="3">
        <f>YEAR(SalesDataTable[[#This Row],[Order Date]])</f>
        <v>2026</v>
      </c>
      <c r="D1299" s="8" t="str">
        <f>"Q"&amp;ROUNDUP(MONTH(SalesDataTable[[#This Row],[Order Date]])/3,0)</f>
        <v>Q3</v>
      </c>
      <c r="E1299" s="3">
        <f>MONTH(SalesDataTable[[#This Row],[Order Date]])</f>
        <v>7</v>
      </c>
      <c r="F1299" s="3" t="str">
        <f>TEXT(SalesDataTable[[#This Row],[Order Date]],"MMM")</f>
        <v>Jul</v>
      </c>
      <c r="G1299" s="3" t="s">
        <v>6</v>
      </c>
      <c r="H1299" s="3" t="s">
        <v>43</v>
      </c>
      <c r="I1299" s="3" t="s">
        <v>19</v>
      </c>
      <c r="J1299" s="3" t="s">
        <v>3</v>
      </c>
      <c r="K1299" s="3" t="s">
        <v>23</v>
      </c>
      <c r="L1299" s="3" t="s">
        <v>29</v>
      </c>
      <c r="M1299" s="4">
        <v>2</v>
      </c>
      <c r="N1299" s="5">
        <v>192.24</v>
      </c>
      <c r="O1299" s="6">
        <v>0.05</v>
      </c>
      <c r="P1299" s="5">
        <v>103.65</v>
      </c>
      <c r="Q1299" s="5">
        <f t="shared" si="80"/>
        <v>365.25599999999997</v>
      </c>
      <c r="R1299" s="5">
        <f t="shared" si="81"/>
        <v>207.3</v>
      </c>
      <c r="S1299" s="5">
        <f t="shared" si="82"/>
        <v>157.95599999999996</v>
      </c>
      <c r="T1299" s="7">
        <f t="shared" si="83"/>
        <v>0.43245285498390162</v>
      </c>
    </row>
    <row r="1300" spans="1:20" ht="15.5" x14ac:dyDescent="0.35">
      <c r="A1300" s="1">
        <v>650</v>
      </c>
      <c r="B1300" s="2">
        <v>46211</v>
      </c>
      <c r="C1300" s="3">
        <f>YEAR(SalesDataTable[[#This Row],[Order Date]])</f>
        <v>2026</v>
      </c>
      <c r="D1300" s="8" t="str">
        <f>"Q"&amp;ROUNDUP(MONTH(SalesDataTable[[#This Row],[Order Date]])/3,0)</f>
        <v>Q3</v>
      </c>
      <c r="E1300" s="3">
        <f>MONTH(SalesDataTable[[#This Row],[Order Date]])</f>
        <v>7</v>
      </c>
      <c r="F1300" s="3" t="str">
        <f>TEXT(SalesDataTable[[#This Row],[Order Date]],"MMM")</f>
        <v>Jul</v>
      </c>
      <c r="G1300" s="3" t="s">
        <v>0</v>
      </c>
      <c r="H1300" s="3" t="s">
        <v>1</v>
      </c>
      <c r="I1300" s="3" t="s">
        <v>2</v>
      </c>
      <c r="J1300" s="3" t="s">
        <v>16</v>
      </c>
      <c r="K1300" s="3" t="s">
        <v>34</v>
      </c>
      <c r="L1300" s="3" t="s">
        <v>35</v>
      </c>
      <c r="M1300" s="4">
        <v>2</v>
      </c>
      <c r="N1300" s="5">
        <v>40.79</v>
      </c>
      <c r="O1300" s="6">
        <v>0</v>
      </c>
      <c r="P1300" s="5">
        <v>14.61</v>
      </c>
      <c r="Q1300" s="5">
        <f t="shared" si="80"/>
        <v>81.58</v>
      </c>
      <c r="R1300" s="5">
        <f t="shared" si="81"/>
        <v>29.22</v>
      </c>
      <c r="S1300" s="5">
        <f t="shared" si="82"/>
        <v>52.36</v>
      </c>
      <c r="T1300" s="7">
        <f t="shared" si="83"/>
        <v>0.64182397646481981</v>
      </c>
    </row>
    <row r="1301" spans="1:20" ht="15.5" x14ac:dyDescent="0.35">
      <c r="A1301" s="1">
        <v>941</v>
      </c>
      <c r="B1301" s="2">
        <v>46211</v>
      </c>
      <c r="C1301" s="3">
        <f>YEAR(SalesDataTable[[#This Row],[Order Date]])</f>
        <v>2026</v>
      </c>
      <c r="D1301" s="8" t="str">
        <f>"Q"&amp;ROUNDUP(MONTH(SalesDataTable[[#This Row],[Order Date]])/3,0)</f>
        <v>Q3</v>
      </c>
      <c r="E1301" s="3">
        <f>MONTH(SalesDataTable[[#This Row],[Order Date]])</f>
        <v>7</v>
      </c>
      <c r="F1301" s="3" t="str">
        <f>TEXT(SalesDataTable[[#This Row],[Order Date]],"MMM")</f>
        <v>Jul</v>
      </c>
      <c r="G1301" s="3" t="s">
        <v>0</v>
      </c>
      <c r="H1301" s="3" t="s">
        <v>36</v>
      </c>
      <c r="I1301" s="3" t="s">
        <v>19</v>
      </c>
      <c r="J1301" s="3" t="s">
        <v>13</v>
      </c>
      <c r="K1301" s="3" t="s">
        <v>23</v>
      </c>
      <c r="L1301" s="3" t="s">
        <v>51</v>
      </c>
      <c r="M1301" s="4">
        <v>2</v>
      </c>
      <c r="N1301" s="5">
        <v>125.73</v>
      </c>
      <c r="O1301" s="6">
        <v>0.15</v>
      </c>
      <c r="P1301" s="5">
        <v>61.75</v>
      </c>
      <c r="Q1301" s="5">
        <f t="shared" si="80"/>
        <v>213.74100000000001</v>
      </c>
      <c r="R1301" s="5">
        <f t="shared" si="81"/>
        <v>123.5</v>
      </c>
      <c r="S1301" s="5">
        <f t="shared" si="82"/>
        <v>90.241000000000014</v>
      </c>
      <c r="T1301" s="7">
        <f t="shared" si="83"/>
        <v>0.42219789371248384</v>
      </c>
    </row>
    <row r="1302" spans="1:20" ht="15.5" x14ac:dyDescent="0.35">
      <c r="A1302" s="1">
        <v>2719</v>
      </c>
      <c r="B1302" s="2">
        <v>46211</v>
      </c>
      <c r="C1302" s="3">
        <f>YEAR(SalesDataTable[[#This Row],[Order Date]])</f>
        <v>2026</v>
      </c>
      <c r="D1302" s="8" t="str">
        <f>"Q"&amp;ROUNDUP(MONTH(SalesDataTable[[#This Row],[Order Date]])/3,0)</f>
        <v>Q3</v>
      </c>
      <c r="E1302" s="3">
        <f>MONTH(SalesDataTable[[#This Row],[Order Date]])</f>
        <v>7</v>
      </c>
      <c r="F1302" s="3" t="str">
        <f>TEXT(SalesDataTable[[#This Row],[Order Date]],"MMM")</f>
        <v>Jul</v>
      </c>
      <c r="G1302" s="3" t="s">
        <v>0</v>
      </c>
      <c r="H1302" s="3" t="s">
        <v>50</v>
      </c>
      <c r="I1302" s="3" t="s">
        <v>2</v>
      </c>
      <c r="J1302" s="3" t="s">
        <v>16</v>
      </c>
      <c r="K1302" s="3" t="s">
        <v>14</v>
      </c>
      <c r="L1302" s="3" t="s">
        <v>48</v>
      </c>
      <c r="M1302" s="4">
        <v>1</v>
      </c>
      <c r="N1302" s="5">
        <v>164.92</v>
      </c>
      <c r="O1302" s="6">
        <v>0</v>
      </c>
      <c r="P1302" s="5">
        <v>89.47</v>
      </c>
      <c r="Q1302" s="5">
        <f t="shared" si="80"/>
        <v>164.92</v>
      </c>
      <c r="R1302" s="5">
        <f t="shared" si="81"/>
        <v>89.47</v>
      </c>
      <c r="S1302" s="5">
        <f t="shared" si="82"/>
        <v>75.449999999999989</v>
      </c>
      <c r="T1302" s="7">
        <f t="shared" si="83"/>
        <v>0.45749454280863444</v>
      </c>
    </row>
    <row r="1303" spans="1:20" ht="15.5" x14ac:dyDescent="0.35">
      <c r="A1303" s="1">
        <v>3833</v>
      </c>
      <c r="B1303" s="2">
        <v>46211</v>
      </c>
      <c r="C1303" s="3">
        <f>YEAR(SalesDataTable[[#This Row],[Order Date]])</f>
        <v>2026</v>
      </c>
      <c r="D1303" s="8" t="str">
        <f>"Q"&amp;ROUNDUP(MONTH(SalesDataTable[[#This Row],[Order Date]])/3,0)</f>
        <v>Q3</v>
      </c>
      <c r="E1303" s="3">
        <f>MONTH(SalesDataTable[[#This Row],[Order Date]])</f>
        <v>7</v>
      </c>
      <c r="F1303" s="3" t="str">
        <f>TEXT(SalesDataTable[[#This Row],[Order Date]],"MMM")</f>
        <v>Jul</v>
      </c>
      <c r="G1303" s="3" t="s">
        <v>6</v>
      </c>
      <c r="H1303" s="3" t="s">
        <v>27</v>
      </c>
      <c r="I1303" s="3" t="s">
        <v>19</v>
      </c>
      <c r="J1303" s="3" t="s">
        <v>13</v>
      </c>
      <c r="K1303" s="3" t="s">
        <v>4</v>
      </c>
      <c r="L1303" s="3" t="s">
        <v>30</v>
      </c>
      <c r="M1303" s="4">
        <v>5</v>
      </c>
      <c r="N1303" s="5">
        <v>103.91</v>
      </c>
      <c r="O1303" s="6">
        <v>0</v>
      </c>
      <c r="P1303" s="5">
        <v>51.19</v>
      </c>
      <c r="Q1303" s="5">
        <f t="shared" si="80"/>
        <v>519.54999999999995</v>
      </c>
      <c r="R1303" s="5">
        <f t="shared" si="81"/>
        <v>255.95</v>
      </c>
      <c r="S1303" s="5">
        <f t="shared" si="82"/>
        <v>263.59999999999997</v>
      </c>
      <c r="T1303" s="7">
        <f t="shared" si="83"/>
        <v>0.50736214031373306</v>
      </c>
    </row>
    <row r="1304" spans="1:20" ht="15.5" x14ac:dyDescent="0.35">
      <c r="A1304" s="1">
        <v>211</v>
      </c>
      <c r="B1304" s="2">
        <v>46212</v>
      </c>
      <c r="C1304" s="3">
        <f>YEAR(SalesDataTable[[#This Row],[Order Date]])</f>
        <v>2026</v>
      </c>
      <c r="D1304" s="8" t="str">
        <f>"Q"&amp;ROUNDUP(MONTH(SalesDataTable[[#This Row],[Order Date]])/3,0)</f>
        <v>Q3</v>
      </c>
      <c r="E1304" s="3">
        <f>MONTH(SalesDataTable[[#This Row],[Order Date]])</f>
        <v>7</v>
      </c>
      <c r="F1304" s="3" t="str">
        <f>TEXT(SalesDataTable[[#This Row],[Order Date]],"MMM")</f>
        <v>Jul</v>
      </c>
      <c r="G1304" s="3" t="s">
        <v>11</v>
      </c>
      <c r="H1304" s="3" t="s">
        <v>52</v>
      </c>
      <c r="I1304" s="3" t="s">
        <v>8</v>
      </c>
      <c r="J1304" s="3" t="s">
        <v>16</v>
      </c>
      <c r="K1304" s="3" t="s">
        <v>4</v>
      </c>
      <c r="L1304" s="3" t="s">
        <v>22</v>
      </c>
      <c r="M1304" s="4">
        <v>10</v>
      </c>
      <c r="N1304" s="5">
        <v>49.69</v>
      </c>
      <c r="O1304" s="6">
        <v>0.1</v>
      </c>
      <c r="P1304" s="5">
        <v>21.82</v>
      </c>
      <c r="Q1304" s="5">
        <f t="shared" si="80"/>
        <v>447.21</v>
      </c>
      <c r="R1304" s="5">
        <f t="shared" si="81"/>
        <v>218.2</v>
      </c>
      <c r="S1304" s="5">
        <f t="shared" si="82"/>
        <v>229.01</v>
      </c>
      <c r="T1304" s="7">
        <f t="shared" si="83"/>
        <v>0.51208604458755391</v>
      </c>
    </row>
    <row r="1305" spans="1:20" ht="15.5" x14ac:dyDescent="0.35">
      <c r="A1305" s="1">
        <v>392</v>
      </c>
      <c r="B1305" s="2">
        <v>46212</v>
      </c>
      <c r="C1305" s="3">
        <f>YEAR(SalesDataTable[[#This Row],[Order Date]])</f>
        <v>2026</v>
      </c>
      <c r="D1305" s="8" t="str">
        <f>"Q"&amp;ROUNDUP(MONTH(SalesDataTable[[#This Row],[Order Date]])/3,0)</f>
        <v>Q3</v>
      </c>
      <c r="E1305" s="3">
        <f>MONTH(SalesDataTable[[#This Row],[Order Date]])</f>
        <v>7</v>
      </c>
      <c r="F1305" s="3" t="str">
        <f>TEXT(SalesDataTable[[#This Row],[Order Date]],"MMM")</f>
        <v>Jul</v>
      </c>
      <c r="G1305" s="3" t="s">
        <v>20</v>
      </c>
      <c r="H1305" s="3" t="s">
        <v>31</v>
      </c>
      <c r="I1305" s="3" t="s">
        <v>19</v>
      </c>
      <c r="J1305" s="3" t="s">
        <v>3</v>
      </c>
      <c r="K1305" s="3" t="s">
        <v>9</v>
      </c>
      <c r="L1305" s="3" t="s">
        <v>10</v>
      </c>
      <c r="M1305" s="4">
        <v>3</v>
      </c>
      <c r="N1305" s="5">
        <v>94.19</v>
      </c>
      <c r="O1305" s="6">
        <v>0</v>
      </c>
      <c r="P1305" s="5">
        <v>44.1</v>
      </c>
      <c r="Q1305" s="5">
        <f t="shared" si="80"/>
        <v>282.57</v>
      </c>
      <c r="R1305" s="5">
        <f t="shared" si="81"/>
        <v>132.30000000000001</v>
      </c>
      <c r="S1305" s="5">
        <f t="shared" si="82"/>
        <v>150.26999999999998</v>
      </c>
      <c r="T1305" s="7">
        <f t="shared" si="83"/>
        <v>0.53179743072512997</v>
      </c>
    </row>
    <row r="1306" spans="1:20" ht="15.5" x14ac:dyDescent="0.35">
      <c r="A1306" s="1">
        <v>1302</v>
      </c>
      <c r="B1306" s="2">
        <v>46212</v>
      </c>
      <c r="C1306" s="3">
        <f>YEAR(SalesDataTable[[#This Row],[Order Date]])</f>
        <v>2026</v>
      </c>
      <c r="D1306" s="8" t="str">
        <f>"Q"&amp;ROUNDUP(MONTH(SalesDataTable[[#This Row],[Order Date]])/3,0)</f>
        <v>Q3</v>
      </c>
      <c r="E1306" s="3">
        <f>MONTH(SalesDataTable[[#This Row],[Order Date]])</f>
        <v>7</v>
      </c>
      <c r="F1306" s="3" t="str">
        <f>TEXT(SalesDataTable[[#This Row],[Order Date]],"MMM")</f>
        <v>Jul</v>
      </c>
      <c r="G1306" s="3" t="s">
        <v>6</v>
      </c>
      <c r="H1306" s="3" t="s">
        <v>49</v>
      </c>
      <c r="I1306" s="3" t="s">
        <v>19</v>
      </c>
      <c r="J1306" s="3" t="s">
        <v>3</v>
      </c>
      <c r="K1306" s="3" t="s">
        <v>14</v>
      </c>
      <c r="L1306" s="3" t="s">
        <v>32</v>
      </c>
      <c r="M1306" s="4">
        <v>1</v>
      </c>
      <c r="N1306" s="5">
        <v>46.87</v>
      </c>
      <c r="O1306" s="6">
        <v>0</v>
      </c>
      <c r="P1306" s="5">
        <v>18.649999999999999</v>
      </c>
      <c r="Q1306" s="5">
        <f t="shared" si="80"/>
        <v>46.87</v>
      </c>
      <c r="R1306" s="5">
        <f t="shared" si="81"/>
        <v>18.649999999999999</v>
      </c>
      <c r="S1306" s="5">
        <f t="shared" si="82"/>
        <v>28.22</v>
      </c>
      <c r="T1306" s="7">
        <f t="shared" si="83"/>
        <v>0.60209088969490077</v>
      </c>
    </row>
    <row r="1307" spans="1:20" ht="15.5" x14ac:dyDescent="0.35">
      <c r="A1307" s="1">
        <v>1366</v>
      </c>
      <c r="B1307" s="2">
        <v>46212</v>
      </c>
      <c r="C1307" s="3">
        <f>YEAR(SalesDataTable[[#This Row],[Order Date]])</f>
        <v>2026</v>
      </c>
      <c r="D1307" s="8" t="str">
        <f>"Q"&amp;ROUNDUP(MONTH(SalesDataTable[[#This Row],[Order Date]])/3,0)</f>
        <v>Q3</v>
      </c>
      <c r="E1307" s="3">
        <f>MONTH(SalesDataTable[[#This Row],[Order Date]])</f>
        <v>7</v>
      </c>
      <c r="F1307" s="3" t="str">
        <f>TEXT(SalesDataTable[[#This Row],[Order Date]],"MMM")</f>
        <v>Jul</v>
      </c>
      <c r="G1307" s="3" t="s">
        <v>11</v>
      </c>
      <c r="H1307" s="3" t="s">
        <v>52</v>
      </c>
      <c r="I1307" s="3" t="s">
        <v>2</v>
      </c>
      <c r="J1307" s="3" t="s">
        <v>3</v>
      </c>
      <c r="K1307" s="3" t="s">
        <v>14</v>
      </c>
      <c r="L1307" s="3" t="s">
        <v>15</v>
      </c>
      <c r="M1307" s="4">
        <v>1</v>
      </c>
      <c r="N1307" s="5">
        <v>36.99</v>
      </c>
      <c r="O1307" s="6">
        <v>0.1</v>
      </c>
      <c r="P1307" s="5">
        <v>13.2</v>
      </c>
      <c r="Q1307" s="5">
        <f t="shared" si="80"/>
        <v>33.291000000000004</v>
      </c>
      <c r="R1307" s="5">
        <f t="shared" si="81"/>
        <v>13.2</v>
      </c>
      <c r="S1307" s="5">
        <f t="shared" si="82"/>
        <v>20.091000000000005</v>
      </c>
      <c r="T1307" s="7">
        <f t="shared" si="83"/>
        <v>0.60349644047940887</v>
      </c>
    </row>
    <row r="1308" spans="1:20" ht="15.5" x14ac:dyDescent="0.35">
      <c r="A1308" s="1">
        <v>1974</v>
      </c>
      <c r="B1308" s="2">
        <v>46212</v>
      </c>
      <c r="C1308" s="3">
        <f>YEAR(SalesDataTable[[#This Row],[Order Date]])</f>
        <v>2026</v>
      </c>
      <c r="D1308" s="8" t="str">
        <f>"Q"&amp;ROUNDUP(MONTH(SalesDataTable[[#This Row],[Order Date]])/3,0)</f>
        <v>Q3</v>
      </c>
      <c r="E1308" s="3">
        <f>MONTH(SalesDataTable[[#This Row],[Order Date]])</f>
        <v>7</v>
      </c>
      <c r="F1308" s="3" t="str">
        <f>TEXT(SalesDataTable[[#This Row],[Order Date]],"MMM")</f>
        <v>Jul</v>
      </c>
      <c r="G1308" s="3" t="s">
        <v>0</v>
      </c>
      <c r="H1308" s="3" t="s">
        <v>50</v>
      </c>
      <c r="I1308" s="3" t="s">
        <v>2</v>
      </c>
      <c r="J1308" s="3" t="s">
        <v>3</v>
      </c>
      <c r="K1308" s="3" t="s">
        <v>14</v>
      </c>
      <c r="L1308" s="3" t="s">
        <v>44</v>
      </c>
      <c r="M1308" s="4">
        <v>1</v>
      </c>
      <c r="N1308" s="5">
        <v>135.44</v>
      </c>
      <c r="O1308" s="6">
        <v>0</v>
      </c>
      <c r="P1308" s="5">
        <v>65.48</v>
      </c>
      <c r="Q1308" s="5">
        <f t="shared" si="80"/>
        <v>135.44</v>
      </c>
      <c r="R1308" s="5">
        <f t="shared" si="81"/>
        <v>65.48</v>
      </c>
      <c r="S1308" s="5">
        <f t="shared" si="82"/>
        <v>69.959999999999994</v>
      </c>
      <c r="T1308" s="7">
        <f t="shared" si="83"/>
        <v>0.51653868871825159</v>
      </c>
    </row>
    <row r="1309" spans="1:20" ht="15.5" x14ac:dyDescent="0.35">
      <c r="A1309" s="1">
        <v>2716</v>
      </c>
      <c r="B1309" s="2">
        <v>46212</v>
      </c>
      <c r="C1309" s="3">
        <f>YEAR(SalesDataTable[[#This Row],[Order Date]])</f>
        <v>2026</v>
      </c>
      <c r="D1309" s="8" t="str">
        <f>"Q"&amp;ROUNDUP(MONTH(SalesDataTable[[#This Row],[Order Date]])/3,0)</f>
        <v>Q3</v>
      </c>
      <c r="E1309" s="3">
        <f>MONTH(SalesDataTable[[#This Row],[Order Date]])</f>
        <v>7</v>
      </c>
      <c r="F1309" s="3" t="str">
        <f>TEXT(SalesDataTable[[#This Row],[Order Date]],"MMM")</f>
        <v>Jul</v>
      </c>
      <c r="G1309" s="3" t="s">
        <v>6</v>
      </c>
      <c r="H1309" s="3" t="s">
        <v>7</v>
      </c>
      <c r="I1309" s="3" t="s">
        <v>2</v>
      </c>
      <c r="J1309" s="3" t="s">
        <v>13</v>
      </c>
      <c r="K1309" s="3" t="s">
        <v>9</v>
      </c>
      <c r="L1309" s="3" t="s">
        <v>10</v>
      </c>
      <c r="M1309" s="4">
        <v>3</v>
      </c>
      <c r="N1309" s="5">
        <v>92.25</v>
      </c>
      <c r="O1309" s="6">
        <v>0</v>
      </c>
      <c r="P1309" s="5">
        <v>46.27</v>
      </c>
      <c r="Q1309" s="5">
        <f t="shared" si="80"/>
        <v>276.75</v>
      </c>
      <c r="R1309" s="5">
        <f t="shared" si="81"/>
        <v>138.81</v>
      </c>
      <c r="S1309" s="5">
        <f t="shared" si="82"/>
        <v>137.94</v>
      </c>
      <c r="T1309" s="7">
        <f t="shared" si="83"/>
        <v>0.49842818428184282</v>
      </c>
    </row>
    <row r="1310" spans="1:20" ht="15.5" x14ac:dyDescent="0.35">
      <c r="A1310" s="1">
        <v>3161</v>
      </c>
      <c r="B1310" s="2">
        <v>46212</v>
      </c>
      <c r="C1310" s="3">
        <f>YEAR(SalesDataTable[[#This Row],[Order Date]])</f>
        <v>2026</v>
      </c>
      <c r="D1310" s="8" t="str">
        <f>"Q"&amp;ROUNDUP(MONTH(SalesDataTable[[#This Row],[Order Date]])/3,0)</f>
        <v>Q3</v>
      </c>
      <c r="E1310" s="3">
        <f>MONTH(SalesDataTable[[#This Row],[Order Date]])</f>
        <v>7</v>
      </c>
      <c r="F1310" s="3" t="str">
        <f>TEXT(SalesDataTable[[#This Row],[Order Date]],"MMM")</f>
        <v>Jul</v>
      </c>
      <c r="G1310" s="3" t="s">
        <v>11</v>
      </c>
      <c r="H1310" s="3" t="s">
        <v>25</v>
      </c>
      <c r="I1310" s="3" t="s">
        <v>2</v>
      </c>
      <c r="J1310" s="3" t="s">
        <v>13</v>
      </c>
      <c r="K1310" s="3" t="s">
        <v>23</v>
      </c>
      <c r="L1310" s="3" t="s">
        <v>29</v>
      </c>
      <c r="M1310" s="4">
        <v>2</v>
      </c>
      <c r="N1310" s="5">
        <v>192.6</v>
      </c>
      <c r="O1310" s="6">
        <v>0</v>
      </c>
      <c r="P1310" s="5">
        <v>104.89</v>
      </c>
      <c r="Q1310" s="5">
        <f t="shared" si="80"/>
        <v>385.2</v>
      </c>
      <c r="R1310" s="5">
        <f t="shared" si="81"/>
        <v>209.78</v>
      </c>
      <c r="S1310" s="5">
        <f t="shared" si="82"/>
        <v>175.42</v>
      </c>
      <c r="T1310" s="7">
        <f t="shared" si="83"/>
        <v>0.45539979231568017</v>
      </c>
    </row>
    <row r="1311" spans="1:20" ht="15.5" x14ac:dyDescent="0.35">
      <c r="A1311" s="1">
        <v>3240</v>
      </c>
      <c r="B1311" s="2">
        <v>46212</v>
      </c>
      <c r="C1311" s="3">
        <f>YEAR(SalesDataTable[[#This Row],[Order Date]])</f>
        <v>2026</v>
      </c>
      <c r="D1311" s="8" t="str">
        <f>"Q"&amp;ROUNDUP(MONTH(SalesDataTable[[#This Row],[Order Date]])/3,0)</f>
        <v>Q3</v>
      </c>
      <c r="E1311" s="3">
        <f>MONTH(SalesDataTable[[#This Row],[Order Date]])</f>
        <v>7</v>
      </c>
      <c r="F1311" s="3" t="str">
        <f>TEXT(SalesDataTable[[#This Row],[Order Date]],"MMM")</f>
        <v>Jul</v>
      </c>
      <c r="G1311" s="3" t="s">
        <v>20</v>
      </c>
      <c r="H1311" s="3" t="s">
        <v>33</v>
      </c>
      <c r="I1311" s="3" t="s">
        <v>2</v>
      </c>
      <c r="J1311" s="3" t="s">
        <v>3</v>
      </c>
      <c r="K1311" s="3" t="s">
        <v>4</v>
      </c>
      <c r="L1311" s="3" t="s">
        <v>26</v>
      </c>
      <c r="M1311" s="4">
        <v>1</v>
      </c>
      <c r="N1311" s="5">
        <v>39.94</v>
      </c>
      <c r="O1311" s="6">
        <v>0</v>
      </c>
      <c r="P1311" s="5">
        <v>16.89</v>
      </c>
      <c r="Q1311" s="5">
        <f t="shared" si="80"/>
        <v>39.94</v>
      </c>
      <c r="R1311" s="5">
        <f t="shared" si="81"/>
        <v>16.89</v>
      </c>
      <c r="S1311" s="5">
        <f t="shared" si="82"/>
        <v>23.049999999999997</v>
      </c>
      <c r="T1311" s="7">
        <f t="shared" si="83"/>
        <v>0.57711567351026538</v>
      </c>
    </row>
    <row r="1312" spans="1:20" ht="15.5" x14ac:dyDescent="0.35">
      <c r="A1312" s="1">
        <v>3682</v>
      </c>
      <c r="B1312" s="2">
        <v>46212</v>
      </c>
      <c r="C1312" s="3">
        <f>YEAR(SalesDataTable[[#This Row],[Order Date]])</f>
        <v>2026</v>
      </c>
      <c r="D1312" s="8" t="str">
        <f>"Q"&amp;ROUNDUP(MONTH(SalesDataTable[[#This Row],[Order Date]])/3,0)</f>
        <v>Q3</v>
      </c>
      <c r="E1312" s="3">
        <f>MONTH(SalesDataTable[[#This Row],[Order Date]])</f>
        <v>7</v>
      </c>
      <c r="F1312" s="3" t="str">
        <f>TEXT(SalesDataTable[[#This Row],[Order Date]],"MMM")</f>
        <v>Jul</v>
      </c>
      <c r="G1312" s="3" t="s">
        <v>11</v>
      </c>
      <c r="H1312" s="3" t="s">
        <v>12</v>
      </c>
      <c r="I1312" s="3" t="s">
        <v>2</v>
      </c>
      <c r="J1312" s="3" t="s">
        <v>3</v>
      </c>
      <c r="K1312" s="3" t="s">
        <v>9</v>
      </c>
      <c r="L1312" s="3" t="s">
        <v>37</v>
      </c>
      <c r="M1312" s="4">
        <v>3</v>
      </c>
      <c r="N1312" s="5">
        <v>150.61000000000001</v>
      </c>
      <c r="O1312" s="6">
        <v>0</v>
      </c>
      <c r="P1312" s="5">
        <v>79.900000000000006</v>
      </c>
      <c r="Q1312" s="5">
        <f t="shared" si="80"/>
        <v>451.83000000000004</v>
      </c>
      <c r="R1312" s="5">
        <f t="shared" si="81"/>
        <v>239.70000000000002</v>
      </c>
      <c r="S1312" s="5">
        <f t="shared" si="82"/>
        <v>212.13000000000002</v>
      </c>
      <c r="T1312" s="7">
        <f t="shared" si="83"/>
        <v>0.46949073766682159</v>
      </c>
    </row>
    <row r="1313" spans="1:20" ht="15.5" x14ac:dyDescent="0.35">
      <c r="A1313" s="1">
        <v>4725</v>
      </c>
      <c r="B1313" s="2">
        <v>46212</v>
      </c>
      <c r="C1313" s="3">
        <f>YEAR(SalesDataTable[[#This Row],[Order Date]])</f>
        <v>2026</v>
      </c>
      <c r="D1313" s="8" t="str">
        <f>"Q"&amp;ROUNDUP(MONTH(SalesDataTable[[#This Row],[Order Date]])/3,0)</f>
        <v>Q3</v>
      </c>
      <c r="E1313" s="3">
        <f>MONTH(SalesDataTable[[#This Row],[Order Date]])</f>
        <v>7</v>
      </c>
      <c r="F1313" s="3" t="str">
        <f>TEXT(SalesDataTable[[#This Row],[Order Date]],"MMM")</f>
        <v>Jul</v>
      </c>
      <c r="G1313" s="3" t="s">
        <v>20</v>
      </c>
      <c r="H1313" s="3" t="s">
        <v>47</v>
      </c>
      <c r="I1313" s="3" t="s">
        <v>2</v>
      </c>
      <c r="J1313" s="3" t="s">
        <v>3</v>
      </c>
      <c r="K1313" s="3" t="s">
        <v>9</v>
      </c>
      <c r="L1313" s="3" t="s">
        <v>46</v>
      </c>
      <c r="M1313" s="4">
        <v>2</v>
      </c>
      <c r="N1313" s="5">
        <v>71.069999999999993</v>
      </c>
      <c r="O1313" s="6">
        <v>0</v>
      </c>
      <c r="P1313" s="5">
        <v>31.57</v>
      </c>
      <c r="Q1313" s="5">
        <f t="shared" si="80"/>
        <v>142.13999999999999</v>
      </c>
      <c r="R1313" s="5">
        <f t="shared" si="81"/>
        <v>63.14</v>
      </c>
      <c r="S1313" s="5">
        <f t="shared" si="82"/>
        <v>78.999999999999986</v>
      </c>
      <c r="T1313" s="7">
        <f t="shared" si="83"/>
        <v>0.55579006613198245</v>
      </c>
    </row>
    <row r="1314" spans="1:20" ht="15.5" x14ac:dyDescent="0.35">
      <c r="A1314" s="1">
        <v>758</v>
      </c>
      <c r="B1314" s="2">
        <v>46213</v>
      </c>
      <c r="C1314" s="3">
        <f>YEAR(SalesDataTable[[#This Row],[Order Date]])</f>
        <v>2026</v>
      </c>
      <c r="D1314" s="8" t="str">
        <f>"Q"&amp;ROUNDUP(MONTH(SalesDataTable[[#This Row],[Order Date]])/3,0)</f>
        <v>Q3</v>
      </c>
      <c r="E1314" s="3">
        <f>MONTH(SalesDataTable[[#This Row],[Order Date]])</f>
        <v>7</v>
      </c>
      <c r="F1314" s="3" t="str">
        <f>TEXT(SalesDataTable[[#This Row],[Order Date]],"MMM")</f>
        <v>Jul</v>
      </c>
      <c r="G1314" s="3" t="s">
        <v>0</v>
      </c>
      <c r="H1314" s="3" t="s">
        <v>1</v>
      </c>
      <c r="I1314" s="3" t="s">
        <v>19</v>
      </c>
      <c r="J1314" s="3" t="s">
        <v>13</v>
      </c>
      <c r="K1314" s="3" t="s">
        <v>4</v>
      </c>
      <c r="L1314" s="3" t="s">
        <v>22</v>
      </c>
      <c r="M1314" s="4">
        <v>1</v>
      </c>
      <c r="N1314" s="5">
        <v>50.78</v>
      </c>
      <c r="O1314" s="6">
        <v>0</v>
      </c>
      <c r="P1314" s="5">
        <v>22.29</v>
      </c>
      <c r="Q1314" s="5">
        <f t="shared" si="80"/>
        <v>50.78</v>
      </c>
      <c r="R1314" s="5">
        <f t="shared" si="81"/>
        <v>22.29</v>
      </c>
      <c r="S1314" s="5">
        <f t="shared" si="82"/>
        <v>28.490000000000002</v>
      </c>
      <c r="T1314" s="7">
        <f t="shared" si="83"/>
        <v>0.56104765655769995</v>
      </c>
    </row>
    <row r="1315" spans="1:20" ht="15.5" x14ac:dyDescent="0.35">
      <c r="A1315" s="1">
        <v>1910</v>
      </c>
      <c r="B1315" s="2">
        <v>46213</v>
      </c>
      <c r="C1315" s="3">
        <f>YEAR(SalesDataTable[[#This Row],[Order Date]])</f>
        <v>2026</v>
      </c>
      <c r="D1315" s="8" t="str">
        <f>"Q"&amp;ROUNDUP(MONTH(SalesDataTable[[#This Row],[Order Date]])/3,0)</f>
        <v>Q3</v>
      </c>
      <c r="E1315" s="3">
        <f>MONTH(SalesDataTable[[#This Row],[Order Date]])</f>
        <v>7</v>
      </c>
      <c r="F1315" s="3" t="str">
        <f>TEXT(SalesDataTable[[#This Row],[Order Date]],"MMM")</f>
        <v>Jul</v>
      </c>
      <c r="G1315" s="3" t="s">
        <v>0</v>
      </c>
      <c r="H1315" s="3" t="s">
        <v>50</v>
      </c>
      <c r="I1315" s="3" t="s">
        <v>2</v>
      </c>
      <c r="J1315" s="3" t="s">
        <v>3</v>
      </c>
      <c r="K1315" s="3" t="s">
        <v>9</v>
      </c>
      <c r="L1315" s="3" t="s">
        <v>17</v>
      </c>
      <c r="M1315" s="4">
        <v>2</v>
      </c>
      <c r="N1315" s="5">
        <v>141.51</v>
      </c>
      <c r="O1315" s="6">
        <v>0.05</v>
      </c>
      <c r="P1315" s="5">
        <v>77.040000000000006</v>
      </c>
      <c r="Q1315" s="5">
        <f t="shared" si="80"/>
        <v>268.86899999999997</v>
      </c>
      <c r="R1315" s="5">
        <f t="shared" si="81"/>
        <v>154.08000000000001</v>
      </c>
      <c r="S1315" s="5">
        <f t="shared" si="82"/>
        <v>114.78899999999996</v>
      </c>
      <c r="T1315" s="7">
        <f t="shared" si="83"/>
        <v>0.42693281858451504</v>
      </c>
    </row>
    <row r="1316" spans="1:20" ht="15.5" x14ac:dyDescent="0.35">
      <c r="A1316" s="1">
        <v>1941</v>
      </c>
      <c r="B1316" s="2">
        <v>46213</v>
      </c>
      <c r="C1316" s="3">
        <f>YEAR(SalesDataTable[[#This Row],[Order Date]])</f>
        <v>2026</v>
      </c>
      <c r="D1316" s="8" t="str">
        <f>"Q"&amp;ROUNDUP(MONTH(SalesDataTable[[#This Row],[Order Date]])/3,0)</f>
        <v>Q3</v>
      </c>
      <c r="E1316" s="3">
        <f>MONTH(SalesDataTable[[#This Row],[Order Date]])</f>
        <v>7</v>
      </c>
      <c r="F1316" s="3" t="str">
        <f>TEXT(SalesDataTable[[#This Row],[Order Date]],"MMM")</f>
        <v>Jul</v>
      </c>
      <c r="G1316" s="3" t="s">
        <v>6</v>
      </c>
      <c r="H1316" s="3" t="s">
        <v>43</v>
      </c>
      <c r="I1316" s="3" t="s">
        <v>28</v>
      </c>
      <c r="J1316" s="3" t="s">
        <v>3</v>
      </c>
      <c r="K1316" s="3" t="s">
        <v>9</v>
      </c>
      <c r="L1316" s="3" t="s">
        <v>37</v>
      </c>
      <c r="M1316" s="4">
        <v>1</v>
      </c>
      <c r="N1316" s="5">
        <v>156.44</v>
      </c>
      <c r="O1316" s="6">
        <v>0.1</v>
      </c>
      <c r="P1316" s="5">
        <v>80.72</v>
      </c>
      <c r="Q1316" s="5">
        <f t="shared" si="80"/>
        <v>140.79599999999999</v>
      </c>
      <c r="R1316" s="5">
        <f t="shared" si="81"/>
        <v>80.72</v>
      </c>
      <c r="S1316" s="5">
        <f t="shared" si="82"/>
        <v>60.075999999999993</v>
      </c>
      <c r="T1316" s="7">
        <f t="shared" si="83"/>
        <v>0.42668825818915307</v>
      </c>
    </row>
    <row r="1317" spans="1:20" ht="15.5" x14ac:dyDescent="0.35">
      <c r="A1317" s="1">
        <v>2324</v>
      </c>
      <c r="B1317" s="2">
        <v>46213</v>
      </c>
      <c r="C1317" s="3">
        <f>YEAR(SalesDataTable[[#This Row],[Order Date]])</f>
        <v>2026</v>
      </c>
      <c r="D1317" s="8" t="str">
        <f>"Q"&amp;ROUNDUP(MONTH(SalesDataTable[[#This Row],[Order Date]])/3,0)</f>
        <v>Q3</v>
      </c>
      <c r="E1317" s="3">
        <f>MONTH(SalesDataTable[[#This Row],[Order Date]])</f>
        <v>7</v>
      </c>
      <c r="F1317" s="3" t="str">
        <f>TEXT(SalesDataTable[[#This Row],[Order Date]],"MMM")</f>
        <v>Jul</v>
      </c>
      <c r="G1317" s="3" t="s">
        <v>6</v>
      </c>
      <c r="H1317" s="3" t="s">
        <v>43</v>
      </c>
      <c r="I1317" s="3" t="s">
        <v>2</v>
      </c>
      <c r="J1317" s="3" t="s">
        <v>13</v>
      </c>
      <c r="K1317" s="3" t="s">
        <v>34</v>
      </c>
      <c r="L1317" s="3" t="s">
        <v>45</v>
      </c>
      <c r="M1317" s="4">
        <v>2</v>
      </c>
      <c r="N1317" s="5">
        <v>51.75</v>
      </c>
      <c r="O1317" s="6">
        <v>0</v>
      </c>
      <c r="P1317" s="5">
        <v>21.4</v>
      </c>
      <c r="Q1317" s="5">
        <f t="shared" si="80"/>
        <v>103.5</v>
      </c>
      <c r="R1317" s="5">
        <f t="shared" si="81"/>
        <v>42.8</v>
      </c>
      <c r="S1317" s="5">
        <f t="shared" si="82"/>
        <v>60.7</v>
      </c>
      <c r="T1317" s="7">
        <f t="shared" si="83"/>
        <v>0.58647342995169083</v>
      </c>
    </row>
    <row r="1318" spans="1:20" ht="15.5" x14ac:dyDescent="0.35">
      <c r="A1318" s="1">
        <v>2869</v>
      </c>
      <c r="B1318" s="2">
        <v>46213</v>
      </c>
      <c r="C1318" s="3">
        <f>YEAR(SalesDataTable[[#This Row],[Order Date]])</f>
        <v>2026</v>
      </c>
      <c r="D1318" s="8" t="str">
        <f>"Q"&amp;ROUNDUP(MONTH(SalesDataTable[[#This Row],[Order Date]])/3,0)</f>
        <v>Q3</v>
      </c>
      <c r="E1318" s="3">
        <f>MONTH(SalesDataTable[[#This Row],[Order Date]])</f>
        <v>7</v>
      </c>
      <c r="F1318" s="3" t="str">
        <f>TEXT(SalesDataTable[[#This Row],[Order Date]],"MMM")</f>
        <v>Jul</v>
      </c>
      <c r="G1318" s="3" t="s">
        <v>11</v>
      </c>
      <c r="H1318" s="3" t="s">
        <v>25</v>
      </c>
      <c r="I1318" s="3" t="s">
        <v>28</v>
      </c>
      <c r="J1318" s="3" t="s">
        <v>13</v>
      </c>
      <c r="K1318" s="3" t="s">
        <v>23</v>
      </c>
      <c r="L1318" s="3" t="s">
        <v>40</v>
      </c>
      <c r="M1318" s="4">
        <v>1</v>
      </c>
      <c r="N1318" s="5">
        <v>82.23</v>
      </c>
      <c r="O1318" s="6">
        <v>0.1</v>
      </c>
      <c r="P1318" s="5">
        <v>38.340000000000003</v>
      </c>
      <c r="Q1318" s="5">
        <f t="shared" si="80"/>
        <v>74.007000000000005</v>
      </c>
      <c r="R1318" s="5">
        <f t="shared" si="81"/>
        <v>38.340000000000003</v>
      </c>
      <c r="S1318" s="5">
        <f t="shared" si="82"/>
        <v>35.667000000000002</v>
      </c>
      <c r="T1318" s="7">
        <f t="shared" si="83"/>
        <v>0.48194089748267055</v>
      </c>
    </row>
    <row r="1319" spans="1:20" ht="15.5" x14ac:dyDescent="0.35">
      <c r="A1319" s="1">
        <v>3236</v>
      </c>
      <c r="B1319" s="2">
        <v>46213</v>
      </c>
      <c r="C1319" s="3">
        <f>YEAR(SalesDataTable[[#This Row],[Order Date]])</f>
        <v>2026</v>
      </c>
      <c r="D1319" s="8" t="str">
        <f>"Q"&amp;ROUNDUP(MONTH(SalesDataTable[[#This Row],[Order Date]])/3,0)</f>
        <v>Q3</v>
      </c>
      <c r="E1319" s="3">
        <f>MONTH(SalesDataTable[[#This Row],[Order Date]])</f>
        <v>7</v>
      </c>
      <c r="F1319" s="3" t="str">
        <f>TEXT(SalesDataTable[[#This Row],[Order Date]],"MMM")</f>
        <v>Jul</v>
      </c>
      <c r="G1319" s="3" t="s">
        <v>6</v>
      </c>
      <c r="H1319" s="3" t="s">
        <v>27</v>
      </c>
      <c r="I1319" s="3" t="s">
        <v>2</v>
      </c>
      <c r="J1319" s="3" t="s">
        <v>13</v>
      </c>
      <c r="K1319" s="3" t="s">
        <v>9</v>
      </c>
      <c r="L1319" s="3" t="s">
        <v>17</v>
      </c>
      <c r="M1319" s="4">
        <v>1</v>
      </c>
      <c r="N1319" s="5">
        <v>144.16999999999999</v>
      </c>
      <c r="O1319" s="6">
        <v>0.1</v>
      </c>
      <c r="P1319" s="5">
        <v>78.13</v>
      </c>
      <c r="Q1319" s="5">
        <f t="shared" si="80"/>
        <v>129.75299999999999</v>
      </c>
      <c r="R1319" s="5">
        <f t="shared" si="81"/>
        <v>78.13</v>
      </c>
      <c r="S1319" s="5">
        <f t="shared" si="82"/>
        <v>51.62299999999999</v>
      </c>
      <c r="T1319" s="7">
        <f t="shared" si="83"/>
        <v>0.39785592625989374</v>
      </c>
    </row>
    <row r="1320" spans="1:20" ht="15.5" x14ac:dyDescent="0.35">
      <c r="A1320" s="1">
        <v>3582</v>
      </c>
      <c r="B1320" s="2">
        <v>46213</v>
      </c>
      <c r="C1320" s="3">
        <f>YEAR(SalesDataTable[[#This Row],[Order Date]])</f>
        <v>2026</v>
      </c>
      <c r="D1320" s="8" t="str">
        <f>"Q"&amp;ROUNDUP(MONTH(SalesDataTable[[#This Row],[Order Date]])/3,0)</f>
        <v>Q3</v>
      </c>
      <c r="E1320" s="3">
        <f>MONTH(SalesDataTable[[#This Row],[Order Date]])</f>
        <v>7</v>
      </c>
      <c r="F1320" s="3" t="str">
        <f>TEXT(SalesDataTable[[#This Row],[Order Date]],"MMM")</f>
        <v>Jul</v>
      </c>
      <c r="G1320" s="3" t="s">
        <v>6</v>
      </c>
      <c r="H1320" s="3" t="s">
        <v>43</v>
      </c>
      <c r="I1320" s="3" t="s">
        <v>2</v>
      </c>
      <c r="J1320" s="3" t="s">
        <v>3</v>
      </c>
      <c r="K1320" s="3" t="s">
        <v>23</v>
      </c>
      <c r="L1320" s="3" t="s">
        <v>40</v>
      </c>
      <c r="M1320" s="4">
        <v>4</v>
      </c>
      <c r="N1320" s="5">
        <v>82.47</v>
      </c>
      <c r="O1320" s="6">
        <v>0</v>
      </c>
      <c r="P1320" s="5">
        <v>40.22</v>
      </c>
      <c r="Q1320" s="5">
        <f t="shared" si="80"/>
        <v>329.88</v>
      </c>
      <c r="R1320" s="5">
        <f t="shared" si="81"/>
        <v>160.88</v>
      </c>
      <c r="S1320" s="5">
        <f t="shared" si="82"/>
        <v>169</v>
      </c>
      <c r="T1320" s="7">
        <f t="shared" si="83"/>
        <v>0.51230750575967021</v>
      </c>
    </row>
    <row r="1321" spans="1:20" ht="15.5" x14ac:dyDescent="0.35">
      <c r="A1321" s="1">
        <v>3715</v>
      </c>
      <c r="B1321" s="2">
        <v>46213</v>
      </c>
      <c r="C1321" s="3">
        <f>YEAR(SalesDataTable[[#This Row],[Order Date]])</f>
        <v>2026</v>
      </c>
      <c r="D1321" s="8" t="str">
        <f>"Q"&amp;ROUNDUP(MONTH(SalesDataTable[[#This Row],[Order Date]])/3,0)</f>
        <v>Q3</v>
      </c>
      <c r="E1321" s="3">
        <f>MONTH(SalesDataTable[[#This Row],[Order Date]])</f>
        <v>7</v>
      </c>
      <c r="F1321" s="3" t="str">
        <f>TEXT(SalesDataTable[[#This Row],[Order Date]],"MMM")</f>
        <v>Jul</v>
      </c>
      <c r="G1321" s="3" t="s">
        <v>20</v>
      </c>
      <c r="H1321" s="3" t="s">
        <v>33</v>
      </c>
      <c r="I1321" s="3" t="s">
        <v>2</v>
      </c>
      <c r="J1321" s="3" t="s">
        <v>13</v>
      </c>
      <c r="K1321" s="3" t="s">
        <v>23</v>
      </c>
      <c r="L1321" s="3" t="s">
        <v>51</v>
      </c>
      <c r="M1321" s="4">
        <v>1</v>
      </c>
      <c r="N1321" s="5">
        <v>122.14</v>
      </c>
      <c r="O1321" s="6">
        <v>0.15</v>
      </c>
      <c r="P1321" s="5">
        <v>59.87</v>
      </c>
      <c r="Q1321" s="5">
        <f t="shared" si="80"/>
        <v>103.819</v>
      </c>
      <c r="R1321" s="5">
        <f t="shared" si="81"/>
        <v>59.87</v>
      </c>
      <c r="S1321" s="5">
        <f t="shared" si="82"/>
        <v>43.949000000000005</v>
      </c>
      <c r="T1321" s="7">
        <f t="shared" si="83"/>
        <v>0.42332328379198414</v>
      </c>
    </row>
    <row r="1322" spans="1:20" ht="15.5" x14ac:dyDescent="0.35">
      <c r="A1322" s="1">
        <v>3940</v>
      </c>
      <c r="B1322" s="2">
        <v>46213</v>
      </c>
      <c r="C1322" s="3">
        <f>YEAR(SalesDataTable[[#This Row],[Order Date]])</f>
        <v>2026</v>
      </c>
      <c r="D1322" s="8" t="str">
        <f>"Q"&amp;ROUNDUP(MONTH(SalesDataTable[[#This Row],[Order Date]])/3,0)</f>
        <v>Q3</v>
      </c>
      <c r="E1322" s="3">
        <f>MONTH(SalesDataTable[[#This Row],[Order Date]])</f>
        <v>7</v>
      </c>
      <c r="F1322" s="3" t="str">
        <f>TEXT(SalesDataTable[[#This Row],[Order Date]],"MMM")</f>
        <v>Jul</v>
      </c>
      <c r="G1322" s="3" t="s">
        <v>11</v>
      </c>
      <c r="H1322" s="3" t="s">
        <v>52</v>
      </c>
      <c r="I1322" s="3" t="s">
        <v>19</v>
      </c>
      <c r="J1322" s="3" t="s">
        <v>3</v>
      </c>
      <c r="K1322" s="3" t="s">
        <v>9</v>
      </c>
      <c r="L1322" s="3" t="s">
        <v>17</v>
      </c>
      <c r="M1322" s="4">
        <v>3</v>
      </c>
      <c r="N1322" s="5">
        <v>143.59</v>
      </c>
      <c r="O1322" s="6">
        <v>0</v>
      </c>
      <c r="P1322" s="5">
        <v>78.91</v>
      </c>
      <c r="Q1322" s="5">
        <f t="shared" si="80"/>
        <v>430.77</v>
      </c>
      <c r="R1322" s="5">
        <f t="shared" si="81"/>
        <v>236.73</v>
      </c>
      <c r="S1322" s="5">
        <f t="shared" si="82"/>
        <v>194.04</v>
      </c>
      <c r="T1322" s="7">
        <f t="shared" si="83"/>
        <v>0.45044919562643637</v>
      </c>
    </row>
    <row r="1323" spans="1:20" ht="15.5" x14ac:dyDescent="0.35">
      <c r="A1323" s="1">
        <v>4760</v>
      </c>
      <c r="B1323" s="2">
        <v>46213</v>
      </c>
      <c r="C1323" s="3">
        <f>YEAR(SalesDataTable[[#This Row],[Order Date]])</f>
        <v>2026</v>
      </c>
      <c r="D1323" s="8" t="str">
        <f>"Q"&amp;ROUNDUP(MONTH(SalesDataTable[[#This Row],[Order Date]])/3,0)</f>
        <v>Q3</v>
      </c>
      <c r="E1323" s="3">
        <f>MONTH(SalesDataTable[[#This Row],[Order Date]])</f>
        <v>7</v>
      </c>
      <c r="F1323" s="3" t="str">
        <f>TEXT(SalesDataTable[[#This Row],[Order Date]],"MMM")</f>
        <v>Jul</v>
      </c>
      <c r="G1323" s="3" t="s">
        <v>20</v>
      </c>
      <c r="H1323" s="3" t="s">
        <v>47</v>
      </c>
      <c r="I1323" s="3" t="s">
        <v>2</v>
      </c>
      <c r="J1323" s="3" t="s">
        <v>16</v>
      </c>
      <c r="K1323" s="3" t="s">
        <v>9</v>
      </c>
      <c r="L1323" s="3" t="s">
        <v>37</v>
      </c>
      <c r="M1323" s="4">
        <v>2</v>
      </c>
      <c r="N1323" s="5">
        <v>157.66</v>
      </c>
      <c r="O1323" s="6">
        <v>0</v>
      </c>
      <c r="P1323" s="5">
        <v>78.760000000000005</v>
      </c>
      <c r="Q1323" s="5">
        <f t="shared" si="80"/>
        <v>315.32</v>
      </c>
      <c r="R1323" s="5">
        <f t="shared" si="81"/>
        <v>157.52000000000001</v>
      </c>
      <c r="S1323" s="5">
        <f t="shared" si="82"/>
        <v>157.79999999999998</v>
      </c>
      <c r="T1323" s="7">
        <f t="shared" si="83"/>
        <v>0.50044399340352652</v>
      </c>
    </row>
    <row r="1324" spans="1:20" ht="15.5" x14ac:dyDescent="0.35">
      <c r="A1324" s="1">
        <v>4768</v>
      </c>
      <c r="B1324" s="2">
        <v>46213</v>
      </c>
      <c r="C1324" s="3">
        <f>YEAR(SalesDataTable[[#This Row],[Order Date]])</f>
        <v>2026</v>
      </c>
      <c r="D1324" s="8" t="str">
        <f>"Q"&amp;ROUNDUP(MONTH(SalesDataTable[[#This Row],[Order Date]])/3,0)</f>
        <v>Q3</v>
      </c>
      <c r="E1324" s="3">
        <f>MONTH(SalesDataTable[[#This Row],[Order Date]])</f>
        <v>7</v>
      </c>
      <c r="F1324" s="3" t="str">
        <f>TEXT(SalesDataTable[[#This Row],[Order Date]],"MMM")</f>
        <v>Jul</v>
      </c>
      <c r="G1324" s="3" t="s">
        <v>6</v>
      </c>
      <c r="H1324" s="3" t="s">
        <v>7</v>
      </c>
      <c r="I1324" s="3" t="s">
        <v>2</v>
      </c>
      <c r="J1324" s="3" t="s">
        <v>16</v>
      </c>
      <c r="K1324" s="3" t="s">
        <v>4</v>
      </c>
      <c r="L1324" s="3" t="s">
        <v>30</v>
      </c>
      <c r="M1324" s="4">
        <v>1</v>
      </c>
      <c r="N1324" s="5">
        <v>101.58</v>
      </c>
      <c r="O1324" s="6">
        <v>0</v>
      </c>
      <c r="P1324" s="5">
        <v>49.83</v>
      </c>
      <c r="Q1324" s="5">
        <f t="shared" si="80"/>
        <v>101.58</v>
      </c>
      <c r="R1324" s="5">
        <f t="shared" si="81"/>
        <v>49.83</v>
      </c>
      <c r="S1324" s="5">
        <f t="shared" si="82"/>
        <v>51.75</v>
      </c>
      <c r="T1324" s="7">
        <f t="shared" si="83"/>
        <v>0.50945067926757237</v>
      </c>
    </row>
    <row r="1325" spans="1:20" ht="15.5" x14ac:dyDescent="0.35">
      <c r="A1325" s="1">
        <v>5025</v>
      </c>
      <c r="B1325" s="2">
        <v>46213</v>
      </c>
      <c r="C1325" s="3">
        <f>YEAR(SalesDataTable[[#This Row],[Order Date]])</f>
        <v>2026</v>
      </c>
      <c r="D1325" s="8" t="str">
        <f>"Q"&amp;ROUNDUP(MONTH(SalesDataTable[[#This Row],[Order Date]])/3,0)</f>
        <v>Q3</v>
      </c>
      <c r="E1325" s="3">
        <f>MONTH(SalesDataTable[[#This Row],[Order Date]])</f>
        <v>7</v>
      </c>
      <c r="F1325" s="3" t="str">
        <f>TEXT(SalesDataTable[[#This Row],[Order Date]],"MMM")</f>
        <v>Jul</v>
      </c>
      <c r="G1325" s="3" t="s">
        <v>11</v>
      </c>
      <c r="H1325" s="3" t="s">
        <v>18</v>
      </c>
      <c r="I1325" s="3" t="s">
        <v>2</v>
      </c>
      <c r="J1325" s="3" t="s">
        <v>3</v>
      </c>
      <c r="K1325" s="3" t="s">
        <v>14</v>
      </c>
      <c r="L1325" s="3" t="s">
        <v>48</v>
      </c>
      <c r="M1325" s="4">
        <v>4</v>
      </c>
      <c r="N1325" s="5">
        <v>166.71</v>
      </c>
      <c r="O1325" s="6">
        <v>0</v>
      </c>
      <c r="P1325" s="5">
        <v>86.55</v>
      </c>
      <c r="Q1325" s="5">
        <f t="shared" si="80"/>
        <v>666.84</v>
      </c>
      <c r="R1325" s="5">
        <f t="shared" si="81"/>
        <v>346.2</v>
      </c>
      <c r="S1325" s="5">
        <f t="shared" si="82"/>
        <v>320.64000000000004</v>
      </c>
      <c r="T1325" s="7">
        <f t="shared" si="83"/>
        <v>0.48083498290444487</v>
      </c>
    </row>
    <row r="1326" spans="1:20" ht="15.5" x14ac:dyDescent="0.35">
      <c r="A1326" s="1">
        <v>165</v>
      </c>
      <c r="B1326" s="2">
        <v>46214</v>
      </c>
      <c r="C1326" s="3">
        <f>YEAR(SalesDataTable[[#This Row],[Order Date]])</f>
        <v>2026</v>
      </c>
      <c r="D1326" s="8" t="str">
        <f>"Q"&amp;ROUNDUP(MONTH(SalesDataTable[[#This Row],[Order Date]])/3,0)</f>
        <v>Q3</v>
      </c>
      <c r="E1326" s="3">
        <f>MONTH(SalesDataTable[[#This Row],[Order Date]])</f>
        <v>7</v>
      </c>
      <c r="F1326" s="3" t="str">
        <f>TEXT(SalesDataTable[[#This Row],[Order Date]],"MMM")</f>
        <v>Jul</v>
      </c>
      <c r="G1326" s="3" t="s">
        <v>6</v>
      </c>
      <c r="H1326" s="3" t="s">
        <v>43</v>
      </c>
      <c r="I1326" s="3" t="s">
        <v>19</v>
      </c>
      <c r="J1326" s="3" t="s">
        <v>13</v>
      </c>
      <c r="K1326" s="3" t="s">
        <v>4</v>
      </c>
      <c r="L1326" s="3" t="s">
        <v>5</v>
      </c>
      <c r="M1326" s="4">
        <v>2</v>
      </c>
      <c r="N1326" s="5">
        <v>83.33</v>
      </c>
      <c r="O1326" s="6">
        <v>0</v>
      </c>
      <c r="P1326" s="5">
        <v>42.11</v>
      </c>
      <c r="Q1326" s="5">
        <f t="shared" si="80"/>
        <v>166.66</v>
      </c>
      <c r="R1326" s="5">
        <f t="shared" si="81"/>
        <v>84.22</v>
      </c>
      <c r="S1326" s="5">
        <f t="shared" si="82"/>
        <v>82.44</v>
      </c>
      <c r="T1326" s="7">
        <f t="shared" si="83"/>
        <v>0.49465978639145564</v>
      </c>
    </row>
    <row r="1327" spans="1:20" ht="15.5" x14ac:dyDescent="0.35">
      <c r="A1327" s="1">
        <v>198</v>
      </c>
      <c r="B1327" s="2">
        <v>46214</v>
      </c>
      <c r="C1327" s="3">
        <f>YEAR(SalesDataTable[[#This Row],[Order Date]])</f>
        <v>2026</v>
      </c>
      <c r="D1327" s="8" t="str">
        <f>"Q"&amp;ROUNDUP(MONTH(SalesDataTable[[#This Row],[Order Date]])/3,0)</f>
        <v>Q3</v>
      </c>
      <c r="E1327" s="3">
        <f>MONTH(SalesDataTable[[#This Row],[Order Date]])</f>
        <v>7</v>
      </c>
      <c r="F1327" s="3" t="str">
        <f>TEXT(SalesDataTable[[#This Row],[Order Date]],"MMM")</f>
        <v>Jul</v>
      </c>
      <c r="G1327" s="3" t="s">
        <v>0</v>
      </c>
      <c r="H1327" s="3" t="s">
        <v>50</v>
      </c>
      <c r="I1327" s="3" t="s">
        <v>2</v>
      </c>
      <c r="J1327" s="3" t="s">
        <v>13</v>
      </c>
      <c r="K1327" s="3" t="s">
        <v>9</v>
      </c>
      <c r="L1327" s="3" t="s">
        <v>46</v>
      </c>
      <c r="M1327" s="4">
        <v>2</v>
      </c>
      <c r="N1327" s="5">
        <v>71.77</v>
      </c>
      <c r="O1327" s="6">
        <v>0.05</v>
      </c>
      <c r="P1327" s="5">
        <v>32.9</v>
      </c>
      <c r="Q1327" s="5">
        <f t="shared" si="80"/>
        <v>136.363</v>
      </c>
      <c r="R1327" s="5">
        <f t="shared" si="81"/>
        <v>65.8</v>
      </c>
      <c r="S1327" s="5">
        <f t="shared" si="82"/>
        <v>70.563000000000002</v>
      </c>
      <c r="T1327" s="7">
        <f t="shared" si="83"/>
        <v>0.5174644148339359</v>
      </c>
    </row>
    <row r="1328" spans="1:20" ht="15.5" x14ac:dyDescent="0.35">
      <c r="A1328" s="1">
        <v>1480</v>
      </c>
      <c r="B1328" s="2">
        <v>46214</v>
      </c>
      <c r="C1328" s="3">
        <f>YEAR(SalesDataTable[[#This Row],[Order Date]])</f>
        <v>2026</v>
      </c>
      <c r="D1328" s="8" t="str">
        <f>"Q"&amp;ROUNDUP(MONTH(SalesDataTable[[#This Row],[Order Date]])/3,0)</f>
        <v>Q3</v>
      </c>
      <c r="E1328" s="3">
        <f>MONTH(SalesDataTable[[#This Row],[Order Date]])</f>
        <v>7</v>
      </c>
      <c r="F1328" s="3" t="str">
        <f>TEXT(SalesDataTable[[#This Row],[Order Date]],"MMM")</f>
        <v>Jul</v>
      </c>
      <c r="G1328" s="3" t="s">
        <v>0</v>
      </c>
      <c r="H1328" s="3" t="s">
        <v>50</v>
      </c>
      <c r="I1328" s="3" t="s">
        <v>2</v>
      </c>
      <c r="J1328" s="3" t="s">
        <v>13</v>
      </c>
      <c r="K1328" s="3" t="s">
        <v>14</v>
      </c>
      <c r="L1328" s="3" t="s">
        <v>48</v>
      </c>
      <c r="M1328" s="4">
        <v>3</v>
      </c>
      <c r="N1328" s="5">
        <v>164.5</v>
      </c>
      <c r="O1328" s="6">
        <v>0</v>
      </c>
      <c r="P1328" s="5">
        <v>87.06</v>
      </c>
      <c r="Q1328" s="5">
        <f t="shared" si="80"/>
        <v>493.5</v>
      </c>
      <c r="R1328" s="5">
        <f t="shared" si="81"/>
        <v>261.18</v>
      </c>
      <c r="S1328" s="5">
        <f t="shared" si="82"/>
        <v>232.32</v>
      </c>
      <c r="T1328" s="7">
        <f t="shared" si="83"/>
        <v>0.47075987841945288</v>
      </c>
    </row>
    <row r="1329" spans="1:20" ht="15.5" x14ac:dyDescent="0.35">
      <c r="A1329" s="1">
        <v>1990</v>
      </c>
      <c r="B1329" s="2">
        <v>46214</v>
      </c>
      <c r="C1329" s="3">
        <f>YEAR(SalesDataTable[[#This Row],[Order Date]])</f>
        <v>2026</v>
      </c>
      <c r="D1329" s="8" t="str">
        <f>"Q"&amp;ROUNDUP(MONTH(SalesDataTable[[#This Row],[Order Date]])/3,0)</f>
        <v>Q3</v>
      </c>
      <c r="E1329" s="3">
        <f>MONTH(SalesDataTable[[#This Row],[Order Date]])</f>
        <v>7</v>
      </c>
      <c r="F1329" s="3" t="str">
        <f>TEXT(SalesDataTable[[#This Row],[Order Date]],"MMM")</f>
        <v>Jul</v>
      </c>
      <c r="G1329" s="3" t="s">
        <v>0</v>
      </c>
      <c r="H1329" s="3" t="s">
        <v>50</v>
      </c>
      <c r="I1329" s="3" t="s">
        <v>2</v>
      </c>
      <c r="J1329" s="3" t="s">
        <v>3</v>
      </c>
      <c r="K1329" s="3" t="s">
        <v>23</v>
      </c>
      <c r="L1329" s="3" t="s">
        <v>40</v>
      </c>
      <c r="M1329" s="4">
        <v>3</v>
      </c>
      <c r="N1329" s="5">
        <v>82.28</v>
      </c>
      <c r="O1329" s="6">
        <v>0.1</v>
      </c>
      <c r="P1329" s="5">
        <v>39.51</v>
      </c>
      <c r="Q1329" s="5">
        <f t="shared" si="80"/>
        <v>222.15600000000001</v>
      </c>
      <c r="R1329" s="5">
        <f t="shared" si="81"/>
        <v>118.53</v>
      </c>
      <c r="S1329" s="5">
        <f t="shared" si="82"/>
        <v>103.626</v>
      </c>
      <c r="T1329" s="7">
        <f t="shared" si="83"/>
        <v>0.46645600388915898</v>
      </c>
    </row>
    <row r="1330" spans="1:20" ht="15.5" x14ac:dyDescent="0.35">
      <c r="A1330" s="1">
        <v>2298</v>
      </c>
      <c r="B1330" s="2">
        <v>46214</v>
      </c>
      <c r="C1330" s="3">
        <f>YEAR(SalesDataTable[[#This Row],[Order Date]])</f>
        <v>2026</v>
      </c>
      <c r="D1330" s="8" t="str">
        <f>"Q"&amp;ROUNDUP(MONTH(SalesDataTable[[#This Row],[Order Date]])/3,0)</f>
        <v>Q3</v>
      </c>
      <c r="E1330" s="3">
        <f>MONTH(SalesDataTable[[#This Row],[Order Date]])</f>
        <v>7</v>
      </c>
      <c r="F1330" s="3" t="str">
        <f>TEXT(SalesDataTable[[#This Row],[Order Date]],"MMM")</f>
        <v>Jul</v>
      </c>
      <c r="G1330" s="3" t="s">
        <v>11</v>
      </c>
      <c r="H1330" s="3" t="s">
        <v>12</v>
      </c>
      <c r="I1330" s="3" t="s">
        <v>19</v>
      </c>
      <c r="J1330" s="3" t="s">
        <v>13</v>
      </c>
      <c r="K1330" s="3" t="s">
        <v>4</v>
      </c>
      <c r="L1330" s="3" t="s">
        <v>30</v>
      </c>
      <c r="M1330" s="4">
        <v>2</v>
      </c>
      <c r="N1330" s="5">
        <v>103.17</v>
      </c>
      <c r="O1330" s="6">
        <v>0</v>
      </c>
      <c r="P1330" s="5">
        <v>50.49</v>
      </c>
      <c r="Q1330" s="5">
        <f t="shared" si="80"/>
        <v>206.34</v>
      </c>
      <c r="R1330" s="5">
        <f t="shared" si="81"/>
        <v>100.98</v>
      </c>
      <c r="S1330" s="5">
        <f t="shared" si="82"/>
        <v>105.36</v>
      </c>
      <c r="T1330" s="7">
        <f t="shared" si="83"/>
        <v>0.51061355045071244</v>
      </c>
    </row>
    <row r="1331" spans="1:20" ht="15.5" x14ac:dyDescent="0.35">
      <c r="A1331" s="1">
        <v>2886</v>
      </c>
      <c r="B1331" s="2">
        <v>46214</v>
      </c>
      <c r="C1331" s="3">
        <f>YEAR(SalesDataTable[[#This Row],[Order Date]])</f>
        <v>2026</v>
      </c>
      <c r="D1331" s="8" t="str">
        <f>"Q"&amp;ROUNDUP(MONTH(SalesDataTable[[#This Row],[Order Date]])/3,0)</f>
        <v>Q3</v>
      </c>
      <c r="E1331" s="3">
        <f>MONTH(SalesDataTable[[#This Row],[Order Date]])</f>
        <v>7</v>
      </c>
      <c r="F1331" s="3" t="str">
        <f>TEXT(SalesDataTable[[#This Row],[Order Date]],"MMM")</f>
        <v>Jul</v>
      </c>
      <c r="G1331" s="3" t="s">
        <v>0</v>
      </c>
      <c r="H1331" s="3" t="s">
        <v>50</v>
      </c>
      <c r="I1331" s="3" t="s">
        <v>2</v>
      </c>
      <c r="J1331" s="3" t="s">
        <v>13</v>
      </c>
      <c r="K1331" s="3" t="s">
        <v>4</v>
      </c>
      <c r="L1331" s="3" t="s">
        <v>22</v>
      </c>
      <c r="M1331" s="4">
        <v>1</v>
      </c>
      <c r="N1331" s="5">
        <v>50.33</v>
      </c>
      <c r="O1331" s="6">
        <v>0.05</v>
      </c>
      <c r="P1331" s="5">
        <v>22.06</v>
      </c>
      <c r="Q1331" s="5">
        <f t="shared" si="80"/>
        <v>47.813499999999998</v>
      </c>
      <c r="R1331" s="5">
        <f t="shared" si="81"/>
        <v>22.06</v>
      </c>
      <c r="S1331" s="5">
        <f t="shared" si="82"/>
        <v>25.753499999999999</v>
      </c>
      <c r="T1331" s="7">
        <f t="shared" si="83"/>
        <v>0.53862402877848303</v>
      </c>
    </row>
    <row r="1332" spans="1:20" ht="15.5" x14ac:dyDescent="0.35">
      <c r="A1332" s="1">
        <v>2893</v>
      </c>
      <c r="B1332" s="2">
        <v>46214</v>
      </c>
      <c r="C1332" s="3">
        <f>YEAR(SalesDataTable[[#This Row],[Order Date]])</f>
        <v>2026</v>
      </c>
      <c r="D1332" s="8" t="str">
        <f>"Q"&amp;ROUNDUP(MONTH(SalesDataTable[[#This Row],[Order Date]])/3,0)</f>
        <v>Q3</v>
      </c>
      <c r="E1332" s="3">
        <f>MONTH(SalesDataTable[[#This Row],[Order Date]])</f>
        <v>7</v>
      </c>
      <c r="F1332" s="3" t="str">
        <f>TEXT(SalesDataTable[[#This Row],[Order Date]],"MMM")</f>
        <v>Jul</v>
      </c>
      <c r="G1332" s="3" t="s">
        <v>6</v>
      </c>
      <c r="H1332" s="3" t="s">
        <v>41</v>
      </c>
      <c r="I1332" s="3" t="s">
        <v>8</v>
      </c>
      <c r="J1332" s="3" t="s">
        <v>16</v>
      </c>
      <c r="K1332" s="3" t="s">
        <v>9</v>
      </c>
      <c r="L1332" s="3" t="s">
        <v>17</v>
      </c>
      <c r="M1332" s="4">
        <v>6</v>
      </c>
      <c r="N1332" s="5">
        <v>142.78</v>
      </c>
      <c r="O1332" s="6">
        <v>0.15</v>
      </c>
      <c r="P1332" s="5">
        <v>80.38</v>
      </c>
      <c r="Q1332" s="5">
        <f t="shared" si="80"/>
        <v>728.178</v>
      </c>
      <c r="R1332" s="5">
        <f t="shared" si="81"/>
        <v>482.28</v>
      </c>
      <c r="S1332" s="5">
        <f t="shared" si="82"/>
        <v>245.89800000000002</v>
      </c>
      <c r="T1332" s="7">
        <f t="shared" si="83"/>
        <v>0.33768941110552642</v>
      </c>
    </row>
    <row r="1333" spans="1:20" ht="15.5" x14ac:dyDescent="0.35">
      <c r="A1333" s="1">
        <v>2939</v>
      </c>
      <c r="B1333" s="2">
        <v>46214</v>
      </c>
      <c r="C1333" s="3">
        <f>YEAR(SalesDataTable[[#This Row],[Order Date]])</f>
        <v>2026</v>
      </c>
      <c r="D1333" s="8" t="str">
        <f>"Q"&amp;ROUNDUP(MONTH(SalesDataTable[[#This Row],[Order Date]])/3,0)</f>
        <v>Q3</v>
      </c>
      <c r="E1333" s="3">
        <f>MONTH(SalesDataTable[[#This Row],[Order Date]])</f>
        <v>7</v>
      </c>
      <c r="F1333" s="3" t="str">
        <f>TEXT(SalesDataTable[[#This Row],[Order Date]],"MMM")</f>
        <v>Jul</v>
      </c>
      <c r="G1333" s="3" t="s">
        <v>6</v>
      </c>
      <c r="H1333" s="3" t="s">
        <v>27</v>
      </c>
      <c r="I1333" s="3" t="s">
        <v>2</v>
      </c>
      <c r="J1333" s="3" t="s">
        <v>13</v>
      </c>
      <c r="K1333" s="3" t="s">
        <v>23</v>
      </c>
      <c r="L1333" s="3" t="s">
        <v>29</v>
      </c>
      <c r="M1333" s="4">
        <v>1</v>
      </c>
      <c r="N1333" s="5">
        <v>195.38</v>
      </c>
      <c r="O1333" s="6">
        <v>0.05</v>
      </c>
      <c r="P1333" s="5">
        <v>101.67</v>
      </c>
      <c r="Q1333" s="5">
        <f t="shared" si="80"/>
        <v>185.61099999999999</v>
      </c>
      <c r="R1333" s="5">
        <f t="shared" si="81"/>
        <v>101.67</v>
      </c>
      <c r="S1333" s="5">
        <f t="shared" si="82"/>
        <v>83.940999999999988</v>
      </c>
      <c r="T1333" s="7">
        <f t="shared" si="83"/>
        <v>0.45224151585843508</v>
      </c>
    </row>
    <row r="1334" spans="1:20" ht="15.5" x14ac:dyDescent="0.35">
      <c r="A1334" s="1">
        <v>3249</v>
      </c>
      <c r="B1334" s="2">
        <v>46214</v>
      </c>
      <c r="C1334" s="3">
        <f>YEAR(SalesDataTable[[#This Row],[Order Date]])</f>
        <v>2026</v>
      </c>
      <c r="D1334" s="8" t="str">
        <f>"Q"&amp;ROUNDUP(MONTH(SalesDataTable[[#This Row],[Order Date]])/3,0)</f>
        <v>Q3</v>
      </c>
      <c r="E1334" s="3">
        <f>MONTH(SalesDataTable[[#This Row],[Order Date]])</f>
        <v>7</v>
      </c>
      <c r="F1334" s="3" t="str">
        <f>TEXT(SalesDataTable[[#This Row],[Order Date]],"MMM")</f>
        <v>Jul</v>
      </c>
      <c r="G1334" s="3" t="s">
        <v>20</v>
      </c>
      <c r="H1334" s="3" t="s">
        <v>21</v>
      </c>
      <c r="I1334" s="3" t="s">
        <v>19</v>
      </c>
      <c r="J1334" s="3" t="s">
        <v>3</v>
      </c>
      <c r="K1334" s="3" t="s">
        <v>4</v>
      </c>
      <c r="L1334" s="3" t="s">
        <v>30</v>
      </c>
      <c r="M1334" s="4">
        <v>5</v>
      </c>
      <c r="N1334" s="5">
        <v>104.8</v>
      </c>
      <c r="O1334" s="6">
        <v>0</v>
      </c>
      <c r="P1334" s="5">
        <v>50.94</v>
      </c>
      <c r="Q1334" s="5">
        <f t="shared" si="80"/>
        <v>524</v>
      </c>
      <c r="R1334" s="5">
        <f t="shared" si="81"/>
        <v>254.7</v>
      </c>
      <c r="S1334" s="5">
        <f t="shared" si="82"/>
        <v>269.3</v>
      </c>
      <c r="T1334" s="7">
        <f t="shared" si="83"/>
        <v>0.51393129770992374</v>
      </c>
    </row>
    <row r="1335" spans="1:20" ht="15.5" x14ac:dyDescent="0.35">
      <c r="A1335" s="1">
        <v>3832</v>
      </c>
      <c r="B1335" s="2">
        <v>46214</v>
      </c>
      <c r="C1335" s="3">
        <f>YEAR(SalesDataTable[[#This Row],[Order Date]])</f>
        <v>2026</v>
      </c>
      <c r="D1335" s="8" t="str">
        <f>"Q"&amp;ROUNDUP(MONTH(SalesDataTable[[#This Row],[Order Date]])/3,0)</f>
        <v>Q3</v>
      </c>
      <c r="E1335" s="3">
        <f>MONTH(SalesDataTable[[#This Row],[Order Date]])</f>
        <v>7</v>
      </c>
      <c r="F1335" s="3" t="str">
        <f>TEXT(SalesDataTable[[#This Row],[Order Date]],"MMM")</f>
        <v>Jul</v>
      </c>
      <c r="G1335" s="3" t="s">
        <v>20</v>
      </c>
      <c r="H1335" s="3" t="s">
        <v>31</v>
      </c>
      <c r="I1335" s="3" t="s">
        <v>2</v>
      </c>
      <c r="J1335" s="3" t="s">
        <v>3</v>
      </c>
      <c r="K1335" s="3" t="s">
        <v>23</v>
      </c>
      <c r="L1335" s="3" t="s">
        <v>40</v>
      </c>
      <c r="M1335" s="4">
        <v>3</v>
      </c>
      <c r="N1335" s="5">
        <v>82.26</v>
      </c>
      <c r="O1335" s="6">
        <v>0</v>
      </c>
      <c r="P1335" s="5">
        <v>40.020000000000003</v>
      </c>
      <c r="Q1335" s="5">
        <f t="shared" si="80"/>
        <v>246.78000000000003</v>
      </c>
      <c r="R1335" s="5">
        <f t="shared" si="81"/>
        <v>120.06</v>
      </c>
      <c r="S1335" s="5">
        <f t="shared" si="82"/>
        <v>126.72000000000003</v>
      </c>
      <c r="T1335" s="7">
        <f t="shared" si="83"/>
        <v>0.51349380014587898</v>
      </c>
    </row>
    <row r="1336" spans="1:20" ht="15.5" x14ac:dyDescent="0.35">
      <c r="A1336" s="1">
        <v>3868</v>
      </c>
      <c r="B1336" s="2">
        <v>46214</v>
      </c>
      <c r="C1336" s="3">
        <f>YEAR(SalesDataTable[[#This Row],[Order Date]])</f>
        <v>2026</v>
      </c>
      <c r="D1336" s="8" t="str">
        <f>"Q"&amp;ROUNDUP(MONTH(SalesDataTable[[#This Row],[Order Date]])/3,0)</f>
        <v>Q3</v>
      </c>
      <c r="E1336" s="3">
        <f>MONTH(SalesDataTable[[#This Row],[Order Date]])</f>
        <v>7</v>
      </c>
      <c r="F1336" s="3" t="str">
        <f>TEXT(SalesDataTable[[#This Row],[Order Date]],"MMM")</f>
        <v>Jul</v>
      </c>
      <c r="G1336" s="3" t="s">
        <v>11</v>
      </c>
      <c r="H1336" s="3" t="s">
        <v>39</v>
      </c>
      <c r="I1336" s="3" t="s">
        <v>2</v>
      </c>
      <c r="J1336" s="3" t="s">
        <v>16</v>
      </c>
      <c r="K1336" s="3" t="s">
        <v>9</v>
      </c>
      <c r="L1336" s="3" t="s">
        <v>10</v>
      </c>
      <c r="M1336" s="4">
        <v>1</v>
      </c>
      <c r="N1336" s="5">
        <v>90.79</v>
      </c>
      <c r="O1336" s="6">
        <v>0</v>
      </c>
      <c r="P1336" s="5">
        <v>46.39</v>
      </c>
      <c r="Q1336" s="5">
        <f t="shared" si="80"/>
        <v>90.79</v>
      </c>
      <c r="R1336" s="5">
        <f t="shared" si="81"/>
        <v>46.39</v>
      </c>
      <c r="S1336" s="5">
        <f t="shared" si="82"/>
        <v>44.400000000000006</v>
      </c>
      <c r="T1336" s="7">
        <f t="shared" si="83"/>
        <v>0.4890406432426479</v>
      </c>
    </row>
    <row r="1337" spans="1:20" ht="15.5" x14ac:dyDescent="0.35">
      <c r="A1337" s="1">
        <v>4365</v>
      </c>
      <c r="B1337" s="2">
        <v>46214</v>
      </c>
      <c r="C1337" s="3">
        <f>YEAR(SalesDataTable[[#This Row],[Order Date]])</f>
        <v>2026</v>
      </c>
      <c r="D1337" s="8" t="str">
        <f>"Q"&amp;ROUNDUP(MONTH(SalesDataTable[[#This Row],[Order Date]])/3,0)</f>
        <v>Q3</v>
      </c>
      <c r="E1337" s="3">
        <f>MONTH(SalesDataTable[[#This Row],[Order Date]])</f>
        <v>7</v>
      </c>
      <c r="F1337" s="3" t="str">
        <f>TEXT(SalesDataTable[[#This Row],[Order Date]],"MMM")</f>
        <v>Jul</v>
      </c>
      <c r="G1337" s="3" t="s">
        <v>6</v>
      </c>
      <c r="H1337" s="3" t="s">
        <v>41</v>
      </c>
      <c r="I1337" s="3" t="s">
        <v>2</v>
      </c>
      <c r="J1337" s="3" t="s">
        <v>3</v>
      </c>
      <c r="K1337" s="3" t="s">
        <v>4</v>
      </c>
      <c r="L1337" s="3" t="s">
        <v>26</v>
      </c>
      <c r="M1337" s="4">
        <v>1</v>
      </c>
      <c r="N1337" s="5">
        <v>41.33</v>
      </c>
      <c r="O1337" s="6">
        <v>0</v>
      </c>
      <c r="P1337" s="5">
        <v>17.2</v>
      </c>
      <c r="Q1337" s="5">
        <f t="shared" si="80"/>
        <v>41.33</v>
      </c>
      <c r="R1337" s="5">
        <f t="shared" si="81"/>
        <v>17.2</v>
      </c>
      <c r="S1337" s="5">
        <f t="shared" si="82"/>
        <v>24.13</v>
      </c>
      <c r="T1337" s="7">
        <f t="shared" si="83"/>
        <v>0.58383740624243896</v>
      </c>
    </row>
    <row r="1338" spans="1:20" ht="15.5" x14ac:dyDescent="0.35">
      <c r="A1338" s="1">
        <v>314</v>
      </c>
      <c r="B1338" s="2">
        <v>46215</v>
      </c>
      <c r="C1338" s="3">
        <f>YEAR(SalesDataTable[[#This Row],[Order Date]])</f>
        <v>2026</v>
      </c>
      <c r="D1338" s="8" t="str">
        <f>"Q"&amp;ROUNDUP(MONTH(SalesDataTable[[#This Row],[Order Date]])/3,0)</f>
        <v>Q3</v>
      </c>
      <c r="E1338" s="3">
        <f>MONTH(SalesDataTable[[#This Row],[Order Date]])</f>
        <v>7</v>
      </c>
      <c r="F1338" s="3" t="str">
        <f>TEXT(SalesDataTable[[#This Row],[Order Date]],"MMM")</f>
        <v>Jul</v>
      </c>
      <c r="G1338" s="3" t="s">
        <v>11</v>
      </c>
      <c r="H1338" s="3" t="s">
        <v>12</v>
      </c>
      <c r="I1338" s="3" t="s">
        <v>2</v>
      </c>
      <c r="J1338" s="3" t="s">
        <v>3</v>
      </c>
      <c r="K1338" s="3" t="s">
        <v>34</v>
      </c>
      <c r="L1338" s="3" t="s">
        <v>35</v>
      </c>
      <c r="M1338" s="4">
        <v>2</v>
      </c>
      <c r="N1338" s="5">
        <v>41.09</v>
      </c>
      <c r="O1338" s="6">
        <v>0.05</v>
      </c>
      <c r="P1338" s="5">
        <v>14.54</v>
      </c>
      <c r="Q1338" s="5">
        <f t="shared" si="80"/>
        <v>78.070999999999998</v>
      </c>
      <c r="R1338" s="5">
        <f t="shared" si="81"/>
        <v>29.08</v>
      </c>
      <c r="S1338" s="5">
        <f t="shared" si="82"/>
        <v>48.991</v>
      </c>
      <c r="T1338" s="7">
        <f t="shared" si="83"/>
        <v>0.62751854081541159</v>
      </c>
    </row>
    <row r="1339" spans="1:20" ht="15.5" x14ac:dyDescent="0.35">
      <c r="A1339" s="1">
        <v>552</v>
      </c>
      <c r="B1339" s="2">
        <v>46215</v>
      </c>
      <c r="C1339" s="3">
        <f>YEAR(SalesDataTable[[#This Row],[Order Date]])</f>
        <v>2026</v>
      </c>
      <c r="D1339" s="8" t="str">
        <f>"Q"&amp;ROUNDUP(MONTH(SalesDataTable[[#This Row],[Order Date]])/3,0)</f>
        <v>Q3</v>
      </c>
      <c r="E1339" s="3">
        <f>MONTH(SalesDataTable[[#This Row],[Order Date]])</f>
        <v>7</v>
      </c>
      <c r="F1339" s="3" t="str">
        <f>TEXT(SalesDataTable[[#This Row],[Order Date]],"MMM")</f>
        <v>Jul</v>
      </c>
      <c r="G1339" s="3" t="s">
        <v>6</v>
      </c>
      <c r="H1339" s="3" t="s">
        <v>43</v>
      </c>
      <c r="I1339" s="3" t="s">
        <v>8</v>
      </c>
      <c r="J1339" s="3" t="s">
        <v>16</v>
      </c>
      <c r="K1339" s="3" t="s">
        <v>23</v>
      </c>
      <c r="L1339" s="3" t="s">
        <v>40</v>
      </c>
      <c r="M1339" s="4">
        <v>5</v>
      </c>
      <c r="N1339" s="5">
        <v>82.39</v>
      </c>
      <c r="O1339" s="6">
        <v>0.05</v>
      </c>
      <c r="P1339" s="5">
        <v>39.479999999999997</v>
      </c>
      <c r="Q1339" s="5">
        <f t="shared" si="80"/>
        <v>391.35249999999996</v>
      </c>
      <c r="R1339" s="5">
        <f t="shared" si="81"/>
        <v>197.39999999999998</v>
      </c>
      <c r="S1339" s="5">
        <f t="shared" si="82"/>
        <v>193.95249999999999</v>
      </c>
      <c r="T1339" s="7">
        <f t="shared" si="83"/>
        <v>0.49559540312122702</v>
      </c>
    </row>
    <row r="1340" spans="1:20" ht="15.5" x14ac:dyDescent="0.35">
      <c r="A1340" s="1">
        <v>1317</v>
      </c>
      <c r="B1340" s="2">
        <v>46215</v>
      </c>
      <c r="C1340" s="3">
        <f>YEAR(SalesDataTable[[#This Row],[Order Date]])</f>
        <v>2026</v>
      </c>
      <c r="D1340" s="8" t="str">
        <f>"Q"&amp;ROUNDUP(MONTH(SalesDataTable[[#This Row],[Order Date]])/3,0)</f>
        <v>Q3</v>
      </c>
      <c r="E1340" s="3">
        <f>MONTH(SalesDataTable[[#This Row],[Order Date]])</f>
        <v>7</v>
      </c>
      <c r="F1340" s="3" t="str">
        <f>TEXT(SalesDataTable[[#This Row],[Order Date]],"MMM")</f>
        <v>Jul</v>
      </c>
      <c r="G1340" s="3" t="s">
        <v>6</v>
      </c>
      <c r="H1340" s="3" t="s">
        <v>49</v>
      </c>
      <c r="I1340" s="3" t="s">
        <v>2</v>
      </c>
      <c r="J1340" s="3" t="s">
        <v>16</v>
      </c>
      <c r="K1340" s="3" t="s">
        <v>34</v>
      </c>
      <c r="L1340" s="3" t="s">
        <v>42</v>
      </c>
      <c r="M1340" s="4">
        <v>3</v>
      </c>
      <c r="N1340" s="5">
        <v>37</v>
      </c>
      <c r="O1340" s="6">
        <v>0</v>
      </c>
      <c r="P1340" s="5">
        <v>13.69</v>
      </c>
      <c r="Q1340" s="5">
        <f t="shared" si="80"/>
        <v>111</v>
      </c>
      <c r="R1340" s="5">
        <f t="shared" si="81"/>
        <v>41.07</v>
      </c>
      <c r="S1340" s="5">
        <f t="shared" si="82"/>
        <v>69.930000000000007</v>
      </c>
      <c r="T1340" s="7">
        <f t="shared" si="83"/>
        <v>0.63000000000000012</v>
      </c>
    </row>
    <row r="1341" spans="1:20" ht="15.5" x14ac:dyDescent="0.35">
      <c r="A1341" s="1">
        <v>1515</v>
      </c>
      <c r="B1341" s="2">
        <v>46215</v>
      </c>
      <c r="C1341" s="3">
        <f>YEAR(SalesDataTable[[#This Row],[Order Date]])</f>
        <v>2026</v>
      </c>
      <c r="D1341" s="8" t="str">
        <f>"Q"&amp;ROUNDUP(MONTH(SalesDataTable[[#This Row],[Order Date]])/3,0)</f>
        <v>Q3</v>
      </c>
      <c r="E1341" s="3">
        <f>MONTH(SalesDataTable[[#This Row],[Order Date]])</f>
        <v>7</v>
      </c>
      <c r="F1341" s="3" t="str">
        <f>TEXT(SalesDataTable[[#This Row],[Order Date]],"MMM")</f>
        <v>Jul</v>
      </c>
      <c r="G1341" s="3" t="s">
        <v>20</v>
      </c>
      <c r="H1341" s="3" t="s">
        <v>33</v>
      </c>
      <c r="I1341" s="3" t="s">
        <v>19</v>
      </c>
      <c r="J1341" s="3" t="s">
        <v>13</v>
      </c>
      <c r="K1341" s="3" t="s">
        <v>34</v>
      </c>
      <c r="L1341" s="3" t="s">
        <v>35</v>
      </c>
      <c r="M1341" s="4">
        <v>2</v>
      </c>
      <c r="N1341" s="5">
        <v>40.9</v>
      </c>
      <c r="O1341" s="6">
        <v>0</v>
      </c>
      <c r="P1341" s="5">
        <v>14.81</v>
      </c>
      <c r="Q1341" s="5">
        <f t="shared" si="80"/>
        <v>81.8</v>
      </c>
      <c r="R1341" s="5">
        <f t="shared" si="81"/>
        <v>29.62</v>
      </c>
      <c r="S1341" s="5">
        <f t="shared" si="82"/>
        <v>52.179999999999993</v>
      </c>
      <c r="T1341" s="7">
        <f t="shared" si="83"/>
        <v>0.63789731051344734</v>
      </c>
    </row>
    <row r="1342" spans="1:20" ht="15.5" x14ac:dyDescent="0.35">
      <c r="A1342" s="1">
        <v>1674</v>
      </c>
      <c r="B1342" s="2">
        <v>46215</v>
      </c>
      <c r="C1342" s="3">
        <f>YEAR(SalesDataTable[[#This Row],[Order Date]])</f>
        <v>2026</v>
      </c>
      <c r="D1342" s="8" t="str">
        <f>"Q"&amp;ROUNDUP(MONTH(SalesDataTable[[#This Row],[Order Date]])/3,0)</f>
        <v>Q3</v>
      </c>
      <c r="E1342" s="3">
        <f>MONTH(SalesDataTable[[#This Row],[Order Date]])</f>
        <v>7</v>
      </c>
      <c r="F1342" s="3" t="str">
        <f>TEXT(SalesDataTable[[#This Row],[Order Date]],"MMM")</f>
        <v>Jul</v>
      </c>
      <c r="G1342" s="3" t="s">
        <v>0</v>
      </c>
      <c r="H1342" s="3" t="s">
        <v>1</v>
      </c>
      <c r="I1342" s="3" t="s">
        <v>2</v>
      </c>
      <c r="J1342" s="3" t="s">
        <v>13</v>
      </c>
      <c r="K1342" s="3" t="s">
        <v>34</v>
      </c>
      <c r="L1342" s="3" t="s">
        <v>38</v>
      </c>
      <c r="M1342" s="4">
        <v>1</v>
      </c>
      <c r="N1342" s="5">
        <v>123.33</v>
      </c>
      <c r="O1342" s="6">
        <v>0.1</v>
      </c>
      <c r="P1342" s="5">
        <v>70.900000000000006</v>
      </c>
      <c r="Q1342" s="5">
        <f t="shared" si="80"/>
        <v>110.997</v>
      </c>
      <c r="R1342" s="5">
        <f t="shared" si="81"/>
        <v>70.900000000000006</v>
      </c>
      <c r="S1342" s="5">
        <f t="shared" si="82"/>
        <v>40.096999999999994</v>
      </c>
      <c r="T1342" s="7">
        <f t="shared" si="83"/>
        <v>0.36124399758552028</v>
      </c>
    </row>
    <row r="1343" spans="1:20" ht="15.5" x14ac:dyDescent="0.35">
      <c r="A1343" s="1">
        <v>2407</v>
      </c>
      <c r="B1343" s="2">
        <v>46215</v>
      </c>
      <c r="C1343" s="3">
        <f>YEAR(SalesDataTable[[#This Row],[Order Date]])</f>
        <v>2026</v>
      </c>
      <c r="D1343" s="8" t="str">
        <f>"Q"&amp;ROUNDUP(MONTH(SalesDataTable[[#This Row],[Order Date]])/3,0)</f>
        <v>Q3</v>
      </c>
      <c r="E1343" s="3">
        <f>MONTH(SalesDataTable[[#This Row],[Order Date]])</f>
        <v>7</v>
      </c>
      <c r="F1343" s="3" t="str">
        <f>TEXT(SalesDataTable[[#This Row],[Order Date]],"MMM")</f>
        <v>Jul</v>
      </c>
      <c r="G1343" s="3" t="s">
        <v>6</v>
      </c>
      <c r="H1343" s="3" t="s">
        <v>43</v>
      </c>
      <c r="I1343" s="3" t="s">
        <v>28</v>
      </c>
      <c r="J1343" s="3" t="s">
        <v>16</v>
      </c>
      <c r="K1343" s="3" t="s">
        <v>9</v>
      </c>
      <c r="L1343" s="3" t="s">
        <v>37</v>
      </c>
      <c r="M1343" s="4">
        <v>1</v>
      </c>
      <c r="N1343" s="5">
        <v>153.25</v>
      </c>
      <c r="O1343" s="6">
        <v>0.15</v>
      </c>
      <c r="P1343" s="5">
        <v>78.28</v>
      </c>
      <c r="Q1343" s="5">
        <f t="shared" si="80"/>
        <v>130.26249999999999</v>
      </c>
      <c r="R1343" s="5">
        <f t="shared" si="81"/>
        <v>78.28</v>
      </c>
      <c r="S1343" s="5">
        <f t="shared" si="82"/>
        <v>51.982499999999987</v>
      </c>
      <c r="T1343" s="7">
        <f t="shared" si="83"/>
        <v>0.39905959121005657</v>
      </c>
    </row>
    <row r="1344" spans="1:20" ht="15.5" x14ac:dyDescent="0.35">
      <c r="A1344" s="1">
        <v>2817</v>
      </c>
      <c r="B1344" s="2">
        <v>46215</v>
      </c>
      <c r="C1344" s="3">
        <f>YEAR(SalesDataTable[[#This Row],[Order Date]])</f>
        <v>2026</v>
      </c>
      <c r="D1344" s="8" t="str">
        <f>"Q"&amp;ROUNDUP(MONTH(SalesDataTable[[#This Row],[Order Date]])/3,0)</f>
        <v>Q3</v>
      </c>
      <c r="E1344" s="3">
        <f>MONTH(SalesDataTable[[#This Row],[Order Date]])</f>
        <v>7</v>
      </c>
      <c r="F1344" s="3" t="str">
        <f>TEXT(SalesDataTable[[#This Row],[Order Date]],"MMM")</f>
        <v>Jul</v>
      </c>
      <c r="G1344" s="3" t="s">
        <v>20</v>
      </c>
      <c r="H1344" s="3" t="s">
        <v>31</v>
      </c>
      <c r="I1344" s="3" t="s">
        <v>28</v>
      </c>
      <c r="J1344" s="3" t="s">
        <v>13</v>
      </c>
      <c r="K1344" s="3" t="s">
        <v>14</v>
      </c>
      <c r="L1344" s="3" t="s">
        <v>44</v>
      </c>
      <c r="M1344" s="4">
        <v>3</v>
      </c>
      <c r="N1344" s="5">
        <v>134.43</v>
      </c>
      <c r="O1344" s="6">
        <v>0.1</v>
      </c>
      <c r="P1344" s="5">
        <v>65.78</v>
      </c>
      <c r="Q1344" s="5">
        <f t="shared" si="80"/>
        <v>362.96100000000001</v>
      </c>
      <c r="R1344" s="5">
        <f t="shared" si="81"/>
        <v>197.34</v>
      </c>
      <c r="S1344" s="5">
        <f t="shared" si="82"/>
        <v>165.62100000000001</v>
      </c>
      <c r="T1344" s="7">
        <f t="shared" si="83"/>
        <v>0.45630522287518493</v>
      </c>
    </row>
    <row r="1345" spans="1:20" ht="15.5" x14ac:dyDescent="0.35">
      <c r="A1345" s="1">
        <v>3059</v>
      </c>
      <c r="B1345" s="2">
        <v>46215</v>
      </c>
      <c r="C1345" s="3">
        <f>YEAR(SalesDataTable[[#This Row],[Order Date]])</f>
        <v>2026</v>
      </c>
      <c r="D1345" s="8" t="str">
        <f>"Q"&amp;ROUNDUP(MONTH(SalesDataTable[[#This Row],[Order Date]])/3,0)</f>
        <v>Q3</v>
      </c>
      <c r="E1345" s="3">
        <f>MONTH(SalesDataTable[[#This Row],[Order Date]])</f>
        <v>7</v>
      </c>
      <c r="F1345" s="3" t="str">
        <f>TEXT(SalesDataTable[[#This Row],[Order Date]],"MMM")</f>
        <v>Jul</v>
      </c>
      <c r="G1345" s="3" t="s">
        <v>0</v>
      </c>
      <c r="H1345" s="3" t="s">
        <v>1</v>
      </c>
      <c r="I1345" s="3" t="s">
        <v>2</v>
      </c>
      <c r="J1345" s="3" t="s">
        <v>3</v>
      </c>
      <c r="K1345" s="3" t="s">
        <v>9</v>
      </c>
      <c r="L1345" s="3" t="s">
        <v>10</v>
      </c>
      <c r="M1345" s="4">
        <v>1</v>
      </c>
      <c r="N1345" s="5">
        <v>93.73</v>
      </c>
      <c r="O1345" s="6">
        <v>0.05</v>
      </c>
      <c r="P1345" s="5">
        <v>44.51</v>
      </c>
      <c r="Q1345" s="5">
        <f t="shared" si="80"/>
        <v>89.043499999999995</v>
      </c>
      <c r="R1345" s="5">
        <f t="shared" si="81"/>
        <v>44.51</v>
      </c>
      <c r="S1345" s="5">
        <f t="shared" si="82"/>
        <v>44.533499999999997</v>
      </c>
      <c r="T1345" s="7">
        <f t="shared" si="83"/>
        <v>0.50013195797559618</v>
      </c>
    </row>
    <row r="1346" spans="1:20" ht="15.5" x14ac:dyDescent="0.35">
      <c r="A1346" s="1">
        <v>3210</v>
      </c>
      <c r="B1346" s="2">
        <v>46215</v>
      </c>
      <c r="C1346" s="3">
        <f>YEAR(SalesDataTable[[#This Row],[Order Date]])</f>
        <v>2026</v>
      </c>
      <c r="D1346" s="8" t="str">
        <f>"Q"&amp;ROUNDUP(MONTH(SalesDataTable[[#This Row],[Order Date]])/3,0)</f>
        <v>Q3</v>
      </c>
      <c r="E1346" s="3">
        <f>MONTH(SalesDataTable[[#This Row],[Order Date]])</f>
        <v>7</v>
      </c>
      <c r="F1346" s="3" t="str">
        <f>TEXT(SalesDataTable[[#This Row],[Order Date]],"MMM")</f>
        <v>Jul</v>
      </c>
      <c r="G1346" s="3" t="s">
        <v>0</v>
      </c>
      <c r="H1346" s="3" t="s">
        <v>1</v>
      </c>
      <c r="I1346" s="3" t="s">
        <v>2</v>
      </c>
      <c r="J1346" s="3" t="s">
        <v>3</v>
      </c>
      <c r="K1346" s="3" t="s">
        <v>14</v>
      </c>
      <c r="L1346" s="3" t="s">
        <v>15</v>
      </c>
      <c r="M1346" s="4">
        <v>1</v>
      </c>
      <c r="N1346" s="5">
        <v>37.090000000000003</v>
      </c>
      <c r="O1346" s="6">
        <v>0</v>
      </c>
      <c r="P1346" s="5">
        <v>13.43</v>
      </c>
      <c r="Q1346" s="5">
        <f t="shared" ref="Q1346:Q1409" si="84">M1346*N1346*(1-O1346)</f>
        <v>37.090000000000003</v>
      </c>
      <c r="R1346" s="5">
        <f t="shared" ref="R1346:R1409" si="85">M1346*P1346</f>
        <v>13.43</v>
      </c>
      <c r="S1346" s="5">
        <f t="shared" ref="S1346:S1409" si="86">Q1346-R1346</f>
        <v>23.660000000000004</v>
      </c>
      <c r="T1346" s="7">
        <f t="shared" ref="T1346:T1409" si="87">IFERROR(S1346/Q1346,0)</f>
        <v>0.63790779185764357</v>
      </c>
    </row>
    <row r="1347" spans="1:20" ht="15.5" x14ac:dyDescent="0.35">
      <c r="A1347" s="1">
        <v>3670</v>
      </c>
      <c r="B1347" s="2">
        <v>46215</v>
      </c>
      <c r="C1347" s="3">
        <f>YEAR(SalesDataTable[[#This Row],[Order Date]])</f>
        <v>2026</v>
      </c>
      <c r="D1347" s="8" t="str">
        <f>"Q"&amp;ROUNDUP(MONTH(SalesDataTable[[#This Row],[Order Date]])/3,0)</f>
        <v>Q3</v>
      </c>
      <c r="E1347" s="3">
        <f>MONTH(SalesDataTable[[#This Row],[Order Date]])</f>
        <v>7</v>
      </c>
      <c r="F1347" s="3" t="str">
        <f>TEXT(SalesDataTable[[#This Row],[Order Date]],"MMM")</f>
        <v>Jul</v>
      </c>
      <c r="G1347" s="3" t="s">
        <v>0</v>
      </c>
      <c r="H1347" s="3" t="s">
        <v>1</v>
      </c>
      <c r="I1347" s="3" t="s">
        <v>19</v>
      </c>
      <c r="J1347" s="3" t="s">
        <v>13</v>
      </c>
      <c r="K1347" s="3" t="s">
        <v>14</v>
      </c>
      <c r="L1347" s="3" t="s">
        <v>32</v>
      </c>
      <c r="M1347" s="4">
        <v>1</v>
      </c>
      <c r="N1347" s="5">
        <v>45.43</v>
      </c>
      <c r="O1347" s="6">
        <v>0</v>
      </c>
      <c r="P1347" s="5">
        <v>18.66</v>
      </c>
      <c r="Q1347" s="5">
        <f t="shared" si="84"/>
        <v>45.43</v>
      </c>
      <c r="R1347" s="5">
        <f t="shared" si="85"/>
        <v>18.66</v>
      </c>
      <c r="S1347" s="5">
        <f t="shared" si="86"/>
        <v>26.77</v>
      </c>
      <c r="T1347" s="7">
        <f t="shared" si="87"/>
        <v>0.58925819942769098</v>
      </c>
    </row>
    <row r="1348" spans="1:20" ht="15.5" x14ac:dyDescent="0.35">
      <c r="A1348" s="1">
        <v>4017</v>
      </c>
      <c r="B1348" s="2">
        <v>46215</v>
      </c>
      <c r="C1348" s="3">
        <f>YEAR(SalesDataTable[[#This Row],[Order Date]])</f>
        <v>2026</v>
      </c>
      <c r="D1348" s="8" t="str">
        <f>"Q"&amp;ROUNDUP(MONTH(SalesDataTable[[#This Row],[Order Date]])/3,0)</f>
        <v>Q3</v>
      </c>
      <c r="E1348" s="3">
        <f>MONTH(SalesDataTable[[#This Row],[Order Date]])</f>
        <v>7</v>
      </c>
      <c r="F1348" s="3" t="str">
        <f>TEXT(SalesDataTable[[#This Row],[Order Date]],"MMM")</f>
        <v>Jul</v>
      </c>
      <c r="G1348" s="3" t="s">
        <v>20</v>
      </c>
      <c r="H1348" s="3" t="s">
        <v>33</v>
      </c>
      <c r="I1348" s="3" t="s">
        <v>28</v>
      </c>
      <c r="J1348" s="3" t="s">
        <v>13</v>
      </c>
      <c r="K1348" s="3" t="s">
        <v>34</v>
      </c>
      <c r="L1348" s="3" t="s">
        <v>35</v>
      </c>
      <c r="M1348" s="4">
        <v>1</v>
      </c>
      <c r="N1348" s="5">
        <v>39.5</v>
      </c>
      <c r="O1348" s="6">
        <v>0.1</v>
      </c>
      <c r="P1348" s="5">
        <v>14.86</v>
      </c>
      <c r="Q1348" s="5">
        <f t="shared" si="84"/>
        <v>35.550000000000004</v>
      </c>
      <c r="R1348" s="5">
        <f t="shared" si="85"/>
        <v>14.86</v>
      </c>
      <c r="S1348" s="5">
        <f t="shared" si="86"/>
        <v>20.690000000000005</v>
      </c>
      <c r="T1348" s="7">
        <f t="shared" si="87"/>
        <v>0.58199718706047832</v>
      </c>
    </row>
    <row r="1349" spans="1:20" ht="15.5" x14ac:dyDescent="0.35">
      <c r="A1349" s="1">
        <v>5012</v>
      </c>
      <c r="B1349" s="2">
        <v>46215</v>
      </c>
      <c r="C1349" s="3">
        <f>YEAR(SalesDataTable[[#This Row],[Order Date]])</f>
        <v>2026</v>
      </c>
      <c r="D1349" s="8" t="str">
        <f>"Q"&amp;ROUNDUP(MONTH(SalesDataTable[[#This Row],[Order Date]])/3,0)</f>
        <v>Q3</v>
      </c>
      <c r="E1349" s="3">
        <f>MONTH(SalesDataTable[[#This Row],[Order Date]])</f>
        <v>7</v>
      </c>
      <c r="F1349" s="3" t="str">
        <f>TEXT(SalesDataTable[[#This Row],[Order Date]],"MMM")</f>
        <v>Jul</v>
      </c>
      <c r="G1349" s="3" t="s">
        <v>11</v>
      </c>
      <c r="H1349" s="3" t="s">
        <v>52</v>
      </c>
      <c r="I1349" s="3" t="s">
        <v>19</v>
      </c>
      <c r="J1349" s="3" t="s">
        <v>3</v>
      </c>
      <c r="K1349" s="3" t="s">
        <v>34</v>
      </c>
      <c r="L1349" s="3" t="s">
        <v>38</v>
      </c>
      <c r="M1349" s="4">
        <v>2</v>
      </c>
      <c r="N1349" s="5">
        <v>123.58</v>
      </c>
      <c r="O1349" s="6">
        <v>0.1</v>
      </c>
      <c r="P1349" s="5">
        <v>68.739999999999995</v>
      </c>
      <c r="Q1349" s="5">
        <f t="shared" si="84"/>
        <v>222.44399999999999</v>
      </c>
      <c r="R1349" s="5">
        <f t="shared" si="85"/>
        <v>137.47999999999999</v>
      </c>
      <c r="S1349" s="5">
        <f t="shared" si="86"/>
        <v>84.963999999999999</v>
      </c>
      <c r="T1349" s="7">
        <f t="shared" si="87"/>
        <v>0.3819568071065077</v>
      </c>
    </row>
    <row r="1350" spans="1:20" ht="15.5" x14ac:dyDescent="0.35">
      <c r="A1350" s="1">
        <v>884</v>
      </c>
      <c r="B1350" s="2">
        <v>46216</v>
      </c>
      <c r="C1350" s="3">
        <f>YEAR(SalesDataTable[[#This Row],[Order Date]])</f>
        <v>2026</v>
      </c>
      <c r="D1350" s="8" t="str">
        <f>"Q"&amp;ROUNDUP(MONTH(SalesDataTable[[#This Row],[Order Date]])/3,0)</f>
        <v>Q3</v>
      </c>
      <c r="E1350" s="3">
        <f>MONTH(SalesDataTable[[#This Row],[Order Date]])</f>
        <v>7</v>
      </c>
      <c r="F1350" s="3" t="str">
        <f>TEXT(SalesDataTable[[#This Row],[Order Date]],"MMM")</f>
        <v>Jul</v>
      </c>
      <c r="G1350" s="3" t="s">
        <v>20</v>
      </c>
      <c r="H1350" s="3" t="s">
        <v>47</v>
      </c>
      <c r="I1350" s="3" t="s">
        <v>19</v>
      </c>
      <c r="J1350" s="3" t="s">
        <v>3</v>
      </c>
      <c r="K1350" s="3" t="s">
        <v>4</v>
      </c>
      <c r="L1350" s="3" t="s">
        <v>30</v>
      </c>
      <c r="M1350" s="4">
        <v>1</v>
      </c>
      <c r="N1350" s="5">
        <v>103.61</v>
      </c>
      <c r="O1350" s="6">
        <v>0</v>
      </c>
      <c r="P1350" s="5">
        <v>51.84</v>
      </c>
      <c r="Q1350" s="5">
        <f t="shared" si="84"/>
        <v>103.61</v>
      </c>
      <c r="R1350" s="5">
        <f t="shared" si="85"/>
        <v>51.84</v>
      </c>
      <c r="S1350" s="5">
        <f t="shared" si="86"/>
        <v>51.769999999999996</v>
      </c>
      <c r="T1350" s="7">
        <f t="shared" si="87"/>
        <v>0.49966219476884466</v>
      </c>
    </row>
    <row r="1351" spans="1:20" ht="15.5" x14ac:dyDescent="0.35">
      <c r="A1351" s="1">
        <v>1025</v>
      </c>
      <c r="B1351" s="2">
        <v>46216</v>
      </c>
      <c r="C1351" s="3">
        <f>YEAR(SalesDataTable[[#This Row],[Order Date]])</f>
        <v>2026</v>
      </c>
      <c r="D1351" s="8" t="str">
        <f>"Q"&amp;ROUNDUP(MONTH(SalesDataTable[[#This Row],[Order Date]])/3,0)</f>
        <v>Q3</v>
      </c>
      <c r="E1351" s="3">
        <f>MONTH(SalesDataTable[[#This Row],[Order Date]])</f>
        <v>7</v>
      </c>
      <c r="F1351" s="3" t="str">
        <f>TEXT(SalesDataTable[[#This Row],[Order Date]],"MMM")</f>
        <v>Jul</v>
      </c>
      <c r="G1351" s="3" t="s">
        <v>11</v>
      </c>
      <c r="H1351" s="3" t="s">
        <v>12</v>
      </c>
      <c r="I1351" s="3" t="s">
        <v>19</v>
      </c>
      <c r="J1351" s="3" t="s">
        <v>3</v>
      </c>
      <c r="K1351" s="3" t="s">
        <v>9</v>
      </c>
      <c r="L1351" s="3" t="s">
        <v>17</v>
      </c>
      <c r="M1351" s="4">
        <v>2</v>
      </c>
      <c r="N1351" s="5">
        <v>145.75</v>
      </c>
      <c r="O1351" s="6">
        <v>0.05</v>
      </c>
      <c r="P1351" s="5">
        <v>79.319999999999993</v>
      </c>
      <c r="Q1351" s="5">
        <f t="shared" si="84"/>
        <v>276.92500000000001</v>
      </c>
      <c r="R1351" s="5">
        <f t="shared" si="85"/>
        <v>158.63999999999999</v>
      </c>
      <c r="S1351" s="5">
        <f t="shared" si="86"/>
        <v>118.28500000000003</v>
      </c>
      <c r="T1351" s="7">
        <f t="shared" si="87"/>
        <v>0.42713731154644768</v>
      </c>
    </row>
    <row r="1352" spans="1:20" ht="15.5" x14ac:dyDescent="0.35">
      <c r="A1352" s="1">
        <v>1279</v>
      </c>
      <c r="B1352" s="2">
        <v>46216</v>
      </c>
      <c r="C1352" s="3">
        <f>YEAR(SalesDataTable[[#This Row],[Order Date]])</f>
        <v>2026</v>
      </c>
      <c r="D1352" s="8" t="str">
        <f>"Q"&amp;ROUNDUP(MONTH(SalesDataTable[[#This Row],[Order Date]])/3,0)</f>
        <v>Q3</v>
      </c>
      <c r="E1352" s="3">
        <f>MONTH(SalesDataTable[[#This Row],[Order Date]])</f>
        <v>7</v>
      </c>
      <c r="F1352" s="3" t="str">
        <f>TEXT(SalesDataTable[[#This Row],[Order Date]],"MMM")</f>
        <v>Jul</v>
      </c>
      <c r="G1352" s="3" t="s">
        <v>20</v>
      </c>
      <c r="H1352" s="3" t="s">
        <v>33</v>
      </c>
      <c r="I1352" s="3" t="s">
        <v>28</v>
      </c>
      <c r="J1352" s="3" t="s">
        <v>13</v>
      </c>
      <c r="K1352" s="3" t="s">
        <v>23</v>
      </c>
      <c r="L1352" s="3" t="s">
        <v>29</v>
      </c>
      <c r="M1352" s="4">
        <v>2</v>
      </c>
      <c r="N1352" s="5">
        <v>193.76</v>
      </c>
      <c r="O1352" s="6">
        <v>0.1</v>
      </c>
      <c r="P1352" s="5">
        <v>104.66</v>
      </c>
      <c r="Q1352" s="5">
        <f t="shared" si="84"/>
        <v>348.76799999999997</v>
      </c>
      <c r="R1352" s="5">
        <f t="shared" si="85"/>
        <v>209.32</v>
      </c>
      <c r="S1352" s="5">
        <f t="shared" si="86"/>
        <v>139.44799999999998</v>
      </c>
      <c r="T1352" s="7">
        <f t="shared" si="87"/>
        <v>0.39983025965684921</v>
      </c>
    </row>
    <row r="1353" spans="1:20" ht="15.5" x14ac:dyDescent="0.35">
      <c r="A1353" s="1">
        <v>1534</v>
      </c>
      <c r="B1353" s="2">
        <v>46216</v>
      </c>
      <c r="C1353" s="3">
        <f>YEAR(SalesDataTable[[#This Row],[Order Date]])</f>
        <v>2026</v>
      </c>
      <c r="D1353" s="8" t="str">
        <f>"Q"&amp;ROUNDUP(MONTH(SalesDataTable[[#This Row],[Order Date]])/3,0)</f>
        <v>Q3</v>
      </c>
      <c r="E1353" s="3">
        <f>MONTH(SalesDataTable[[#This Row],[Order Date]])</f>
        <v>7</v>
      </c>
      <c r="F1353" s="3" t="str">
        <f>TEXT(SalesDataTable[[#This Row],[Order Date]],"MMM")</f>
        <v>Jul</v>
      </c>
      <c r="G1353" s="3" t="s">
        <v>11</v>
      </c>
      <c r="H1353" s="3" t="s">
        <v>52</v>
      </c>
      <c r="I1353" s="3" t="s">
        <v>2</v>
      </c>
      <c r="J1353" s="3" t="s">
        <v>3</v>
      </c>
      <c r="K1353" s="3" t="s">
        <v>9</v>
      </c>
      <c r="L1353" s="3" t="s">
        <v>17</v>
      </c>
      <c r="M1353" s="4">
        <v>2</v>
      </c>
      <c r="N1353" s="5">
        <v>146.09</v>
      </c>
      <c r="O1353" s="6">
        <v>0.1</v>
      </c>
      <c r="P1353" s="5">
        <v>79.36</v>
      </c>
      <c r="Q1353" s="5">
        <f t="shared" si="84"/>
        <v>262.96199999999999</v>
      </c>
      <c r="R1353" s="5">
        <f t="shared" si="85"/>
        <v>158.72</v>
      </c>
      <c r="S1353" s="5">
        <f t="shared" si="86"/>
        <v>104.24199999999999</v>
      </c>
      <c r="T1353" s="7">
        <f t="shared" si="87"/>
        <v>0.39641469109605187</v>
      </c>
    </row>
    <row r="1354" spans="1:20" ht="15.5" x14ac:dyDescent="0.35">
      <c r="A1354" s="1">
        <v>2147</v>
      </c>
      <c r="B1354" s="2">
        <v>46216</v>
      </c>
      <c r="C1354" s="3">
        <f>YEAR(SalesDataTable[[#This Row],[Order Date]])</f>
        <v>2026</v>
      </c>
      <c r="D1354" s="8" t="str">
        <f>"Q"&amp;ROUNDUP(MONTH(SalesDataTable[[#This Row],[Order Date]])/3,0)</f>
        <v>Q3</v>
      </c>
      <c r="E1354" s="3">
        <f>MONTH(SalesDataTable[[#This Row],[Order Date]])</f>
        <v>7</v>
      </c>
      <c r="F1354" s="3" t="str">
        <f>TEXT(SalesDataTable[[#This Row],[Order Date]],"MMM")</f>
        <v>Jul</v>
      </c>
      <c r="G1354" s="3" t="s">
        <v>6</v>
      </c>
      <c r="H1354" s="3" t="s">
        <v>49</v>
      </c>
      <c r="I1354" s="3" t="s">
        <v>19</v>
      </c>
      <c r="J1354" s="3" t="s">
        <v>13</v>
      </c>
      <c r="K1354" s="3" t="s">
        <v>14</v>
      </c>
      <c r="L1354" s="3" t="s">
        <v>44</v>
      </c>
      <c r="M1354" s="4">
        <v>1</v>
      </c>
      <c r="N1354" s="5">
        <v>131.91999999999999</v>
      </c>
      <c r="O1354" s="6">
        <v>0</v>
      </c>
      <c r="P1354" s="5">
        <v>66.19</v>
      </c>
      <c r="Q1354" s="5">
        <f t="shared" si="84"/>
        <v>131.91999999999999</v>
      </c>
      <c r="R1354" s="5">
        <f t="shared" si="85"/>
        <v>66.19</v>
      </c>
      <c r="S1354" s="5">
        <f t="shared" si="86"/>
        <v>65.72999999999999</v>
      </c>
      <c r="T1354" s="7">
        <f t="shared" si="87"/>
        <v>0.49825651910248631</v>
      </c>
    </row>
    <row r="1355" spans="1:20" ht="15.5" x14ac:dyDescent="0.35">
      <c r="A1355" s="1">
        <v>2385</v>
      </c>
      <c r="B1355" s="2">
        <v>46216</v>
      </c>
      <c r="C1355" s="3">
        <f>YEAR(SalesDataTable[[#This Row],[Order Date]])</f>
        <v>2026</v>
      </c>
      <c r="D1355" s="8" t="str">
        <f>"Q"&amp;ROUNDUP(MONTH(SalesDataTable[[#This Row],[Order Date]])/3,0)</f>
        <v>Q3</v>
      </c>
      <c r="E1355" s="3">
        <f>MONTH(SalesDataTable[[#This Row],[Order Date]])</f>
        <v>7</v>
      </c>
      <c r="F1355" s="3" t="str">
        <f>TEXT(SalesDataTable[[#This Row],[Order Date]],"MMM")</f>
        <v>Jul</v>
      </c>
      <c r="G1355" s="3" t="s">
        <v>6</v>
      </c>
      <c r="H1355" s="3" t="s">
        <v>41</v>
      </c>
      <c r="I1355" s="3" t="s">
        <v>8</v>
      </c>
      <c r="J1355" s="3" t="s">
        <v>16</v>
      </c>
      <c r="K1355" s="3" t="s">
        <v>23</v>
      </c>
      <c r="L1355" s="3" t="s">
        <v>40</v>
      </c>
      <c r="M1355" s="4">
        <v>6</v>
      </c>
      <c r="N1355" s="5">
        <v>83.28</v>
      </c>
      <c r="O1355" s="6">
        <v>0.15</v>
      </c>
      <c r="P1355" s="5">
        <v>38.76</v>
      </c>
      <c r="Q1355" s="5">
        <f t="shared" si="84"/>
        <v>424.72800000000001</v>
      </c>
      <c r="R1355" s="5">
        <f t="shared" si="85"/>
        <v>232.56</v>
      </c>
      <c r="S1355" s="5">
        <f t="shared" si="86"/>
        <v>192.16800000000001</v>
      </c>
      <c r="T1355" s="7">
        <f t="shared" si="87"/>
        <v>0.45244956772334294</v>
      </c>
    </row>
    <row r="1356" spans="1:20" ht="15.5" x14ac:dyDescent="0.35">
      <c r="A1356" s="1">
        <v>2517</v>
      </c>
      <c r="B1356" s="2">
        <v>46216</v>
      </c>
      <c r="C1356" s="3">
        <f>YEAR(SalesDataTable[[#This Row],[Order Date]])</f>
        <v>2026</v>
      </c>
      <c r="D1356" s="8" t="str">
        <f>"Q"&amp;ROUNDUP(MONTH(SalesDataTable[[#This Row],[Order Date]])/3,0)</f>
        <v>Q3</v>
      </c>
      <c r="E1356" s="3">
        <f>MONTH(SalesDataTable[[#This Row],[Order Date]])</f>
        <v>7</v>
      </c>
      <c r="F1356" s="3" t="str">
        <f>TEXT(SalesDataTable[[#This Row],[Order Date]],"MMM")</f>
        <v>Jul</v>
      </c>
      <c r="G1356" s="3" t="s">
        <v>6</v>
      </c>
      <c r="H1356" s="3" t="s">
        <v>27</v>
      </c>
      <c r="I1356" s="3" t="s">
        <v>2</v>
      </c>
      <c r="J1356" s="3" t="s">
        <v>13</v>
      </c>
      <c r="K1356" s="3" t="s">
        <v>14</v>
      </c>
      <c r="L1356" s="3" t="s">
        <v>15</v>
      </c>
      <c r="M1356" s="4">
        <v>1</v>
      </c>
      <c r="N1356" s="5">
        <v>36.479999999999997</v>
      </c>
      <c r="O1356" s="6">
        <v>0.05</v>
      </c>
      <c r="P1356" s="5">
        <v>13.22</v>
      </c>
      <c r="Q1356" s="5">
        <f t="shared" si="84"/>
        <v>34.655999999999999</v>
      </c>
      <c r="R1356" s="5">
        <f t="shared" si="85"/>
        <v>13.22</v>
      </c>
      <c r="S1356" s="5">
        <f t="shared" si="86"/>
        <v>21.436</v>
      </c>
      <c r="T1356" s="7">
        <f t="shared" si="87"/>
        <v>0.61853647276084955</v>
      </c>
    </row>
    <row r="1357" spans="1:20" ht="15.5" x14ac:dyDescent="0.35">
      <c r="A1357" s="1">
        <v>2746</v>
      </c>
      <c r="B1357" s="2">
        <v>46216</v>
      </c>
      <c r="C1357" s="3">
        <f>YEAR(SalesDataTable[[#This Row],[Order Date]])</f>
        <v>2026</v>
      </c>
      <c r="D1357" s="8" t="str">
        <f>"Q"&amp;ROUNDUP(MONTH(SalesDataTable[[#This Row],[Order Date]])/3,0)</f>
        <v>Q3</v>
      </c>
      <c r="E1357" s="3">
        <f>MONTH(SalesDataTable[[#This Row],[Order Date]])</f>
        <v>7</v>
      </c>
      <c r="F1357" s="3" t="str">
        <f>TEXT(SalesDataTable[[#This Row],[Order Date]],"MMM")</f>
        <v>Jul</v>
      </c>
      <c r="G1357" s="3" t="s">
        <v>0</v>
      </c>
      <c r="H1357" s="3" t="s">
        <v>1</v>
      </c>
      <c r="I1357" s="3" t="s">
        <v>19</v>
      </c>
      <c r="J1357" s="3" t="s">
        <v>13</v>
      </c>
      <c r="K1357" s="3" t="s">
        <v>9</v>
      </c>
      <c r="L1357" s="3" t="s">
        <v>37</v>
      </c>
      <c r="M1357" s="4">
        <v>3</v>
      </c>
      <c r="N1357" s="5">
        <v>155.44</v>
      </c>
      <c r="O1357" s="6">
        <v>0.05</v>
      </c>
      <c r="P1357" s="5">
        <v>79.95</v>
      </c>
      <c r="Q1357" s="5">
        <f t="shared" si="84"/>
        <v>443.00399999999996</v>
      </c>
      <c r="R1357" s="5">
        <f t="shared" si="85"/>
        <v>239.85000000000002</v>
      </c>
      <c r="S1357" s="5">
        <f t="shared" si="86"/>
        <v>203.15399999999994</v>
      </c>
      <c r="T1357" s="7">
        <f t="shared" si="87"/>
        <v>0.45858276674702703</v>
      </c>
    </row>
    <row r="1358" spans="1:20" ht="15.5" x14ac:dyDescent="0.35">
      <c r="A1358" s="1">
        <v>3297</v>
      </c>
      <c r="B1358" s="2">
        <v>46216</v>
      </c>
      <c r="C1358" s="3">
        <f>YEAR(SalesDataTable[[#This Row],[Order Date]])</f>
        <v>2026</v>
      </c>
      <c r="D1358" s="8" t="str">
        <f>"Q"&amp;ROUNDUP(MONTH(SalesDataTable[[#This Row],[Order Date]])/3,0)</f>
        <v>Q3</v>
      </c>
      <c r="E1358" s="3">
        <f>MONTH(SalesDataTable[[#This Row],[Order Date]])</f>
        <v>7</v>
      </c>
      <c r="F1358" s="3" t="str">
        <f>TEXT(SalesDataTable[[#This Row],[Order Date]],"MMM")</f>
        <v>Jul</v>
      </c>
      <c r="G1358" s="3" t="s">
        <v>0</v>
      </c>
      <c r="H1358" s="3" t="s">
        <v>50</v>
      </c>
      <c r="I1358" s="3" t="s">
        <v>8</v>
      </c>
      <c r="J1358" s="3" t="s">
        <v>3</v>
      </c>
      <c r="K1358" s="3" t="s">
        <v>34</v>
      </c>
      <c r="L1358" s="3" t="s">
        <v>35</v>
      </c>
      <c r="M1358" s="4">
        <v>6</v>
      </c>
      <c r="N1358" s="5">
        <v>40.58</v>
      </c>
      <c r="O1358" s="6">
        <v>0.15</v>
      </c>
      <c r="P1358" s="5">
        <v>15.06</v>
      </c>
      <c r="Q1358" s="5">
        <f t="shared" si="84"/>
        <v>206.958</v>
      </c>
      <c r="R1358" s="5">
        <f t="shared" si="85"/>
        <v>90.36</v>
      </c>
      <c r="S1358" s="5">
        <f t="shared" si="86"/>
        <v>116.598</v>
      </c>
      <c r="T1358" s="7">
        <f t="shared" si="87"/>
        <v>0.5633896732670397</v>
      </c>
    </row>
    <row r="1359" spans="1:20" ht="15.5" x14ac:dyDescent="0.35">
      <c r="A1359" s="1">
        <v>772</v>
      </c>
      <c r="B1359" s="2">
        <v>46217</v>
      </c>
      <c r="C1359" s="3">
        <f>YEAR(SalesDataTable[[#This Row],[Order Date]])</f>
        <v>2026</v>
      </c>
      <c r="D1359" s="8" t="str">
        <f>"Q"&amp;ROUNDUP(MONTH(SalesDataTable[[#This Row],[Order Date]])/3,0)</f>
        <v>Q3</v>
      </c>
      <c r="E1359" s="3">
        <f>MONTH(SalesDataTable[[#This Row],[Order Date]])</f>
        <v>7</v>
      </c>
      <c r="F1359" s="3" t="str">
        <f>TEXT(SalesDataTable[[#This Row],[Order Date]],"MMM")</f>
        <v>Jul</v>
      </c>
      <c r="G1359" s="3" t="s">
        <v>20</v>
      </c>
      <c r="H1359" s="3" t="s">
        <v>47</v>
      </c>
      <c r="I1359" s="3" t="s">
        <v>2</v>
      </c>
      <c r="J1359" s="3" t="s">
        <v>3</v>
      </c>
      <c r="K1359" s="3" t="s">
        <v>4</v>
      </c>
      <c r="L1359" s="3" t="s">
        <v>30</v>
      </c>
      <c r="M1359" s="4">
        <v>2</v>
      </c>
      <c r="N1359" s="5">
        <v>101.03</v>
      </c>
      <c r="O1359" s="6">
        <v>0.1</v>
      </c>
      <c r="P1359" s="5">
        <v>50.98</v>
      </c>
      <c r="Q1359" s="5">
        <f t="shared" si="84"/>
        <v>181.85400000000001</v>
      </c>
      <c r="R1359" s="5">
        <f t="shared" si="85"/>
        <v>101.96</v>
      </c>
      <c r="S1359" s="5">
        <f t="shared" si="86"/>
        <v>79.89400000000002</v>
      </c>
      <c r="T1359" s="7">
        <f t="shared" si="87"/>
        <v>0.43933045190097558</v>
      </c>
    </row>
    <row r="1360" spans="1:20" ht="15.5" x14ac:dyDescent="0.35">
      <c r="A1360" s="1">
        <v>838</v>
      </c>
      <c r="B1360" s="2">
        <v>46217</v>
      </c>
      <c r="C1360" s="3">
        <f>YEAR(SalesDataTable[[#This Row],[Order Date]])</f>
        <v>2026</v>
      </c>
      <c r="D1360" s="8" t="str">
        <f>"Q"&amp;ROUNDUP(MONTH(SalesDataTable[[#This Row],[Order Date]])/3,0)</f>
        <v>Q3</v>
      </c>
      <c r="E1360" s="3">
        <f>MONTH(SalesDataTable[[#This Row],[Order Date]])</f>
        <v>7</v>
      </c>
      <c r="F1360" s="3" t="str">
        <f>TEXT(SalesDataTable[[#This Row],[Order Date]],"MMM")</f>
        <v>Jul</v>
      </c>
      <c r="G1360" s="3" t="s">
        <v>0</v>
      </c>
      <c r="H1360" s="3" t="s">
        <v>36</v>
      </c>
      <c r="I1360" s="3" t="s">
        <v>19</v>
      </c>
      <c r="J1360" s="3" t="s">
        <v>3</v>
      </c>
      <c r="K1360" s="3" t="s">
        <v>23</v>
      </c>
      <c r="L1360" s="3" t="s">
        <v>40</v>
      </c>
      <c r="M1360" s="4">
        <v>1</v>
      </c>
      <c r="N1360" s="5">
        <v>80.150000000000006</v>
      </c>
      <c r="O1360" s="6">
        <v>0.05</v>
      </c>
      <c r="P1360" s="5">
        <v>38.89</v>
      </c>
      <c r="Q1360" s="5">
        <f t="shared" si="84"/>
        <v>76.142499999999998</v>
      </c>
      <c r="R1360" s="5">
        <f t="shared" si="85"/>
        <v>38.89</v>
      </c>
      <c r="S1360" s="5">
        <f t="shared" si="86"/>
        <v>37.252499999999998</v>
      </c>
      <c r="T1360" s="7">
        <f t="shared" si="87"/>
        <v>0.48924713530551267</v>
      </c>
    </row>
    <row r="1361" spans="1:20" ht="15.5" x14ac:dyDescent="0.35">
      <c r="A1361" s="1">
        <v>1144</v>
      </c>
      <c r="B1361" s="2">
        <v>46217</v>
      </c>
      <c r="C1361" s="3">
        <f>YEAR(SalesDataTable[[#This Row],[Order Date]])</f>
        <v>2026</v>
      </c>
      <c r="D1361" s="8" t="str">
        <f>"Q"&amp;ROUNDUP(MONTH(SalesDataTable[[#This Row],[Order Date]])/3,0)</f>
        <v>Q3</v>
      </c>
      <c r="E1361" s="3">
        <f>MONTH(SalesDataTable[[#This Row],[Order Date]])</f>
        <v>7</v>
      </c>
      <c r="F1361" s="3" t="str">
        <f>TEXT(SalesDataTable[[#This Row],[Order Date]],"MMM")</f>
        <v>Jul</v>
      </c>
      <c r="G1361" s="3" t="s">
        <v>11</v>
      </c>
      <c r="H1361" s="3" t="s">
        <v>12</v>
      </c>
      <c r="I1361" s="3" t="s">
        <v>19</v>
      </c>
      <c r="J1361" s="3" t="s">
        <v>13</v>
      </c>
      <c r="K1361" s="3" t="s">
        <v>23</v>
      </c>
      <c r="L1361" s="3" t="s">
        <v>40</v>
      </c>
      <c r="M1361" s="4">
        <v>1</v>
      </c>
      <c r="N1361" s="5">
        <v>83.74</v>
      </c>
      <c r="O1361" s="6">
        <v>0</v>
      </c>
      <c r="P1361" s="5">
        <v>38.96</v>
      </c>
      <c r="Q1361" s="5">
        <f t="shared" si="84"/>
        <v>83.74</v>
      </c>
      <c r="R1361" s="5">
        <f t="shared" si="85"/>
        <v>38.96</v>
      </c>
      <c r="S1361" s="5">
        <f t="shared" si="86"/>
        <v>44.779999999999994</v>
      </c>
      <c r="T1361" s="7">
        <f t="shared" si="87"/>
        <v>0.53475041796035339</v>
      </c>
    </row>
    <row r="1362" spans="1:20" ht="15.5" x14ac:dyDescent="0.35">
      <c r="A1362" s="1">
        <v>1686</v>
      </c>
      <c r="B1362" s="2">
        <v>46217</v>
      </c>
      <c r="C1362" s="3">
        <f>YEAR(SalesDataTable[[#This Row],[Order Date]])</f>
        <v>2026</v>
      </c>
      <c r="D1362" s="8" t="str">
        <f>"Q"&amp;ROUNDUP(MONTH(SalesDataTable[[#This Row],[Order Date]])/3,0)</f>
        <v>Q3</v>
      </c>
      <c r="E1362" s="3">
        <f>MONTH(SalesDataTable[[#This Row],[Order Date]])</f>
        <v>7</v>
      </c>
      <c r="F1362" s="3" t="str">
        <f>TEXT(SalesDataTable[[#This Row],[Order Date]],"MMM")</f>
        <v>Jul</v>
      </c>
      <c r="G1362" s="3" t="s">
        <v>11</v>
      </c>
      <c r="H1362" s="3" t="s">
        <v>25</v>
      </c>
      <c r="I1362" s="3" t="s">
        <v>8</v>
      </c>
      <c r="J1362" s="3" t="s">
        <v>3</v>
      </c>
      <c r="K1362" s="3" t="s">
        <v>14</v>
      </c>
      <c r="L1362" s="3" t="s">
        <v>15</v>
      </c>
      <c r="M1362" s="4">
        <v>8</v>
      </c>
      <c r="N1362" s="5">
        <v>35.75</v>
      </c>
      <c r="O1362" s="6">
        <v>0.15</v>
      </c>
      <c r="P1362" s="5">
        <v>13.56</v>
      </c>
      <c r="Q1362" s="5">
        <f t="shared" si="84"/>
        <v>243.1</v>
      </c>
      <c r="R1362" s="5">
        <f t="shared" si="85"/>
        <v>108.48</v>
      </c>
      <c r="S1362" s="5">
        <f t="shared" si="86"/>
        <v>134.62</v>
      </c>
      <c r="T1362" s="7">
        <f t="shared" si="87"/>
        <v>0.55376388317564795</v>
      </c>
    </row>
    <row r="1363" spans="1:20" ht="15.5" x14ac:dyDescent="0.35">
      <c r="A1363" s="1">
        <v>2823</v>
      </c>
      <c r="B1363" s="2">
        <v>46217</v>
      </c>
      <c r="C1363" s="3">
        <f>YEAR(SalesDataTable[[#This Row],[Order Date]])</f>
        <v>2026</v>
      </c>
      <c r="D1363" s="8" t="str">
        <f>"Q"&amp;ROUNDUP(MONTH(SalesDataTable[[#This Row],[Order Date]])/3,0)</f>
        <v>Q3</v>
      </c>
      <c r="E1363" s="3">
        <f>MONTH(SalesDataTable[[#This Row],[Order Date]])</f>
        <v>7</v>
      </c>
      <c r="F1363" s="3" t="str">
        <f>TEXT(SalesDataTable[[#This Row],[Order Date]],"MMM")</f>
        <v>Jul</v>
      </c>
      <c r="G1363" s="3" t="s">
        <v>0</v>
      </c>
      <c r="H1363" s="3" t="s">
        <v>50</v>
      </c>
      <c r="I1363" s="3" t="s">
        <v>2</v>
      </c>
      <c r="J1363" s="3" t="s">
        <v>13</v>
      </c>
      <c r="K1363" s="3" t="s">
        <v>4</v>
      </c>
      <c r="L1363" s="3" t="s">
        <v>5</v>
      </c>
      <c r="M1363" s="4">
        <v>3</v>
      </c>
      <c r="N1363" s="5">
        <v>81.39</v>
      </c>
      <c r="O1363" s="6">
        <v>0</v>
      </c>
      <c r="P1363" s="5">
        <v>43.54</v>
      </c>
      <c r="Q1363" s="5">
        <f t="shared" si="84"/>
        <v>244.17000000000002</v>
      </c>
      <c r="R1363" s="5">
        <f t="shared" si="85"/>
        <v>130.62</v>
      </c>
      <c r="S1363" s="5">
        <f t="shared" si="86"/>
        <v>113.55000000000001</v>
      </c>
      <c r="T1363" s="7">
        <f t="shared" si="87"/>
        <v>0.46504484580415284</v>
      </c>
    </row>
    <row r="1364" spans="1:20" ht="15.5" x14ac:dyDescent="0.35">
      <c r="A1364" s="1">
        <v>2883</v>
      </c>
      <c r="B1364" s="2">
        <v>46217</v>
      </c>
      <c r="C1364" s="3">
        <f>YEAR(SalesDataTable[[#This Row],[Order Date]])</f>
        <v>2026</v>
      </c>
      <c r="D1364" s="8" t="str">
        <f>"Q"&amp;ROUNDUP(MONTH(SalesDataTable[[#This Row],[Order Date]])/3,0)</f>
        <v>Q3</v>
      </c>
      <c r="E1364" s="3">
        <f>MONTH(SalesDataTable[[#This Row],[Order Date]])</f>
        <v>7</v>
      </c>
      <c r="F1364" s="3" t="str">
        <f>TEXT(SalesDataTable[[#This Row],[Order Date]],"MMM")</f>
        <v>Jul</v>
      </c>
      <c r="G1364" s="3" t="s">
        <v>11</v>
      </c>
      <c r="H1364" s="3" t="s">
        <v>39</v>
      </c>
      <c r="I1364" s="3" t="s">
        <v>28</v>
      </c>
      <c r="J1364" s="3" t="s">
        <v>13</v>
      </c>
      <c r="K1364" s="3" t="s">
        <v>14</v>
      </c>
      <c r="L1364" s="3" t="s">
        <v>15</v>
      </c>
      <c r="M1364" s="4">
        <v>1</v>
      </c>
      <c r="N1364" s="5">
        <v>36.799999999999997</v>
      </c>
      <c r="O1364" s="6">
        <v>0</v>
      </c>
      <c r="P1364" s="5">
        <v>13.91</v>
      </c>
      <c r="Q1364" s="5">
        <f t="shared" si="84"/>
        <v>36.799999999999997</v>
      </c>
      <c r="R1364" s="5">
        <f t="shared" si="85"/>
        <v>13.91</v>
      </c>
      <c r="S1364" s="5">
        <f t="shared" si="86"/>
        <v>22.889999999999997</v>
      </c>
      <c r="T1364" s="7">
        <f t="shared" si="87"/>
        <v>0.62201086956521734</v>
      </c>
    </row>
    <row r="1365" spans="1:20" ht="15.5" x14ac:dyDescent="0.35">
      <c r="A1365" s="1">
        <v>3259</v>
      </c>
      <c r="B1365" s="2">
        <v>46217</v>
      </c>
      <c r="C1365" s="3">
        <f>YEAR(SalesDataTable[[#This Row],[Order Date]])</f>
        <v>2026</v>
      </c>
      <c r="D1365" s="8" t="str">
        <f>"Q"&amp;ROUNDUP(MONTH(SalesDataTable[[#This Row],[Order Date]])/3,0)</f>
        <v>Q3</v>
      </c>
      <c r="E1365" s="3">
        <f>MONTH(SalesDataTable[[#This Row],[Order Date]])</f>
        <v>7</v>
      </c>
      <c r="F1365" s="3" t="str">
        <f>TEXT(SalesDataTable[[#This Row],[Order Date]],"MMM")</f>
        <v>Jul</v>
      </c>
      <c r="G1365" s="3" t="s">
        <v>11</v>
      </c>
      <c r="H1365" s="3" t="s">
        <v>52</v>
      </c>
      <c r="I1365" s="3" t="s">
        <v>8</v>
      </c>
      <c r="J1365" s="3" t="s">
        <v>3</v>
      </c>
      <c r="K1365" s="3" t="s">
        <v>23</v>
      </c>
      <c r="L1365" s="3" t="s">
        <v>29</v>
      </c>
      <c r="M1365" s="4">
        <v>6</v>
      </c>
      <c r="N1365" s="5">
        <v>194.15</v>
      </c>
      <c r="O1365" s="6">
        <v>0.1</v>
      </c>
      <c r="P1365" s="5">
        <v>105.12</v>
      </c>
      <c r="Q1365" s="5">
        <f t="shared" si="84"/>
        <v>1048.4100000000001</v>
      </c>
      <c r="R1365" s="5">
        <f t="shared" si="85"/>
        <v>630.72</v>
      </c>
      <c r="S1365" s="5">
        <f t="shared" si="86"/>
        <v>417.69000000000005</v>
      </c>
      <c r="T1365" s="7">
        <f t="shared" si="87"/>
        <v>0.3984032964202936</v>
      </c>
    </row>
    <row r="1366" spans="1:20" ht="15.5" x14ac:dyDescent="0.35">
      <c r="A1366" s="1">
        <v>3709</v>
      </c>
      <c r="B1366" s="2">
        <v>46217</v>
      </c>
      <c r="C1366" s="3">
        <f>YEAR(SalesDataTable[[#This Row],[Order Date]])</f>
        <v>2026</v>
      </c>
      <c r="D1366" s="8" t="str">
        <f>"Q"&amp;ROUNDUP(MONTH(SalesDataTable[[#This Row],[Order Date]])/3,0)</f>
        <v>Q3</v>
      </c>
      <c r="E1366" s="3">
        <f>MONTH(SalesDataTable[[#This Row],[Order Date]])</f>
        <v>7</v>
      </c>
      <c r="F1366" s="3" t="str">
        <f>TEXT(SalesDataTable[[#This Row],[Order Date]],"MMM")</f>
        <v>Jul</v>
      </c>
      <c r="G1366" s="3" t="s">
        <v>0</v>
      </c>
      <c r="H1366" s="3" t="s">
        <v>36</v>
      </c>
      <c r="I1366" s="3" t="s">
        <v>2</v>
      </c>
      <c r="J1366" s="3" t="s">
        <v>13</v>
      </c>
      <c r="K1366" s="3" t="s">
        <v>34</v>
      </c>
      <c r="L1366" s="3" t="s">
        <v>45</v>
      </c>
      <c r="M1366" s="4">
        <v>1</v>
      </c>
      <c r="N1366" s="5">
        <v>50.94</v>
      </c>
      <c r="O1366" s="6">
        <v>0</v>
      </c>
      <c r="P1366" s="5">
        <v>22.28</v>
      </c>
      <c r="Q1366" s="5">
        <f t="shared" si="84"/>
        <v>50.94</v>
      </c>
      <c r="R1366" s="5">
        <f t="shared" si="85"/>
        <v>22.28</v>
      </c>
      <c r="S1366" s="5">
        <f t="shared" si="86"/>
        <v>28.659999999999997</v>
      </c>
      <c r="T1366" s="7">
        <f t="shared" si="87"/>
        <v>0.5626226933647428</v>
      </c>
    </row>
    <row r="1367" spans="1:20" ht="15.5" x14ac:dyDescent="0.35">
      <c r="A1367" s="1">
        <v>61</v>
      </c>
      <c r="B1367" s="2">
        <v>46218</v>
      </c>
      <c r="C1367" s="3">
        <f>YEAR(SalesDataTable[[#This Row],[Order Date]])</f>
        <v>2026</v>
      </c>
      <c r="D1367" s="8" t="str">
        <f>"Q"&amp;ROUNDUP(MONTH(SalesDataTable[[#This Row],[Order Date]])/3,0)</f>
        <v>Q3</v>
      </c>
      <c r="E1367" s="3">
        <f>MONTH(SalesDataTable[[#This Row],[Order Date]])</f>
        <v>7</v>
      </c>
      <c r="F1367" s="3" t="str">
        <f>TEXT(SalesDataTable[[#This Row],[Order Date]],"MMM")</f>
        <v>Jul</v>
      </c>
      <c r="G1367" s="3" t="s">
        <v>20</v>
      </c>
      <c r="H1367" s="3" t="s">
        <v>33</v>
      </c>
      <c r="I1367" s="3" t="s">
        <v>2</v>
      </c>
      <c r="J1367" s="3" t="s">
        <v>3</v>
      </c>
      <c r="K1367" s="3" t="s">
        <v>34</v>
      </c>
      <c r="L1367" s="3" t="s">
        <v>38</v>
      </c>
      <c r="M1367" s="4">
        <v>2</v>
      </c>
      <c r="N1367" s="5">
        <v>125.89</v>
      </c>
      <c r="O1367" s="6">
        <v>0</v>
      </c>
      <c r="P1367" s="5">
        <v>70.8</v>
      </c>
      <c r="Q1367" s="5">
        <f t="shared" si="84"/>
        <v>251.78</v>
      </c>
      <c r="R1367" s="5">
        <f t="shared" si="85"/>
        <v>141.6</v>
      </c>
      <c r="S1367" s="5">
        <f t="shared" si="86"/>
        <v>110.18</v>
      </c>
      <c r="T1367" s="7">
        <f t="shared" si="87"/>
        <v>0.43760425768528083</v>
      </c>
    </row>
    <row r="1368" spans="1:20" ht="15.5" x14ac:dyDescent="0.35">
      <c r="A1368" s="1">
        <v>357</v>
      </c>
      <c r="B1368" s="2">
        <v>46218</v>
      </c>
      <c r="C1368" s="3">
        <f>YEAR(SalesDataTable[[#This Row],[Order Date]])</f>
        <v>2026</v>
      </c>
      <c r="D1368" s="8" t="str">
        <f>"Q"&amp;ROUNDUP(MONTH(SalesDataTable[[#This Row],[Order Date]])/3,0)</f>
        <v>Q3</v>
      </c>
      <c r="E1368" s="3">
        <f>MONTH(SalesDataTable[[#This Row],[Order Date]])</f>
        <v>7</v>
      </c>
      <c r="F1368" s="3" t="str">
        <f>TEXT(SalesDataTable[[#This Row],[Order Date]],"MMM")</f>
        <v>Jul</v>
      </c>
      <c r="G1368" s="3" t="s">
        <v>0</v>
      </c>
      <c r="H1368" s="3" t="s">
        <v>36</v>
      </c>
      <c r="I1368" s="3" t="s">
        <v>2</v>
      </c>
      <c r="J1368" s="3" t="s">
        <v>13</v>
      </c>
      <c r="K1368" s="3" t="s">
        <v>34</v>
      </c>
      <c r="L1368" s="3" t="s">
        <v>45</v>
      </c>
      <c r="M1368" s="4">
        <v>2</v>
      </c>
      <c r="N1368" s="5">
        <v>51.9</v>
      </c>
      <c r="O1368" s="6">
        <v>0</v>
      </c>
      <c r="P1368" s="5">
        <v>21.82</v>
      </c>
      <c r="Q1368" s="5">
        <f t="shared" si="84"/>
        <v>103.8</v>
      </c>
      <c r="R1368" s="5">
        <f t="shared" si="85"/>
        <v>43.64</v>
      </c>
      <c r="S1368" s="5">
        <f t="shared" si="86"/>
        <v>60.16</v>
      </c>
      <c r="T1368" s="7">
        <f t="shared" si="87"/>
        <v>0.57957610789980729</v>
      </c>
    </row>
    <row r="1369" spans="1:20" ht="15.5" x14ac:dyDescent="0.35">
      <c r="A1369" s="1">
        <v>1607</v>
      </c>
      <c r="B1369" s="2">
        <v>46218</v>
      </c>
      <c r="C1369" s="3">
        <f>YEAR(SalesDataTable[[#This Row],[Order Date]])</f>
        <v>2026</v>
      </c>
      <c r="D1369" s="8" t="str">
        <f>"Q"&amp;ROUNDUP(MONTH(SalesDataTable[[#This Row],[Order Date]])/3,0)</f>
        <v>Q3</v>
      </c>
      <c r="E1369" s="3">
        <f>MONTH(SalesDataTable[[#This Row],[Order Date]])</f>
        <v>7</v>
      </c>
      <c r="F1369" s="3" t="str">
        <f>TEXT(SalesDataTable[[#This Row],[Order Date]],"MMM")</f>
        <v>Jul</v>
      </c>
      <c r="G1369" s="3" t="s">
        <v>0</v>
      </c>
      <c r="H1369" s="3" t="s">
        <v>1</v>
      </c>
      <c r="I1369" s="3" t="s">
        <v>19</v>
      </c>
      <c r="J1369" s="3" t="s">
        <v>13</v>
      </c>
      <c r="K1369" s="3" t="s">
        <v>34</v>
      </c>
      <c r="L1369" s="3" t="s">
        <v>35</v>
      </c>
      <c r="M1369" s="4">
        <v>2</v>
      </c>
      <c r="N1369" s="5">
        <v>39.75</v>
      </c>
      <c r="O1369" s="6">
        <v>0</v>
      </c>
      <c r="P1369" s="5">
        <v>14.78</v>
      </c>
      <c r="Q1369" s="5">
        <f t="shared" si="84"/>
        <v>79.5</v>
      </c>
      <c r="R1369" s="5">
        <f t="shared" si="85"/>
        <v>29.56</v>
      </c>
      <c r="S1369" s="5">
        <f t="shared" si="86"/>
        <v>49.94</v>
      </c>
      <c r="T1369" s="7">
        <f t="shared" si="87"/>
        <v>0.62817610062893081</v>
      </c>
    </row>
    <row r="1370" spans="1:20" ht="15.5" x14ac:dyDescent="0.35">
      <c r="A1370" s="1">
        <v>3295</v>
      </c>
      <c r="B1370" s="2">
        <v>46218</v>
      </c>
      <c r="C1370" s="3">
        <f>YEAR(SalesDataTable[[#This Row],[Order Date]])</f>
        <v>2026</v>
      </c>
      <c r="D1370" s="8" t="str">
        <f>"Q"&amp;ROUNDUP(MONTH(SalesDataTable[[#This Row],[Order Date]])/3,0)</f>
        <v>Q3</v>
      </c>
      <c r="E1370" s="3">
        <f>MONTH(SalesDataTable[[#This Row],[Order Date]])</f>
        <v>7</v>
      </c>
      <c r="F1370" s="3" t="str">
        <f>TEXT(SalesDataTable[[#This Row],[Order Date]],"MMM")</f>
        <v>Jul</v>
      </c>
      <c r="G1370" s="3" t="s">
        <v>6</v>
      </c>
      <c r="H1370" s="3" t="s">
        <v>43</v>
      </c>
      <c r="I1370" s="3" t="s">
        <v>28</v>
      </c>
      <c r="J1370" s="3" t="s">
        <v>3</v>
      </c>
      <c r="K1370" s="3" t="s">
        <v>9</v>
      </c>
      <c r="L1370" s="3" t="s">
        <v>10</v>
      </c>
      <c r="M1370" s="4">
        <v>1</v>
      </c>
      <c r="N1370" s="5">
        <v>93.46</v>
      </c>
      <c r="O1370" s="6">
        <v>0.15</v>
      </c>
      <c r="P1370" s="5">
        <v>46.65</v>
      </c>
      <c r="Q1370" s="5">
        <f t="shared" si="84"/>
        <v>79.440999999999988</v>
      </c>
      <c r="R1370" s="5">
        <f t="shared" si="85"/>
        <v>46.65</v>
      </c>
      <c r="S1370" s="5">
        <f t="shared" si="86"/>
        <v>32.79099999999999</v>
      </c>
      <c r="T1370" s="7">
        <f t="shared" si="87"/>
        <v>0.41277174255107557</v>
      </c>
    </row>
    <row r="1371" spans="1:20" ht="15.5" x14ac:dyDescent="0.35">
      <c r="A1371" s="1">
        <v>4048</v>
      </c>
      <c r="B1371" s="2">
        <v>46218</v>
      </c>
      <c r="C1371" s="3">
        <f>YEAR(SalesDataTable[[#This Row],[Order Date]])</f>
        <v>2026</v>
      </c>
      <c r="D1371" s="8" t="str">
        <f>"Q"&amp;ROUNDUP(MONTH(SalesDataTable[[#This Row],[Order Date]])/3,0)</f>
        <v>Q3</v>
      </c>
      <c r="E1371" s="3">
        <f>MONTH(SalesDataTable[[#This Row],[Order Date]])</f>
        <v>7</v>
      </c>
      <c r="F1371" s="3" t="str">
        <f>TEXT(SalesDataTable[[#This Row],[Order Date]],"MMM")</f>
        <v>Jul</v>
      </c>
      <c r="G1371" s="3" t="s">
        <v>20</v>
      </c>
      <c r="H1371" s="3" t="s">
        <v>47</v>
      </c>
      <c r="I1371" s="3" t="s">
        <v>8</v>
      </c>
      <c r="J1371" s="3" t="s">
        <v>16</v>
      </c>
      <c r="K1371" s="3" t="s">
        <v>4</v>
      </c>
      <c r="L1371" s="3" t="s">
        <v>5</v>
      </c>
      <c r="M1371" s="4">
        <v>3</v>
      </c>
      <c r="N1371" s="5">
        <v>82.79</v>
      </c>
      <c r="O1371" s="6">
        <v>0.1</v>
      </c>
      <c r="P1371" s="5">
        <v>43.07</v>
      </c>
      <c r="Q1371" s="5">
        <f t="shared" si="84"/>
        <v>223.53300000000002</v>
      </c>
      <c r="R1371" s="5">
        <f t="shared" si="85"/>
        <v>129.21</v>
      </c>
      <c r="S1371" s="5">
        <f t="shared" si="86"/>
        <v>94.323000000000008</v>
      </c>
      <c r="T1371" s="7">
        <f t="shared" si="87"/>
        <v>0.42196454214813922</v>
      </c>
    </row>
    <row r="1372" spans="1:20" ht="15.5" x14ac:dyDescent="0.35">
      <c r="A1372" s="1">
        <v>4424</v>
      </c>
      <c r="B1372" s="2">
        <v>46218</v>
      </c>
      <c r="C1372" s="3">
        <f>YEAR(SalesDataTable[[#This Row],[Order Date]])</f>
        <v>2026</v>
      </c>
      <c r="D1372" s="8" t="str">
        <f>"Q"&amp;ROUNDUP(MONTH(SalesDataTable[[#This Row],[Order Date]])/3,0)</f>
        <v>Q3</v>
      </c>
      <c r="E1372" s="3">
        <f>MONTH(SalesDataTable[[#This Row],[Order Date]])</f>
        <v>7</v>
      </c>
      <c r="F1372" s="3" t="str">
        <f>TEXT(SalesDataTable[[#This Row],[Order Date]],"MMM")</f>
        <v>Jul</v>
      </c>
      <c r="G1372" s="3" t="s">
        <v>11</v>
      </c>
      <c r="H1372" s="3" t="s">
        <v>12</v>
      </c>
      <c r="I1372" s="3" t="s">
        <v>19</v>
      </c>
      <c r="J1372" s="3" t="s">
        <v>16</v>
      </c>
      <c r="K1372" s="3" t="s">
        <v>9</v>
      </c>
      <c r="L1372" s="3" t="s">
        <v>10</v>
      </c>
      <c r="M1372" s="4">
        <v>1</v>
      </c>
      <c r="N1372" s="5">
        <v>92.54</v>
      </c>
      <c r="O1372" s="6">
        <v>0</v>
      </c>
      <c r="P1372" s="5">
        <v>44.48</v>
      </c>
      <c r="Q1372" s="5">
        <f t="shared" si="84"/>
        <v>92.54</v>
      </c>
      <c r="R1372" s="5">
        <f t="shared" si="85"/>
        <v>44.48</v>
      </c>
      <c r="S1372" s="5">
        <f t="shared" si="86"/>
        <v>48.060000000000009</v>
      </c>
      <c r="T1372" s="7">
        <f t="shared" si="87"/>
        <v>0.51934298681651181</v>
      </c>
    </row>
    <row r="1373" spans="1:20" ht="15.5" x14ac:dyDescent="0.35">
      <c r="A1373" s="1">
        <v>4732</v>
      </c>
      <c r="B1373" s="2">
        <v>46218</v>
      </c>
      <c r="C1373" s="3">
        <f>YEAR(SalesDataTable[[#This Row],[Order Date]])</f>
        <v>2026</v>
      </c>
      <c r="D1373" s="8" t="str">
        <f>"Q"&amp;ROUNDUP(MONTH(SalesDataTable[[#This Row],[Order Date]])/3,0)</f>
        <v>Q3</v>
      </c>
      <c r="E1373" s="3">
        <f>MONTH(SalesDataTable[[#This Row],[Order Date]])</f>
        <v>7</v>
      </c>
      <c r="F1373" s="3" t="str">
        <f>TEXT(SalesDataTable[[#This Row],[Order Date]],"MMM")</f>
        <v>Jul</v>
      </c>
      <c r="G1373" s="3" t="s">
        <v>6</v>
      </c>
      <c r="H1373" s="3" t="s">
        <v>49</v>
      </c>
      <c r="I1373" s="3" t="s">
        <v>19</v>
      </c>
      <c r="J1373" s="3" t="s">
        <v>13</v>
      </c>
      <c r="K1373" s="3" t="s">
        <v>14</v>
      </c>
      <c r="L1373" s="3" t="s">
        <v>32</v>
      </c>
      <c r="M1373" s="4">
        <v>1</v>
      </c>
      <c r="N1373" s="5">
        <v>46.53</v>
      </c>
      <c r="O1373" s="6">
        <v>0</v>
      </c>
      <c r="P1373" s="5">
        <v>18.829999999999998</v>
      </c>
      <c r="Q1373" s="5">
        <f t="shared" si="84"/>
        <v>46.53</v>
      </c>
      <c r="R1373" s="5">
        <f t="shared" si="85"/>
        <v>18.829999999999998</v>
      </c>
      <c r="S1373" s="5">
        <f t="shared" si="86"/>
        <v>27.700000000000003</v>
      </c>
      <c r="T1373" s="7">
        <f t="shared" si="87"/>
        <v>0.59531485063399958</v>
      </c>
    </row>
    <row r="1374" spans="1:20" ht="15.5" x14ac:dyDescent="0.35">
      <c r="A1374" s="1">
        <v>194</v>
      </c>
      <c r="B1374" s="2">
        <v>46219</v>
      </c>
      <c r="C1374" s="3">
        <f>YEAR(SalesDataTable[[#This Row],[Order Date]])</f>
        <v>2026</v>
      </c>
      <c r="D1374" s="8" t="str">
        <f>"Q"&amp;ROUNDUP(MONTH(SalesDataTable[[#This Row],[Order Date]])/3,0)</f>
        <v>Q3</v>
      </c>
      <c r="E1374" s="3">
        <f>MONTH(SalesDataTable[[#This Row],[Order Date]])</f>
        <v>7</v>
      </c>
      <c r="F1374" s="3" t="str">
        <f>TEXT(SalesDataTable[[#This Row],[Order Date]],"MMM")</f>
        <v>Jul</v>
      </c>
      <c r="G1374" s="3" t="s">
        <v>6</v>
      </c>
      <c r="H1374" s="3" t="s">
        <v>43</v>
      </c>
      <c r="I1374" s="3" t="s">
        <v>2</v>
      </c>
      <c r="J1374" s="3" t="s">
        <v>3</v>
      </c>
      <c r="K1374" s="3" t="s">
        <v>4</v>
      </c>
      <c r="L1374" s="3" t="s">
        <v>22</v>
      </c>
      <c r="M1374" s="4">
        <v>2</v>
      </c>
      <c r="N1374" s="5">
        <v>49.69</v>
      </c>
      <c r="O1374" s="6">
        <v>0</v>
      </c>
      <c r="P1374" s="5">
        <v>21.97</v>
      </c>
      <c r="Q1374" s="5">
        <f t="shared" si="84"/>
        <v>99.38</v>
      </c>
      <c r="R1374" s="5">
        <f t="shared" si="85"/>
        <v>43.94</v>
      </c>
      <c r="S1374" s="5">
        <f t="shared" si="86"/>
        <v>55.44</v>
      </c>
      <c r="T1374" s="7">
        <f t="shared" si="87"/>
        <v>0.557858724089354</v>
      </c>
    </row>
    <row r="1375" spans="1:20" ht="15.5" x14ac:dyDescent="0.35">
      <c r="A1375" s="1">
        <v>258</v>
      </c>
      <c r="B1375" s="2">
        <v>46219</v>
      </c>
      <c r="C1375" s="3">
        <f>YEAR(SalesDataTable[[#This Row],[Order Date]])</f>
        <v>2026</v>
      </c>
      <c r="D1375" s="8" t="str">
        <f>"Q"&amp;ROUNDUP(MONTH(SalesDataTable[[#This Row],[Order Date]])/3,0)</f>
        <v>Q3</v>
      </c>
      <c r="E1375" s="3">
        <f>MONTH(SalesDataTable[[#This Row],[Order Date]])</f>
        <v>7</v>
      </c>
      <c r="F1375" s="3" t="str">
        <f>TEXT(SalesDataTable[[#This Row],[Order Date]],"MMM")</f>
        <v>Jul</v>
      </c>
      <c r="G1375" s="3" t="s">
        <v>20</v>
      </c>
      <c r="H1375" s="3" t="s">
        <v>33</v>
      </c>
      <c r="I1375" s="3" t="s">
        <v>28</v>
      </c>
      <c r="J1375" s="3" t="s">
        <v>13</v>
      </c>
      <c r="K1375" s="3" t="s">
        <v>9</v>
      </c>
      <c r="L1375" s="3" t="s">
        <v>46</v>
      </c>
      <c r="M1375" s="4">
        <v>3</v>
      </c>
      <c r="N1375" s="5">
        <v>71.34</v>
      </c>
      <c r="O1375" s="6">
        <v>0.1</v>
      </c>
      <c r="P1375" s="5">
        <v>31.71</v>
      </c>
      <c r="Q1375" s="5">
        <f t="shared" si="84"/>
        <v>192.61800000000002</v>
      </c>
      <c r="R1375" s="5">
        <f t="shared" si="85"/>
        <v>95.13</v>
      </c>
      <c r="S1375" s="5">
        <f t="shared" si="86"/>
        <v>97.488000000000028</v>
      </c>
      <c r="T1375" s="7">
        <f t="shared" si="87"/>
        <v>0.50612092327819835</v>
      </c>
    </row>
    <row r="1376" spans="1:20" ht="15.5" x14ac:dyDescent="0.35">
      <c r="A1376" s="1">
        <v>543</v>
      </c>
      <c r="B1376" s="2">
        <v>46219</v>
      </c>
      <c r="C1376" s="3">
        <f>YEAR(SalesDataTable[[#This Row],[Order Date]])</f>
        <v>2026</v>
      </c>
      <c r="D1376" s="8" t="str">
        <f>"Q"&amp;ROUNDUP(MONTH(SalesDataTable[[#This Row],[Order Date]])/3,0)</f>
        <v>Q3</v>
      </c>
      <c r="E1376" s="3">
        <f>MONTH(SalesDataTable[[#This Row],[Order Date]])</f>
        <v>7</v>
      </c>
      <c r="F1376" s="3" t="str">
        <f>TEXT(SalesDataTable[[#This Row],[Order Date]],"MMM")</f>
        <v>Jul</v>
      </c>
      <c r="G1376" s="3" t="s">
        <v>6</v>
      </c>
      <c r="H1376" s="3" t="s">
        <v>49</v>
      </c>
      <c r="I1376" s="3" t="s">
        <v>28</v>
      </c>
      <c r="J1376" s="3" t="s">
        <v>3</v>
      </c>
      <c r="K1376" s="3" t="s">
        <v>4</v>
      </c>
      <c r="L1376" s="3" t="s">
        <v>5</v>
      </c>
      <c r="M1376" s="4">
        <v>1</v>
      </c>
      <c r="N1376" s="5">
        <v>83.03</v>
      </c>
      <c r="O1376" s="6">
        <v>0</v>
      </c>
      <c r="P1376" s="5">
        <v>42.41</v>
      </c>
      <c r="Q1376" s="5">
        <f t="shared" si="84"/>
        <v>83.03</v>
      </c>
      <c r="R1376" s="5">
        <f t="shared" si="85"/>
        <v>42.41</v>
      </c>
      <c r="S1376" s="5">
        <f t="shared" si="86"/>
        <v>40.620000000000005</v>
      </c>
      <c r="T1376" s="7">
        <f t="shared" si="87"/>
        <v>0.48922076357942917</v>
      </c>
    </row>
    <row r="1377" spans="1:20" ht="15.5" x14ac:dyDescent="0.35">
      <c r="A1377" s="1">
        <v>972</v>
      </c>
      <c r="B1377" s="2">
        <v>46219</v>
      </c>
      <c r="C1377" s="3">
        <f>YEAR(SalesDataTable[[#This Row],[Order Date]])</f>
        <v>2026</v>
      </c>
      <c r="D1377" s="8" t="str">
        <f>"Q"&amp;ROUNDUP(MONTH(SalesDataTable[[#This Row],[Order Date]])/3,0)</f>
        <v>Q3</v>
      </c>
      <c r="E1377" s="3">
        <f>MONTH(SalesDataTable[[#This Row],[Order Date]])</f>
        <v>7</v>
      </c>
      <c r="F1377" s="3" t="str">
        <f>TEXT(SalesDataTable[[#This Row],[Order Date]],"MMM")</f>
        <v>Jul</v>
      </c>
      <c r="G1377" s="3" t="s">
        <v>20</v>
      </c>
      <c r="H1377" s="3" t="s">
        <v>21</v>
      </c>
      <c r="I1377" s="3" t="s">
        <v>2</v>
      </c>
      <c r="J1377" s="3" t="s">
        <v>3</v>
      </c>
      <c r="K1377" s="3" t="s">
        <v>34</v>
      </c>
      <c r="L1377" s="3" t="s">
        <v>35</v>
      </c>
      <c r="M1377" s="4">
        <v>1</v>
      </c>
      <c r="N1377" s="5">
        <v>40.799999999999997</v>
      </c>
      <c r="O1377" s="6">
        <v>0</v>
      </c>
      <c r="P1377" s="5">
        <v>14.42</v>
      </c>
      <c r="Q1377" s="5">
        <f t="shared" si="84"/>
        <v>40.799999999999997</v>
      </c>
      <c r="R1377" s="5">
        <f t="shared" si="85"/>
        <v>14.42</v>
      </c>
      <c r="S1377" s="5">
        <f t="shared" si="86"/>
        <v>26.379999999999995</v>
      </c>
      <c r="T1377" s="7">
        <f t="shared" si="87"/>
        <v>0.64656862745098032</v>
      </c>
    </row>
    <row r="1378" spans="1:20" ht="15.5" x14ac:dyDescent="0.35">
      <c r="A1378" s="1">
        <v>1146</v>
      </c>
      <c r="B1378" s="2">
        <v>46219</v>
      </c>
      <c r="C1378" s="3">
        <f>YEAR(SalesDataTable[[#This Row],[Order Date]])</f>
        <v>2026</v>
      </c>
      <c r="D1378" s="8" t="str">
        <f>"Q"&amp;ROUNDUP(MONTH(SalesDataTable[[#This Row],[Order Date]])/3,0)</f>
        <v>Q3</v>
      </c>
      <c r="E1378" s="3">
        <f>MONTH(SalesDataTable[[#This Row],[Order Date]])</f>
        <v>7</v>
      </c>
      <c r="F1378" s="3" t="str">
        <f>TEXT(SalesDataTable[[#This Row],[Order Date]],"MMM")</f>
        <v>Jul</v>
      </c>
      <c r="G1378" s="3" t="s">
        <v>6</v>
      </c>
      <c r="H1378" s="3" t="s">
        <v>27</v>
      </c>
      <c r="I1378" s="3" t="s">
        <v>28</v>
      </c>
      <c r="J1378" s="3" t="s">
        <v>3</v>
      </c>
      <c r="K1378" s="3" t="s">
        <v>23</v>
      </c>
      <c r="L1378" s="3" t="s">
        <v>51</v>
      </c>
      <c r="M1378" s="4">
        <v>2</v>
      </c>
      <c r="N1378" s="5">
        <v>125.34</v>
      </c>
      <c r="O1378" s="6">
        <v>0.15</v>
      </c>
      <c r="P1378" s="5">
        <v>59.04</v>
      </c>
      <c r="Q1378" s="5">
        <f t="shared" si="84"/>
        <v>213.078</v>
      </c>
      <c r="R1378" s="5">
        <f t="shared" si="85"/>
        <v>118.08</v>
      </c>
      <c r="S1378" s="5">
        <f t="shared" si="86"/>
        <v>94.998000000000005</v>
      </c>
      <c r="T1378" s="7">
        <f t="shared" si="87"/>
        <v>0.44583673584321237</v>
      </c>
    </row>
    <row r="1379" spans="1:20" ht="15.5" x14ac:dyDescent="0.35">
      <c r="A1379" s="1">
        <v>1464</v>
      </c>
      <c r="B1379" s="2">
        <v>46219</v>
      </c>
      <c r="C1379" s="3">
        <f>YEAR(SalesDataTable[[#This Row],[Order Date]])</f>
        <v>2026</v>
      </c>
      <c r="D1379" s="8" t="str">
        <f>"Q"&amp;ROUNDUP(MONTH(SalesDataTable[[#This Row],[Order Date]])/3,0)</f>
        <v>Q3</v>
      </c>
      <c r="E1379" s="3">
        <f>MONTH(SalesDataTable[[#This Row],[Order Date]])</f>
        <v>7</v>
      </c>
      <c r="F1379" s="3" t="str">
        <f>TEXT(SalesDataTable[[#This Row],[Order Date]],"MMM")</f>
        <v>Jul</v>
      </c>
      <c r="G1379" s="3" t="s">
        <v>0</v>
      </c>
      <c r="H1379" s="3" t="s">
        <v>36</v>
      </c>
      <c r="I1379" s="3" t="s">
        <v>2</v>
      </c>
      <c r="J1379" s="3" t="s">
        <v>3</v>
      </c>
      <c r="K1379" s="3" t="s">
        <v>34</v>
      </c>
      <c r="L1379" s="3" t="s">
        <v>38</v>
      </c>
      <c r="M1379" s="4">
        <v>1</v>
      </c>
      <c r="N1379" s="5">
        <v>122.73</v>
      </c>
      <c r="O1379" s="6">
        <v>0.1</v>
      </c>
      <c r="P1379" s="5">
        <v>70.540000000000006</v>
      </c>
      <c r="Q1379" s="5">
        <f t="shared" si="84"/>
        <v>110.45700000000001</v>
      </c>
      <c r="R1379" s="5">
        <f t="shared" si="85"/>
        <v>70.540000000000006</v>
      </c>
      <c r="S1379" s="5">
        <f t="shared" si="86"/>
        <v>39.917000000000002</v>
      </c>
      <c r="T1379" s="7">
        <f t="shared" si="87"/>
        <v>0.36138044668966202</v>
      </c>
    </row>
    <row r="1380" spans="1:20" ht="15.5" x14ac:dyDescent="0.35">
      <c r="A1380" s="1">
        <v>1581</v>
      </c>
      <c r="B1380" s="2">
        <v>46219</v>
      </c>
      <c r="C1380" s="3">
        <f>YEAR(SalesDataTable[[#This Row],[Order Date]])</f>
        <v>2026</v>
      </c>
      <c r="D1380" s="8" t="str">
        <f>"Q"&amp;ROUNDUP(MONTH(SalesDataTable[[#This Row],[Order Date]])/3,0)</f>
        <v>Q3</v>
      </c>
      <c r="E1380" s="3">
        <f>MONTH(SalesDataTable[[#This Row],[Order Date]])</f>
        <v>7</v>
      </c>
      <c r="F1380" s="3" t="str">
        <f>TEXT(SalesDataTable[[#This Row],[Order Date]],"MMM")</f>
        <v>Jul</v>
      </c>
      <c r="G1380" s="3" t="s">
        <v>11</v>
      </c>
      <c r="H1380" s="3" t="s">
        <v>25</v>
      </c>
      <c r="I1380" s="3" t="s">
        <v>19</v>
      </c>
      <c r="J1380" s="3" t="s">
        <v>13</v>
      </c>
      <c r="K1380" s="3" t="s">
        <v>9</v>
      </c>
      <c r="L1380" s="3" t="s">
        <v>10</v>
      </c>
      <c r="M1380" s="4">
        <v>5</v>
      </c>
      <c r="N1380" s="5">
        <v>92.72</v>
      </c>
      <c r="O1380" s="6">
        <v>0.1</v>
      </c>
      <c r="P1380" s="5">
        <v>46.2</v>
      </c>
      <c r="Q1380" s="5">
        <f t="shared" si="84"/>
        <v>417.24</v>
      </c>
      <c r="R1380" s="5">
        <f t="shared" si="85"/>
        <v>231</v>
      </c>
      <c r="S1380" s="5">
        <f t="shared" si="86"/>
        <v>186.24</v>
      </c>
      <c r="T1380" s="7">
        <f t="shared" si="87"/>
        <v>0.44636180615473109</v>
      </c>
    </row>
    <row r="1381" spans="1:20" ht="15.5" x14ac:dyDescent="0.35">
      <c r="A1381" s="1">
        <v>1894</v>
      </c>
      <c r="B1381" s="2">
        <v>46219</v>
      </c>
      <c r="C1381" s="3">
        <f>YEAR(SalesDataTable[[#This Row],[Order Date]])</f>
        <v>2026</v>
      </c>
      <c r="D1381" s="8" t="str">
        <f>"Q"&amp;ROUNDUP(MONTH(SalesDataTable[[#This Row],[Order Date]])/3,0)</f>
        <v>Q3</v>
      </c>
      <c r="E1381" s="3">
        <f>MONTH(SalesDataTable[[#This Row],[Order Date]])</f>
        <v>7</v>
      </c>
      <c r="F1381" s="3" t="str">
        <f>TEXT(SalesDataTable[[#This Row],[Order Date]],"MMM")</f>
        <v>Jul</v>
      </c>
      <c r="G1381" s="3" t="s">
        <v>20</v>
      </c>
      <c r="H1381" s="3" t="s">
        <v>31</v>
      </c>
      <c r="I1381" s="3" t="s">
        <v>8</v>
      </c>
      <c r="J1381" s="3" t="s">
        <v>16</v>
      </c>
      <c r="K1381" s="3" t="s">
        <v>34</v>
      </c>
      <c r="L1381" s="3" t="s">
        <v>42</v>
      </c>
      <c r="M1381" s="4">
        <v>5</v>
      </c>
      <c r="N1381" s="5">
        <v>36.29</v>
      </c>
      <c r="O1381" s="6">
        <v>0.05</v>
      </c>
      <c r="P1381" s="5">
        <v>13.52</v>
      </c>
      <c r="Q1381" s="5">
        <f t="shared" si="84"/>
        <v>172.37749999999997</v>
      </c>
      <c r="R1381" s="5">
        <f t="shared" si="85"/>
        <v>67.599999999999994</v>
      </c>
      <c r="S1381" s="5">
        <f t="shared" si="86"/>
        <v>104.77749999999997</v>
      </c>
      <c r="T1381" s="7">
        <f t="shared" si="87"/>
        <v>0.60783744978317933</v>
      </c>
    </row>
    <row r="1382" spans="1:20" ht="15.5" x14ac:dyDescent="0.35">
      <c r="A1382" s="1">
        <v>2100</v>
      </c>
      <c r="B1382" s="2">
        <v>46219</v>
      </c>
      <c r="C1382" s="3">
        <f>YEAR(SalesDataTable[[#This Row],[Order Date]])</f>
        <v>2026</v>
      </c>
      <c r="D1382" s="8" t="str">
        <f>"Q"&amp;ROUNDUP(MONTH(SalesDataTable[[#This Row],[Order Date]])/3,0)</f>
        <v>Q3</v>
      </c>
      <c r="E1382" s="3">
        <f>MONTH(SalesDataTable[[#This Row],[Order Date]])</f>
        <v>7</v>
      </c>
      <c r="F1382" s="3" t="str">
        <f>TEXT(SalesDataTable[[#This Row],[Order Date]],"MMM")</f>
        <v>Jul</v>
      </c>
      <c r="G1382" s="3" t="s">
        <v>11</v>
      </c>
      <c r="H1382" s="3" t="s">
        <v>12</v>
      </c>
      <c r="I1382" s="3" t="s">
        <v>2</v>
      </c>
      <c r="J1382" s="3" t="s">
        <v>16</v>
      </c>
      <c r="K1382" s="3" t="s">
        <v>4</v>
      </c>
      <c r="L1382" s="3" t="s">
        <v>22</v>
      </c>
      <c r="M1382" s="4">
        <v>2</v>
      </c>
      <c r="N1382" s="5">
        <v>49.84</v>
      </c>
      <c r="O1382" s="6">
        <v>0.1</v>
      </c>
      <c r="P1382" s="5">
        <v>23.06</v>
      </c>
      <c r="Q1382" s="5">
        <f t="shared" si="84"/>
        <v>89.712000000000003</v>
      </c>
      <c r="R1382" s="5">
        <f t="shared" si="85"/>
        <v>46.12</v>
      </c>
      <c r="S1382" s="5">
        <f t="shared" si="86"/>
        <v>43.592000000000006</v>
      </c>
      <c r="T1382" s="7">
        <f t="shared" si="87"/>
        <v>0.48591046905653651</v>
      </c>
    </row>
    <row r="1383" spans="1:20" ht="15.5" x14ac:dyDescent="0.35">
      <c r="A1383" s="1">
        <v>2902</v>
      </c>
      <c r="B1383" s="2">
        <v>46219</v>
      </c>
      <c r="C1383" s="3">
        <f>YEAR(SalesDataTable[[#This Row],[Order Date]])</f>
        <v>2026</v>
      </c>
      <c r="D1383" s="8" t="str">
        <f>"Q"&amp;ROUNDUP(MONTH(SalesDataTable[[#This Row],[Order Date]])/3,0)</f>
        <v>Q3</v>
      </c>
      <c r="E1383" s="3">
        <f>MONTH(SalesDataTable[[#This Row],[Order Date]])</f>
        <v>7</v>
      </c>
      <c r="F1383" s="3" t="str">
        <f>TEXT(SalesDataTable[[#This Row],[Order Date]],"MMM")</f>
        <v>Jul</v>
      </c>
      <c r="G1383" s="3" t="s">
        <v>6</v>
      </c>
      <c r="H1383" s="3" t="s">
        <v>43</v>
      </c>
      <c r="I1383" s="3" t="s">
        <v>28</v>
      </c>
      <c r="J1383" s="3" t="s">
        <v>16</v>
      </c>
      <c r="K1383" s="3" t="s">
        <v>34</v>
      </c>
      <c r="L1383" s="3" t="s">
        <v>42</v>
      </c>
      <c r="M1383" s="4">
        <v>1</v>
      </c>
      <c r="N1383" s="5">
        <v>35.799999999999997</v>
      </c>
      <c r="O1383" s="6">
        <v>0</v>
      </c>
      <c r="P1383" s="5">
        <v>14.05</v>
      </c>
      <c r="Q1383" s="5">
        <f t="shared" si="84"/>
        <v>35.799999999999997</v>
      </c>
      <c r="R1383" s="5">
        <f t="shared" si="85"/>
        <v>14.05</v>
      </c>
      <c r="S1383" s="5">
        <f t="shared" si="86"/>
        <v>21.749999999999996</v>
      </c>
      <c r="T1383" s="7">
        <f t="shared" si="87"/>
        <v>0.60754189944134074</v>
      </c>
    </row>
    <row r="1384" spans="1:20" ht="15.5" x14ac:dyDescent="0.35">
      <c r="A1384" s="1">
        <v>3115</v>
      </c>
      <c r="B1384" s="2">
        <v>46219</v>
      </c>
      <c r="C1384" s="3">
        <f>YEAR(SalesDataTable[[#This Row],[Order Date]])</f>
        <v>2026</v>
      </c>
      <c r="D1384" s="8" t="str">
        <f>"Q"&amp;ROUNDUP(MONTH(SalesDataTable[[#This Row],[Order Date]])/3,0)</f>
        <v>Q3</v>
      </c>
      <c r="E1384" s="3">
        <f>MONTH(SalesDataTable[[#This Row],[Order Date]])</f>
        <v>7</v>
      </c>
      <c r="F1384" s="3" t="str">
        <f>TEXT(SalesDataTable[[#This Row],[Order Date]],"MMM")</f>
        <v>Jul</v>
      </c>
      <c r="G1384" s="3" t="s">
        <v>20</v>
      </c>
      <c r="H1384" s="3" t="s">
        <v>47</v>
      </c>
      <c r="I1384" s="3" t="s">
        <v>2</v>
      </c>
      <c r="J1384" s="3" t="s">
        <v>13</v>
      </c>
      <c r="K1384" s="3" t="s">
        <v>23</v>
      </c>
      <c r="L1384" s="3" t="s">
        <v>29</v>
      </c>
      <c r="M1384" s="4">
        <v>1</v>
      </c>
      <c r="N1384" s="5">
        <v>195.12</v>
      </c>
      <c r="O1384" s="6">
        <v>0</v>
      </c>
      <c r="P1384" s="5">
        <v>101.14</v>
      </c>
      <c r="Q1384" s="5">
        <f t="shared" si="84"/>
        <v>195.12</v>
      </c>
      <c r="R1384" s="5">
        <f t="shared" si="85"/>
        <v>101.14</v>
      </c>
      <c r="S1384" s="5">
        <f t="shared" si="86"/>
        <v>93.98</v>
      </c>
      <c r="T1384" s="7">
        <f t="shared" si="87"/>
        <v>0.48165231652316526</v>
      </c>
    </row>
    <row r="1385" spans="1:20" ht="15.5" x14ac:dyDescent="0.35">
      <c r="A1385" s="1">
        <v>3546</v>
      </c>
      <c r="B1385" s="2">
        <v>46219</v>
      </c>
      <c r="C1385" s="3">
        <f>YEAR(SalesDataTable[[#This Row],[Order Date]])</f>
        <v>2026</v>
      </c>
      <c r="D1385" s="8" t="str">
        <f>"Q"&amp;ROUNDUP(MONTH(SalesDataTable[[#This Row],[Order Date]])/3,0)</f>
        <v>Q3</v>
      </c>
      <c r="E1385" s="3">
        <f>MONTH(SalesDataTable[[#This Row],[Order Date]])</f>
        <v>7</v>
      </c>
      <c r="F1385" s="3" t="str">
        <f>TEXT(SalesDataTable[[#This Row],[Order Date]],"MMM")</f>
        <v>Jul</v>
      </c>
      <c r="G1385" s="3" t="s">
        <v>0</v>
      </c>
      <c r="H1385" s="3" t="s">
        <v>50</v>
      </c>
      <c r="I1385" s="3" t="s">
        <v>2</v>
      </c>
      <c r="J1385" s="3" t="s">
        <v>13</v>
      </c>
      <c r="K1385" s="3" t="s">
        <v>4</v>
      </c>
      <c r="L1385" s="3" t="s">
        <v>26</v>
      </c>
      <c r="M1385" s="4">
        <v>2</v>
      </c>
      <c r="N1385" s="5">
        <v>39.69</v>
      </c>
      <c r="O1385" s="6">
        <v>0.05</v>
      </c>
      <c r="P1385" s="5">
        <v>16.88</v>
      </c>
      <c r="Q1385" s="5">
        <f t="shared" si="84"/>
        <v>75.410999999999987</v>
      </c>
      <c r="R1385" s="5">
        <f t="shared" si="85"/>
        <v>33.76</v>
      </c>
      <c r="S1385" s="5">
        <f t="shared" si="86"/>
        <v>41.650999999999989</v>
      </c>
      <c r="T1385" s="7">
        <f t="shared" si="87"/>
        <v>0.55231995332245953</v>
      </c>
    </row>
    <row r="1386" spans="1:20" ht="15.5" x14ac:dyDescent="0.35">
      <c r="A1386" s="1">
        <v>4224</v>
      </c>
      <c r="B1386" s="2">
        <v>46219</v>
      </c>
      <c r="C1386" s="3">
        <f>YEAR(SalesDataTable[[#This Row],[Order Date]])</f>
        <v>2026</v>
      </c>
      <c r="D1386" s="8" t="str">
        <f>"Q"&amp;ROUNDUP(MONTH(SalesDataTable[[#This Row],[Order Date]])/3,0)</f>
        <v>Q3</v>
      </c>
      <c r="E1386" s="3">
        <f>MONTH(SalesDataTable[[#This Row],[Order Date]])</f>
        <v>7</v>
      </c>
      <c r="F1386" s="3" t="str">
        <f>TEXT(SalesDataTable[[#This Row],[Order Date]],"MMM")</f>
        <v>Jul</v>
      </c>
      <c r="G1386" s="3" t="s">
        <v>11</v>
      </c>
      <c r="H1386" s="3" t="s">
        <v>18</v>
      </c>
      <c r="I1386" s="3" t="s">
        <v>19</v>
      </c>
      <c r="J1386" s="3" t="s">
        <v>3</v>
      </c>
      <c r="K1386" s="3" t="s">
        <v>23</v>
      </c>
      <c r="L1386" s="3" t="s">
        <v>24</v>
      </c>
      <c r="M1386" s="4">
        <v>1</v>
      </c>
      <c r="N1386" s="5">
        <v>348.73</v>
      </c>
      <c r="O1386" s="6">
        <v>0.15</v>
      </c>
      <c r="P1386" s="5">
        <v>190.33</v>
      </c>
      <c r="Q1386" s="5">
        <f t="shared" si="84"/>
        <v>296.4205</v>
      </c>
      <c r="R1386" s="5">
        <f t="shared" si="85"/>
        <v>190.33</v>
      </c>
      <c r="S1386" s="5">
        <f t="shared" si="86"/>
        <v>106.09049999999999</v>
      </c>
      <c r="T1386" s="7">
        <f t="shared" si="87"/>
        <v>0.35790540802677273</v>
      </c>
    </row>
    <row r="1387" spans="1:20" ht="15.5" x14ac:dyDescent="0.35">
      <c r="A1387" s="1">
        <v>4858</v>
      </c>
      <c r="B1387" s="2">
        <v>46219</v>
      </c>
      <c r="C1387" s="3">
        <f>YEAR(SalesDataTable[[#This Row],[Order Date]])</f>
        <v>2026</v>
      </c>
      <c r="D1387" s="8" t="str">
        <f>"Q"&amp;ROUNDUP(MONTH(SalesDataTable[[#This Row],[Order Date]])/3,0)</f>
        <v>Q3</v>
      </c>
      <c r="E1387" s="3">
        <f>MONTH(SalesDataTable[[#This Row],[Order Date]])</f>
        <v>7</v>
      </c>
      <c r="F1387" s="3" t="str">
        <f>TEXT(SalesDataTable[[#This Row],[Order Date]],"MMM")</f>
        <v>Jul</v>
      </c>
      <c r="G1387" s="3" t="s">
        <v>6</v>
      </c>
      <c r="H1387" s="3" t="s">
        <v>43</v>
      </c>
      <c r="I1387" s="3" t="s">
        <v>19</v>
      </c>
      <c r="J1387" s="3" t="s">
        <v>3</v>
      </c>
      <c r="K1387" s="3" t="s">
        <v>14</v>
      </c>
      <c r="L1387" s="3" t="s">
        <v>15</v>
      </c>
      <c r="M1387" s="4">
        <v>1</v>
      </c>
      <c r="N1387" s="5">
        <v>35.5</v>
      </c>
      <c r="O1387" s="6">
        <v>0</v>
      </c>
      <c r="P1387" s="5">
        <v>13.26</v>
      </c>
      <c r="Q1387" s="5">
        <f t="shared" si="84"/>
        <v>35.5</v>
      </c>
      <c r="R1387" s="5">
        <f t="shared" si="85"/>
        <v>13.26</v>
      </c>
      <c r="S1387" s="5">
        <f t="shared" si="86"/>
        <v>22.240000000000002</v>
      </c>
      <c r="T1387" s="7">
        <f t="shared" si="87"/>
        <v>0.62647887323943663</v>
      </c>
    </row>
    <row r="1388" spans="1:20" ht="15.5" x14ac:dyDescent="0.35">
      <c r="A1388" s="1">
        <v>768</v>
      </c>
      <c r="B1388" s="2">
        <v>46220</v>
      </c>
      <c r="C1388" s="3">
        <f>YEAR(SalesDataTable[[#This Row],[Order Date]])</f>
        <v>2026</v>
      </c>
      <c r="D1388" s="8" t="str">
        <f>"Q"&amp;ROUNDUP(MONTH(SalesDataTable[[#This Row],[Order Date]])/3,0)</f>
        <v>Q3</v>
      </c>
      <c r="E1388" s="3">
        <f>MONTH(SalesDataTable[[#This Row],[Order Date]])</f>
        <v>7</v>
      </c>
      <c r="F1388" s="3" t="str">
        <f>TEXT(SalesDataTable[[#This Row],[Order Date]],"MMM")</f>
        <v>Jul</v>
      </c>
      <c r="G1388" s="3" t="s">
        <v>0</v>
      </c>
      <c r="H1388" s="3" t="s">
        <v>36</v>
      </c>
      <c r="I1388" s="3" t="s">
        <v>2</v>
      </c>
      <c r="J1388" s="3" t="s">
        <v>16</v>
      </c>
      <c r="K1388" s="3" t="s">
        <v>14</v>
      </c>
      <c r="L1388" s="3" t="s">
        <v>32</v>
      </c>
      <c r="M1388" s="4">
        <v>1</v>
      </c>
      <c r="N1388" s="5">
        <v>46.44</v>
      </c>
      <c r="O1388" s="6">
        <v>0</v>
      </c>
      <c r="P1388" s="5">
        <v>18.47</v>
      </c>
      <c r="Q1388" s="5">
        <f t="shared" si="84"/>
        <v>46.44</v>
      </c>
      <c r="R1388" s="5">
        <f t="shared" si="85"/>
        <v>18.47</v>
      </c>
      <c r="S1388" s="5">
        <f t="shared" si="86"/>
        <v>27.97</v>
      </c>
      <c r="T1388" s="7">
        <f t="shared" si="87"/>
        <v>0.60228251507321273</v>
      </c>
    </row>
    <row r="1389" spans="1:20" ht="15.5" x14ac:dyDescent="0.35">
      <c r="A1389" s="1">
        <v>1901</v>
      </c>
      <c r="B1389" s="2">
        <v>46220</v>
      </c>
      <c r="C1389" s="3">
        <f>YEAR(SalesDataTable[[#This Row],[Order Date]])</f>
        <v>2026</v>
      </c>
      <c r="D1389" s="8" t="str">
        <f>"Q"&amp;ROUNDUP(MONTH(SalesDataTable[[#This Row],[Order Date]])/3,0)</f>
        <v>Q3</v>
      </c>
      <c r="E1389" s="3">
        <f>MONTH(SalesDataTable[[#This Row],[Order Date]])</f>
        <v>7</v>
      </c>
      <c r="F1389" s="3" t="str">
        <f>TEXT(SalesDataTable[[#This Row],[Order Date]],"MMM")</f>
        <v>Jul</v>
      </c>
      <c r="G1389" s="3" t="s">
        <v>6</v>
      </c>
      <c r="H1389" s="3" t="s">
        <v>49</v>
      </c>
      <c r="I1389" s="3" t="s">
        <v>2</v>
      </c>
      <c r="J1389" s="3" t="s">
        <v>13</v>
      </c>
      <c r="K1389" s="3" t="s">
        <v>9</v>
      </c>
      <c r="L1389" s="3" t="s">
        <v>46</v>
      </c>
      <c r="M1389" s="4">
        <v>1</v>
      </c>
      <c r="N1389" s="5">
        <v>70.44</v>
      </c>
      <c r="O1389" s="6">
        <v>0.05</v>
      </c>
      <c r="P1389" s="5">
        <v>32.229999999999997</v>
      </c>
      <c r="Q1389" s="5">
        <f t="shared" si="84"/>
        <v>66.917999999999992</v>
      </c>
      <c r="R1389" s="5">
        <f t="shared" si="85"/>
        <v>32.229999999999997</v>
      </c>
      <c r="S1389" s="5">
        <f t="shared" si="86"/>
        <v>34.687999999999995</v>
      </c>
      <c r="T1389" s="7">
        <f t="shared" si="87"/>
        <v>0.51836576108072563</v>
      </c>
    </row>
    <row r="1390" spans="1:20" ht="15.5" x14ac:dyDescent="0.35">
      <c r="A1390" s="1">
        <v>2226</v>
      </c>
      <c r="B1390" s="2">
        <v>46220</v>
      </c>
      <c r="C1390" s="3">
        <f>YEAR(SalesDataTable[[#This Row],[Order Date]])</f>
        <v>2026</v>
      </c>
      <c r="D1390" s="8" t="str">
        <f>"Q"&amp;ROUNDUP(MONTH(SalesDataTable[[#This Row],[Order Date]])/3,0)</f>
        <v>Q3</v>
      </c>
      <c r="E1390" s="3">
        <f>MONTH(SalesDataTable[[#This Row],[Order Date]])</f>
        <v>7</v>
      </c>
      <c r="F1390" s="3" t="str">
        <f>TEXT(SalesDataTable[[#This Row],[Order Date]],"MMM")</f>
        <v>Jul</v>
      </c>
      <c r="G1390" s="3" t="s">
        <v>0</v>
      </c>
      <c r="H1390" s="3" t="s">
        <v>50</v>
      </c>
      <c r="I1390" s="3" t="s">
        <v>19</v>
      </c>
      <c r="J1390" s="3" t="s">
        <v>13</v>
      </c>
      <c r="K1390" s="3" t="s">
        <v>9</v>
      </c>
      <c r="L1390" s="3" t="s">
        <v>46</v>
      </c>
      <c r="M1390" s="4">
        <v>1</v>
      </c>
      <c r="N1390" s="5">
        <v>69.78</v>
      </c>
      <c r="O1390" s="6">
        <v>0.05</v>
      </c>
      <c r="P1390" s="5">
        <v>32.83</v>
      </c>
      <c r="Q1390" s="5">
        <f t="shared" si="84"/>
        <v>66.290999999999997</v>
      </c>
      <c r="R1390" s="5">
        <f t="shared" si="85"/>
        <v>32.83</v>
      </c>
      <c r="S1390" s="5">
        <f t="shared" si="86"/>
        <v>33.460999999999999</v>
      </c>
      <c r="T1390" s="7">
        <f t="shared" si="87"/>
        <v>0.50475931876121949</v>
      </c>
    </row>
    <row r="1391" spans="1:20" ht="15.5" x14ac:dyDescent="0.35">
      <c r="A1391" s="1">
        <v>2660</v>
      </c>
      <c r="B1391" s="2">
        <v>46220</v>
      </c>
      <c r="C1391" s="3">
        <f>YEAR(SalesDataTable[[#This Row],[Order Date]])</f>
        <v>2026</v>
      </c>
      <c r="D1391" s="8" t="str">
        <f>"Q"&amp;ROUNDUP(MONTH(SalesDataTable[[#This Row],[Order Date]])/3,0)</f>
        <v>Q3</v>
      </c>
      <c r="E1391" s="3">
        <f>MONTH(SalesDataTable[[#This Row],[Order Date]])</f>
        <v>7</v>
      </c>
      <c r="F1391" s="3" t="str">
        <f>TEXT(SalesDataTable[[#This Row],[Order Date]],"MMM")</f>
        <v>Jul</v>
      </c>
      <c r="G1391" s="3" t="s">
        <v>11</v>
      </c>
      <c r="H1391" s="3" t="s">
        <v>25</v>
      </c>
      <c r="I1391" s="3" t="s">
        <v>19</v>
      </c>
      <c r="J1391" s="3" t="s">
        <v>13</v>
      </c>
      <c r="K1391" s="3" t="s">
        <v>14</v>
      </c>
      <c r="L1391" s="3" t="s">
        <v>15</v>
      </c>
      <c r="M1391" s="4">
        <v>4</v>
      </c>
      <c r="N1391" s="5">
        <v>35.450000000000003</v>
      </c>
      <c r="O1391" s="6">
        <v>0.1</v>
      </c>
      <c r="P1391" s="5">
        <v>13.83</v>
      </c>
      <c r="Q1391" s="5">
        <f t="shared" si="84"/>
        <v>127.62000000000002</v>
      </c>
      <c r="R1391" s="5">
        <f t="shared" si="85"/>
        <v>55.32</v>
      </c>
      <c r="S1391" s="5">
        <f t="shared" si="86"/>
        <v>72.300000000000011</v>
      </c>
      <c r="T1391" s="7">
        <f t="shared" si="87"/>
        <v>0.56652562294311237</v>
      </c>
    </row>
    <row r="1392" spans="1:20" ht="15.5" x14ac:dyDescent="0.35">
      <c r="A1392" s="1">
        <v>3004</v>
      </c>
      <c r="B1392" s="2">
        <v>46220</v>
      </c>
      <c r="C1392" s="3">
        <f>YEAR(SalesDataTable[[#This Row],[Order Date]])</f>
        <v>2026</v>
      </c>
      <c r="D1392" s="8" t="str">
        <f>"Q"&amp;ROUNDUP(MONTH(SalesDataTable[[#This Row],[Order Date]])/3,0)</f>
        <v>Q3</v>
      </c>
      <c r="E1392" s="3">
        <f>MONTH(SalesDataTable[[#This Row],[Order Date]])</f>
        <v>7</v>
      </c>
      <c r="F1392" s="3" t="str">
        <f>TEXT(SalesDataTable[[#This Row],[Order Date]],"MMM")</f>
        <v>Jul</v>
      </c>
      <c r="G1392" s="3" t="s">
        <v>20</v>
      </c>
      <c r="H1392" s="3" t="s">
        <v>33</v>
      </c>
      <c r="I1392" s="3" t="s">
        <v>2</v>
      </c>
      <c r="J1392" s="3" t="s">
        <v>3</v>
      </c>
      <c r="K1392" s="3" t="s">
        <v>4</v>
      </c>
      <c r="L1392" s="3" t="s">
        <v>22</v>
      </c>
      <c r="M1392" s="4">
        <v>1</v>
      </c>
      <c r="N1392" s="5">
        <v>50.82</v>
      </c>
      <c r="O1392" s="6">
        <v>0.05</v>
      </c>
      <c r="P1392" s="5">
        <v>22.36</v>
      </c>
      <c r="Q1392" s="5">
        <f t="shared" si="84"/>
        <v>48.278999999999996</v>
      </c>
      <c r="R1392" s="5">
        <f t="shared" si="85"/>
        <v>22.36</v>
      </c>
      <c r="S1392" s="5">
        <f t="shared" si="86"/>
        <v>25.918999999999997</v>
      </c>
      <c r="T1392" s="7">
        <f t="shared" si="87"/>
        <v>0.5368586756146565</v>
      </c>
    </row>
    <row r="1393" spans="1:20" ht="15.5" x14ac:dyDescent="0.35">
      <c r="A1393" s="1">
        <v>4020</v>
      </c>
      <c r="B1393" s="2">
        <v>46220</v>
      </c>
      <c r="C1393" s="3">
        <f>YEAR(SalesDataTable[[#This Row],[Order Date]])</f>
        <v>2026</v>
      </c>
      <c r="D1393" s="8" t="str">
        <f>"Q"&amp;ROUNDUP(MONTH(SalesDataTable[[#This Row],[Order Date]])/3,0)</f>
        <v>Q3</v>
      </c>
      <c r="E1393" s="3">
        <f>MONTH(SalesDataTable[[#This Row],[Order Date]])</f>
        <v>7</v>
      </c>
      <c r="F1393" s="3" t="str">
        <f>TEXT(SalesDataTable[[#This Row],[Order Date]],"MMM")</f>
        <v>Jul</v>
      </c>
      <c r="G1393" s="3" t="s">
        <v>11</v>
      </c>
      <c r="H1393" s="3" t="s">
        <v>12</v>
      </c>
      <c r="I1393" s="3" t="s">
        <v>2</v>
      </c>
      <c r="J1393" s="3" t="s">
        <v>3</v>
      </c>
      <c r="K1393" s="3" t="s">
        <v>23</v>
      </c>
      <c r="L1393" s="3" t="s">
        <v>51</v>
      </c>
      <c r="M1393" s="4">
        <v>1</v>
      </c>
      <c r="N1393" s="5">
        <v>126.13</v>
      </c>
      <c r="O1393" s="6">
        <v>0.15</v>
      </c>
      <c r="P1393" s="5">
        <v>60.43</v>
      </c>
      <c r="Q1393" s="5">
        <f t="shared" si="84"/>
        <v>107.2105</v>
      </c>
      <c r="R1393" s="5">
        <f t="shared" si="85"/>
        <v>60.43</v>
      </c>
      <c r="S1393" s="5">
        <f t="shared" si="86"/>
        <v>46.780499999999996</v>
      </c>
      <c r="T1393" s="7">
        <f t="shared" si="87"/>
        <v>0.43634252242084498</v>
      </c>
    </row>
    <row r="1394" spans="1:20" ht="15.5" x14ac:dyDescent="0.35">
      <c r="A1394" s="1">
        <v>4154</v>
      </c>
      <c r="B1394" s="2">
        <v>46220</v>
      </c>
      <c r="C1394" s="3">
        <f>YEAR(SalesDataTable[[#This Row],[Order Date]])</f>
        <v>2026</v>
      </c>
      <c r="D1394" s="8" t="str">
        <f>"Q"&amp;ROUNDUP(MONTH(SalesDataTable[[#This Row],[Order Date]])/3,0)</f>
        <v>Q3</v>
      </c>
      <c r="E1394" s="3">
        <f>MONTH(SalesDataTable[[#This Row],[Order Date]])</f>
        <v>7</v>
      </c>
      <c r="F1394" s="3" t="str">
        <f>TEXT(SalesDataTable[[#This Row],[Order Date]],"MMM")</f>
        <v>Jul</v>
      </c>
      <c r="G1394" s="3" t="s">
        <v>11</v>
      </c>
      <c r="H1394" s="3" t="s">
        <v>39</v>
      </c>
      <c r="I1394" s="3" t="s">
        <v>2</v>
      </c>
      <c r="J1394" s="3" t="s">
        <v>3</v>
      </c>
      <c r="K1394" s="3" t="s">
        <v>9</v>
      </c>
      <c r="L1394" s="3" t="s">
        <v>46</v>
      </c>
      <c r="M1394" s="4">
        <v>3</v>
      </c>
      <c r="N1394" s="5">
        <v>72.150000000000006</v>
      </c>
      <c r="O1394" s="6">
        <v>0</v>
      </c>
      <c r="P1394" s="5">
        <v>33.01</v>
      </c>
      <c r="Q1394" s="5">
        <f t="shared" si="84"/>
        <v>216.45000000000002</v>
      </c>
      <c r="R1394" s="5">
        <f t="shared" si="85"/>
        <v>99.03</v>
      </c>
      <c r="S1394" s="5">
        <f t="shared" si="86"/>
        <v>117.42000000000002</v>
      </c>
      <c r="T1394" s="7">
        <f t="shared" si="87"/>
        <v>0.54248094248094247</v>
      </c>
    </row>
    <row r="1395" spans="1:20" ht="15.5" x14ac:dyDescent="0.35">
      <c r="A1395" s="1">
        <v>4957</v>
      </c>
      <c r="B1395" s="2">
        <v>46220</v>
      </c>
      <c r="C1395" s="3">
        <f>YEAR(SalesDataTable[[#This Row],[Order Date]])</f>
        <v>2026</v>
      </c>
      <c r="D1395" s="8" t="str">
        <f>"Q"&amp;ROUNDUP(MONTH(SalesDataTable[[#This Row],[Order Date]])/3,0)</f>
        <v>Q3</v>
      </c>
      <c r="E1395" s="3">
        <f>MONTH(SalesDataTable[[#This Row],[Order Date]])</f>
        <v>7</v>
      </c>
      <c r="F1395" s="3" t="str">
        <f>TEXT(SalesDataTable[[#This Row],[Order Date]],"MMM")</f>
        <v>Jul</v>
      </c>
      <c r="G1395" s="3" t="s">
        <v>6</v>
      </c>
      <c r="H1395" s="3" t="s">
        <v>7</v>
      </c>
      <c r="I1395" s="3" t="s">
        <v>2</v>
      </c>
      <c r="J1395" s="3" t="s">
        <v>3</v>
      </c>
      <c r="K1395" s="3" t="s">
        <v>34</v>
      </c>
      <c r="L1395" s="3" t="s">
        <v>42</v>
      </c>
      <c r="M1395" s="4">
        <v>1</v>
      </c>
      <c r="N1395" s="5">
        <v>35.58</v>
      </c>
      <c r="O1395" s="6">
        <v>0</v>
      </c>
      <c r="P1395" s="5">
        <v>13.68</v>
      </c>
      <c r="Q1395" s="5">
        <f t="shared" si="84"/>
        <v>35.58</v>
      </c>
      <c r="R1395" s="5">
        <f t="shared" si="85"/>
        <v>13.68</v>
      </c>
      <c r="S1395" s="5">
        <f t="shared" si="86"/>
        <v>21.9</v>
      </c>
      <c r="T1395" s="7">
        <f t="shared" si="87"/>
        <v>0.61551433389544685</v>
      </c>
    </row>
    <row r="1396" spans="1:20" ht="15.5" x14ac:dyDescent="0.35">
      <c r="A1396" s="1">
        <v>945</v>
      </c>
      <c r="B1396" s="2">
        <v>46221</v>
      </c>
      <c r="C1396" s="3">
        <f>YEAR(SalesDataTable[[#This Row],[Order Date]])</f>
        <v>2026</v>
      </c>
      <c r="D1396" s="8" t="str">
        <f>"Q"&amp;ROUNDUP(MONTH(SalesDataTable[[#This Row],[Order Date]])/3,0)</f>
        <v>Q3</v>
      </c>
      <c r="E1396" s="3">
        <f>MONTH(SalesDataTable[[#This Row],[Order Date]])</f>
        <v>7</v>
      </c>
      <c r="F1396" s="3" t="str">
        <f>TEXT(SalesDataTable[[#This Row],[Order Date]],"MMM")</f>
        <v>Jul</v>
      </c>
      <c r="G1396" s="3" t="s">
        <v>11</v>
      </c>
      <c r="H1396" s="3" t="s">
        <v>18</v>
      </c>
      <c r="I1396" s="3" t="s">
        <v>2</v>
      </c>
      <c r="J1396" s="3" t="s">
        <v>13</v>
      </c>
      <c r="K1396" s="3" t="s">
        <v>9</v>
      </c>
      <c r="L1396" s="3" t="s">
        <v>37</v>
      </c>
      <c r="M1396" s="4">
        <v>1</v>
      </c>
      <c r="N1396" s="5">
        <v>154.9</v>
      </c>
      <c r="O1396" s="6">
        <v>0.05</v>
      </c>
      <c r="P1396" s="5">
        <v>77.819999999999993</v>
      </c>
      <c r="Q1396" s="5">
        <f t="shared" si="84"/>
        <v>147.155</v>
      </c>
      <c r="R1396" s="5">
        <f t="shared" si="85"/>
        <v>77.819999999999993</v>
      </c>
      <c r="S1396" s="5">
        <f t="shared" si="86"/>
        <v>69.335000000000008</v>
      </c>
      <c r="T1396" s="7">
        <f t="shared" si="87"/>
        <v>0.47116985491488572</v>
      </c>
    </row>
    <row r="1397" spans="1:20" ht="15.5" x14ac:dyDescent="0.35">
      <c r="A1397" s="1">
        <v>1726</v>
      </c>
      <c r="B1397" s="2">
        <v>46221</v>
      </c>
      <c r="C1397" s="3">
        <f>YEAR(SalesDataTable[[#This Row],[Order Date]])</f>
        <v>2026</v>
      </c>
      <c r="D1397" s="8" t="str">
        <f>"Q"&amp;ROUNDUP(MONTH(SalesDataTable[[#This Row],[Order Date]])/3,0)</f>
        <v>Q3</v>
      </c>
      <c r="E1397" s="3">
        <f>MONTH(SalesDataTable[[#This Row],[Order Date]])</f>
        <v>7</v>
      </c>
      <c r="F1397" s="3" t="str">
        <f>TEXT(SalesDataTable[[#This Row],[Order Date]],"MMM")</f>
        <v>Jul</v>
      </c>
      <c r="G1397" s="3" t="s">
        <v>6</v>
      </c>
      <c r="H1397" s="3" t="s">
        <v>49</v>
      </c>
      <c r="I1397" s="3" t="s">
        <v>19</v>
      </c>
      <c r="J1397" s="3" t="s">
        <v>16</v>
      </c>
      <c r="K1397" s="3" t="s">
        <v>23</v>
      </c>
      <c r="L1397" s="3" t="s">
        <v>40</v>
      </c>
      <c r="M1397" s="4">
        <v>2</v>
      </c>
      <c r="N1397" s="5">
        <v>80.98</v>
      </c>
      <c r="O1397" s="6">
        <v>0.05</v>
      </c>
      <c r="P1397" s="5">
        <v>39.85</v>
      </c>
      <c r="Q1397" s="5">
        <f t="shared" si="84"/>
        <v>153.86199999999999</v>
      </c>
      <c r="R1397" s="5">
        <f t="shared" si="85"/>
        <v>79.7</v>
      </c>
      <c r="S1397" s="5">
        <f t="shared" si="86"/>
        <v>74.161999999999992</v>
      </c>
      <c r="T1397" s="7">
        <f t="shared" si="87"/>
        <v>0.48200335365457353</v>
      </c>
    </row>
    <row r="1398" spans="1:20" ht="15.5" x14ac:dyDescent="0.35">
      <c r="A1398" s="1">
        <v>1790</v>
      </c>
      <c r="B1398" s="2">
        <v>46221</v>
      </c>
      <c r="C1398" s="3">
        <f>YEAR(SalesDataTable[[#This Row],[Order Date]])</f>
        <v>2026</v>
      </c>
      <c r="D1398" s="8" t="str">
        <f>"Q"&amp;ROUNDUP(MONTH(SalesDataTable[[#This Row],[Order Date]])/3,0)</f>
        <v>Q3</v>
      </c>
      <c r="E1398" s="3">
        <f>MONTH(SalesDataTable[[#This Row],[Order Date]])</f>
        <v>7</v>
      </c>
      <c r="F1398" s="3" t="str">
        <f>TEXT(SalesDataTable[[#This Row],[Order Date]],"MMM")</f>
        <v>Jul</v>
      </c>
      <c r="G1398" s="3" t="s">
        <v>6</v>
      </c>
      <c r="H1398" s="3" t="s">
        <v>43</v>
      </c>
      <c r="I1398" s="3" t="s">
        <v>2</v>
      </c>
      <c r="J1398" s="3" t="s">
        <v>13</v>
      </c>
      <c r="K1398" s="3" t="s">
        <v>9</v>
      </c>
      <c r="L1398" s="3" t="s">
        <v>10</v>
      </c>
      <c r="M1398" s="4">
        <v>1</v>
      </c>
      <c r="N1398" s="5">
        <v>91.36</v>
      </c>
      <c r="O1398" s="6">
        <v>0</v>
      </c>
      <c r="P1398" s="5">
        <v>44.86</v>
      </c>
      <c r="Q1398" s="5">
        <f t="shared" si="84"/>
        <v>91.36</v>
      </c>
      <c r="R1398" s="5">
        <f t="shared" si="85"/>
        <v>44.86</v>
      </c>
      <c r="S1398" s="5">
        <f t="shared" si="86"/>
        <v>46.5</v>
      </c>
      <c r="T1398" s="7">
        <f t="shared" si="87"/>
        <v>0.50897548161120842</v>
      </c>
    </row>
    <row r="1399" spans="1:20" ht="15.5" x14ac:dyDescent="0.35">
      <c r="A1399" s="1">
        <v>2193</v>
      </c>
      <c r="B1399" s="2">
        <v>46221</v>
      </c>
      <c r="C1399" s="3">
        <f>YEAR(SalesDataTable[[#This Row],[Order Date]])</f>
        <v>2026</v>
      </c>
      <c r="D1399" s="8" t="str">
        <f>"Q"&amp;ROUNDUP(MONTH(SalesDataTable[[#This Row],[Order Date]])/3,0)</f>
        <v>Q3</v>
      </c>
      <c r="E1399" s="3">
        <f>MONTH(SalesDataTable[[#This Row],[Order Date]])</f>
        <v>7</v>
      </c>
      <c r="F1399" s="3" t="str">
        <f>TEXT(SalesDataTable[[#This Row],[Order Date]],"MMM")</f>
        <v>Jul</v>
      </c>
      <c r="G1399" s="3" t="s">
        <v>11</v>
      </c>
      <c r="H1399" s="3" t="s">
        <v>12</v>
      </c>
      <c r="I1399" s="3" t="s">
        <v>2</v>
      </c>
      <c r="J1399" s="3" t="s">
        <v>3</v>
      </c>
      <c r="K1399" s="3" t="s">
        <v>4</v>
      </c>
      <c r="L1399" s="3" t="s">
        <v>26</v>
      </c>
      <c r="M1399" s="4">
        <v>2</v>
      </c>
      <c r="N1399" s="5">
        <v>39.409999999999997</v>
      </c>
      <c r="O1399" s="6">
        <v>0</v>
      </c>
      <c r="P1399" s="5">
        <v>16.8</v>
      </c>
      <c r="Q1399" s="5">
        <f t="shared" si="84"/>
        <v>78.819999999999993</v>
      </c>
      <c r="R1399" s="5">
        <f t="shared" si="85"/>
        <v>33.6</v>
      </c>
      <c r="S1399" s="5">
        <f t="shared" si="86"/>
        <v>45.219999999999992</v>
      </c>
      <c r="T1399" s="7">
        <f t="shared" si="87"/>
        <v>0.57371225577264651</v>
      </c>
    </row>
    <row r="1400" spans="1:20" ht="15.5" x14ac:dyDescent="0.35">
      <c r="A1400" s="1">
        <v>2781</v>
      </c>
      <c r="B1400" s="2">
        <v>46221</v>
      </c>
      <c r="C1400" s="3">
        <f>YEAR(SalesDataTable[[#This Row],[Order Date]])</f>
        <v>2026</v>
      </c>
      <c r="D1400" s="8" t="str">
        <f>"Q"&amp;ROUNDUP(MONTH(SalesDataTable[[#This Row],[Order Date]])/3,0)</f>
        <v>Q3</v>
      </c>
      <c r="E1400" s="3">
        <f>MONTH(SalesDataTable[[#This Row],[Order Date]])</f>
        <v>7</v>
      </c>
      <c r="F1400" s="3" t="str">
        <f>TEXT(SalesDataTable[[#This Row],[Order Date]],"MMM")</f>
        <v>Jul</v>
      </c>
      <c r="G1400" s="3" t="s">
        <v>0</v>
      </c>
      <c r="H1400" s="3" t="s">
        <v>1</v>
      </c>
      <c r="I1400" s="3" t="s">
        <v>2</v>
      </c>
      <c r="J1400" s="3" t="s">
        <v>3</v>
      </c>
      <c r="K1400" s="3" t="s">
        <v>14</v>
      </c>
      <c r="L1400" s="3" t="s">
        <v>44</v>
      </c>
      <c r="M1400" s="4">
        <v>2</v>
      </c>
      <c r="N1400" s="5">
        <v>134.99</v>
      </c>
      <c r="O1400" s="6">
        <v>0</v>
      </c>
      <c r="P1400" s="5">
        <v>68.77</v>
      </c>
      <c r="Q1400" s="5">
        <f t="shared" si="84"/>
        <v>269.98</v>
      </c>
      <c r="R1400" s="5">
        <f t="shared" si="85"/>
        <v>137.54</v>
      </c>
      <c r="S1400" s="5">
        <f t="shared" si="86"/>
        <v>132.44000000000003</v>
      </c>
      <c r="T1400" s="7">
        <f t="shared" si="87"/>
        <v>0.49055485591525305</v>
      </c>
    </row>
    <row r="1401" spans="1:20" ht="15.5" x14ac:dyDescent="0.35">
      <c r="A1401" s="1">
        <v>3043</v>
      </c>
      <c r="B1401" s="2">
        <v>46221</v>
      </c>
      <c r="C1401" s="3">
        <f>YEAR(SalesDataTable[[#This Row],[Order Date]])</f>
        <v>2026</v>
      </c>
      <c r="D1401" s="8" t="str">
        <f>"Q"&amp;ROUNDUP(MONTH(SalesDataTable[[#This Row],[Order Date]])/3,0)</f>
        <v>Q3</v>
      </c>
      <c r="E1401" s="3">
        <f>MONTH(SalesDataTable[[#This Row],[Order Date]])</f>
        <v>7</v>
      </c>
      <c r="F1401" s="3" t="str">
        <f>TEXT(SalesDataTable[[#This Row],[Order Date]],"MMM")</f>
        <v>Jul</v>
      </c>
      <c r="G1401" s="3" t="s">
        <v>6</v>
      </c>
      <c r="H1401" s="3" t="s">
        <v>43</v>
      </c>
      <c r="I1401" s="3" t="s">
        <v>28</v>
      </c>
      <c r="J1401" s="3" t="s">
        <v>13</v>
      </c>
      <c r="K1401" s="3" t="s">
        <v>4</v>
      </c>
      <c r="L1401" s="3" t="s">
        <v>26</v>
      </c>
      <c r="M1401" s="4">
        <v>2</v>
      </c>
      <c r="N1401" s="5">
        <v>40.93</v>
      </c>
      <c r="O1401" s="6">
        <v>0.05</v>
      </c>
      <c r="P1401" s="5">
        <v>16.89</v>
      </c>
      <c r="Q1401" s="5">
        <f t="shared" si="84"/>
        <v>77.766999999999996</v>
      </c>
      <c r="R1401" s="5">
        <f t="shared" si="85"/>
        <v>33.78</v>
      </c>
      <c r="S1401" s="5">
        <f t="shared" si="86"/>
        <v>43.986999999999995</v>
      </c>
      <c r="T1401" s="7">
        <f t="shared" si="87"/>
        <v>0.56562552239381736</v>
      </c>
    </row>
    <row r="1402" spans="1:20" ht="15.5" x14ac:dyDescent="0.35">
      <c r="A1402" s="1">
        <v>3102</v>
      </c>
      <c r="B1402" s="2">
        <v>46221</v>
      </c>
      <c r="C1402" s="3">
        <f>YEAR(SalesDataTable[[#This Row],[Order Date]])</f>
        <v>2026</v>
      </c>
      <c r="D1402" s="8" t="str">
        <f>"Q"&amp;ROUNDUP(MONTH(SalesDataTable[[#This Row],[Order Date]])/3,0)</f>
        <v>Q3</v>
      </c>
      <c r="E1402" s="3">
        <f>MONTH(SalesDataTable[[#This Row],[Order Date]])</f>
        <v>7</v>
      </c>
      <c r="F1402" s="3" t="str">
        <f>TEXT(SalesDataTable[[#This Row],[Order Date]],"MMM")</f>
        <v>Jul</v>
      </c>
      <c r="G1402" s="3" t="s">
        <v>20</v>
      </c>
      <c r="H1402" s="3" t="s">
        <v>47</v>
      </c>
      <c r="I1402" s="3" t="s">
        <v>28</v>
      </c>
      <c r="J1402" s="3" t="s">
        <v>3</v>
      </c>
      <c r="K1402" s="3" t="s">
        <v>9</v>
      </c>
      <c r="L1402" s="3" t="s">
        <v>10</v>
      </c>
      <c r="M1402" s="4">
        <v>1</v>
      </c>
      <c r="N1402" s="5">
        <v>90.02</v>
      </c>
      <c r="O1402" s="6">
        <v>0.05</v>
      </c>
      <c r="P1402" s="5">
        <v>45.83</v>
      </c>
      <c r="Q1402" s="5">
        <f t="shared" si="84"/>
        <v>85.518999999999991</v>
      </c>
      <c r="R1402" s="5">
        <f t="shared" si="85"/>
        <v>45.83</v>
      </c>
      <c r="S1402" s="5">
        <f t="shared" si="86"/>
        <v>39.688999999999993</v>
      </c>
      <c r="T1402" s="7">
        <f t="shared" si="87"/>
        <v>0.46409569803201622</v>
      </c>
    </row>
    <row r="1403" spans="1:20" ht="15.5" x14ac:dyDescent="0.35">
      <c r="A1403" s="1">
        <v>3156</v>
      </c>
      <c r="B1403" s="2">
        <v>46221</v>
      </c>
      <c r="C1403" s="3">
        <f>YEAR(SalesDataTable[[#This Row],[Order Date]])</f>
        <v>2026</v>
      </c>
      <c r="D1403" s="8" t="str">
        <f>"Q"&amp;ROUNDUP(MONTH(SalesDataTable[[#This Row],[Order Date]])/3,0)</f>
        <v>Q3</v>
      </c>
      <c r="E1403" s="3">
        <f>MONTH(SalesDataTable[[#This Row],[Order Date]])</f>
        <v>7</v>
      </c>
      <c r="F1403" s="3" t="str">
        <f>TEXT(SalesDataTable[[#This Row],[Order Date]],"MMM")</f>
        <v>Jul</v>
      </c>
      <c r="G1403" s="3" t="s">
        <v>0</v>
      </c>
      <c r="H1403" s="3" t="s">
        <v>1</v>
      </c>
      <c r="I1403" s="3" t="s">
        <v>19</v>
      </c>
      <c r="J1403" s="3" t="s">
        <v>3</v>
      </c>
      <c r="K1403" s="3" t="s">
        <v>34</v>
      </c>
      <c r="L1403" s="3" t="s">
        <v>45</v>
      </c>
      <c r="M1403" s="4">
        <v>2</v>
      </c>
      <c r="N1403" s="5">
        <v>50.73</v>
      </c>
      <c r="O1403" s="6">
        <v>0</v>
      </c>
      <c r="P1403" s="5">
        <v>21.87</v>
      </c>
      <c r="Q1403" s="5">
        <f t="shared" si="84"/>
        <v>101.46</v>
      </c>
      <c r="R1403" s="5">
        <f t="shared" si="85"/>
        <v>43.74</v>
      </c>
      <c r="S1403" s="5">
        <f t="shared" si="86"/>
        <v>57.719999999999992</v>
      </c>
      <c r="T1403" s="7">
        <f t="shared" si="87"/>
        <v>0.56889414547604966</v>
      </c>
    </row>
    <row r="1404" spans="1:20" ht="15.5" x14ac:dyDescent="0.35">
      <c r="A1404" s="1">
        <v>3308</v>
      </c>
      <c r="B1404" s="2">
        <v>46221</v>
      </c>
      <c r="C1404" s="3">
        <f>YEAR(SalesDataTable[[#This Row],[Order Date]])</f>
        <v>2026</v>
      </c>
      <c r="D1404" s="8" t="str">
        <f>"Q"&amp;ROUNDUP(MONTH(SalesDataTable[[#This Row],[Order Date]])/3,0)</f>
        <v>Q3</v>
      </c>
      <c r="E1404" s="3">
        <f>MONTH(SalesDataTable[[#This Row],[Order Date]])</f>
        <v>7</v>
      </c>
      <c r="F1404" s="3" t="str">
        <f>TEXT(SalesDataTable[[#This Row],[Order Date]],"MMM")</f>
        <v>Jul</v>
      </c>
      <c r="G1404" s="3" t="s">
        <v>20</v>
      </c>
      <c r="H1404" s="3" t="s">
        <v>47</v>
      </c>
      <c r="I1404" s="3" t="s">
        <v>19</v>
      </c>
      <c r="J1404" s="3" t="s">
        <v>13</v>
      </c>
      <c r="K1404" s="3" t="s">
        <v>34</v>
      </c>
      <c r="L1404" s="3" t="s">
        <v>38</v>
      </c>
      <c r="M1404" s="4">
        <v>3</v>
      </c>
      <c r="N1404" s="5">
        <v>121.05</v>
      </c>
      <c r="O1404" s="6">
        <v>0.05</v>
      </c>
      <c r="P1404" s="5">
        <v>68.56</v>
      </c>
      <c r="Q1404" s="5">
        <f t="shared" si="84"/>
        <v>344.99249999999995</v>
      </c>
      <c r="R1404" s="5">
        <f t="shared" si="85"/>
        <v>205.68</v>
      </c>
      <c r="S1404" s="5">
        <f t="shared" si="86"/>
        <v>139.31249999999994</v>
      </c>
      <c r="T1404" s="7">
        <f t="shared" si="87"/>
        <v>0.40381312637231231</v>
      </c>
    </row>
    <row r="1405" spans="1:20" ht="15.5" x14ac:dyDescent="0.35">
      <c r="A1405" s="1">
        <v>3329</v>
      </c>
      <c r="B1405" s="2">
        <v>46221</v>
      </c>
      <c r="C1405" s="3">
        <f>YEAR(SalesDataTable[[#This Row],[Order Date]])</f>
        <v>2026</v>
      </c>
      <c r="D1405" s="8" t="str">
        <f>"Q"&amp;ROUNDUP(MONTH(SalesDataTable[[#This Row],[Order Date]])/3,0)</f>
        <v>Q3</v>
      </c>
      <c r="E1405" s="3">
        <f>MONTH(SalesDataTable[[#This Row],[Order Date]])</f>
        <v>7</v>
      </c>
      <c r="F1405" s="3" t="str">
        <f>TEXT(SalesDataTable[[#This Row],[Order Date]],"MMM")</f>
        <v>Jul</v>
      </c>
      <c r="G1405" s="3" t="s">
        <v>6</v>
      </c>
      <c r="H1405" s="3" t="s">
        <v>41</v>
      </c>
      <c r="I1405" s="3" t="s">
        <v>2</v>
      </c>
      <c r="J1405" s="3" t="s">
        <v>13</v>
      </c>
      <c r="K1405" s="3" t="s">
        <v>4</v>
      </c>
      <c r="L1405" s="3" t="s">
        <v>5</v>
      </c>
      <c r="M1405" s="4">
        <v>2</v>
      </c>
      <c r="N1405" s="5">
        <v>81.739999999999995</v>
      </c>
      <c r="O1405" s="6">
        <v>0</v>
      </c>
      <c r="P1405" s="5">
        <v>42.75</v>
      </c>
      <c r="Q1405" s="5">
        <f t="shared" si="84"/>
        <v>163.47999999999999</v>
      </c>
      <c r="R1405" s="5">
        <f t="shared" si="85"/>
        <v>85.5</v>
      </c>
      <c r="S1405" s="5">
        <f t="shared" si="86"/>
        <v>77.97999999999999</v>
      </c>
      <c r="T1405" s="7">
        <f t="shared" si="87"/>
        <v>0.47700024467824809</v>
      </c>
    </row>
    <row r="1406" spans="1:20" ht="15.5" x14ac:dyDescent="0.35">
      <c r="A1406" s="1">
        <v>4102</v>
      </c>
      <c r="B1406" s="2">
        <v>46221</v>
      </c>
      <c r="C1406" s="3">
        <f>YEAR(SalesDataTable[[#This Row],[Order Date]])</f>
        <v>2026</v>
      </c>
      <c r="D1406" s="8" t="str">
        <f>"Q"&amp;ROUNDUP(MONTH(SalesDataTable[[#This Row],[Order Date]])/3,0)</f>
        <v>Q3</v>
      </c>
      <c r="E1406" s="3">
        <f>MONTH(SalesDataTable[[#This Row],[Order Date]])</f>
        <v>7</v>
      </c>
      <c r="F1406" s="3" t="str">
        <f>TEXT(SalesDataTable[[#This Row],[Order Date]],"MMM")</f>
        <v>Jul</v>
      </c>
      <c r="G1406" s="3" t="s">
        <v>6</v>
      </c>
      <c r="H1406" s="3" t="s">
        <v>43</v>
      </c>
      <c r="I1406" s="3" t="s">
        <v>2</v>
      </c>
      <c r="J1406" s="3" t="s">
        <v>3</v>
      </c>
      <c r="K1406" s="3" t="s">
        <v>9</v>
      </c>
      <c r="L1406" s="3" t="s">
        <v>37</v>
      </c>
      <c r="M1406" s="4">
        <v>3</v>
      </c>
      <c r="N1406" s="5">
        <v>154.01</v>
      </c>
      <c r="O1406" s="6">
        <v>0.1</v>
      </c>
      <c r="P1406" s="5">
        <v>78.78</v>
      </c>
      <c r="Q1406" s="5">
        <f t="shared" si="84"/>
        <v>415.827</v>
      </c>
      <c r="R1406" s="5">
        <f t="shared" si="85"/>
        <v>236.34</v>
      </c>
      <c r="S1406" s="5">
        <f t="shared" si="86"/>
        <v>179.48699999999999</v>
      </c>
      <c r="T1406" s="7">
        <f t="shared" si="87"/>
        <v>0.43163863818366771</v>
      </c>
    </row>
    <row r="1407" spans="1:20" ht="15.5" x14ac:dyDescent="0.35">
      <c r="A1407" s="1">
        <v>4109</v>
      </c>
      <c r="B1407" s="2">
        <v>46221</v>
      </c>
      <c r="C1407" s="3">
        <f>YEAR(SalesDataTable[[#This Row],[Order Date]])</f>
        <v>2026</v>
      </c>
      <c r="D1407" s="8" t="str">
        <f>"Q"&amp;ROUNDUP(MONTH(SalesDataTable[[#This Row],[Order Date]])/3,0)</f>
        <v>Q3</v>
      </c>
      <c r="E1407" s="3">
        <f>MONTH(SalesDataTable[[#This Row],[Order Date]])</f>
        <v>7</v>
      </c>
      <c r="F1407" s="3" t="str">
        <f>TEXT(SalesDataTable[[#This Row],[Order Date]],"MMM")</f>
        <v>Jul</v>
      </c>
      <c r="G1407" s="3" t="s">
        <v>6</v>
      </c>
      <c r="H1407" s="3" t="s">
        <v>43</v>
      </c>
      <c r="I1407" s="3" t="s">
        <v>28</v>
      </c>
      <c r="J1407" s="3" t="s">
        <v>13</v>
      </c>
      <c r="K1407" s="3" t="s">
        <v>4</v>
      </c>
      <c r="L1407" s="3" t="s">
        <v>30</v>
      </c>
      <c r="M1407" s="4">
        <v>4</v>
      </c>
      <c r="N1407" s="5">
        <v>101.61</v>
      </c>
      <c r="O1407" s="6">
        <v>0</v>
      </c>
      <c r="P1407" s="5">
        <v>51.68</v>
      </c>
      <c r="Q1407" s="5">
        <f t="shared" si="84"/>
        <v>406.44</v>
      </c>
      <c r="R1407" s="5">
        <f t="shared" si="85"/>
        <v>206.72</v>
      </c>
      <c r="S1407" s="5">
        <f t="shared" si="86"/>
        <v>199.72</v>
      </c>
      <c r="T1407" s="7">
        <f t="shared" si="87"/>
        <v>0.49138864285011319</v>
      </c>
    </row>
    <row r="1408" spans="1:20" ht="15.5" x14ac:dyDescent="0.35">
      <c r="A1408" s="1">
        <v>4813</v>
      </c>
      <c r="B1408" s="2">
        <v>46221</v>
      </c>
      <c r="C1408" s="3">
        <f>YEAR(SalesDataTable[[#This Row],[Order Date]])</f>
        <v>2026</v>
      </c>
      <c r="D1408" s="8" t="str">
        <f>"Q"&amp;ROUNDUP(MONTH(SalesDataTable[[#This Row],[Order Date]])/3,0)</f>
        <v>Q3</v>
      </c>
      <c r="E1408" s="3">
        <f>MONTH(SalesDataTable[[#This Row],[Order Date]])</f>
        <v>7</v>
      </c>
      <c r="F1408" s="3" t="str">
        <f>TEXT(SalesDataTable[[#This Row],[Order Date]],"MMM")</f>
        <v>Jul</v>
      </c>
      <c r="G1408" s="3" t="s">
        <v>11</v>
      </c>
      <c r="H1408" s="3" t="s">
        <v>39</v>
      </c>
      <c r="I1408" s="3" t="s">
        <v>19</v>
      </c>
      <c r="J1408" s="3" t="s">
        <v>3</v>
      </c>
      <c r="K1408" s="3" t="s">
        <v>34</v>
      </c>
      <c r="L1408" s="3" t="s">
        <v>42</v>
      </c>
      <c r="M1408" s="4">
        <v>2</v>
      </c>
      <c r="N1408" s="5">
        <v>36.869999999999997</v>
      </c>
      <c r="O1408" s="6">
        <v>0.15</v>
      </c>
      <c r="P1408" s="5">
        <v>13.94</v>
      </c>
      <c r="Q1408" s="5">
        <f t="shared" si="84"/>
        <v>62.678999999999995</v>
      </c>
      <c r="R1408" s="5">
        <f t="shared" si="85"/>
        <v>27.88</v>
      </c>
      <c r="S1408" s="5">
        <f t="shared" si="86"/>
        <v>34.798999999999992</v>
      </c>
      <c r="T1408" s="7">
        <f t="shared" si="87"/>
        <v>0.55519392459994565</v>
      </c>
    </row>
    <row r="1409" spans="1:20" ht="15.5" x14ac:dyDescent="0.35">
      <c r="A1409" s="1">
        <v>5054</v>
      </c>
      <c r="B1409" s="2">
        <v>46221</v>
      </c>
      <c r="C1409" s="3">
        <f>YEAR(SalesDataTable[[#This Row],[Order Date]])</f>
        <v>2026</v>
      </c>
      <c r="D1409" s="8" t="str">
        <f>"Q"&amp;ROUNDUP(MONTH(SalesDataTable[[#This Row],[Order Date]])/3,0)</f>
        <v>Q3</v>
      </c>
      <c r="E1409" s="3">
        <f>MONTH(SalesDataTable[[#This Row],[Order Date]])</f>
        <v>7</v>
      </c>
      <c r="F1409" s="3" t="str">
        <f>TEXT(SalesDataTable[[#This Row],[Order Date]],"MMM")</f>
        <v>Jul</v>
      </c>
      <c r="G1409" s="3" t="s">
        <v>20</v>
      </c>
      <c r="H1409" s="3" t="s">
        <v>33</v>
      </c>
      <c r="I1409" s="3" t="s">
        <v>2</v>
      </c>
      <c r="J1409" s="3" t="s">
        <v>13</v>
      </c>
      <c r="K1409" s="3" t="s">
        <v>23</v>
      </c>
      <c r="L1409" s="3" t="s">
        <v>51</v>
      </c>
      <c r="M1409" s="4">
        <v>2</v>
      </c>
      <c r="N1409" s="5">
        <v>121.06</v>
      </c>
      <c r="O1409" s="6">
        <v>0</v>
      </c>
      <c r="P1409" s="5">
        <v>59.62</v>
      </c>
      <c r="Q1409" s="5">
        <f t="shared" si="84"/>
        <v>242.12</v>
      </c>
      <c r="R1409" s="5">
        <f t="shared" si="85"/>
        <v>119.24</v>
      </c>
      <c r="S1409" s="5">
        <f t="shared" si="86"/>
        <v>122.88000000000001</v>
      </c>
      <c r="T1409" s="7">
        <f t="shared" si="87"/>
        <v>0.50751693375185858</v>
      </c>
    </row>
    <row r="1410" spans="1:20" ht="15.5" x14ac:dyDescent="0.35">
      <c r="A1410" s="1">
        <v>138</v>
      </c>
      <c r="B1410" s="2">
        <v>46222</v>
      </c>
      <c r="C1410" s="3">
        <f>YEAR(SalesDataTable[[#This Row],[Order Date]])</f>
        <v>2026</v>
      </c>
      <c r="D1410" s="8" t="str">
        <f>"Q"&amp;ROUNDUP(MONTH(SalesDataTable[[#This Row],[Order Date]])/3,0)</f>
        <v>Q3</v>
      </c>
      <c r="E1410" s="3">
        <f>MONTH(SalesDataTable[[#This Row],[Order Date]])</f>
        <v>7</v>
      </c>
      <c r="F1410" s="3" t="str">
        <f>TEXT(SalesDataTable[[#This Row],[Order Date]],"MMM")</f>
        <v>Jul</v>
      </c>
      <c r="G1410" s="3" t="s">
        <v>6</v>
      </c>
      <c r="H1410" s="3" t="s">
        <v>43</v>
      </c>
      <c r="I1410" s="3" t="s">
        <v>2</v>
      </c>
      <c r="J1410" s="3" t="s">
        <v>13</v>
      </c>
      <c r="K1410" s="3" t="s">
        <v>9</v>
      </c>
      <c r="L1410" s="3" t="s">
        <v>46</v>
      </c>
      <c r="M1410" s="4">
        <v>2</v>
      </c>
      <c r="N1410" s="5">
        <v>71.81</v>
      </c>
      <c r="O1410" s="6">
        <v>0</v>
      </c>
      <c r="P1410" s="5">
        <v>32.35</v>
      </c>
      <c r="Q1410" s="5">
        <f t="shared" ref="Q1410:Q1473" si="88">M1410*N1410*(1-O1410)</f>
        <v>143.62</v>
      </c>
      <c r="R1410" s="5">
        <f t="shared" ref="R1410:R1473" si="89">M1410*P1410</f>
        <v>64.7</v>
      </c>
      <c r="S1410" s="5">
        <f t="shared" ref="S1410:S1473" si="90">Q1410-R1410</f>
        <v>78.92</v>
      </c>
      <c r="T1410" s="7">
        <f t="shared" ref="T1410:T1473" si="91">IFERROR(S1410/Q1410,0)</f>
        <v>0.54950563988302459</v>
      </c>
    </row>
    <row r="1411" spans="1:20" ht="15.5" x14ac:dyDescent="0.35">
      <c r="A1411" s="1">
        <v>433</v>
      </c>
      <c r="B1411" s="2">
        <v>46222</v>
      </c>
      <c r="C1411" s="3">
        <f>YEAR(SalesDataTable[[#This Row],[Order Date]])</f>
        <v>2026</v>
      </c>
      <c r="D1411" s="8" t="str">
        <f>"Q"&amp;ROUNDUP(MONTH(SalesDataTable[[#This Row],[Order Date]])/3,0)</f>
        <v>Q3</v>
      </c>
      <c r="E1411" s="3">
        <f>MONTH(SalesDataTable[[#This Row],[Order Date]])</f>
        <v>7</v>
      </c>
      <c r="F1411" s="3" t="str">
        <f>TEXT(SalesDataTable[[#This Row],[Order Date]],"MMM")</f>
        <v>Jul</v>
      </c>
      <c r="G1411" s="3" t="s">
        <v>6</v>
      </c>
      <c r="H1411" s="3" t="s">
        <v>43</v>
      </c>
      <c r="I1411" s="3" t="s">
        <v>2</v>
      </c>
      <c r="J1411" s="3" t="s">
        <v>13</v>
      </c>
      <c r="K1411" s="3" t="s">
        <v>9</v>
      </c>
      <c r="L1411" s="3" t="s">
        <v>17</v>
      </c>
      <c r="M1411" s="4">
        <v>4</v>
      </c>
      <c r="N1411" s="5">
        <v>145.18</v>
      </c>
      <c r="O1411" s="6">
        <v>0</v>
      </c>
      <c r="P1411" s="5">
        <v>79.540000000000006</v>
      </c>
      <c r="Q1411" s="5">
        <f t="shared" si="88"/>
        <v>580.72</v>
      </c>
      <c r="R1411" s="5">
        <f t="shared" si="89"/>
        <v>318.16000000000003</v>
      </c>
      <c r="S1411" s="5">
        <f t="shared" si="90"/>
        <v>262.56</v>
      </c>
      <c r="T1411" s="7">
        <f t="shared" si="91"/>
        <v>0.45212839234054275</v>
      </c>
    </row>
    <row r="1412" spans="1:20" ht="15.5" x14ac:dyDescent="0.35">
      <c r="A1412" s="1">
        <v>484</v>
      </c>
      <c r="B1412" s="2">
        <v>46222</v>
      </c>
      <c r="C1412" s="3">
        <f>YEAR(SalesDataTable[[#This Row],[Order Date]])</f>
        <v>2026</v>
      </c>
      <c r="D1412" s="8" t="str">
        <f>"Q"&amp;ROUNDUP(MONTH(SalesDataTable[[#This Row],[Order Date]])/3,0)</f>
        <v>Q3</v>
      </c>
      <c r="E1412" s="3">
        <f>MONTH(SalesDataTable[[#This Row],[Order Date]])</f>
        <v>7</v>
      </c>
      <c r="F1412" s="3" t="str">
        <f>TEXT(SalesDataTable[[#This Row],[Order Date]],"MMM")</f>
        <v>Jul</v>
      </c>
      <c r="G1412" s="3" t="s">
        <v>6</v>
      </c>
      <c r="H1412" s="3" t="s">
        <v>43</v>
      </c>
      <c r="I1412" s="3" t="s">
        <v>2</v>
      </c>
      <c r="J1412" s="3" t="s">
        <v>13</v>
      </c>
      <c r="K1412" s="3" t="s">
        <v>34</v>
      </c>
      <c r="L1412" s="3" t="s">
        <v>42</v>
      </c>
      <c r="M1412" s="4">
        <v>2</v>
      </c>
      <c r="N1412" s="5">
        <v>36.07</v>
      </c>
      <c r="O1412" s="6">
        <v>0</v>
      </c>
      <c r="P1412" s="5">
        <v>13.6</v>
      </c>
      <c r="Q1412" s="5">
        <f t="shared" si="88"/>
        <v>72.14</v>
      </c>
      <c r="R1412" s="5">
        <f t="shared" si="89"/>
        <v>27.2</v>
      </c>
      <c r="S1412" s="5">
        <f t="shared" si="90"/>
        <v>44.94</v>
      </c>
      <c r="T1412" s="7">
        <f t="shared" si="91"/>
        <v>0.62295536456889378</v>
      </c>
    </row>
    <row r="1413" spans="1:20" ht="15.5" x14ac:dyDescent="0.35">
      <c r="A1413" s="1">
        <v>492</v>
      </c>
      <c r="B1413" s="2">
        <v>46222</v>
      </c>
      <c r="C1413" s="3">
        <f>YEAR(SalesDataTable[[#This Row],[Order Date]])</f>
        <v>2026</v>
      </c>
      <c r="D1413" s="8" t="str">
        <f>"Q"&amp;ROUNDUP(MONTH(SalesDataTable[[#This Row],[Order Date]])/3,0)</f>
        <v>Q3</v>
      </c>
      <c r="E1413" s="3">
        <f>MONTH(SalesDataTable[[#This Row],[Order Date]])</f>
        <v>7</v>
      </c>
      <c r="F1413" s="3" t="str">
        <f>TEXT(SalesDataTable[[#This Row],[Order Date]],"MMM")</f>
        <v>Jul</v>
      </c>
      <c r="G1413" s="3" t="s">
        <v>6</v>
      </c>
      <c r="H1413" s="3" t="s">
        <v>49</v>
      </c>
      <c r="I1413" s="3" t="s">
        <v>19</v>
      </c>
      <c r="J1413" s="3" t="s">
        <v>13</v>
      </c>
      <c r="K1413" s="3" t="s">
        <v>9</v>
      </c>
      <c r="L1413" s="3" t="s">
        <v>46</v>
      </c>
      <c r="M1413" s="4">
        <v>3</v>
      </c>
      <c r="N1413" s="5">
        <v>72.23</v>
      </c>
      <c r="O1413" s="6">
        <v>0.1</v>
      </c>
      <c r="P1413" s="5">
        <v>31.67</v>
      </c>
      <c r="Q1413" s="5">
        <f t="shared" si="88"/>
        <v>195.02100000000002</v>
      </c>
      <c r="R1413" s="5">
        <f t="shared" si="89"/>
        <v>95.01</v>
      </c>
      <c r="S1413" s="5">
        <f t="shared" si="90"/>
        <v>100.01100000000001</v>
      </c>
      <c r="T1413" s="7">
        <f t="shared" si="91"/>
        <v>0.5128216961250327</v>
      </c>
    </row>
    <row r="1414" spans="1:20" ht="15.5" x14ac:dyDescent="0.35">
      <c r="A1414" s="1">
        <v>626</v>
      </c>
      <c r="B1414" s="2">
        <v>46222</v>
      </c>
      <c r="C1414" s="3">
        <f>YEAR(SalesDataTable[[#This Row],[Order Date]])</f>
        <v>2026</v>
      </c>
      <c r="D1414" s="8" t="str">
        <f>"Q"&amp;ROUNDUP(MONTH(SalesDataTable[[#This Row],[Order Date]])/3,0)</f>
        <v>Q3</v>
      </c>
      <c r="E1414" s="3">
        <f>MONTH(SalesDataTable[[#This Row],[Order Date]])</f>
        <v>7</v>
      </c>
      <c r="F1414" s="3" t="str">
        <f>TEXT(SalesDataTable[[#This Row],[Order Date]],"MMM")</f>
        <v>Jul</v>
      </c>
      <c r="G1414" s="3" t="s">
        <v>6</v>
      </c>
      <c r="H1414" s="3" t="s">
        <v>49</v>
      </c>
      <c r="I1414" s="3" t="s">
        <v>19</v>
      </c>
      <c r="J1414" s="3" t="s">
        <v>3</v>
      </c>
      <c r="K1414" s="3" t="s">
        <v>14</v>
      </c>
      <c r="L1414" s="3" t="s">
        <v>15</v>
      </c>
      <c r="M1414" s="4">
        <v>1</v>
      </c>
      <c r="N1414" s="5">
        <v>36.549999999999997</v>
      </c>
      <c r="O1414" s="6">
        <v>0.1</v>
      </c>
      <c r="P1414" s="5">
        <v>13.2</v>
      </c>
      <c r="Q1414" s="5">
        <f t="shared" si="88"/>
        <v>32.894999999999996</v>
      </c>
      <c r="R1414" s="5">
        <f t="shared" si="89"/>
        <v>13.2</v>
      </c>
      <c r="S1414" s="5">
        <f t="shared" si="90"/>
        <v>19.694999999999997</v>
      </c>
      <c r="T1414" s="7">
        <f t="shared" si="91"/>
        <v>0.59872321021431829</v>
      </c>
    </row>
    <row r="1415" spans="1:20" ht="15.5" x14ac:dyDescent="0.35">
      <c r="A1415" s="1">
        <v>1409</v>
      </c>
      <c r="B1415" s="2">
        <v>46222</v>
      </c>
      <c r="C1415" s="3">
        <f>YEAR(SalesDataTable[[#This Row],[Order Date]])</f>
        <v>2026</v>
      </c>
      <c r="D1415" s="8" t="str">
        <f>"Q"&amp;ROUNDUP(MONTH(SalesDataTable[[#This Row],[Order Date]])/3,0)</f>
        <v>Q3</v>
      </c>
      <c r="E1415" s="3">
        <f>MONTH(SalesDataTable[[#This Row],[Order Date]])</f>
        <v>7</v>
      </c>
      <c r="F1415" s="3" t="str">
        <f>TEXT(SalesDataTable[[#This Row],[Order Date]],"MMM")</f>
        <v>Jul</v>
      </c>
      <c r="G1415" s="3" t="s">
        <v>6</v>
      </c>
      <c r="H1415" s="3" t="s">
        <v>49</v>
      </c>
      <c r="I1415" s="3" t="s">
        <v>2</v>
      </c>
      <c r="J1415" s="3" t="s">
        <v>13</v>
      </c>
      <c r="K1415" s="3" t="s">
        <v>23</v>
      </c>
      <c r="L1415" s="3" t="s">
        <v>51</v>
      </c>
      <c r="M1415" s="4">
        <v>5</v>
      </c>
      <c r="N1415" s="5">
        <v>124.68</v>
      </c>
      <c r="O1415" s="6">
        <v>0.05</v>
      </c>
      <c r="P1415" s="5">
        <v>60.61</v>
      </c>
      <c r="Q1415" s="5">
        <f t="shared" si="88"/>
        <v>592.23</v>
      </c>
      <c r="R1415" s="5">
        <f t="shared" si="89"/>
        <v>303.05</v>
      </c>
      <c r="S1415" s="5">
        <f t="shared" si="90"/>
        <v>289.18</v>
      </c>
      <c r="T1415" s="7">
        <f t="shared" si="91"/>
        <v>0.48829002245749115</v>
      </c>
    </row>
    <row r="1416" spans="1:20" ht="15.5" x14ac:dyDescent="0.35">
      <c r="A1416" s="1">
        <v>1486</v>
      </c>
      <c r="B1416" s="2">
        <v>46222</v>
      </c>
      <c r="C1416" s="3">
        <f>YEAR(SalesDataTable[[#This Row],[Order Date]])</f>
        <v>2026</v>
      </c>
      <c r="D1416" s="8" t="str">
        <f>"Q"&amp;ROUNDUP(MONTH(SalesDataTable[[#This Row],[Order Date]])/3,0)</f>
        <v>Q3</v>
      </c>
      <c r="E1416" s="3">
        <f>MONTH(SalesDataTable[[#This Row],[Order Date]])</f>
        <v>7</v>
      </c>
      <c r="F1416" s="3" t="str">
        <f>TEXT(SalesDataTable[[#This Row],[Order Date]],"MMM")</f>
        <v>Jul</v>
      </c>
      <c r="G1416" s="3" t="s">
        <v>20</v>
      </c>
      <c r="H1416" s="3" t="s">
        <v>33</v>
      </c>
      <c r="I1416" s="3" t="s">
        <v>2</v>
      </c>
      <c r="J1416" s="3" t="s">
        <v>3</v>
      </c>
      <c r="K1416" s="3" t="s">
        <v>4</v>
      </c>
      <c r="L1416" s="3" t="s">
        <v>30</v>
      </c>
      <c r="M1416" s="4">
        <v>1</v>
      </c>
      <c r="N1416" s="5">
        <v>101.7</v>
      </c>
      <c r="O1416" s="6">
        <v>0.05</v>
      </c>
      <c r="P1416" s="5">
        <v>49.92</v>
      </c>
      <c r="Q1416" s="5">
        <f t="shared" si="88"/>
        <v>96.614999999999995</v>
      </c>
      <c r="R1416" s="5">
        <f t="shared" si="89"/>
        <v>49.92</v>
      </c>
      <c r="S1416" s="5">
        <f t="shared" si="90"/>
        <v>46.694999999999993</v>
      </c>
      <c r="T1416" s="7">
        <f t="shared" si="91"/>
        <v>0.48331004502406455</v>
      </c>
    </row>
    <row r="1417" spans="1:20" ht="15.5" x14ac:dyDescent="0.35">
      <c r="A1417" s="1">
        <v>1940</v>
      </c>
      <c r="B1417" s="2">
        <v>46222</v>
      </c>
      <c r="C1417" s="3">
        <f>YEAR(SalesDataTable[[#This Row],[Order Date]])</f>
        <v>2026</v>
      </c>
      <c r="D1417" s="8" t="str">
        <f>"Q"&amp;ROUNDUP(MONTH(SalesDataTable[[#This Row],[Order Date]])/3,0)</f>
        <v>Q3</v>
      </c>
      <c r="E1417" s="3">
        <f>MONTH(SalesDataTable[[#This Row],[Order Date]])</f>
        <v>7</v>
      </c>
      <c r="F1417" s="3" t="str">
        <f>TEXT(SalesDataTable[[#This Row],[Order Date]],"MMM")</f>
        <v>Jul</v>
      </c>
      <c r="G1417" s="3" t="s">
        <v>11</v>
      </c>
      <c r="H1417" s="3" t="s">
        <v>52</v>
      </c>
      <c r="I1417" s="3" t="s">
        <v>2</v>
      </c>
      <c r="J1417" s="3" t="s">
        <v>13</v>
      </c>
      <c r="K1417" s="3" t="s">
        <v>34</v>
      </c>
      <c r="L1417" s="3" t="s">
        <v>45</v>
      </c>
      <c r="M1417" s="4">
        <v>2</v>
      </c>
      <c r="N1417" s="5">
        <v>50.24</v>
      </c>
      <c r="O1417" s="6">
        <v>0.05</v>
      </c>
      <c r="P1417" s="5">
        <v>21.88</v>
      </c>
      <c r="Q1417" s="5">
        <f t="shared" si="88"/>
        <v>95.456000000000003</v>
      </c>
      <c r="R1417" s="5">
        <f t="shared" si="89"/>
        <v>43.76</v>
      </c>
      <c r="S1417" s="5">
        <f t="shared" si="90"/>
        <v>51.696000000000005</v>
      </c>
      <c r="T1417" s="7">
        <f t="shared" si="91"/>
        <v>0.54156889037881328</v>
      </c>
    </row>
    <row r="1418" spans="1:20" ht="15.5" x14ac:dyDescent="0.35">
      <c r="A1418" s="1">
        <v>2215</v>
      </c>
      <c r="B1418" s="2">
        <v>46222</v>
      </c>
      <c r="C1418" s="3">
        <f>YEAR(SalesDataTable[[#This Row],[Order Date]])</f>
        <v>2026</v>
      </c>
      <c r="D1418" s="8" t="str">
        <f>"Q"&amp;ROUNDUP(MONTH(SalesDataTable[[#This Row],[Order Date]])/3,0)</f>
        <v>Q3</v>
      </c>
      <c r="E1418" s="3">
        <f>MONTH(SalesDataTable[[#This Row],[Order Date]])</f>
        <v>7</v>
      </c>
      <c r="F1418" s="3" t="str">
        <f>TEXT(SalesDataTable[[#This Row],[Order Date]],"MMM")</f>
        <v>Jul</v>
      </c>
      <c r="G1418" s="3" t="s">
        <v>20</v>
      </c>
      <c r="H1418" s="3" t="s">
        <v>47</v>
      </c>
      <c r="I1418" s="3" t="s">
        <v>19</v>
      </c>
      <c r="J1418" s="3" t="s">
        <v>3</v>
      </c>
      <c r="K1418" s="3" t="s">
        <v>34</v>
      </c>
      <c r="L1418" s="3" t="s">
        <v>42</v>
      </c>
      <c r="M1418" s="4">
        <v>3</v>
      </c>
      <c r="N1418" s="5">
        <v>35.53</v>
      </c>
      <c r="O1418" s="6">
        <v>0</v>
      </c>
      <c r="P1418" s="5">
        <v>14</v>
      </c>
      <c r="Q1418" s="5">
        <f t="shared" si="88"/>
        <v>106.59</v>
      </c>
      <c r="R1418" s="5">
        <f t="shared" si="89"/>
        <v>42</v>
      </c>
      <c r="S1418" s="5">
        <f t="shared" si="90"/>
        <v>64.59</v>
      </c>
      <c r="T1418" s="7">
        <f t="shared" si="91"/>
        <v>0.60596678862932729</v>
      </c>
    </row>
    <row r="1419" spans="1:20" ht="15.5" x14ac:dyDescent="0.35">
      <c r="A1419" s="1">
        <v>2555</v>
      </c>
      <c r="B1419" s="2">
        <v>46222</v>
      </c>
      <c r="C1419" s="3">
        <f>YEAR(SalesDataTable[[#This Row],[Order Date]])</f>
        <v>2026</v>
      </c>
      <c r="D1419" s="8" t="str">
        <f>"Q"&amp;ROUNDUP(MONTH(SalesDataTable[[#This Row],[Order Date]])/3,0)</f>
        <v>Q3</v>
      </c>
      <c r="E1419" s="3">
        <f>MONTH(SalesDataTable[[#This Row],[Order Date]])</f>
        <v>7</v>
      </c>
      <c r="F1419" s="3" t="str">
        <f>TEXT(SalesDataTable[[#This Row],[Order Date]],"MMM")</f>
        <v>Jul</v>
      </c>
      <c r="G1419" s="3" t="s">
        <v>11</v>
      </c>
      <c r="H1419" s="3" t="s">
        <v>12</v>
      </c>
      <c r="I1419" s="3" t="s">
        <v>28</v>
      </c>
      <c r="J1419" s="3" t="s">
        <v>13</v>
      </c>
      <c r="K1419" s="3" t="s">
        <v>14</v>
      </c>
      <c r="L1419" s="3" t="s">
        <v>32</v>
      </c>
      <c r="M1419" s="4">
        <v>2</v>
      </c>
      <c r="N1419" s="5">
        <v>46.89</v>
      </c>
      <c r="O1419" s="6">
        <v>0.1</v>
      </c>
      <c r="P1419" s="5">
        <v>18.53</v>
      </c>
      <c r="Q1419" s="5">
        <f t="shared" si="88"/>
        <v>84.402000000000001</v>
      </c>
      <c r="R1419" s="5">
        <f t="shared" si="89"/>
        <v>37.06</v>
      </c>
      <c r="S1419" s="5">
        <f t="shared" si="90"/>
        <v>47.341999999999999</v>
      </c>
      <c r="T1419" s="7">
        <f t="shared" si="91"/>
        <v>0.56091087888912583</v>
      </c>
    </row>
    <row r="1420" spans="1:20" ht="15.5" x14ac:dyDescent="0.35">
      <c r="A1420" s="1">
        <v>4710</v>
      </c>
      <c r="B1420" s="2">
        <v>46222</v>
      </c>
      <c r="C1420" s="3">
        <f>YEAR(SalesDataTable[[#This Row],[Order Date]])</f>
        <v>2026</v>
      </c>
      <c r="D1420" s="8" t="str">
        <f>"Q"&amp;ROUNDUP(MONTH(SalesDataTable[[#This Row],[Order Date]])/3,0)</f>
        <v>Q3</v>
      </c>
      <c r="E1420" s="3">
        <f>MONTH(SalesDataTable[[#This Row],[Order Date]])</f>
        <v>7</v>
      </c>
      <c r="F1420" s="3" t="str">
        <f>TEXT(SalesDataTable[[#This Row],[Order Date]],"MMM")</f>
        <v>Jul</v>
      </c>
      <c r="G1420" s="3" t="s">
        <v>0</v>
      </c>
      <c r="H1420" s="3" t="s">
        <v>1</v>
      </c>
      <c r="I1420" s="3" t="s">
        <v>19</v>
      </c>
      <c r="J1420" s="3" t="s">
        <v>3</v>
      </c>
      <c r="K1420" s="3" t="s">
        <v>23</v>
      </c>
      <c r="L1420" s="3" t="s">
        <v>29</v>
      </c>
      <c r="M1420" s="4">
        <v>1</v>
      </c>
      <c r="N1420" s="5">
        <v>197.29</v>
      </c>
      <c r="O1420" s="6">
        <v>0.1</v>
      </c>
      <c r="P1420" s="5">
        <v>104.7</v>
      </c>
      <c r="Q1420" s="5">
        <f t="shared" si="88"/>
        <v>177.56100000000001</v>
      </c>
      <c r="R1420" s="5">
        <f t="shared" si="89"/>
        <v>104.7</v>
      </c>
      <c r="S1420" s="5">
        <f t="shared" si="90"/>
        <v>72.861000000000004</v>
      </c>
      <c r="T1420" s="7">
        <f t="shared" si="91"/>
        <v>0.4103434875901803</v>
      </c>
    </row>
    <row r="1421" spans="1:20" ht="15.5" x14ac:dyDescent="0.35">
      <c r="A1421" s="1">
        <v>4974</v>
      </c>
      <c r="B1421" s="2">
        <v>46222</v>
      </c>
      <c r="C1421" s="3">
        <f>YEAR(SalesDataTable[[#This Row],[Order Date]])</f>
        <v>2026</v>
      </c>
      <c r="D1421" s="8" t="str">
        <f>"Q"&amp;ROUNDUP(MONTH(SalesDataTable[[#This Row],[Order Date]])/3,0)</f>
        <v>Q3</v>
      </c>
      <c r="E1421" s="3">
        <f>MONTH(SalesDataTable[[#This Row],[Order Date]])</f>
        <v>7</v>
      </c>
      <c r="F1421" s="3" t="str">
        <f>TEXT(SalesDataTable[[#This Row],[Order Date]],"MMM")</f>
        <v>Jul</v>
      </c>
      <c r="G1421" s="3" t="s">
        <v>0</v>
      </c>
      <c r="H1421" s="3" t="s">
        <v>36</v>
      </c>
      <c r="I1421" s="3" t="s">
        <v>19</v>
      </c>
      <c r="J1421" s="3" t="s">
        <v>16</v>
      </c>
      <c r="K1421" s="3" t="s">
        <v>9</v>
      </c>
      <c r="L1421" s="3" t="s">
        <v>46</v>
      </c>
      <c r="M1421" s="4">
        <v>1</v>
      </c>
      <c r="N1421" s="5">
        <v>70.52</v>
      </c>
      <c r="O1421" s="6">
        <v>0.1</v>
      </c>
      <c r="P1421" s="5">
        <v>33.28</v>
      </c>
      <c r="Q1421" s="5">
        <f t="shared" si="88"/>
        <v>63.467999999999996</v>
      </c>
      <c r="R1421" s="5">
        <f t="shared" si="89"/>
        <v>33.28</v>
      </c>
      <c r="S1421" s="5">
        <f t="shared" si="90"/>
        <v>30.187999999999995</v>
      </c>
      <c r="T1421" s="7">
        <f t="shared" si="91"/>
        <v>0.47564126804058732</v>
      </c>
    </row>
    <row r="1422" spans="1:20" ht="15.5" x14ac:dyDescent="0.35">
      <c r="A1422" s="1">
        <v>5048</v>
      </c>
      <c r="B1422" s="2">
        <v>46222</v>
      </c>
      <c r="C1422" s="3">
        <f>YEAR(SalesDataTable[[#This Row],[Order Date]])</f>
        <v>2026</v>
      </c>
      <c r="D1422" s="8" t="str">
        <f>"Q"&amp;ROUNDUP(MONTH(SalesDataTable[[#This Row],[Order Date]])/3,0)</f>
        <v>Q3</v>
      </c>
      <c r="E1422" s="3">
        <f>MONTH(SalesDataTable[[#This Row],[Order Date]])</f>
        <v>7</v>
      </c>
      <c r="F1422" s="3" t="str">
        <f>TEXT(SalesDataTable[[#This Row],[Order Date]],"MMM")</f>
        <v>Jul</v>
      </c>
      <c r="G1422" s="3" t="s">
        <v>6</v>
      </c>
      <c r="H1422" s="3" t="s">
        <v>43</v>
      </c>
      <c r="I1422" s="3" t="s">
        <v>28</v>
      </c>
      <c r="J1422" s="3" t="s">
        <v>13</v>
      </c>
      <c r="K1422" s="3" t="s">
        <v>34</v>
      </c>
      <c r="L1422" s="3" t="s">
        <v>45</v>
      </c>
      <c r="M1422" s="4">
        <v>3</v>
      </c>
      <c r="N1422" s="5">
        <v>49.9</v>
      </c>
      <c r="O1422" s="6">
        <v>0.05</v>
      </c>
      <c r="P1422" s="5">
        <v>22.27</v>
      </c>
      <c r="Q1422" s="5">
        <f t="shared" si="88"/>
        <v>142.21499999999997</v>
      </c>
      <c r="R1422" s="5">
        <f t="shared" si="89"/>
        <v>66.81</v>
      </c>
      <c r="S1422" s="5">
        <f t="shared" si="90"/>
        <v>75.404999999999973</v>
      </c>
      <c r="T1422" s="7">
        <f t="shared" si="91"/>
        <v>0.53021833139964125</v>
      </c>
    </row>
    <row r="1423" spans="1:20" ht="15.5" x14ac:dyDescent="0.35">
      <c r="A1423" s="1">
        <v>1</v>
      </c>
      <c r="B1423" s="2">
        <v>46223</v>
      </c>
      <c r="C1423" s="3">
        <f>YEAR(SalesDataTable[[#This Row],[Order Date]])</f>
        <v>2026</v>
      </c>
      <c r="D1423" s="8" t="str">
        <f>"Q"&amp;ROUNDUP(MONTH(SalesDataTable[[#This Row],[Order Date]])/3,0)</f>
        <v>Q3</v>
      </c>
      <c r="E1423" s="3">
        <f>MONTH(SalesDataTable[[#This Row],[Order Date]])</f>
        <v>7</v>
      </c>
      <c r="F1423" s="3" t="str">
        <f>TEXT(SalesDataTable[[#This Row],[Order Date]],"MMM")</f>
        <v>Jul</v>
      </c>
      <c r="G1423" s="3" t="s">
        <v>20</v>
      </c>
      <c r="H1423" s="3" t="s">
        <v>31</v>
      </c>
      <c r="I1423" s="3" t="s">
        <v>19</v>
      </c>
      <c r="J1423" s="3" t="s">
        <v>13</v>
      </c>
      <c r="K1423" s="3" t="s">
        <v>9</v>
      </c>
      <c r="L1423" s="3" t="s">
        <v>37</v>
      </c>
      <c r="M1423" s="4">
        <v>3</v>
      </c>
      <c r="N1423" s="5">
        <v>156.25</v>
      </c>
      <c r="O1423" s="6">
        <v>0</v>
      </c>
      <c r="P1423" s="5">
        <v>79.900000000000006</v>
      </c>
      <c r="Q1423" s="5">
        <f t="shared" si="88"/>
        <v>468.75</v>
      </c>
      <c r="R1423" s="5">
        <f t="shared" si="89"/>
        <v>239.70000000000002</v>
      </c>
      <c r="S1423" s="5">
        <f t="shared" si="90"/>
        <v>229.04999999999998</v>
      </c>
      <c r="T1423" s="7">
        <f t="shared" si="91"/>
        <v>0.48863999999999996</v>
      </c>
    </row>
    <row r="1424" spans="1:20" ht="15.5" x14ac:dyDescent="0.35">
      <c r="A1424" s="1">
        <v>270</v>
      </c>
      <c r="B1424" s="2">
        <v>46223</v>
      </c>
      <c r="C1424" s="3">
        <f>YEAR(SalesDataTable[[#This Row],[Order Date]])</f>
        <v>2026</v>
      </c>
      <c r="D1424" s="8" t="str">
        <f>"Q"&amp;ROUNDUP(MONTH(SalesDataTable[[#This Row],[Order Date]])/3,0)</f>
        <v>Q3</v>
      </c>
      <c r="E1424" s="3">
        <f>MONTH(SalesDataTable[[#This Row],[Order Date]])</f>
        <v>7</v>
      </c>
      <c r="F1424" s="3" t="str">
        <f>TEXT(SalesDataTable[[#This Row],[Order Date]],"MMM")</f>
        <v>Jul</v>
      </c>
      <c r="G1424" s="3" t="s">
        <v>11</v>
      </c>
      <c r="H1424" s="3" t="s">
        <v>12</v>
      </c>
      <c r="I1424" s="3" t="s">
        <v>28</v>
      </c>
      <c r="J1424" s="3" t="s">
        <v>3</v>
      </c>
      <c r="K1424" s="3" t="s">
        <v>23</v>
      </c>
      <c r="L1424" s="3" t="s">
        <v>51</v>
      </c>
      <c r="M1424" s="4">
        <v>3</v>
      </c>
      <c r="N1424" s="5">
        <v>120.14</v>
      </c>
      <c r="O1424" s="6">
        <v>0</v>
      </c>
      <c r="P1424" s="5">
        <v>58.9</v>
      </c>
      <c r="Q1424" s="5">
        <f t="shared" si="88"/>
        <v>360.42</v>
      </c>
      <c r="R1424" s="5">
        <f t="shared" si="89"/>
        <v>176.7</v>
      </c>
      <c r="S1424" s="5">
        <f t="shared" si="90"/>
        <v>183.72000000000003</v>
      </c>
      <c r="T1424" s="7">
        <f t="shared" si="91"/>
        <v>0.5097386382553688</v>
      </c>
    </row>
    <row r="1425" spans="1:20" ht="15.5" x14ac:dyDescent="0.35">
      <c r="A1425" s="1">
        <v>2130</v>
      </c>
      <c r="B1425" s="2">
        <v>46223</v>
      </c>
      <c r="C1425" s="3">
        <f>YEAR(SalesDataTable[[#This Row],[Order Date]])</f>
        <v>2026</v>
      </c>
      <c r="D1425" s="8" t="str">
        <f>"Q"&amp;ROUNDUP(MONTH(SalesDataTable[[#This Row],[Order Date]])/3,0)</f>
        <v>Q3</v>
      </c>
      <c r="E1425" s="3">
        <f>MONTH(SalesDataTable[[#This Row],[Order Date]])</f>
        <v>7</v>
      </c>
      <c r="F1425" s="3" t="str">
        <f>TEXT(SalesDataTable[[#This Row],[Order Date]],"MMM")</f>
        <v>Jul</v>
      </c>
      <c r="G1425" s="3" t="s">
        <v>6</v>
      </c>
      <c r="H1425" s="3" t="s">
        <v>49</v>
      </c>
      <c r="I1425" s="3" t="s">
        <v>19</v>
      </c>
      <c r="J1425" s="3" t="s">
        <v>3</v>
      </c>
      <c r="K1425" s="3" t="s">
        <v>9</v>
      </c>
      <c r="L1425" s="3" t="s">
        <v>17</v>
      </c>
      <c r="M1425" s="4">
        <v>1</v>
      </c>
      <c r="N1425" s="5">
        <v>145.21</v>
      </c>
      <c r="O1425" s="6">
        <v>0</v>
      </c>
      <c r="P1425" s="5">
        <v>80.52</v>
      </c>
      <c r="Q1425" s="5">
        <f t="shared" si="88"/>
        <v>145.21</v>
      </c>
      <c r="R1425" s="5">
        <f t="shared" si="89"/>
        <v>80.52</v>
      </c>
      <c r="S1425" s="5">
        <f t="shared" si="90"/>
        <v>64.690000000000012</v>
      </c>
      <c r="T1425" s="7">
        <f t="shared" si="91"/>
        <v>0.44549273466014744</v>
      </c>
    </row>
    <row r="1426" spans="1:20" ht="15.5" x14ac:dyDescent="0.35">
      <c r="A1426" s="1">
        <v>2474</v>
      </c>
      <c r="B1426" s="2">
        <v>46223</v>
      </c>
      <c r="C1426" s="3">
        <f>YEAR(SalesDataTable[[#This Row],[Order Date]])</f>
        <v>2026</v>
      </c>
      <c r="D1426" s="8" t="str">
        <f>"Q"&amp;ROUNDUP(MONTH(SalesDataTable[[#This Row],[Order Date]])/3,0)</f>
        <v>Q3</v>
      </c>
      <c r="E1426" s="3">
        <f>MONTH(SalesDataTable[[#This Row],[Order Date]])</f>
        <v>7</v>
      </c>
      <c r="F1426" s="3" t="str">
        <f>TEXT(SalesDataTable[[#This Row],[Order Date]],"MMM")</f>
        <v>Jul</v>
      </c>
      <c r="G1426" s="3" t="s">
        <v>11</v>
      </c>
      <c r="H1426" s="3" t="s">
        <v>12</v>
      </c>
      <c r="I1426" s="3" t="s">
        <v>19</v>
      </c>
      <c r="J1426" s="3" t="s">
        <v>3</v>
      </c>
      <c r="K1426" s="3" t="s">
        <v>4</v>
      </c>
      <c r="L1426" s="3" t="s">
        <v>26</v>
      </c>
      <c r="M1426" s="4">
        <v>2</v>
      </c>
      <c r="N1426" s="5">
        <v>39.78</v>
      </c>
      <c r="O1426" s="6">
        <v>0.1</v>
      </c>
      <c r="P1426" s="5">
        <v>16.260000000000002</v>
      </c>
      <c r="Q1426" s="5">
        <f t="shared" si="88"/>
        <v>71.603999999999999</v>
      </c>
      <c r="R1426" s="5">
        <f t="shared" si="89"/>
        <v>32.520000000000003</v>
      </c>
      <c r="S1426" s="5">
        <f t="shared" si="90"/>
        <v>39.083999999999996</v>
      </c>
      <c r="T1426" s="7">
        <f t="shared" si="91"/>
        <v>0.54583542818836928</v>
      </c>
    </row>
    <row r="1427" spans="1:20" ht="15.5" x14ac:dyDescent="0.35">
      <c r="A1427" s="1">
        <v>2514</v>
      </c>
      <c r="B1427" s="2">
        <v>46223</v>
      </c>
      <c r="C1427" s="3">
        <f>YEAR(SalesDataTable[[#This Row],[Order Date]])</f>
        <v>2026</v>
      </c>
      <c r="D1427" s="8" t="str">
        <f>"Q"&amp;ROUNDUP(MONTH(SalesDataTable[[#This Row],[Order Date]])/3,0)</f>
        <v>Q3</v>
      </c>
      <c r="E1427" s="3">
        <f>MONTH(SalesDataTable[[#This Row],[Order Date]])</f>
        <v>7</v>
      </c>
      <c r="F1427" s="3" t="str">
        <f>TEXT(SalesDataTable[[#This Row],[Order Date]],"MMM")</f>
        <v>Jul</v>
      </c>
      <c r="G1427" s="3" t="s">
        <v>6</v>
      </c>
      <c r="H1427" s="3" t="s">
        <v>27</v>
      </c>
      <c r="I1427" s="3" t="s">
        <v>2</v>
      </c>
      <c r="J1427" s="3" t="s">
        <v>13</v>
      </c>
      <c r="K1427" s="3" t="s">
        <v>14</v>
      </c>
      <c r="L1427" s="3" t="s">
        <v>48</v>
      </c>
      <c r="M1427" s="4">
        <v>2</v>
      </c>
      <c r="N1427" s="5">
        <v>161.97</v>
      </c>
      <c r="O1427" s="6">
        <v>0.1</v>
      </c>
      <c r="P1427" s="5">
        <v>88.57</v>
      </c>
      <c r="Q1427" s="5">
        <f t="shared" si="88"/>
        <v>291.54599999999999</v>
      </c>
      <c r="R1427" s="5">
        <f t="shared" si="89"/>
        <v>177.14</v>
      </c>
      <c r="S1427" s="5">
        <f t="shared" si="90"/>
        <v>114.40600000000001</v>
      </c>
      <c r="T1427" s="7">
        <f t="shared" si="91"/>
        <v>0.39241148909606033</v>
      </c>
    </row>
    <row r="1428" spans="1:20" ht="15.5" x14ac:dyDescent="0.35">
      <c r="A1428" s="1">
        <v>2616</v>
      </c>
      <c r="B1428" s="2">
        <v>46223</v>
      </c>
      <c r="C1428" s="3">
        <f>YEAR(SalesDataTable[[#This Row],[Order Date]])</f>
        <v>2026</v>
      </c>
      <c r="D1428" s="8" t="str">
        <f>"Q"&amp;ROUNDUP(MONTH(SalesDataTable[[#This Row],[Order Date]])/3,0)</f>
        <v>Q3</v>
      </c>
      <c r="E1428" s="3">
        <f>MONTH(SalesDataTable[[#This Row],[Order Date]])</f>
        <v>7</v>
      </c>
      <c r="F1428" s="3" t="str">
        <f>TEXT(SalesDataTable[[#This Row],[Order Date]],"MMM")</f>
        <v>Jul</v>
      </c>
      <c r="G1428" s="3" t="s">
        <v>11</v>
      </c>
      <c r="H1428" s="3" t="s">
        <v>18</v>
      </c>
      <c r="I1428" s="3" t="s">
        <v>19</v>
      </c>
      <c r="J1428" s="3" t="s">
        <v>13</v>
      </c>
      <c r="K1428" s="3" t="s">
        <v>34</v>
      </c>
      <c r="L1428" s="3" t="s">
        <v>38</v>
      </c>
      <c r="M1428" s="4">
        <v>2</v>
      </c>
      <c r="N1428" s="5">
        <v>125.37</v>
      </c>
      <c r="O1428" s="6">
        <v>0</v>
      </c>
      <c r="P1428" s="5">
        <v>68.040000000000006</v>
      </c>
      <c r="Q1428" s="5">
        <f t="shared" si="88"/>
        <v>250.74</v>
      </c>
      <c r="R1428" s="5">
        <f t="shared" si="89"/>
        <v>136.08000000000001</v>
      </c>
      <c r="S1428" s="5">
        <f t="shared" si="90"/>
        <v>114.66</v>
      </c>
      <c r="T1428" s="7">
        <f t="shared" si="91"/>
        <v>0.457286432160804</v>
      </c>
    </row>
    <row r="1429" spans="1:20" ht="15.5" x14ac:dyDescent="0.35">
      <c r="A1429" s="1">
        <v>2632</v>
      </c>
      <c r="B1429" s="2">
        <v>46223</v>
      </c>
      <c r="C1429" s="3">
        <f>YEAR(SalesDataTable[[#This Row],[Order Date]])</f>
        <v>2026</v>
      </c>
      <c r="D1429" s="8" t="str">
        <f>"Q"&amp;ROUNDUP(MONTH(SalesDataTable[[#This Row],[Order Date]])/3,0)</f>
        <v>Q3</v>
      </c>
      <c r="E1429" s="3">
        <f>MONTH(SalesDataTable[[#This Row],[Order Date]])</f>
        <v>7</v>
      </c>
      <c r="F1429" s="3" t="str">
        <f>TEXT(SalesDataTable[[#This Row],[Order Date]],"MMM")</f>
        <v>Jul</v>
      </c>
      <c r="G1429" s="3" t="s">
        <v>0</v>
      </c>
      <c r="H1429" s="3" t="s">
        <v>50</v>
      </c>
      <c r="I1429" s="3" t="s">
        <v>2</v>
      </c>
      <c r="J1429" s="3" t="s">
        <v>13</v>
      </c>
      <c r="K1429" s="3" t="s">
        <v>23</v>
      </c>
      <c r="L1429" s="3" t="s">
        <v>29</v>
      </c>
      <c r="M1429" s="4">
        <v>1</v>
      </c>
      <c r="N1429" s="5">
        <v>196.57</v>
      </c>
      <c r="O1429" s="6">
        <v>0</v>
      </c>
      <c r="P1429" s="5">
        <v>104.78</v>
      </c>
      <c r="Q1429" s="5">
        <f t="shared" si="88"/>
        <v>196.57</v>
      </c>
      <c r="R1429" s="5">
        <f t="shared" si="89"/>
        <v>104.78</v>
      </c>
      <c r="S1429" s="5">
        <f t="shared" si="90"/>
        <v>91.789999999999992</v>
      </c>
      <c r="T1429" s="7">
        <f t="shared" si="91"/>
        <v>0.46695833545301924</v>
      </c>
    </row>
    <row r="1430" spans="1:20" ht="15.5" x14ac:dyDescent="0.35">
      <c r="A1430" s="1">
        <v>3725</v>
      </c>
      <c r="B1430" s="2">
        <v>46223</v>
      </c>
      <c r="C1430" s="3">
        <f>YEAR(SalesDataTable[[#This Row],[Order Date]])</f>
        <v>2026</v>
      </c>
      <c r="D1430" s="8" t="str">
        <f>"Q"&amp;ROUNDUP(MONTH(SalesDataTable[[#This Row],[Order Date]])/3,0)</f>
        <v>Q3</v>
      </c>
      <c r="E1430" s="3">
        <f>MONTH(SalesDataTable[[#This Row],[Order Date]])</f>
        <v>7</v>
      </c>
      <c r="F1430" s="3" t="str">
        <f>TEXT(SalesDataTable[[#This Row],[Order Date]],"MMM")</f>
        <v>Jul</v>
      </c>
      <c r="G1430" s="3" t="s">
        <v>11</v>
      </c>
      <c r="H1430" s="3" t="s">
        <v>52</v>
      </c>
      <c r="I1430" s="3" t="s">
        <v>2</v>
      </c>
      <c r="J1430" s="3" t="s">
        <v>3</v>
      </c>
      <c r="K1430" s="3" t="s">
        <v>23</v>
      </c>
      <c r="L1430" s="3" t="s">
        <v>29</v>
      </c>
      <c r="M1430" s="4">
        <v>2</v>
      </c>
      <c r="N1430" s="5">
        <v>195.74</v>
      </c>
      <c r="O1430" s="6">
        <v>0.05</v>
      </c>
      <c r="P1430" s="5">
        <v>107.17</v>
      </c>
      <c r="Q1430" s="5">
        <f t="shared" si="88"/>
        <v>371.90600000000001</v>
      </c>
      <c r="R1430" s="5">
        <f t="shared" si="89"/>
        <v>214.34</v>
      </c>
      <c r="S1430" s="5">
        <f t="shared" si="90"/>
        <v>157.566</v>
      </c>
      <c r="T1430" s="7">
        <f t="shared" si="91"/>
        <v>0.4236715729243411</v>
      </c>
    </row>
    <row r="1431" spans="1:20" ht="15.5" x14ac:dyDescent="0.35">
      <c r="A1431" s="1">
        <v>3834</v>
      </c>
      <c r="B1431" s="2">
        <v>46223</v>
      </c>
      <c r="C1431" s="3">
        <f>YEAR(SalesDataTable[[#This Row],[Order Date]])</f>
        <v>2026</v>
      </c>
      <c r="D1431" s="8" t="str">
        <f>"Q"&amp;ROUNDUP(MONTH(SalesDataTable[[#This Row],[Order Date]])/3,0)</f>
        <v>Q3</v>
      </c>
      <c r="E1431" s="3">
        <f>MONTH(SalesDataTable[[#This Row],[Order Date]])</f>
        <v>7</v>
      </c>
      <c r="F1431" s="3" t="str">
        <f>TEXT(SalesDataTable[[#This Row],[Order Date]],"MMM")</f>
        <v>Jul</v>
      </c>
      <c r="G1431" s="3" t="s">
        <v>6</v>
      </c>
      <c r="H1431" s="3" t="s">
        <v>49</v>
      </c>
      <c r="I1431" s="3" t="s">
        <v>19</v>
      </c>
      <c r="J1431" s="3" t="s">
        <v>13</v>
      </c>
      <c r="K1431" s="3" t="s">
        <v>23</v>
      </c>
      <c r="L1431" s="3" t="s">
        <v>29</v>
      </c>
      <c r="M1431" s="4">
        <v>3</v>
      </c>
      <c r="N1431" s="5">
        <v>192.28</v>
      </c>
      <c r="O1431" s="6">
        <v>0</v>
      </c>
      <c r="P1431" s="5">
        <v>104.3</v>
      </c>
      <c r="Q1431" s="5">
        <f t="shared" si="88"/>
        <v>576.84</v>
      </c>
      <c r="R1431" s="5">
        <f t="shared" si="89"/>
        <v>312.89999999999998</v>
      </c>
      <c r="S1431" s="5">
        <f t="shared" si="90"/>
        <v>263.94000000000005</v>
      </c>
      <c r="T1431" s="7">
        <f t="shared" si="91"/>
        <v>0.45756188891200339</v>
      </c>
    </row>
    <row r="1432" spans="1:20" ht="15.5" x14ac:dyDescent="0.35">
      <c r="A1432" s="1">
        <v>159</v>
      </c>
      <c r="B1432" s="2">
        <v>46224</v>
      </c>
      <c r="C1432" s="3">
        <f>YEAR(SalesDataTable[[#This Row],[Order Date]])</f>
        <v>2026</v>
      </c>
      <c r="D1432" s="8" t="str">
        <f>"Q"&amp;ROUNDUP(MONTH(SalesDataTable[[#This Row],[Order Date]])/3,0)</f>
        <v>Q3</v>
      </c>
      <c r="E1432" s="3">
        <f>MONTH(SalesDataTable[[#This Row],[Order Date]])</f>
        <v>7</v>
      </c>
      <c r="F1432" s="3" t="str">
        <f>TEXT(SalesDataTable[[#This Row],[Order Date]],"MMM")</f>
        <v>Jul</v>
      </c>
      <c r="G1432" s="3" t="s">
        <v>6</v>
      </c>
      <c r="H1432" s="3" t="s">
        <v>7</v>
      </c>
      <c r="I1432" s="3" t="s">
        <v>2</v>
      </c>
      <c r="J1432" s="3" t="s">
        <v>3</v>
      </c>
      <c r="K1432" s="3" t="s">
        <v>9</v>
      </c>
      <c r="L1432" s="3" t="s">
        <v>46</v>
      </c>
      <c r="M1432" s="4">
        <v>2</v>
      </c>
      <c r="N1432" s="5">
        <v>70.150000000000006</v>
      </c>
      <c r="O1432" s="6">
        <v>0.05</v>
      </c>
      <c r="P1432" s="5">
        <v>32.950000000000003</v>
      </c>
      <c r="Q1432" s="5">
        <f t="shared" si="88"/>
        <v>133.285</v>
      </c>
      <c r="R1432" s="5">
        <f t="shared" si="89"/>
        <v>65.900000000000006</v>
      </c>
      <c r="S1432" s="5">
        <f t="shared" si="90"/>
        <v>67.384999999999991</v>
      </c>
      <c r="T1432" s="7">
        <f t="shared" si="91"/>
        <v>0.50557076940390888</v>
      </c>
    </row>
    <row r="1433" spans="1:20" ht="15.5" x14ac:dyDescent="0.35">
      <c r="A1433" s="1">
        <v>435</v>
      </c>
      <c r="B1433" s="2">
        <v>46224</v>
      </c>
      <c r="C1433" s="3">
        <f>YEAR(SalesDataTable[[#This Row],[Order Date]])</f>
        <v>2026</v>
      </c>
      <c r="D1433" s="8" t="str">
        <f>"Q"&amp;ROUNDUP(MONTH(SalesDataTable[[#This Row],[Order Date]])/3,0)</f>
        <v>Q3</v>
      </c>
      <c r="E1433" s="3">
        <f>MONTH(SalesDataTable[[#This Row],[Order Date]])</f>
        <v>7</v>
      </c>
      <c r="F1433" s="3" t="str">
        <f>TEXT(SalesDataTable[[#This Row],[Order Date]],"MMM")</f>
        <v>Jul</v>
      </c>
      <c r="G1433" s="3" t="s">
        <v>11</v>
      </c>
      <c r="H1433" s="3" t="s">
        <v>12</v>
      </c>
      <c r="I1433" s="3" t="s">
        <v>2</v>
      </c>
      <c r="J1433" s="3" t="s">
        <v>3</v>
      </c>
      <c r="K1433" s="3" t="s">
        <v>23</v>
      </c>
      <c r="L1433" s="3" t="s">
        <v>24</v>
      </c>
      <c r="M1433" s="4">
        <v>2</v>
      </c>
      <c r="N1433" s="5">
        <v>342.38</v>
      </c>
      <c r="O1433" s="6">
        <v>0.05</v>
      </c>
      <c r="P1433" s="5">
        <v>192.01</v>
      </c>
      <c r="Q1433" s="5">
        <f t="shared" si="88"/>
        <v>650.52199999999993</v>
      </c>
      <c r="R1433" s="5">
        <f t="shared" si="89"/>
        <v>384.02</v>
      </c>
      <c r="S1433" s="5">
        <f t="shared" si="90"/>
        <v>266.50199999999995</v>
      </c>
      <c r="T1433" s="7">
        <f t="shared" si="91"/>
        <v>0.40967407712575438</v>
      </c>
    </row>
    <row r="1434" spans="1:20" ht="15.5" x14ac:dyDescent="0.35">
      <c r="A1434" s="1">
        <v>1467</v>
      </c>
      <c r="B1434" s="2">
        <v>46224</v>
      </c>
      <c r="C1434" s="3">
        <f>YEAR(SalesDataTable[[#This Row],[Order Date]])</f>
        <v>2026</v>
      </c>
      <c r="D1434" s="8" t="str">
        <f>"Q"&amp;ROUNDUP(MONTH(SalesDataTable[[#This Row],[Order Date]])/3,0)</f>
        <v>Q3</v>
      </c>
      <c r="E1434" s="3">
        <f>MONTH(SalesDataTable[[#This Row],[Order Date]])</f>
        <v>7</v>
      </c>
      <c r="F1434" s="3" t="str">
        <f>TEXT(SalesDataTable[[#This Row],[Order Date]],"MMM")</f>
        <v>Jul</v>
      </c>
      <c r="G1434" s="3" t="s">
        <v>6</v>
      </c>
      <c r="H1434" s="3" t="s">
        <v>49</v>
      </c>
      <c r="I1434" s="3" t="s">
        <v>28</v>
      </c>
      <c r="J1434" s="3" t="s">
        <v>13</v>
      </c>
      <c r="K1434" s="3" t="s">
        <v>34</v>
      </c>
      <c r="L1434" s="3" t="s">
        <v>45</v>
      </c>
      <c r="M1434" s="4">
        <v>1</v>
      </c>
      <c r="N1434" s="5">
        <v>50.59</v>
      </c>
      <c r="O1434" s="6">
        <v>0.05</v>
      </c>
      <c r="P1434" s="5">
        <v>22.04</v>
      </c>
      <c r="Q1434" s="5">
        <f t="shared" si="88"/>
        <v>48.060499999999998</v>
      </c>
      <c r="R1434" s="5">
        <f t="shared" si="89"/>
        <v>22.04</v>
      </c>
      <c r="S1434" s="5">
        <f t="shared" si="90"/>
        <v>26.020499999999998</v>
      </c>
      <c r="T1434" s="7">
        <f t="shared" si="91"/>
        <v>0.54141134611583319</v>
      </c>
    </row>
    <row r="1435" spans="1:20" ht="15.5" x14ac:dyDescent="0.35">
      <c r="A1435" s="1">
        <v>1552</v>
      </c>
      <c r="B1435" s="2">
        <v>46224</v>
      </c>
      <c r="C1435" s="3">
        <f>YEAR(SalesDataTable[[#This Row],[Order Date]])</f>
        <v>2026</v>
      </c>
      <c r="D1435" s="8" t="str">
        <f>"Q"&amp;ROUNDUP(MONTH(SalesDataTable[[#This Row],[Order Date]])/3,0)</f>
        <v>Q3</v>
      </c>
      <c r="E1435" s="3">
        <f>MONTH(SalesDataTable[[#This Row],[Order Date]])</f>
        <v>7</v>
      </c>
      <c r="F1435" s="3" t="str">
        <f>TEXT(SalesDataTable[[#This Row],[Order Date]],"MMM")</f>
        <v>Jul</v>
      </c>
      <c r="G1435" s="3" t="s">
        <v>20</v>
      </c>
      <c r="H1435" s="3" t="s">
        <v>21</v>
      </c>
      <c r="I1435" s="3" t="s">
        <v>19</v>
      </c>
      <c r="J1435" s="3" t="s">
        <v>13</v>
      </c>
      <c r="K1435" s="3" t="s">
        <v>14</v>
      </c>
      <c r="L1435" s="3" t="s">
        <v>32</v>
      </c>
      <c r="M1435" s="4">
        <v>2</v>
      </c>
      <c r="N1435" s="5">
        <v>46.34</v>
      </c>
      <c r="O1435" s="6">
        <v>0.1</v>
      </c>
      <c r="P1435" s="5">
        <v>18.41</v>
      </c>
      <c r="Q1435" s="5">
        <f t="shared" si="88"/>
        <v>83.412000000000006</v>
      </c>
      <c r="R1435" s="5">
        <f t="shared" si="89"/>
        <v>36.82</v>
      </c>
      <c r="S1435" s="5">
        <f t="shared" si="90"/>
        <v>46.592000000000006</v>
      </c>
      <c r="T1435" s="7">
        <f t="shared" si="91"/>
        <v>0.55857670359180933</v>
      </c>
    </row>
    <row r="1436" spans="1:20" ht="15.5" x14ac:dyDescent="0.35">
      <c r="A1436" s="1">
        <v>1745</v>
      </c>
      <c r="B1436" s="2">
        <v>46224</v>
      </c>
      <c r="C1436" s="3">
        <f>YEAR(SalesDataTable[[#This Row],[Order Date]])</f>
        <v>2026</v>
      </c>
      <c r="D1436" s="8" t="str">
        <f>"Q"&amp;ROUNDUP(MONTH(SalesDataTable[[#This Row],[Order Date]])/3,0)</f>
        <v>Q3</v>
      </c>
      <c r="E1436" s="3">
        <f>MONTH(SalesDataTable[[#This Row],[Order Date]])</f>
        <v>7</v>
      </c>
      <c r="F1436" s="3" t="str">
        <f>TEXT(SalesDataTable[[#This Row],[Order Date]],"MMM")</f>
        <v>Jul</v>
      </c>
      <c r="G1436" s="3" t="s">
        <v>6</v>
      </c>
      <c r="H1436" s="3" t="s">
        <v>27</v>
      </c>
      <c r="I1436" s="3" t="s">
        <v>28</v>
      </c>
      <c r="J1436" s="3" t="s">
        <v>13</v>
      </c>
      <c r="K1436" s="3" t="s">
        <v>9</v>
      </c>
      <c r="L1436" s="3" t="s">
        <v>10</v>
      </c>
      <c r="M1436" s="4">
        <v>1</v>
      </c>
      <c r="N1436" s="5">
        <v>91.45</v>
      </c>
      <c r="O1436" s="6">
        <v>0</v>
      </c>
      <c r="P1436" s="5">
        <v>44.16</v>
      </c>
      <c r="Q1436" s="5">
        <f t="shared" si="88"/>
        <v>91.45</v>
      </c>
      <c r="R1436" s="5">
        <f t="shared" si="89"/>
        <v>44.16</v>
      </c>
      <c r="S1436" s="5">
        <f t="shared" si="90"/>
        <v>47.290000000000006</v>
      </c>
      <c r="T1436" s="7">
        <f t="shared" si="91"/>
        <v>0.51711317659923461</v>
      </c>
    </row>
    <row r="1437" spans="1:20" ht="15.5" x14ac:dyDescent="0.35">
      <c r="A1437" s="1">
        <v>2174</v>
      </c>
      <c r="B1437" s="2">
        <v>46224</v>
      </c>
      <c r="C1437" s="3">
        <f>YEAR(SalesDataTable[[#This Row],[Order Date]])</f>
        <v>2026</v>
      </c>
      <c r="D1437" s="8" t="str">
        <f>"Q"&amp;ROUNDUP(MONTH(SalesDataTable[[#This Row],[Order Date]])/3,0)</f>
        <v>Q3</v>
      </c>
      <c r="E1437" s="3">
        <f>MONTH(SalesDataTable[[#This Row],[Order Date]])</f>
        <v>7</v>
      </c>
      <c r="F1437" s="3" t="str">
        <f>TEXT(SalesDataTable[[#This Row],[Order Date]],"MMM")</f>
        <v>Jul</v>
      </c>
      <c r="G1437" s="3" t="s">
        <v>20</v>
      </c>
      <c r="H1437" s="3" t="s">
        <v>33</v>
      </c>
      <c r="I1437" s="3" t="s">
        <v>28</v>
      </c>
      <c r="J1437" s="3" t="s">
        <v>3</v>
      </c>
      <c r="K1437" s="3" t="s">
        <v>4</v>
      </c>
      <c r="L1437" s="3" t="s">
        <v>26</v>
      </c>
      <c r="M1437" s="4">
        <v>3</v>
      </c>
      <c r="N1437" s="5">
        <v>40.28</v>
      </c>
      <c r="O1437" s="6">
        <v>0</v>
      </c>
      <c r="P1437" s="5">
        <v>17.12</v>
      </c>
      <c r="Q1437" s="5">
        <f t="shared" si="88"/>
        <v>120.84</v>
      </c>
      <c r="R1437" s="5">
        <f t="shared" si="89"/>
        <v>51.36</v>
      </c>
      <c r="S1437" s="5">
        <f t="shared" si="90"/>
        <v>69.48</v>
      </c>
      <c r="T1437" s="7">
        <f t="shared" si="91"/>
        <v>0.57497517378351537</v>
      </c>
    </row>
    <row r="1438" spans="1:20" ht="15.5" x14ac:dyDescent="0.35">
      <c r="A1438" s="1">
        <v>3444</v>
      </c>
      <c r="B1438" s="2">
        <v>46224</v>
      </c>
      <c r="C1438" s="3">
        <f>YEAR(SalesDataTable[[#This Row],[Order Date]])</f>
        <v>2026</v>
      </c>
      <c r="D1438" s="8" t="str">
        <f>"Q"&amp;ROUNDUP(MONTH(SalesDataTable[[#This Row],[Order Date]])/3,0)</f>
        <v>Q3</v>
      </c>
      <c r="E1438" s="3">
        <f>MONTH(SalesDataTable[[#This Row],[Order Date]])</f>
        <v>7</v>
      </c>
      <c r="F1438" s="3" t="str">
        <f>TEXT(SalesDataTable[[#This Row],[Order Date]],"MMM")</f>
        <v>Jul</v>
      </c>
      <c r="G1438" s="3" t="s">
        <v>6</v>
      </c>
      <c r="H1438" s="3" t="s">
        <v>49</v>
      </c>
      <c r="I1438" s="3" t="s">
        <v>2</v>
      </c>
      <c r="J1438" s="3" t="s">
        <v>3</v>
      </c>
      <c r="K1438" s="3" t="s">
        <v>34</v>
      </c>
      <c r="L1438" s="3" t="s">
        <v>42</v>
      </c>
      <c r="M1438" s="4">
        <v>2</v>
      </c>
      <c r="N1438" s="5">
        <v>36.93</v>
      </c>
      <c r="O1438" s="6">
        <v>0</v>
      </c>
      <c r="P1438" s="5">
        <v>13.63</v>
      </c>
      <c r="Q1438" s="5">
        <f t="shared" si="88"/>
        <v>73.86</v>
      </c>
      <c r="R1438" s="5">
        <f t="shared" si="89"/>
        <v>27.26</v>
      </c>
      <c r="S1438" s="5">
        <f t="shared" si="90"/>
        <v>46.599999999999994</v>
      </c>
      <c r="T1438" s="7">
        <f t="shared" si="91"/>
        <v>0.63092336853506625</v>
      </c>
    </row>
    <row r="1439" spans="1:20" ht="15.5" x14ac:dyDescent="0.35">
      <c r="A1439" s="1">
        <v>3646</v>
      </c>
      <c r="B1439" s="2">
        <v>46224</v>
      </c>
      <c r="C1439" s="3">
        <f>YEAR(SalesDataTable[[#This Row],[Order Date]])</f>
        <v>2026</v>
      </c>
      <c r="D1439" s="8" t="str">
        <f>"Q"&amp;ROUNDUP(MONTH(SalesDataTable[[#This Row],[Order Date]])/3,0)</f>
        <v>Q3</v>
      </c>
      <c r="E1439" s="3">
        <f>MONTH(SalesDataTable[[#This Row],[Order Date]])</f>
        <v>7</v>
      </c>
      <c r="F1439" s="3" t="str">
        <f>TEXT(SalesDataTable[[#This Row],[Order Date]],"MMM")</f>
        <v>Jul</v>
      </c>
      <c r="G1439" s="3" t="s">
        <v>11</v>
      </c>
      <c r="H1439" s="3" t="s">
        <v>12</v>
      </c>
      <c r="I1439" s="3" t="s">
        <v>28</v>
      </c>
      <c r="J1439" s="3" t="s">
        <v>3</v>
      </c>
      <c r="K1439" s="3" t="s">
        <v>9</v>
      </c>
      <c r="L1439" s="3" t="s">
        <v>17</v>
      </c>
      <c r="M1439" s="4">
        <v>1</v>
      </c>
      <c r="N1439" s="5">
        <v>143.69</v>
      </c>
      <c r="O1439" s="6">
        <v>0</v>
      </c>
      <c r="P1439" s="5">
        <v>80.87</v>
      </c>
      <c r="Q1439" s="5">
        <f t="shared" si="88"/>
        <v>143.69</v>
      </c>
      <c r="R1439" s="5">
        <f t="shared" si="89"/>
        <v>80.87</v>
      </c>
      <c r="S1439" s="5">
        <f t="shared" si="90"/>
        <v>62.819999999999993</v>
      </c>
      <c r="T1439" s="7">
        <f t="shared" si="91"/>
        <v>0.43719117544714309</v>
      </c>
    </row>
    <row r="1440" spans="1:20" ht="15.5" x14ac:dyDescent="0.35">
      <c r="A1440" s="1">
        <v>4558</v>
      </c>
      <c r="B1440" s="2">
        <v>46224</v>
      </c>
      <c r="C1440" s="3">
        <f>YEAR(SalesDataTable[[#This Row],[Order Date]])</f>
        <v>2026</v>
      </c>
      <c r="D1440" s="8" t="str">
        <f>"Q"&amp;ROUNDUP(MONTH(SalesDataTable[[#This Row],[Order Date]])/3,0)</f>
        <v>Q3</v>
      </c>
      <c r="E1440" s="3">
        <f>MONTH(SalesDataTable[[#This Row],[Order Date]])</f>
        <v>7</v>
      </c>
      <c r="F1440" s="3" t="str">
        <f>TEXT(SalesDataTable[[#This Row],[Order Date]],"MMM")</f>
        <v>Jul</v>
      </c>
      <c r="G1440" s="3" t="s">
        <v>6</v>
      </c>
      <c r="H1440" s="3" t="s">
        <v>49</v>
      </c>
      <c r="I1440" s="3" t="s">
        <v>28</v>
      </c>
      <c r="J1440" s="3" t="s">
        <v>13</v>
      </c>
      <c r="K1440" s="3" t="s">
        <v>9</v>
      </c>
      <c r="L1440" s="3" t="s">
        <v>17</v>
      </c>
      <c r="M1440" s="4">
        <v>2</v>
      </c>
      <c r="N1440" s="5">
        <v>147.09</v>
      </c>
      <c r="O1440" s="6">
        <v>0</v>
      </c>
      <c r="P1440" s="5">
        <v>81.58</v>
      </c>
      <c r="Q1440" s="5">
        <f t="shared" si="88"/>
        <v>294.18</v>
      </c>
      <c r="R1440" s="5">
        <f t="shared" si="89"/>
        <v>163.16</v>
      </c>
      <c r="S1440" s="5">
        <f t="shared" si="90"/>
        <v>131.02000000000001</v>
      </c>
      <c r="T1440" s="7">
        <f t="shared" si="91"/>
        <v>0.44537358080087025</v>
      </c>
    </row>
    <row r="1441" spans="1:20" ht="15.5" x14ac:dyDescent="0.35">
      <c r="A1441" s="1">
        <v>4564</v>
      </c>
      <c r="B1441" s="2">
        <v>46224</v>
      </c>
      <c r="C1441" s="3">
        <f>YEAR(SalesDataTable[[#This Row],[Order Date]])</f>
        <v>2026</v>
      </c>
      <c r="D1441" s="8" t="str">
        <f>"Q"&amp;ROUNDUP(MONTH(SalesDataTable[[#This Row],[Order Date]])/3,0)</f>
        <v>Q3</v>
      </c>
      <c r="E1441" s="3">
        <f>MONTH(SalesDataTable[[#This Row],[Order Date]])</f>
        <v>7</v>
      </c>
      <c r="F1441" s="3" t="str">
        <f>TEXT(SalesDataTable[[#This Row],[Order Date]],"MMM")</f>
        <v>Jul</v>
      </c>
      <c r="G1441" s="3" t="s">
        <v>11</v>
      </c>
      <c r="H1441" s="3" t="s">
        <v>25</v>
      </c>
      <c r="I1441" s="3" t="s">
        <v>2</v>
      </c>
      <c r="J1441" s="3" t="s">
        <v>13</v>
      </c>
      <c r="K1441" s="3" t="s">
        <v>9</v>
      </c>
      <c r="L1441" s="3" t="s">
        <v>37</v>
      </c>
      <c r="M1441" s="4">
        <v>1</v>
      </c>
      <c r="N1441" s="5">
        <v>153.88</v>
      </c>
      <c r="O1441" s="6">
        <v>0</v>
      </c>
      <c r="P1441" s="5">
        <v>80.98</v>
      </c>
      <c r="Q1441" s="5">
        <f t="shared" si="88"/>
        <v>153.88</v>
      </c>
      <c r="R1441" s="5">
        <f t="shared" si="89"/>
        <v>80.98</v>
      </c>
      <c r="S1441" s="5">
        <f t="shared" si="90"/>
        <v>72.899999999999991</v>
      </c>
      <c r="T1441" s="7">
        <f t="shared" si="91"/>
        <v>0.47374577592929551</v>
      </c>
    </row>
    <row r="1442" spans="1:20" ht="15.5" x14ac:dyDescent="0.35">
      <c r="A1442" s="1">
        <v>4616</v>
      </c>
      <c r="B1442" s="2">
        <v>46224</v>
      </c>
      <c r="C1442" s="3">
        <f>YEAR(SalesDataTable[[#This Row],[Order Date]])</f>
        <v>2026</v>
      </c>
      <c r="D1442" s="8" t="str">
        <f>"Q"&amp;ROUNDUP(MONTH(SalesDataTable[[#This Row],[Order Date]])/3,0)</f>
        <v>Q3</v>
      </c>
      <c r="E1442" s="3">
        <f>MONTH(SalesDataTable[[#This Row],[Order Date]])</f>
        <v>7</v>
      </c>
      <c r="F1442" s="3" t="str">
        <f>TEXT(SalesDataTable[[#This Row],[Order Date]],"MMM")</f>
        <v>Jul</v>
      </c>
      <c r="G1442" s="3" t="s">
        <v>20</v>
      </c>
      <c r="H1442" s="3" t="s">
        <v>47</v>
      </c>
      <c r="I1442" s="3" t="s">
        <v>28</v>
      </c>
      <c r="J1442" s="3" t="s">
        <v>13</v>
      </c>
      <c r="K1442" s="3" t="s">
        <v>9</v>
      </c>
      <c r="L1442" s="3" t="s">
        <v>46</v>
      </c>
      <c r="M1442" s="4">
        <v>3</v>
      </c>
      <c r="N1442" s="5">
        <v>72.2</v>
      </c>
      <c r="O1442" s="6">
        <v>0</v>
      </c>
      <c r="P1442" s="5">
        <v>31.45</v>
      </c>
      <c r="Q1442" s="5">
        <f t="shared" si="88"/>
        <v>216.60000000000002</v>
      </c>
      <c r="R1442" s="5">
        <f t="shared" si="89"/>
        <v>94.35</v>
      </c>
      <c r="S1442" s="5">
        <f t="shared" si="90"/>
        <v>122.25000000000003</v>
      </c>
      <c r="T1442" s="7">
        <f t="shared" si="91"/>
        <v>0.5644044321329641</v>
      </c>
    </row>
    <row r="1443" spans="1:20" ht="15.5" x14ac:dyDescent="0.35">
      <c r="A1443" s="1">
        <v>536</v>
      </c>
      <c r="B1443" s="2">
        <v>46225</v>
      </c>
      <c r="C1443" s="3">
        <f>YEAR(SalesDataTable[[#This Row],[Order Date]])</f>
        <v>2026</v>
      </c>
      <c r="D1443" s="8" t="str">
        <f>"Q"&amp;ROUNDUP(MONTH(SalesDataTable[[#This Row],[Order Date]])/3,0)</f>
        <v>Q3</v>
      </c>
      <c r="E1443" s="3">
        <f>MONTH(SalesDataTable[[#This Row],[Order Date]])</f>
        <v>7</v>
      </c>
      <c r="F1443" s="3" t="str">
        <f>TEXT(SalesDataTable[[#This Row],[Order Date]],"MMM")</f>
        <v>Jul</v>
      </c>
      <c r="G1443" s="3" t="s">
        <v>20</v>
      </c>
      <c r="H1443" s="3" t="s">
        <v>47</v>
      </c>
      <c r="I1443" s="3" t="s">
        <v>19</v>
      </c>
      <c r="J1443" s="3" t="s">
        <v>16</v>
      </c>
      <c r="K1443" s="3" t="s">
        <v>34</v>
      </c>
      <c r="L1443" s="3" t="s">
        <v>35</v>
      </c>
      <c r="M1443" s="4">
        <v>1</v>
      </c>
      <c r="N1443" s="5">
        <v>40.67</v>
      </c>
      <c r="O1443" s="6">
        <v>0</v>
      </c>
      <c r="P1443" s="5">
        <v>14.28</v>
      </c>
      <c r="Q1443" s="5">
        <f t="shared" si="88"/>
        <v>40.67</v>
      </c>
      <c r="R1443" s="5">
        <f t="shared" si="89"/>
        <v>14.28</v>
      </c>
      <c r="S1443" s="5">
        <f t="shared" si="90"/>
        <v>26.39</v>
      </c>
      <c r="T1443" s="7">
        <f t="shared" si="91"/>
        <v>0.64888123924268504</v>
      </c>
    </row>
    <row r="1444" spans="1:20" ht="15.5" x14ac:dyDescent="0.35">
      <c r="A1444" s="1">
        <v>571</v>
      </c>
      <c r="B1444" s="2">
        <v>46225</v>
      </c>
      <c r="C1444" s="3">
        <f>YEAR(SalesDataTable[[#This Row],[Order Date]])</f>
        <v>2026</v>
      </c>
      <c r="D1444" s="8" t="str">
        <f>"Q"&amp;ROUNDUP(MONTH(SalesDataTable[[#This Row],[Order Date]])/3,0)</f>
        <v>Q3</v>
      </c>
      <c r="E1444" s="3">
        <f>MONTH(SalesDataTable[[#This Row],[Order Date]])</f>
        <v>7</v>
      </c>
      <c r="F1444" s="3" t="str">
        <f>TEXT(SalesDataTable[[#This Row],[Order Date]],"MMM")</f>
        <v>Jul</v>
      </c>
      <c r="G1444" s="3" t="s">
        <v>0</v>
      </c>
      <c r="H1444" s="3" t="s">
        <v>1</v>
      </c>
      <c r="I1444" s="3" t="s">
        <v>2</v>
      </c>
      <c r="J1444" s="3" t="s">
        <v>13</v>
      </c>
      <c r="K1444" s="3" t="s">
        <v>9</v>
      </c>
      <c r="L1444" s="3" t="s">
        <v>37</v>
      </c>
      <c r="M1444" s="4">
        <v>3</v>
      </c>
      <c r="N1444" s="5">
        <v>152.53</v>
      </c>
      <c r="O1444" s="6">
        <v>0</v>
      </c>
      <c r="P1444" s="5">
        <v>80.88</v>
      </c>
      <c r="Q1444" s="5">
        <f t="shared" si="88"/>
        <v>457.59000000000003</v>
      </c>
      <c r="R1444" s="5">
        <f t="shared" si="89"/>
        <v>242.64</v>
      </c>
      <c r="S1444" s="5">
        <f t="shared" si="90"/>
        <v>214.95000000000005</v>
      </c>
      <c r="T1444" s="7">
        <f t="shared" si="91"/>
        <v>0.46974365698551113</v>
      </c>
    </row>
    <row r="1445" spans="1:20" ht="15.5" x14ac:dyDescent="0.35">
      <c r="A1445" s="1">
        <v>965</v>
      </c>
      <c r="B1445" s="2">
        <v>46225</v>
      </c>
      <c r="C1445" s="3">
        <f>YEAR(SalesDataTable[[#This Row],[Order Date]])</f>
        <v>2026</v>
      </c>
      <c r="D1445" s="8" t="str">
        <f>"Q"&amp;ROUNDUP(MONTH(SalesDataTable[[#This Row],[Order Date]])/3,0)</f>
        <v>Q3</v>
      </c>
      <c r="E1445" s="3">
        <f>MONTH(SalesDataTable[[#This Row],[Order Date]])</f>
        <v>7</v>
      </c>
      <c r="F1445" s="3" t="str">
        <f>TEXT(SalesDataTable[[#This Row],[Order Date]],"MMM")</f>
        <v>Jul</v>
      </c>
      <c r="G1445" s="3" t="s">
        <v>6</v>
      </c>
      <c r="H1445" s="3" t="s">
        <v>41</v>
      </c>
      <c r="I1445" s="3" t="s">
        <v>19</v>
      </c>
      <c r="J1445" s="3" t="s">
        <v>3</v>
      </c>
      <c r="K1445" s="3" t="s">
        <v>14</v>
      </c>
      <c r="L1445" s="3" t="s">
        <v>15</v>
      </c>
      <c r="M1445" s="4">
        <v>2</v>
      </c>
      <c r="N1445" s="5">
        <v>35.39</v>
      </c>
      <c r="O1445" s="6">
        <v>0.05</v>
      </c>
      <c r="P1445" s="5">
        <v>13.39</v>
      </c>
      <c r="Q1445" s="5">
        <f t="shared" si="88"/>
        <v>67.241</v>
      </c>
      <c r="R1445" s="5">
        <f t="shared" si="89"/>
        <v>26.78</v>
      </c>
      <c r="S1445" s="5">
        <f t="shared" si="90"/>
        <v>40.460999999999999</v>
      </c>
      <c r="T1445" s="7">
        <f t="shared" si="91"/>
        <v>0.60173108668818132</v>
      </c>
    </row>
    <row r="1446" spans="1:20" ht="15.5" x14ac:dyDescent="0.35">
      <c r="A1446" s="1">
        <v>1504</v>
      </c>
      <c r="B1446" s="2">
        <v>46225</v>
      </c>
      <c r="C1446" s="3">
        <f>YEAR(SalesDataTable[[#This Row],[Order Date]])</f>
        <v>2026</v>
      </c>
      <c r="D1446" s="8" t="str">
        <f>"Q"&amp;ROUNDUP(MONTH(SalesDataTable[[#This Row],[Order Date]])/3,0)</f>
        <v>Q3</v>
      </c>
      <c r="E1446" s="3">
        <f>MONTH(SalesDataTable[[#This Row],[Order Date]])</f>
        <v>7</v>
      </c>
      <c r="F1446" s="3" t="str">
        <f>TEXT(SalesDataTable[[#This Row],[Order Date]],"MMM")</f>
        <v>Jul</v>
      </c>
      <c r="G1446" s="3" t="s">
        <v>20</v>
      </c>
      <c r="H1446" s="3" t="s">
        <v>21</v>
      </c>
      <c r="I1446" s="3" t="s">
        <v>2</v>
      </c>
      <c r="J1446" s="3" t="s">
        <v>3</v>
      </c>
      <c r="K1446" s="3" t="s">
        <v>9</v>
      </c>
      <c r="L1446" s="3" t="s">
        <v>10</v>
      </c>
      <c r="M1446" s="4">
        <v>5</v>
      </c>
      <c r="N1446" s="5">
        <v>93.35</v>
      </c>
      <c r="O1446" s="6">
        <v>0</v>
      </c>
      <c r="P1446" s="5">
        <v>46.31</v>
      </c>
      <c r="Q1446" s="5">
        <f t="shared" si="88"/>
        <v>466.75</v>
      </c>
      <c r="R1446" s="5">
        <f t="shared" si="89"/>
        <v>231.55</v>
      </c>
      <c r="S1446" s="5">
        <f t="shared" si="90"/>
        <v>235.2</v>
      </c>
      <c r="T1446" s="7">
        <f t="shared" si="91"/>
        <v>0.50391001606855912</v>
      </c>
    </row>
    <row r="1447" spans="1:20" ht="15.5" x14ac:dyDescent="0.35">
      <c r="A1447" s="1">
        <v>2560</v>
      </c>
      <c r="B1447" s="2">
        <v>46225</v>
      </c>
      <c r="C1447" s="3">
        <f>YEAR(SalesDataTable[[#This Row],[Order Date]])</f>
        <v>2026</v>
      </c>
      <c r="D1447" s="8" t="str">
        <f>"Q"&amp;ROUNDUP(MONTH(SalesDataTable[[#This Row],[Order Date]])/3,0)</f>
        <v>Q3</v>
      </c>
      <c r="E1447" s="3">
        <f>MONTH(SalesDataTable[[#This Row],[Order Date]])</f>
        <v>7</v>
      </c>
      <c r="F1447" s="3" t="str">
        <f>TEXT(SalesDataTable[[#This Row],[Order Date]],"MMM")</f>
        <v>Jul</v>
      </c>
      <c r="G1447" s="3" t="s">
        <v>6</v>
      </c>
      <c r="H1447" s="3" t="s">
        <v>43</v>
      </c>
      <c r="I1447" s="3" t="s">
        <v>2</v>
      </c>
      <c r="J1447" s="3" t="s">
        <v>3</v>
      </c>
      <c r="K1447" s="3" t="s">
        <v>4</v>
      </c>
      <c r="L1447" s="3" t="s">
        <v>22</v>
      </c>
      <c r="M1447" s="4">
        <v>2</v>
      </c>
      <c r="N1447" s="5">
        <v>51.71</v>
      </c>
      <c r="O1447" s="6">
        <v>0</v>
      </c>
      <c r="P1447" s="5">
        <v>22.75</v>
      </c>
      <c r="Q1447" s="5">
        <f t="shared" si="88"/>
        <v>103.42</v>
      </c>
      <c r="R1447" s="5">
        <f t="shared" si="89"/>
        <v>45.5</v>
      </c>
      <c r="S1447" s="5">
        <f t="shared" si="90"/>
        <v>57.92</v>
      </c>
      <c r="T1447" s="7">
        <f t="shared" si="91"/>
        <v>0.5600464126861342</v>
      </c>
    </row>
    <row r="1448" spans="1:20" ht="15.5" x14ac:dyDescent="0.35">
      <c r="A1448" s="1">
        <v>2758</v>
      </c>
      <c r="B1448" s="2">
        <v>46225</v>
      </c>
      <c r="C1448" s="3">
        <f>YEAR(SalesDataTable[[#This Row],[Order Date]])</f>
        <v>2026</v>
      </c>
      <c r="D1448" s="8" t="str">
        <f>"Q"&amp;ROUNDUP(MONTH(SalesDataTable[[#This Row],[Order Date]])/3,0)</f>
        <v>Q3</v>
      </c>
      <c r="E1448" s="3">
        <f>MONTH(SalesDataTable[[#This Row],[Order Date]])</f>
        <v>7</v>
      </c>
      <c r="F1448" s="3" t="str">
        <f>TEXT(SalesDataTable[[#This Row],[Order Date]],"MMM")</f>
        <v>Jul</v>
      </c>
      <c r="G1448" s="3" t="s">
        <v>0</v>
      </c>
      <c r="H1448" s="3" t="s">
        <v>1</v>
      </c>
      <c r="I1448" s="3" t="s">
        <v>2</v>
      </c>
      <c r="J1448" s="3" t="s">
        <v>13</v>
      </c>
      <c r="K1448" s="3" t="s">
        <v>4</v>
      </c>
      <c r="L1448" s="3" t="s">
        <v>26</v>
      </c>
      <c r="M1448" s="4">
        <v>1</v>
      </c>
      <c r="N1448" s="5">
        <v>39.86</v>
      </c>
      <c r="O1448" s="6">
        <v>0</v>
      </c>
      <c r="P1448" s="5">
        <v>16.53</v>
      </c>
      <c r="Q1448" s="5">
        <f t="shared" si="88"/>
        <v>39.86</v>
      </c>
      <c r="R1448" s="5">
        <f t="shared" si="89"/>
        <v>16.53</v>
      </c>
      <c r="S1448" s="5">
        <f t="shared" si="90"/>
        <v>23.33</v>
      </c>
      <c r="T1448" s="7">
        <f t="shared" si="91"/>
        <v>0.58529854490717503</v>
      </c>
    </row>
    <row r="1449" spans="1:20" ht="15.5" x14ac:dyDescent="0.35">
      <c r="A1449" s="1">
        <v>4030</v>
      </c>
      <c r="B1449" s="2">
        <v>46225</v>
      </c>
      <c r="C1449" s="3">
        <f>YEAR(SalesDataTable[[#This Row],[Order Date]])</f>
        <v>2026</v>
      </c>
      <c r="D1449" s="8" t="str">
        <f>"Q"&amp;ROUNDUP(MONTH(SalesDataTable[[#This Row],[Order Date]])/3,0)</f>
        <v>Q3</v>
      </c>
      <c r="E1449" s="3">
        <f>MONTH(SalesDataTable[[#This Row],[Order Date]])</f>
        <v>7</v>
      </c>
      <c r="F1449" s="3" t="str">
        <f>TEXT(SalesDataTable[[#This Row],[Order Date]],"MMM")</f>
        <v>Jul</v>
      </c>
      <c r="G1449" s="3" t="s">
        <v>20</v>
      </c>
      <c r="H1449" s="3" t="s">
        <v>33</v>
      </c>
      <c r="I1449" s="3" t="s">
        <v>2</v>
      </c>
      <c r="J1449" s="3" t="s">
        <v>13</v>
      </c>
      <c r="K1449" s="3" t="s">
        <v>23</v>
      </c>
      <c r="L1449" s="3" t="s">
        <v>40</v>
      </c>
      <c r="M1449" s="4">
        <v>2</v>
      </c>
      <c r="N1449" s="5">
        <v>83.71</v>
      </c>
      <c r="O1449" s="6">
        <v>0</v>
      </c>
      <c r="P1449" s="5">
        <v>39.29</v>
      </c>
      <c r="Q1449" s="5">
        <f t="shared" si="88"/>
        <v>167.42</v>
      </c>
      <c r="R1449" s="5">
        <f t="shared" si="89"/>
        <v>78.58</v>
      </c>
      <c r="S1449" s="5">
        <f t="shared" si="90"/>
        <v>88.839999999999989</v>
      </c>
      <c r="T1449" s="7">
        <f t="shared" si="91"/>
        <v>0.53064150041811009</v>
      </c>
    </row>
    <row r="1450" spans="1:20" ht="15.5" x14ac:dyDescent="0.35">
      <c r="A1450" s="1">
        <v>4337</v>
      </c>
      <c r="B1450" s="2">
        <v>46225</v>
      </c>
      <c r="C1450" s="3">
        <f>YEAR(SalesDataTable[[#This Row],[Order Date]])</f>
        <v>2026</v>
      </c>
      <c r="D1450" s="8" t="str">
        <f>"Q"&amp;ROUNDUP(MONTH(SalesDataTable[[#This Row],[Order Date]])/3,0)</f>
        <v>Q3</v>
      </c>
      <c r="E1450" s="3">
        <f>MONTH(SalesDataTable[[#This Row],[Order Date]])</f>
        <v>7</v>
      </c>
      <c r="F1450" s="3" t="str">
        <f>TEXT(SalesDataTable[[#This Row],[Order Date]],"MMM")</f>
        <v>Jul</v>
      </c>
      <c r="G1450" s="3" t="s">
        <v>6</v>
      </c>
      <c r="H1450" s="3" t="s">
        <v>49</v>
      </c>
      <c r="I1450" s="3" t="s">
        <v>19</v>
      </c>
      <c r="J1450" s="3" t="s">
        <v>13</v>
      </c>
      <c r="K1450" s="3" t="s">
        <v>14</v>
      </c>
      <c r="L1450" s="3" t="s">
        <v>32</v>
      </c>
      <c r="M1450" s="4">
        <v>1</v>
      </c>
      <c r="N1450" s="5">
        <v>47.62</v>
      </c>
      <c r="O1450" s="6">
        <v>0</v>
      </c>
      <c r="P1450" s="5">
        <v>17.82</v>
      </c>
      <c r="Q1450" s="5">
        <f t="shared" si="88"/>
        <v>47.62</v>
      </c>
      <c r="R1450" s="5">
        <f t="shared" si="89"/>
        <v>17.82</v>
      </c>
      <c r="S1450" s="5">
        <f t="shared" si="90"/>
        <v>29.799999999999997</v>
      </c>
      <c r="T1450" s="7">
        <f t="shared" si="91"/>
        <v>0.62578748425031494</v>
      </c>
    </row>
    <row r="1451" spans="1:20" ht="15.5" x14ac:dyDescent="0.35">
      <c r="A1451" s="1">
        <v>5129</v>
      </c>
      <c r="B1451" s="2">
        <v>46225</v>
      </c>
      <c r="C1451" s="3">
        <f>YEAR(SalesDataTable[[#This Row],[Order Date]])</f>
        <v>2026</v>
      </c>
      <c r="D1451" s="8" t="str">
        <f>"Q"&amp;ROUNDUP(MONTH(SalesDataTable[[#This Row],[Order Date]])/3,0)</f>
        <v>Q3</v>
      </c>
      <c r="E1451" s="3">
        <f>MONTH(SalesDataTable[[#This Row],[Order Date]])</f>
        <v>7</v>
      </c>
      <c r="F1451" s="3" t="str">
        <f>TEXT(SalesDataTable[[#This Row],[Order Date]],"MMM")</f>
        <v>Jul</v>
      </c>
      <c r="G1451" s="3" t="s">
        <v>6</v>
      </c>
      <c r="H1451" s="3" t="s">
        <v>43</v>
      </c>
      <c r="I1451" s="3" t="s">
        <v>2</v>
      </c>
      <c r="J1451" s="3" t="s">
        <v>3</v>
      </c>
      <c r="K1451" s="3" t="s">
        <v>4</v>
      </c>
      <c r="L1451" s="3" t="s">
        <v>5</v>
      </c>
      <c r="M1451" s="4">
        <v>1</v>
      </c>
      <c r="N1451" s="5">
        <v>80.05</v>
      </c>
      <c r="O1451" s="6">
        <v>0.05</v>
      </c>
      <c r="P1451" s="5">
        <v>43.81</v>
      </c>
      <c r="Q1451" s="5">
        <f t="shared" si="88"/>
        <v>76.047499999999999</v>
      </c>
      <c r="R1451" s="5">
        <f t="shared" si="89"/>
        <v>43.81</v>
      </c>
      <c r="S1451" s="5">
        <f t="shared" si="90"/>
        <v>32.237499999999997</v>
      </c>
      <c r="T1451" s="7">
        <f t="shared" si="91"/>
        <v>0.42391268615010352</v>
      </c>
    </row>
    <row r="1452" spans="1:20" ht="15.5" x14ac:dyDescent="0.35">
      <c r="A1452" s="1">
        <v>81</v>
      </c>
      <c r="B1452" s="2">
        <v>46226</v>
      </c>
      <c r="C1452" s="3">
        <f>YEAR(SalesDataTable[[#This Row],[Order Date]])</f>
        <v>2026</v>
      </c>
      <c r="D1452" s="8" t="str">
        <f>"Q"&amp;ROUNDUP(MONTH(SalesDataTable[[#This Row],[Order Date]])/3,0)</f>
        <v>Q3</v>
      </c>
      <c r="E1452" s="3">
        <f>MONTH(SalesDataTable[[#This Row],[Order Date]])</f>
        <v>7</v>
      </c>
      <c r="F1452" s="3" t="str">
        <f>TEXT(SalesDataTable[[#This Row],[Order Date]],"MMM")</f>
        <v>Jul</v>
      </c>
      <c r="G1452" s="3" t="s">
        <v>20</v>
      </c>
      <c r="H1452" s="3" t="s">
        <v>33</v>
      </c>
      <c r="I1452" s="3" t="s">
        <v>19</v>
      </c>
      <c r="J1452" s="3" t="s">
        <v>3</v>
      </c>
      <c r="K1452" s="3" t="s">
        <v>34</v>
      </c>
      <c r="L1452" s="3" t="s">
        <v>45</v>
      </c>
      <c r="M1452" s="4">
        <v>1</v>
      </c>
      <c r="N1452" s="5">
        <v>51.82</v>
      </c>
      <c r="O1452" s="6">
        <v>0</v>
      </c>
      <c r="P1452" s="5">
        <v>21.43</v>
      </c>
      <c r="Q1452" s="5">
        <f t="shared" si="88"/>
        <v>51.82</v>
      </c>
      <c r="R1452" s="5">
        <f t="shared" si="89"/>
        <v>21.43</v>
      </c>
      <c r="S1452" s="5">
        <f t="shared" si="90"/>
        <v>30.39</v>
      </c>
      <c r="T1452" s="7">
        <f t="shared" si="91"/>
        <v>0.58645310690852959</v>
      </c>
    </row>
    <row r="1453" spans="1:20" ht="15.5" x14ac:dyDescent="0.35">
      <c r="A1453" s="1">
        <v>493</v>
      </c>
      <c r="B1453" s="2">
        <v>46226</v>
      </c>
      <c r="C1453" s="3">
        <f>YEAR(SalesDataTable[[#This Row],[Order Date]])</f>
        <v>2026</v>
      </c>
      <c r="D1453" s="8" t="str">
        <f>"Q"&amp;ROUNDUP(MONTH(SalesDataTable[[#This Row],[Order Date]])/3,0)</f>
        <v>Q3</v>
      </c>
      <c r="E1453" s="3">
        <f>MONTH(SalesDataTable[[#This Row],[Order Date]])</f>
        <v>7</v>
      </c>
      <c r="F1453" s="3" t="str">
        <f>TEXT(SalesDataTable[[#This Row],[Order Date]],"MMM")</f>
        <v>Jul</v>
      </c>
      <c r="G1453" s="3" t="s">
        <v>6</v>
      </c>
      <c r="H1453" s="3" t="s">
        <v>41</v>
      </c>
      <c r="I1453" s="3" t="s">
        <v>2</v>
      </c>
      <c r="J1453" s="3" t="s">
        <v>16</v>
      </c>
      <c r="K1453" s="3" t="s">
        <v>14</v>
      </c>
      <c r="L1453" s="3" t="s">
        <v>48</v>
      </c>
      <c r="M1453" s="4">
        <v>4</v>
      </c>
      <c r="N1453" s="5">
        <v>161.28</v>
      </c>
      <c r="O1453" s="6">
        <v>0.15</v>
      </c>
      <c r="P1453" s="5">
        <v>89.2</v>
      </c>
      <c r="Q1453" s="5">
        <f t="shared" si="88"/>
        <v>548.35199999999998</v>
      </c>
      <c r="R1453" s="5">
        <f t="shared" si="89"/>
        <v>356.8</v>
      </c>
      <c r="S1453" s="5">
        <f t="shared" si="90"/>
        <v>191.55199999999996</v>
      </c>
      <c r="T1453" s="7">
        <f t="shared" si="91"/>
        <v>0.3493230625583566</v>
      </c>
    </row>
    <row r="1454" spans="1:20" ht="15.5" x14ac:dyDescent="0.35">
      <c r="A1454" s="1">
        <v>613</v>
      </c>
      <c r="B1454" s="2">
        <v>46226</v>
      </c>
      <c r="C1454" s="3">
        <f>YEAR(SalesDataTable[[#This Row],[Order Date]])</f>
        <v>2026</v>
      </c>
      <c r="D1454" s="8" t="str">
        <f>"Q"&amp;ROUNDUP(MONTH(SalesDataTable[[#This Row],[Order Date]])/3,0)</f>
        <v>Q3</v>
      </c>
      <c r="E1454" s="3">
        <f>MONTH(SalesDataTable[[#This Row],[Order Date]])</f>
        <v>7</v>
      </c>
      <c r="F1454" s="3" t="str">
        <f>TEXT(SalesDataTable[[#This Row],[Order Date]],"MMM")</f>
        <v>Jul</v>
      </c>
      <c r="G1454" s="3" t="s">
        <v>0</v>
      </c>
      <c r="H1454" s="3" t="s">
        <v>1</v>
      </c>
      <c r="I1454" s="3" t="s">
        <v>2</v>
      </c>
      <c r="J1454" s="3" t="s">
        <v>13</v>
      </c>
      <c r="K1454" s="3" t="s">
        <v>4</v>
      </c>
      <c r="L1454" s="3" t="s">
        <v>26</v>
      </c>
      <c r="M1454" s="4">
        <v>1</v>
      </c>
      <c r="N1454" s="5">
        <v>39.86</v>
      </c>
      <c r="O1454" s="6">
        <v>0.05</v>
      </c>
      <c r="P1454" s="5">
        <v>16.989999999999998</v>
      </c>
      <c r="Q1454" s="5">
        <f t="shared" si="88"/>
        <v>37.866999999999997</v>
      </c>
      <c r="R1454" s="5">
        <f t="shared" si="89"/>
        <v>16.989999999999998</v>
      </c>
      <c r="S1454" s="5">
        <f t="shared" si="90"/>
        <v>20.876999999999999</v>
      </c>
      <c r="T1454" s="7">
        <f t="shared" si="91"/>
        <v>0.55132437214461139</v>
      </c>
    </row>
    <row r="1455" spans="1:20" ht="15.5" x14ac:dyDescent="0.35">
      <c r="A1455" s="1">
        <v>958</v>
      </c>
      <c r="B1455" s="2">
        <v>46226</v>
      </c>
      <c r="C1455" s="3">
        <f>YEAR(SalesDataTable[[#This Row],[Order Date]])</f>
        <v>2026</v>
      </c>
      <c r="D1455" s="8" t="str">
        <f>"Q"&amp;ROUNDUP(MONTH(SalesDataTable[[#This Row],[Order Date]])/3,0)</f>
        <v>Q3</v>
      </c>
      <c r="E1455" s="3">
        <f>MONTH(SalesDataTable[[#This Row],[Order Date]])</f>
        <v>7</v>
      </c>
      <c r="F1455" s="3" t="str">
        <f>TEXT(SalesDataTable[[#This Row],[Order Date]],"MMM")</f>
        <v>Jul</v>
      </c>
      <c r="G1455" s="3" t="s">
        <v>20</v>
      </c>
      <c r="H1455" s="3" t="s">
        <v>33</v>
      </c>
      <c r="I1455" s="3" t="s">
        <v>28</v>
      </c>
      <c r="J1455" s="3" t="s">
        <v>13</v>
      </c>
      <c r="K1455" s="3" t="s">
        <v>4</v>
      </c>
      <c r="L1455" s="3" t="s">
        <v>30</v>
      </c>
      <c r="M1455" s="4">
        <v>6</v>
      </c>
      <c r="N1455" s="5">
        <v>102.96</v>
      </c>
      <c r="O1455" s="6">
        <v>0.05</v>
      </c>
      <c r="P1455" s="5">
        <v>51.74</v>
      </c>
      <c r="Q1455" s="5">
        <f t="shared" si="88"/>
        <v>586.87199999999996</v>
      </c>
      <c r="R1455" s="5">
        <f t="shared" si="89"/>
        <v>310.44</v>
      </c>
      <c r="S1455" s="5">
        <f t="shared" si="90"/>
        <v>276.43199999999996</v>
      </c>
      <c r="T1455" s="7">
        <f t="shared" si="91"/>
        <v>0.47102604997341835</v>
      </c>
    </row>
    <row r="1456" spans="1:20" ht="15.5" x14ac:dyDescent="0.35">
      <c r="A1456" s="1">
        <v>1270</v>
      </c>
      <c r="B1456" s="2">
        <v>46226</v>
      </c>
      <c r="C1456" s="3">
        <f>YEAR(SalesDataTable[[#This Row],[Order Date]])</f>
        <v>2026</v>
      </c>
      <c r="D1456" s="8" t="str">
        <f>"Q"&amp;ROUNDUP(MONTH(SalesDataTable[[#This Row],[Order Date]])/3,0)</f>
        <v>Q3</v>
      </c>
      <c r="E1456" s="3">
        <f>MONTH(SalesDataTable[[#This Row],[Order Date]])</f>
        <v>7</v>
      </c>
      <c r="F1456" s="3" t="str">
        <f>TEXT(SalesDataTable[[#This Row],[Order Date]],"MMM")</f>
        <v>Jul</v>
      </c>
      <c r="G1456" s="3" t="s">
        <v>6</v>
      </c>
      <c r="H1456" s="3" t="s">
        <v>43</v>
      </c>
      <c r="I1456" s="3" t="s">
        <v>28</v>
      </c>
      <c r="J1456" s="3" t="s">
        <v>3</v>
      </c>
      <c r="K1456" s="3" t="s">
        <v>9</v>
      </c>
      <c r="L1456" s="3" t="s">
        <v>10</v>
      </c>
      <c r="M1456" s="4">
        <v>1</v>
      </c>
      <c r="N1456" s="5">
        <v>94.04</v>
      </c>
      <c r="O1456" s="6">
        <v>0</v>
      </c>
      <c r="P1456" s="5">
        <v>44.88</v>
      </c>
      <c r="Q1456" s="5">
        <f t="shared" si="88"/>
        <v>94.04</v>
      </c>
      <c r="R1456" s="5">
        <f t="shared" si="89"/>
        <v>44.88</v>
      </c>
      <c r="S1456" s="5">
        <f t="shared" si="90"/>
        <v>49.160000000000004</v>
      </c>
      <c r="T1456" s="7">
        <f t="shared" si="91"/>
        <v>0.52275627392598889</v>
      </c>
    </row>
    <row r="1457" spans="1:20" ht="15.5" x14ac:dyDescent="0.35">
      <c r="A1457" s="1">
        <v>1513</v>
      </c>
      <c r="B1457" s="2">
        <v>46226</v>
      </c>
      <c r="C1457" s="3">
        <f>YEAR(SalesDataTable[[#This Row],[Order Date]])</f>
        <v>2026</v>
      </c>
      <c r="D1457" s="8" t="str">
        <f>"Q"&amp;ROUNDUP(MONTH(SalesDataTable[[#This Row],[Order Date]])/3,0)</f>
        <v>Q3</v>
      </c>
      <c r="E1457" s="3">
        <f>MONTH(SalesDataTable[[#This Row],[Order Date]])</f>
        <v>7</v>
      </c>
      <c r="F1457" s="3" t="str">
        <f>TEXT(SalesDataTable[[#This Row],[Order Date]],"MMM")</f>
        <v>Jul</v>
      </c>
      <c r="G1457" s="3" t="s">
        <v>20</v>
      </c>
      <c r="H1457" s="3" t="s">
        <v>33</v>
      </c>
      <c r="I1457" s="3" t="s">
        <v>2</v>
      </c>
      <c r="J1457" s="3" t="s">
        <v>13</v>
      </c>
      <c r="K1457" s="3" t="s">
        <v>9</v>
      </c>
      <c r="L1457" s="3" t="s">
        <v>46</v>
      </c>
      <c r="M1457" s="4">
        <v>2</v>
      </c>
      <c r="N1457" s="5">
        <v>70.790000000000006</v>
      </c>
      <c r="O1457" s="6">
        <v>0</v>
      </c>
      <c r="P1457" s="5">
        <v>32.44</v>
      </c>
      <c r="Q1457" s="5">
        <f t="shared" si="88"/>
        <v>141.58000000000001</v>
      </c>
      <c r="R1457" s="5">
        <f t="shared" si="89"/>
        <v>64.88</v>
      </c>
      <c r="S1457" s="5">
        <f t="shared" si="90"/>
        <v>76.700000000000017</v>
      </c>
      <c r="T1457" s="7">
        <f t="shared" si="91"/>
        <v>0.541743184065546</v>
      </c>
    </row>
    <row r="1458" spans="1:20" ht="15.5" x14ac:dyDescent="0.35">
      <c r="A1458" s="1">
        <v>2009</v>
      </c>
      <c r="B1458" s="2">
        <v>46226</v>
      </c>
      <c r="C1458" s="3">
        <f>YEAR(SalesDataTable[[#This Row],[Order Date]])</f>
        <v>2026</v>
      </c>
      <c r="D1458" s="8" t="str">
        <f>"Q"&amp;ROUNDUP(MONTH(SalesDataTable[[#This Row],[Order Date]])/3,0)</f>
        <v>Q3</v>
      </c>
      <c r="E1458" s="3">
        <f>MONTH(SalesDataTable[[#This Row],[Order Date]])</f>
        <v>7</v>
      </c>
      <c r="F1458" s="3" t="str">
        <f>TEXT(SalesDataTable[[#This Row],[Order Date]],"MMM")</f>
        <v>Jul</v>
      </c>
      <c r="G1458" s="3" t="s">
        <v>11</v>
      </c>
      <c r="H1458" s="3" t="s">
        <v>39</v>
      </c>
      <c r="I1458" s="3" t="s">
        <v>2</v>
      </c>
      <c r="J1458" s="3" t="s">
        <v>13</v>
      </c>
      <c r="K1458" s="3" t="s">
        <v>14</v>
      </c>
      <c r="L1458" s="3" t="s">
        <v>32</v>
      </c>
      <c r="M1458" s="4">
        <v>2</v>
      </c>
      <c r="N1458" s="5">
        <v>46.41</v>
      </c>
      <c r="O1458" s="6">
        <v>0</v>
      </c>
      <c r="P1458" s="5">
        <v>18.600000000000001</v>
      </c>
      <c r="Q1458" s="5">
        <f t="shared" si="88"/>
        <v>92.82</v>
      </c>
      <c r="R1458" s="5">
        <f t="shared" si="89"/>
        <v>37.200000000000003</v>
      </c>
      <c r="S1458" s="5">
        <f t="shared" si="90"/>
        <v>55.61999999999999</v>
      </c>
      <c r="T1458" s="7">
        <f t="shared" si="91"/>
        <v>0.59922430510665803</v>
      </c>
    </row>
    <row r="1459" spans="1:20" ht="15.5" x14ac:dyDescent="0.35">
      <c r="A1459" s="1">
        <v>2838</v>
      </c>
      <c r="B1459" s="2">
        <v>46226</v>
      </c>
      <c r="C1459" s="3">
        <f>YEAR(SalesDataTable[[#This Row],[Order Date]])</f>
        <v>2026</v>
      </c>
      <c r="D1459" s="8" t="str">
        <f>"Q"&amp;ROUNDUP(MONTH(SalesDataTable[[#This Row],[Order Date]])/3,0)</f>
        <v>Q3</v>
      </c>
      <c r="E1459" s="3">
        <f>MONTH(SalesDataTable[[#This Row],[Order Date]])</f>
        <v>7</v>
      </c>
      <c r="F1459" s="3" t="str">
        <f>TEXT(SalesDataTable[[#This Row],[Order Date]],"MMM")</f>
        <v>Jul</v>
      </c>
      <c r="G1459" s="3" t="s">
        <v>20</v>
      </c>
      <c r="H1459" s="3" t="s">
        <v>47</v>
      </c>
      <c r="I1459" s="3" t="s">
        <v>28</v>
      </c>
      <c r="J1459" s="3" t="s">
        <v>13</v>
      </c>
      <c r="K1459" s="3" t="s">
        <v>9</v>
      </c>
      <c r="L1459" s="3" t="s">
        <v>46</v>
      </c>
      <c r="M1459" s="4">
        <v>1</v>
      </c>
      <c r="N1459" s="5">
        <v>69.75</v>
      </c>
      <c r="O1459" s="6">
        <v>0</v>
      </c>
      <c r="P1459" s="5">
        <v>33.299999999999997</v>
      </c>
      <c r="Q1459" s="5">
        <f t="shared" si="88"/>
        <v>69.75</v>
      </c>
      <c r="R1459" s="5">
        <f t="shared" si="89"/>
        <v>33.299999999999997</v>
      </c>
      <c r="S1459" s="5">
        <f t="shared" si="90"/>
        <v>36.450000000000003</v>
      </c>
      <c r="T1459" s="7">
        <f t="shared" si="91"/>
        <v>0.52258064516129032</v>
      </c>
    </row>
    <row r="1460" spans="1:20" ht="15.5" x14ac:dyDescent="0.35">
      <c r="A1460" s="1">
        <v>3730</v>
      </c>
      <c r="B1460" s="2">
        <v>46226</v>
      </c>
      <c r="C1460" s="3">
        <f>YEAR(SalesDataTable[[#This Row],[Order Date]])</f>
        <v>2026</v>
      </c>
      <c r="D1460" s="8" t="str">
        <f>"Q"&amp;ROUNDUP(MONTH(SalesDataTable[[#This Row],[Order Date]])/3,0)</f>
        <v>Q3</v>
      </c>
      <c r="E1460" s="3">
        <f>MONTH(SalesDataTable[[#This Row],[Order Date]])</f>
        <v>7</v>
      </c>
      <c r="F1460" s="3" t="str">
        <f>TEXT(SalesDataTable[[#This Row],[Order Date]],"MMM")</f>
        <v>Jul</v>
      </c>
      <c r="G1460" s="3" t="s">
        <v>0</v>
      </c>
      <c r="H1460" s="3" t="s">
        <v>50</v>
      </c>
      <c r="I1460" s="3" t="s">
        <v>19</v>
      </c>
      <c r="J1460" s="3" t="s">
        <v>16</v>
      </c>
      <c r="K1460" s="3" t="s">
        <v>4</v>
      </c>
      <c r="L1460" s="3" t="s">
        <v>26</v>
      </c>
      <c r="M1460" s="4">
        <v>3</v>
      </c>
      <c r="N1460" s="5">
        <v>40.81</v>
      </c>
      <c r="O1460" s="6">
        <v>0</v>
      </c>
      <c r="P1460" s="5">
        <v>16.86</v>
      </c>
      <c r="Q1460" s="5">
        <f t="shared" si="88"/>
        <v>122.43</v>
      </c>
      <c r="R1460" s="5">
        <f t="shared" si="89"/>
        <v>50.58</v>
      </c>
      <c r="S1460" s="5">
        <f t="shared" si="90"/>
        <v>71.850000000000009</v>
      </c>
      <c r="T1460" s="7">
        <f t="shared" si="91"/>
        <v>0.58686596422445481</v>
      </c>
    </row>
    <row r="1461" spans="1:20" ht="15.5" x14ac:dyDescent="0.35">
      <c r="A1461" s="1">
        <v>4287</v>
      </c>
      <c r="B1461" s="2">
        <v>46226</v>
      </c>
      <c r="C1461" s="3">
        <f>YEAR(SalesDataTable[[#This Row],[Order Date]])</f>
        <v>2026</v>
      </c>
      <c r="D1461" s="8" t="str">
        <f>"Q"&amp;ROUNDUP(MONTH(SalesDataTable[[#This Row],[Order Date]])/3,0)</f>
        <v>Q3</v>
      </c>
      <c r="E1461" s="3">
        <f>MONTH(SalesDataTable[[#This Row],[Order Date]])</f>
        <v>7</v>
      </c>
      <c r="F1461" s="3" t="str">
        <f>TEXT(SalesDataTable[[#This Row],[Order Date]],"MMM")</f>
        <v>Jul</v>
      </c>
      <c r="G1461" s="3" t="s">
        <v>20</v>
      </c>
      <c r="H1461" s="3" t="s">
        <v>33</v>
      </c>
      <c r="I1461" s="3" t="s">
        <v>28</v>
      </c>
      <c r="J1461" s="3" t="s">
        <v>3</v>
      </c>
      <c r="K1461" s="3" t="s">
        <v>9</v>
      </c>
      <c r="L1461" s="3" t="s">
        <v>37</v>
      </c>
      <c r="M1461" s="4">
        <v>5</v>
      </c>
      <c r="N1461" s="5">
        <v>156.69</v>
      </c>
      <c r="O1461" s="6">
        <v>0</v>
      </c>
      <c r="P1461" s="5">
        <v>80.489999999999995</v>
      </c>
      <c r="Q1461" s="5">
        <f t="shared" si="88"/>
        <v>783.45</v>
      </c>
      <c r="R1461" s="5">
        <f t="shared" si="89"/>
        <v>402.45</v>
      </c>
      <c r="S1461" s="5">
        <f t="shared" si="90"/>
        <v>381.00000000000006</v>
      </c>
      <c r="T1461" s="7">
        <f t="shared" si="91"/>
        <v>0.48631054949262881</v>
      </c>
    </row>
    <row r="1462" spans="1:20" ht="15.5" x14ac:dyDescent="0.35">
      <c r="A1462" s="1">
        <v>4297</v>
      </c>
      <c r="B1462" s="2">
        <v>46226</v>
      </c>
      <c r="C1462" s="3">
        <f>YEAR(SalesDataTable[[#This Row],[Order Date]])</f>
        <v>2026</v>
      </c>
      <c r="D1462" s="8" t="str">
        <f>"Q"&amp;ROUNDUP(MONTH(SalesDataTable[[#This Row],[Order Date]])/3,0)</f>
        <v>Q3</v>
      </c>
      <c r="E1462" s="3">
        <f>MONTH(SalesDataTable[[#This Row],[Order Date]])</f>
        <v>7</v>
      </c>
      <c r="F1462" s="3" t="str">
        <f>TEXT(SalesDataTable[[#This Row],[Order Date]],"MMM")</f>
        <v>Jul</v>
      </c>
      <c r="G1462" s="3" t="s">
        <v>6</v>
      </c>
      <c r="H1462" s="3" t="s">
        <v>27</v>
      </c>
      <c r="I1462" s="3" t="s">
        <v>28</v>
      </c>
      <c r="J1462" s="3" t="s">
        <v>3</v>
      </c>
      <c r="K1462" s="3" t="s">
        <v>14</v>
      </c>
      <c r="L1462" s="3" t="s">
        <v>48</v>
      </c>
      <c r="M1462" s="4">
        <v>1</v>
      </c>
      <c r="N1462" s="5">
        <v>168.59</v>
      </c>
      <c r="O1462" s="6">
        <v>0.1</v>
      </c>
      <c r="P1462" s="5">
        <v>88.8</v>
      </c>
      <c r="Q1462" s="5">
        <f t="shared" si="88"/>
        <v>151.73099999999999</v>
      </c>
      <c r="R1462" s="5">
        <f t="shared" si="89"/>
        <v>88.8</v>
      </c>
      <c r="S1462" s="5">
        <f t="shared" si="90"/>
        <v>62.930999999999997</v>
      </c>
      <c r="T1462" s="7">
        <f t="shared" si="91"/>
        <v>0.41475374181940405</v>
      </c>
    </row>
    <row r="1463" spans="1:20" ht="15.5" x14ac:dyDescent="0.35">
      <c r="A1463" s="1">
        <v>5118</v>
      </c>
      <c r="B1463" s="2">
        <v>46226</v>
      </c>
      <c r="C1463" s="3">
        <f>YEAR(SalesDataTable[[#This Row],[Order Date]])</f>
        <v>2026</v>
      </c>
      <c r="D1463" s="8" t="str">
        <f>"Q"&amp;ROUNDUP(MONTH(SalesDataTable[[#This Row],[Order Date]])/3,0)</f>
        <v>Q3</v>
      </c>
      <c r="E1463" s="3">
        <f>MONTH(SalesDataTable[[#This Row],[Order Date]])</f>
        <v>7</v>
      </c>
      <c r="F1463" s="3" t="str">
        <f>TEXT(SalesDataTable[[#This Row],[Order Date]],"MMM")</f>
        <v>Jul</v>
      </c>
      <c r="G1463" s="3" t="s">
        <v>6</v>
      </c>
      <c r="H1463" s="3" t="s">
        <v>43</v>
      </c>
      <c r="I1463" s="3" t="s">
        <v>2</v>
      </c>
      <c r="J1463" s="3" t="s">
        <v>16</v>
      </c>
      <c r="K1463" s="3" t="s">
        <v>14</v>
      </c>
      <c r="L1463" s="3" t="s">
        <v>15</v>
      </c>
      <c r="M1463" s="4">
        <v>5</v>
      </c>
      <c r="N1463" s="5">
        <v>36.880000000000003</v>
      </c>
      <c r="O1463" s="6">
        <v>0.1</v>
      </c>
      <c r="P1463" s="5">
        <v>13.76</v>
      </c>
      <c r="Q1463" s="5">
        <f t="shared" si="88"/>
        <v>165.96</v>
      </c>
      <c r="R1463" s="5">
        <f t="shared" si="89"/>
        <v>68.8</v>
      </c>
      <c r="S1463" s="5">
        <f t="shared" si="90"/>
        <v>97.160000000000011</v>
      </c>
      <c r="T1463" s="7">
        <f t="shared" si="91"/>
        <v>0.58544227524704751</v>
      </c>
    </row>
    <row r="1464" spans="1:20" ht="15.5" x14ac:dyDescent="0.35">
      <c r="A1464" s="1">
        <v>363</v>
      </c>
      <c r="B1464" s="2">
        <v>46227</v>
      </c>
      <c r="C1464" s="3">
        <f>YEAR(SalesDataTable[[#This Row],[Order Date]])</f>
        <v>2026</v>
      </c>
      <c r="D1464" s="8" t="str">
        <f>"Q"&amp;ROUNDUP(MONTH(SalesDataTable[[#This Row],[Order Date]])/3,0)</f>
        <v>Q3</v>
      </c>
      <c r="E1464" s="3">
        <f>MONTH(SalesDataTable[[#This Row],[Order Date]])</f>
        <v>7</v>
      </c>
      <c r="F1464" s="3" t="str">
        <f>TEXT(SalesDataTable[[#This Row],[Order Date]],"MMM")</f>
        <v>Jul</v>
      </c>
      <c r="G1464" s="3" t="s">
        <v>0</v>
      </c>
      <c r="H1464" s="3" t="s">
        <v>1</v>
      </c>
      <c r="I1464" s="3" t="s">
        <v>8</v>
      </c>
      <c r="J1464" s="3" t="s">
        <v>16</v>
      </c>
      <c r="K1464" s="3" t="s">
        <v>14</v>
      </c>
      <c r="L1464" s="3" t="s">
        <v>44</v>
      </c>
      <c r="M1464" s="4">
        <v>8</v>
      </c>
      <c r="N1464" s="5">
        <v>136.13</v>
      </c>
      <c r="O1464" s="6">
        <v>0.1</v>
      </c>
      <c r="P1464" s="5">
        <v>66.55</v>
      </c>
      <c r="Q1464" s="5">
        <f t="shared" si="88"/>
        <v>980.13599999999997</v>
      </c>
      <c r="R1464" s="5">
        <f t="shared" si="89"/>
        <v>532.4</v>
      </c>
      <c r="S1464" s="5">
        <f t="shared" si="90"/>
        <v>447.73599999999999</v>
      </c>
      <c r="T1464" s="7">
        <f t="shared" si="91"/>
        <v>0.45681007533648393</v>
      </c>
    </row>
    <row r="1465" spans="1:20" ht="15.5" x14ac:dyDescent="0.35">
      <c r="A1465" s="1">
        <v>4243</v>
      </c>
      <c r="B1465" s="2">
        <v>46227</v>
      </c>
      <c r="C1465" s="3">
        <f>YEAR(SalesDataTable[[#This Row],[Order Date]])</f>
        <v>2026</v>
      </c>
      <c r="D1465" s="8" t="str">
        <f>"Q"&amp;ROUNDUP(MONTH(SalesDataTable[[#This Row],[Order Date]])/3,0)</f>
        <v>Q3</v>
      </c>
      <c r="E1465" s="3">
        <f>MONTH(SalesDataTable[[#This Row],[Order Date]])</f>
        <v>7</v>
      </c>
      <c r="F1465" s="3" t="str">
        <f>TEXT(SalesDataTable[[#This Row],[Order Date]],"MMM")</f>
        <v>Jul</v>
      </c>
      <c r="G1465" s="3" t="s">
        <v>6</v>
      </c>
      <c r="H1465" s="3" t="s">
        <v>49</v>
      </c>
      <c r="I1465" s="3" t="s">
        <v>28</v>
      </c>
      <c r="J1465" s="3" t="s">
        <v>3</v>
      </c>
      <c r="K1465" s="3" t="s">
        <v>4</v>
      </c>
      <c r="L1465" s="3" t="s">
        <v>26</v>
      </c>
      <c r="M1465" s="4">
        <v>2</v>
      </c>
      <c r="N1465" s="5">
        <v>40.479999999999997</v>
      </c>
      <c r="O1465" s="6">
        <v>0.05</v>
      </c>
      <c r="P1465" s="5">
        <v>16.93</v>
      </c>
      <c r="Q1465" s="5">
        <f t="shared" si="88"/>
        <v>76.911999999999992</v>
      </c>
      <c r="R1465" s="5">
        <f t="shared" si="89"/>
        <v>33.86</v>
      </c>
      <c r="S1465" s="5">
        <f t="shared" si="90"/>
        <v>43.051999999999992</v>
      </c>
      <c r="T1465" s="7">
        <f t="shared" si="91"/>
        <v>0.5597566049511129</v>
      </c>
    </row>
    <row r="1466" spans="1:20" ht="15.5" x14ac:dyDescent="0.35">
      <c r="A1466" s="1">
        <v>4348</v>
      </c>
      <c r="B1466" s="2">
        <v>46227</v>
      </c>
      <c r="C1466" s="3">
        <f>YEAR(SalesDataTable[[#This Row],[Order Date]])</f>
        <v>2026</v>
      </c>
      <c r="D1466" s="8" t="str">
        <f>"Q"&amp;ROUNDUP(MONTH(SalesDataTable[[#This Row],[Order Date]])/3,0)</f>
        <v>Q3</v>
      </c>
      <c r="E1466" s="3">
        <f>MONTH(SalesDataTable[[#This Row],[Order Date]])</f>
        <v>7</v>
      </c>
      <c r="F1466" s="3" t="str">
        <f>TEXT(SalesDataTable[[#This Row],[Order Date]],"MMM")</f>
        <v>Jul</v>
      </c>
      <c r="G1466" s="3" t="s">
        <v>0</v>
      </c>
      <c r="H1466" s="3" t="s">
        <v>1</v>
      </c>
      <c r="I1466" s="3" t="s">
        <v>2</v>
      </c>
      <c r="J1466" s="3" t="s">
        <v>13</v>
      </c>
      <c r="K1466" s="3" t="s">
        <v>4</v>
      </c>
      <c r="L1466" s="3" t="s">
        <v>22</v>
      </c>
      <c r="M1466" s="4">
        <v>4</v>
      </c>
      <c r="N1466" s="5">
        <v>50.09</v>
      </c>
      <c r="O1466" s="6">
        <v>0</v>
      </c>
      <c r="P1466" s="5">
        <v>22.11</v>
      </c>
      <c r="Q1466" s="5">
        <f t="shared" si="88"/>
        <v>200.36</v>
      </c>
      <c r="R1466" s="5">
        <f t="shared" si="89"/>
        <v>88.44</v>
      </c>
      <c r="S1466" s="5">
        <f t="shared" si="90"/>
        <v>111.92000000000002</v>
      </c>
      <c r="T1466" s="7">
        <f t="shared" si="91"/>
        <v>0.55859452984627678</v>
      </c>
    </row>
    <row r="1467" spans="1:20" ht="15.5" x14ac:dyDescent="0.35">
      <c r="A1467" s="1">
        <v>4405</v>
      </c>
      <c r="B1467" s="2">
        <v>46227</v>
      </c>
      <c r="C1467" s="3">
        <f>YEAR(SalesDataTable[[#This Row],[Order Date]])</f>
        <v>2026</v>
      </c>
      <c r="D1467" s="8" t="str">
        <f>"Q"&amp;ROUNDUP(MONTH(SalesDataTable[[#This Row],[Order Date]])/3,0)</f>
        <v>Q3</v>
      </c>
      <c r="E1467" s="3">
        <f>MONTH(SalesDataTable[[#This Row],[Order Date]])</f>
        <v>7</v>
      </c>
      <c r="F1467" s="3" t="str">
        <f>TEXT(SalesDataTable[[#This Row],[Order Date]],"MMM")</f>
        <v>Jul</v>
      </c>
      <c r="G1467" s="3" t="s">
        <v>20</v>
      </c>
      <c r="H1467" s="3" t="s">
        <v>33</v>
      </c>
      <c r="I1467" s="3" t="s">
        <v>2</v>
      </c>
      <c r="J1467" s="3" t="s">
        <v>3</v>
      </c>
      <c r="K1467" s="3" t="s">
        <v>9</v>
      </c>
      <c r="L1467" s="3" t="s">
        <v>37</v>
      </c>
      <c r="M1467" s="4">
        <v>1</v>
      </c>
      <c r="N1467" s="5">
        <v>156.54</v>
      </c>
      <c r="O1467" s="6">
        <v>0.1</v>
      </c>
      <c r="P1467" s="5">
        <v>77.38</v>
      </c>
      <c r="Q1467" s="5">
        <f t="shared" si="88"/>
        <v>140.886</v>
      </c>
      <c r="R1467" s="5">
        <f t="shared" si="89"/>
        <v>77.38</v>
      </c>
      <c r="S1467" s="5">
        <f t="shared" si="90"/>
        <v>63.506</v>
      </c>
      <c r="T1467" s="7">
        <f t="shared" si="91"/>
        <v>0.4507616086765186</v>
      </c>
    </row>
    <row r="1468" spans="1:20" ht="15.5" x14ac:dyDescent="0.35">
      <c r="A1468" s="1">
        <v>4857</v>
      </c>
      <c r="B1468" s="2">
        <v>46227</v>
      </c>
      <c r="C1468" s="3">
        <f>YEAR(SalesDataTable[[#This Row],[Order Date]])</f>
        <v>2026</v>
      </c>
      <c r="D1468" s="8" t="str">
        <f>"Q"&amp;ROUNDUP(MONTH(SalesDataTable[[#This Row],[Order Date]])/3,0)</f>
        <v>Q3</v>
      </c>
      <c r="E1468" s="3">
        <f>MONTH(SalesDataTable[[#This Row],[Order Date]])</f>
        <v>7</v>
      </c>
      <c r="F1468" s="3" t="str">
        <f>TEXT(SalesDataTable[[#This Row],[Order Date]],"MMM")</f>
        <v>Jul</v>
      </c>
      <c r="G1468" s="3" t="s">
        <v>6</v>
      </c>
      <c r="H1468" s="3" t="s">
        <v>27</v>
      </c>
      <c r="I1468" s="3" t="s">
        <v>19</v>
      </c>
      <c r="J1468" s="3" t="s">
        <v>3</v>
      </c>
      <c r="K1468" s="3" t="s">
        <v>9</v>
      </c>
      <c r="L1468" s="3" t="s">
        <v>37</v>
      </c>
      <c r="M1468" s="4">
        <v>1</v>
      </c>
      <c r="N1468" s="5">
        <v>152.1</v>
      </c>
      <c r="O1468" s="6">
        <v>0.1</v>
      </c>
      <c r="P1468" s="5">
        <v>80.459999999999994</v>
      </c>
      <c r="Q1468" s="5">
        <f t="shared" si="88"/>
        <v>136.88999999999999</v>
      </c>
      <c r="R1468" s="5">
        <f t="shared" si="89"/>
        <v>80.459999999999994</v>
      </c>
      <c r="S1468" s="5">
        <f t="shared" si="90"/>
        <v>56.429999999999993</v>
      </c>
      <c r="T1468" s="7">
        <f t="shared" si="91"/>
        <v>0.41222879684418146</v>
      </c>
    </row>
    <row r="1469" spans="1:20" ht="15.5" x14ac:dyDescent="0.35">
      <c r="A1469" s="1">
        <v>87</v>
      </c>
      <c r="B1469" s="2">
        <v>46228</v>
      </c>
      <c r="C1469" s="3">
        <f>YEAR(SalesDataTable[[#This Row],[Order Date]])</f>
        <v>2026</v>
      </c>
      <c r="D1469" s="8" t="str">
        <f>"Q"&amp;ROUNDUP(MONTH(SalesDataTable[[#This Row],[Order Date]])/3,0)</f>
        <v>Q3</v>
      </c>
      <c r="E1469" s="3">
        <f>MONTH(SalesDataTable[[#This Row],[Order Date]])</f>
        <v>7</v>
      </c>
      <c r="F1469" s="3" t="str">
        <f>TEXT(SalesDataTable[[#This Row],[Order Date]],"MMM")</f>
        <v>Jul</v>
      </c>
      <c r="G1469" s="3" t="s">
        <v>6</v>
      </c>
      <c r="H1469" s="3" t="s">
        <v>41</v>
      </c>
      <c r="I1469" s="3" t="s">
        <v>2</v>
      </c>
      <c r="J1469" s="3" t="s">
        <v>3</v>
      </c>
      <c r="K1469" s="3" t="s">
        <v>9</v>
      </c>
      <c r="L1469" s="3" t="s">
        <v>37</v>
      </c>
      <c r="M1469" s="4">
        <v>1</v>
      </c>
      <c r="N1469" s="5">
        <v>155.35</v>
      </c>
      <c r="O1469" s="6">
        <v>0</v>
      </c>
      <c r="P1469" s="5">
        <v>80.47</v>
      </c>
      <c r="Q1469" s="5">
        <f t="shared" si="88"/>
        <v>155.35</v>
      </c>
      <c r="R1469" s="5">
        <f t="shared" si="89"/>
        <v>80.47</v>
      </c>
      <c r="S1469" s="5">
        <f t="shared" si="90"/>
        <v>74.88</v>
      </c>
      <c r="T1469" s="7">
        <f t="shared" si="91"/>
        <v>0.48200836820083681</v>
      </c>
    </row>
    <row r="1470" spans="1:20" ht="15.5" x14ac:dyDescent="0.35">
      <c r="A1470" s="1">
        <v>315</v>
      </c>
      <c r="B1470" s="2">
        <v>46228</v>
      </c>
      <c r="C1470" s="3">
        <f>YEAR(SalesDataTable[[#This Row],[Order Date]])</f>
        <v>2026</v>
      </c>
      <c r="D1470" s="8" t="str">
        <f>"Q"&amp;ROUNDUP(MONTH(SalesDataTable[[#This Row],[Order Date]])/3,0)</f>
        <v>Q3</v>
      </c>
      <c r="E1470" s="3">
        <f>MONTH(SalesDataTable[[#This Row],[Order Date]])</f>
        <v>7</v>
      </c>
      <c r="F1470" s="3" t="str">
        <f>TEXT(SalesDataTable[[#This Row],[Order Date]],"MMM")</f>
        <v>Jul</v>
      </c>
      <c r="G1470" s="3" t="s">
        <v>11</v>
      </c>
      <c r="H1470" s="3" t="s">
        <v>18</v>
      </c>
      <c r="I1470" s="3" t="s">
        <v>28</v>
      </c>
      <c r="J1470" s="3" t="s">
        <v>13</v>
      </c>
      <c r="K1470" s="3" t="s">
        <v>4</v>
      </c>
      <c r="L1470" s="3" t="s">
        <v>5</v>
      </c>
      <c r="M1470" s="4">
        <v>1</v>
      </c>
      <c r="N1470" s="5">
        <v>81.13</v>
      </c>
      <c r="O1470" s="6">
        <v>0.05</v>
      </c>
      <c r="P1470" s="5">
        <v>42.41</v>
      </c>
      <c r="Q1470" s="5">
        <f t="shared" si="88"/>
        <v>77.073499999999996</v>
      </c>
      <c r="R1470" s="5">
        <f t="shared" si="89"/>
        <v>42.41</v>
      </c>
      <c r="S1470" s="5">
        <f t="shared" si="90"/>
        <v>34.663499999999999</v>
      </c>
      <c r="T1470" s="7">
        <f t="shared" si="91"/>
        <v>0.44974602165465433</v>
      </c>
    </row>
    <row r="1471" spans="1:20" ht="15.5" x14ac:dyDescent="0.35">
      <c r="A1471" s="1">
        <v>970</v>
      </c>
      <c r="B1471" s="2">
        <v>46228</v>
      </c>
      <c r="C1471" s="3">
        <f>YEAR(SalesDataTable[[#This Row],[Order Date]])</f>
        <v>2026</v>
      </c>
      <c r="D1471" s="8" t="str">
        <f>"Q"&amp;ROUNDUP(MONTH(SalesDataTable[[#This Row],[Order Date]])/3,0)</f>
        <v>Q3</v>
      </c>
      <c r="E1471" s="3">
        <f>MONTH(SalesDataTable[[#This Row],[Order Date]])</f>
        <v>7</v>
      </c>
      <c r="F1471" s="3" t="str">
        <f>TEXT(SalesDataTable[[#This Row],[Order Date]],"MMM")</f>
        <v>Jul</v>
      </c>
      <c r="G1471" s="3" t="s">
        <v>6</v>
      </c>
      <c r="H1471" s="3" t="s">
        <v>41</v>
      </c>
      <c r="I1471" s="3" t="s">
        <v>2</v>
      </c>
      <c r="J1471" s="3" t="s">
        <v>13</v>
      </c>
      <c r="K1471" s="3" t="s">
        <v>9</v>
      </c>
      <c r="L1471" s="3" t="s">
        <v>17</v>
      </c>
      <c r="M1471" s="4">
        <v>1</v>
      </c>
      <c r="N1471" s="5">
        <v>145.87</v>
      </c>
      <c r="O1471" s="6">
        <v>0</v>
      </c>
      <c r="P1471" s="5">
        <v>81.430000000000007</v>
      </c>
      <c r="Q1471" s="5">
        <f t="shared" si="88"/>
        <v>145.87</v>
      </c>
      <c r="R1471" s="5">
        <f t="shared" si="89"/>
        <v>81.430000000000007</v>
      </c>
      <c r="S1471" s="5">
        <f t="shared" si="90"/>
        <v>64.44</v>
      </c>
      <c r="T1471" s="7">
        <f t="shared" si="91"/>
        <v>0.44176321382052508</v>
      </c>
    </row>
    <row r="1472" spans="1:20" ht="15.5" x14ac:dyDescent="0.35">
      <c r="A1472" s="1">
        <v>1891</v>
      </c>
      <c r="B1472" s="2">
        <v>46228</v>
      </c>
      <c r="C1472" s="3">
        <f>YEAR(SalesDataTable[[#This Row],[Order Date]])</f>
        <v>2026</v>
      </c>
      <c r="D1472" s="8" t="str">
        <f>"Q"&amp;ROUNDUP(MONTH(SalesDataTable[[#This Row],[Order Date]])/3,0)</f>
        <v>Q3</v>
      </c>
      <c r="E1472" s="3">
        <f>MONTH(SalesDataTable[[#This Row],[Order Date]])</f>
        <v>7</v>
      </c>
      <c r="F1472" s="3" t="str">
        <f>TEXT(SalesDataTable[[#This Row],[Order Date]],"MMM")</f>
        <v>Jul</v>
      </c>
      <c r="G1472" s="3" t="s">
        <v>6</v>
      </c>
      <c r="H1472" s="3" t="s">
        <v>43</v>
      </c>
      <c r="I1472" s="3" t="s">
        <v>2</v>
      </c>
      <c r="J1472" s="3" t="s">
        <v>13</v>
      </c>
      <c r="K1472" s="3" t="s">
        <v>9</v>
      </c>
      <c r="L1472" s="3" t="s">
        <v>37</v>
      </c>
      <c r="M1472" s="4">
        <v>6</v>
      </c>
      <c r="N1472" s="5">
        <v>151.88999999999999</v>
      </c>
      <c r="O1472" s="6">
        <v>0.15</v>
      </c>
      <c r="P1472" s="5">
        <v>76.83</v>
      </c>
      <c r="Q1472" s="5">
        <f t="shared" si="88"/>
        <v>774.6389999999999</v>
      </c>
      <c r="R1472" s="5">
        <f t="shared" si="89"/>
        <v>460.98</v>
      </c>
      <c r="S1472" s="5">
        <f t="shared" si="90"/>
        <v>313.65899999999988</v>
      </c>
      <c r="T1472" s="7">
        <f t="shared" si="91"/>
        <v>0.40490989996630677</v>
      </c>
    </row>
    <row r="1473" spans="1:20" ht="15.5" x14ac:dyDescent="0.35">
      <c r="A1473" s="1">
        <v>2148</v>
      </c>
      <c r="B1473" s="2">
        <v>46228</v>
      </c>
      <c r="C1473" s="3">
        <f>YEAR(SalesDataTable[[#This Row],[Order Date]])</f>
        <v>2026</v>
      </c>
      <c r="D1473" s="8" t="str">
        <f>"Q"&amp;ROUNDUP(MONTH(SalesDataTable[[#This Row],[Order Date]])/3,0)</f>
        <v>Q3</v>
      </c>
      <c r="E1473" s="3">
        <f>MONTH(SalesDataTable[[#This Row],[Order Date]])</f>
        <v>7</v>
      </c>
      <c r="F1473" s="3" t="str">
        <f>TEXT(SalesDataTable[[#This Row],[Order Date]],"MMM")</f>
        <v>Jul</v>
      </c>
      <c r="G1473" s="3" t="s">
        <v>11</v>
      </c>
      <c r="H1473" s="3" t="s">
        <v>39</v>
      </c>
      <c r="I1473" s="3" t="s">
        <v>2</v>
      </c>
      <c r="J1473" s="3" t="s">
        <v>13</v>
      </c>
      <c r="K1473" s="3" t="s">
        <v>34</v>
      </c>
      <c r="L1473" s="3" t="s">
        <v>35</v>
      </c>
      <c r="M1473" s="4">
        <v>2</v>
      </c>
      <c r="N1473" s="5">
        <v>41.14</v>
      </c>
      <c r="O1473" s="6">
        <v>0.1</v>
      </c>
      <c r="P1473" s="5">
        <v>14.84</v>
      </c>
      <c r="Q1473" s="5">
        <f t="shared" si="88"/>
        <v>74.052000000000007</v>
      </c>
      <c r="R1473" s="5">
        <f t="shared" si="89"/>
        <v>29.68</v>
      </c>
      <c r="S1473" s="5">
        <f t="shared" si="90"/>
        <v>44.372000000000007</v>
      </c>
      <c r="T1473" s="7">
        <f t="shared" si="91"/>
        <v>0.59920056176740677</v>
      </c>
    </row>
    <row r="1474" spans="1:20" ht="15.5" x14ac:dyDescent="0.35">
      <c r="A1474" s="1">
        <v>2467</v>
      </c>
      <c r="B1474" s="2">
        <v>46228</v>
      </c>
      <c r="C1474" s="3">
        <f>YEAR(SalesDataTable[[#This Row],[Order Date]])</f>
        <v>2026</v>
      </c>
      <c r="D1474" s="8" t="str">
        <f>"Q"&amp;ROUNDUP(MONTH(SalesDataTable[[#This Row],[Order Date]])/3,0)</f>
        <v>Q3</v>
      </c>
      <c r="E1474" s="3">
        <f>MONTH(SalesDataTable[[#This Row],[Order Date]])</f>
        <v>7</v>
      </c>
      <c r="F1474" s="3" t="str">
        <f>TEXT(SalesDataTable[[#This Row],[Order Date]],"MMM")</f>
        <v>Jul</v>
      </c>
      <c r="G1474" s="3" t="s">
        <v>20</v>
      </c>
      <c r="H1474" s="3" t="s">
        <v>21</v>
      </c>
      <c r="I1474" s="3" t="s">
        <v>19</v>
      </c>
      <c r="J1474" s="3" t="s">
        <v>3</v>
      </c>
      <c r="K1474" s="3" t="s">
        <v>4</v>
      </c>
      <c r="L1474" s="3" t="s">
        <v>22</v>
      </c>
      <c r="M1474" s="4">
        <v>1</v>
      </c>
      <c r="N1474" s="5">
        <v>49.5</v>
      </c>
      <c r="O1474" s="6">
        <v>0</v>
      </c>
      <c r="P1474" s="5">
        <v>21.83</v>
      </c>
      <c r="Q1474" s="5">
        <f t="shared" ref="Q1474:Q1537" si="92">M1474*N1474*(1-O1474)</f>
        <v>49.5</v>
      </c>
      <c r="R1474" s="5">
        <f t="shared" ref="R1474:R1537" si="93">M1474*P1474</f>
        <v>21.83</v>
      </c>
      <c r="S1474" s="5">
        <f t="shared" ref="S1474:S1537" si="94">Q1474-R1474</f>
        <v>27.67</v>
      </c>
      <c r="T1474" s="7">
        <f t="shared" ref="T1474:T1537" si="95">IFERROR(S1474/Q1474,0)</f>
        <v>0.55898989898989904</v>
      </c>
    </row>
    <row r="1475" spans="1:20" ht="15.5" x14ac:dyDescent="0.35">
      <c r="A1475" s="1">
        <v>3710</v>
      </c>
      <c r="B1475" s="2">
        <v>46228</v>
      </c>
      <c r="C1475" s="3">
        <f>YEAR(SalesDataTable[[#This Row],[Order Date]])</f>
        <v>2026</v>
      </c>
      <c r="D1475" s="8" t="str">
        <f>"Q"&amp;ROUNDUP(MONTH(SalesDataTable[[#This Row],[Order Date]])/3,0)</f>
        <v>Q3</v>
      </c>
      <c r="E1475" s="3">
        <f>MONTH(SalesDataTable[[#This Row],[Order Date]])</f>
        <v>7</v>
      </c>
      <c r="F1475" s="3" t="str">
        <f>TEXT(SalesDataTable[[#This Row],[Order Date]],"MMM")</f>
        <v>Jul</v>
      </c>
      <c r="G1475" s="3" t="s">
        <v>20</v>
      </c>
      <c r="H1475" s="3" t="s">
        <v>31</v>
      </c>
      <c r="I1475" s="3" t="s">
        <v>2</v>
      </c>
      <c r="J1475" s="3" t="s">
        <v>13</v>
      </c>
      <c r="K1475" s="3" t="s">
        <v>14</v>
      </c>
      <c r="L1475" s="3" t="s">
        <v>32</v>
      </c>
      <c r="M1475" s="4">
        <v>2</v>
      </c>
      <c r="N1475" s="5">
        <v>46.48</v>
      </c>
      <c r="O1475" s="6">
        <v>0.05</v>
      </c>
      <c r="P1475" s="5">
        <v>18.760000000000002</v>
      </c>
      <c r="Q1475" s="5">
        <f t="shared" si="92"/>
        <v>88.311999999999983</v>
      </c>
      <c r="R1475" s="5">
        <f t="shared" si="93"/>
        <v>37.520000000000003</v>
      </c>
      <c r="S1475" s="5">
        <f t="shared" si="94"/>
        <v>50.79199999999998</v>
      </c>
      <c r="T1475" s="7">
        <f t="shared" si="95"/>
        <v>0.57514267596702584</v>
      </c>
    </row>
    <row r="1476" spans="1:20" ht="15.5" x14ac:dyDescent="0.35">
      <c r="A1476" s="1">
        <v>3714</v>
      </c>
      <c r="B1476" s="2">
        <v>46228</v>
      </c>
      <c r="C1476" s="3">
        <f>YEAR(SalesDataTable[[#This Row],[Order Date]])</f>
        <v>2026</v>
      </c>
      <c r="D1476" s="8" t="str">
        <f>"Q"&amp;ROUNDUP(MONTH(SalesDataTable[[#This Row],[Order Date]])/3,0)</f>
        <v>Q3</v>
      </c>
      <c r="E1476" s="3">
        <f>MONTH(SalesDataTable[[#This Row],[Order Date]])</f>
        <v>7</v>
      </c>
      <c r="F1476" s="3" t="str">
        <f>TEXT(SalesDataTable[[#This Row],[Order Date]],"MMM")</f>
        <v>Jul</v>
      </c>
      <c r="G1476" s="3" t="s">
        <v>11</v>
      </c>
      <c r="H1476" s="3" t="s">
        <v>12</v>
      </c>
      <c r="I1476" s="3" t="s">
        <v>28</v>
      </c>
      <c r="J1476" s="3" t="s">
        <v>3</v>
      </c>
      <c r="K1476" s="3" t="s">
        <v>14</v>
      </c>
      <c r="L1476" s="3" t="s">
        <v>15</v>
      </c>
      <c r="M1476" s="4">
        <v>1</v>
      </c>
      <c r="N1476" s="5">
        <v>36.909999999999997</v>
      </c>
      <c r="O1476" s="6">
        <v>0</v>
      </c>
      <c r="P1476" s="5">
        <v>13.56</v>
      </c>
      <c r="Q1476" s="5">
        <f t="shared" si="92"/>
        <v>36.909999999999997</v>
      </c>
      <c r="R1476" s="5">
        <f t="shared" si="93"/>
        <v>13.56</v>
      </c>
      <c r="S1476" s="5">
        <f t="shared" si="94"/>
        <v>23.349999999999994</v>
      </c>
      <c r="T1476" s="7">
        <f t="shared" si="95"/>
        <v>0.63261988620969922</v>
      </c>
    </row>
    <row r="1477" spans="1:20" ht="15.5" x14ac:dyDescent="0.35">
      <c r="A1477" s="1">
        <v>3893</v>
      </c>
      <c r="B1477" s="2">
        <v>46228</v>
      </c>
      <c r="C1477" s="3">
        <f>YEAR(SalesDataTable[[#This Row],[Order Date]])</f>
        <v>2026</v>
      </c>
      <c r="D1477" s="8" t="str">
        <f>"Q"&amp;ROUNDUP(MONTH(SalesDataTable[[#This Row],[Order Date]])/3,0)</f>
        <v>Q3</v>
      </c>
      <c r="E1477" s="3">
        <f>MONTH(SalesDataTable[[#This Row],[Order Date]])</f>
        <v>7</v>
      </c>
      <c r="F1477" s="3" t="str">
        <f>TEXT(SalesDataTable[[#This Row],[Order Date]],"MMM")</f>
        <v>Jul</v>
      </c>
      <c r="G1477" s="3" t="s">
        <v>0</v>
      </c>
      <c r="H1477" s="3" t="s">
        <v>1</v>
      </c>
      <c r="I1477" s="3" t="s">
        <v>2</v>
      </c>
      <c r="J1477" s="3" t="s">
        <v>3</v>
      </c>
      <c r="K1477" s="3" t="s">
        <v>14</v>
      </c>
      <c r="L1477" s="3" t="s">
        <v>15</v>
      </c>
      <c r="M1477" s="4">
        <v>1</v>
      </c>
      <c r="N1477" s="5">
        <v>35.6</v>
      </c>
      <c r="O1477" s="6">
        <v>0</v>
      </c>
      <c r="P1477" s="5">
        <v>13.91</v>
      </c>
      <c r="Q1477" s="5">
        <f t="shared" si="92"/>
        <v>35.6</v>
      </c>
      <c r="R1477" s="5">
        <f t="shared" si="93"/>
        <v>13.91</v>
      </c>
      <c r="S1477" s="5">
        <f t="shared" si="94"/>
        <v>21.69</v>
      </c>
      <c r="T1477" s="7">
        <f t="shared" si="95"/>
        <v>0.60926966292134832</v>
      </c>
    </row>
    <row r="1478" spans="1:20" ht="15.5" x14ac:dyDescent="0.35">
      <c r="A1478" s="1">
        <v>4136</v>
      </c>
      <c r="B1478" s="2">
        <v>46228</v>
      </c>
      <c r="C1478" s="3">
        <f>YEAR(SalesDataTable[[#This Row],[Order Date]])</f>
        <v>2026</v>
      </c>
      <c r="D1478" s="8" t="str">
        <f>"Q"&amp;ROUNDUP(MONTH(SalesDataTable[[#This Row],[Order Date]])/3,0)</f>
        <v>Q3</v>
      </c>
      <c r="E1478" s="3">
        <f>MONTH(SalesDataTable[[#This Row],[Order Date]])</f>
        <v>7</v>
      </c>
      <c r="F1478" s="3" t="str">
        <f>TEXT(SalesDataTable[[#This Row],[Order Date]],"MMM")</f>
        <v>Jul</v>
      </c>
      <c r="G1478" s="3" t="s">
        <v>6</v>
      </c>
      <c r="H1478" s="3" t="s">
        <v>41</v>
      </c>
      <c r="I1478" s="3" t="s">
        <v>19</v>
      </c>
      <c r="J1478" s="3" t="s">
        <v>13</v>
      </c>
      <c r="K1478" s="3" t="s">
        <v>4</v>
      </c>
      <c r="L1478" s="3" t="s">
        <v>5</v>
      </c>
      <c r="M1478" s="4">
        <v>2</v>
      </c>
      <c r="N1478" s="5">
        <v>80.25</v>
      </c>
      <c r="O1478" s="6">
        <v>0.05</v>
      </c>
      <c r="P1478" s="5">
        <v>42.39</v>
      </c>
      <c r="Q1478" s="5">
        <f t="shared" si="92"/>
        <v>152.47499999999999</v>
      </c>
      <c r="R1478" s="5">
        <f t="shared" si="93"/>
        <v>84.78</v>
      </c>
      <c r="S1478" s="5">
        <f t="shared" si="94"/>
        <v>67.694999999999993</v>
      </c>
      <c r="T1478" s="7">
        <f t="shared" si="95"/>
        <v>0.44397442203639936</v>
      </c>
    </row>
    <row r="1479" spans="1:20" ht="15.5" x14ac:dyDescent="0.35">
      <c r="A1479" s="1">
        <v>4212</v>
      </c>
      <c r="B1479" s="2">
        <v>46228</v>
      </c>
      <c r="C1479" s="3">
        <f>YEAR(SalesDataTable[[#This Row],[Order Date]])</f>
        <v>2026</v>
      </c>
      <c r="D1479" s="8" t="str">
        <f>"Q"&amp;ROUNDUP(MONTH(SalesDataTable[[#This Row],[Order Date]])/3,0)</f>
        <v>Q3</v>
      </c>
      <c r="E1479" s="3">
        <f>MONTH(SalesDataTable[[#This Row],[Order Date]])</f>
        <v>7</v>
      </c>
      <c r="F1479" s="3" t="str">
        <f>TEXT(SalesDataTable[[#This Row],[Order Date]],"MMM")</f>
        <v>Jul</v>
      </c>
      <c r="G1479" s="3" t="s">
        <v>0</v>
      </c>
      <c r="H1479" s="3" t="s">
        <v>1</v>
      </c>
      <c r="I1479" s="3" t="s">
        <v>28</v>
      </c>
      <c r="J1479" s="3" t="s">
        <v>3</v>
      </c>
      <c r="K1479" s="3" t="s">
        <v>14</v>
      </c>
      <c r="L1479" s="3" t="s">
        <v>32</v>
      </c>
      <c r="M1479" s="4">
        <v>2</v>
      </c>
      <c r="N1479" s="5">
        <v>47.52</v>
      </c>
      <c r="O1479" s="6">
        <v>0.1</v>
      </c>
      <c r="P1479" s="5">
        <v>17.86</v>
      </c>
      <c r="Q1479" s="5">
        <f t="shared" si="92"/>
        <v>85.536000000000001</v>
      </c>
      <c r="R1479" s="5">
        <f t="shared" si="93"/>
        <v>35.72</v>
      </c>
      <c r="S1479" s="5">
        <f t="shared" si="94"/>
        <v>49.816000000000003</v>
      </c>
      <c r="T1479" s="7">
        <f t="shared" si="95"/>
        <v>0.58239805462027683</v>
      </c>
    </row>
    <row r="1480" spans="1:20" ht="15.5" x14ac:dyDescent="0.35">
      <c r="A1480" s="1">
        <v>4332</v>
      </c>
      <c r="B1480" s="2">
        <v>46228</v>
      </c>
      <c r="C1480" s="3">
        <f>YEAR(SalesDataTable[[#This Row],[Order Date]])</f>
        <v>2026</v>
      </c>
      <c r="D1480" s="8" t="str">
        <f>"Q"&amp;ROUNDUP(MONTH(SalesDataTable[[#This Row],[Order Date]])/3,0)</f>
        <v>Q3</v>
      </c>
      <c r="E1480" s="3">
        <f>MONTH(SalesDataTable[[#This Row],[Order Date]])</f>
        <v>7</v>
      </c>
      <c r="F1480" s="3" t="str">
        <f>TEXT(SalesDataTable[[#This Row],[Order Date]],"MMM")</f>
        <v>Jul</v>
      </c>
      <c r="G1480" s="3" t="s">
        <v>20</v>
      </c>
      <c r="H1480" s="3" t="s">
        <v>47</v>
      </c>
      <c r="I1480" s="3" t="s">
        <v>2</v>
      </c>
      <c r="J1480" s="3" t="s">
        <v>13</v>
      </c>
      <c r="K1480" s="3" t="s">
        <v>14</v>
      </c>
      <c r="L1480" s="3" t="s">
        <v>48</v>
      </c>
      <c r="M1480" s="4">
        <v>2</v>
      </c>
      <c r="N1480" s="5">
        <v>164.58</v>
      </c>
      <c r="O1480" s="6">
        <v>0.1</v>
      </c>
      <c r="P1480" s="5">
        <v>86.55</v>
      </c>
      <c r="Q1480" s="5">
        <f t="shared" si="92"/>
        <v>296.24400000000003</v>
      </c>
      <c r="R1480" s="5">
        <f t="shared" si="93"/>
        <v>173.1</v>
      </c>
      <c r="S1480" s="5">
        <f t="shared" si="94"/>
        <v>123.14400000000003</v>
      </c>
      <c r="T1480" s="7">
        <f t="shared" si="95"/>
        <v>0.41568436829100341</v>
      </c>
    </row>
    <row r="1481" spans="1:20" ht="15.5" x14ac:dyDescent="0.35">
      <c r="A1481" s="1">
        <v>702</v>
      </c>
      <c r="B1481" s="2">
        <v>46229</v>
      </c>
      <c r="C1481" s="3">
        <f>YEAR(SalesDataTable[[#This Row],[Order Date]])</f>
        <v>2026</v>
      </c>
      <c r="D1481" s="8" t="str">
        <f>"Q"&amp;ROUNDUP(MONTH(SalesDataTable[[#This Row],[Order Date]])/3,0)</f>
        <v>Q3</v>
      </c>
      <c r="E1481" s="3">
        <f>MONTH(SalesDataTable[[#This Row],[Order Date]])</f>
        <v>7</v>
      </c>
      <c r="F1481" s="3" t="str">
        <f>TEXT(SalesDataTable[[#This Row],[Order Date]],"MMM")</f>
        <v>Jul</v>
      </c>
      <c r="G1481" s="3" t="s">
        <v>0</v>
      </c>
      <c r="H1481" s="3" t="s">
        <v>36</v>
      </c>
      <c r="I1481" s="3" t="s">
        <v>2</v>
      </c>
      <c r="J1481" s="3" t="s">
        <v>13</v>
      </c>
      <c r="K1481" s="3" t="s">
        <v>4</v>
      </c>
      <c r="L1481" s="3" t="s">
        <v>26</v>
      </c>
      <c r="M1481" s="4">
        <v>1</v>
      </c>
      <c r="N1481" s="5">
        <v>39.99</v>
      </c>
      <c r="O1481" s="6">
        <v>0.05</v>
      </c>
      <c r="P1481" s="5">
        <v>16.739999999999998</v>
      </c>
      <c r="Q1481" s="5">
        <f t="shared" si="92"/>
        <v>37.990499999999997</v>
      </c>
      <c r="R1481" s="5">
        <f t="shared" si="93"/>
        <v>16.739999999999998</v>
      </c>
      <c r="S1481" s="5">
        <f t="shared" si="94"/>
        <v>21.250499999999999</v>
      </c>
      <c r="T1481" s="7">
        <f t="shared" si="95"/>
        <v>0.55936352509179932</v>
      </c>
    </row>
    <row r="1482" spans="1:20" ht="15.5" x14ac:dyDescent="0.35">
      <c r="A1482" s="1">
        <v>1223</v>
      </c>
      <c r="B1482" s="2">
        <v>46229</v>
      </c>
      <c r="C1482" s="3">
        <f>YEAR(SalesDataTable[[#This Row],[Order Date]])</f>
        <v>2026</v>
      </c>
      <c r="D1482" s="8" t="str">
        <f>"Q"&amp;ROUNDUP(MONTH(SalesDataTable[[#This Row],[Order Date]])/3,0)</f>
        <v>Q3</v>
      </c>
      <c r="E1482" s="3">
        <f>MONTH(SalesDataTable[[#This Row],[Order Date]])</f>
        <v>7</v>
      </c>
      <c r="F1482" s="3" t="str">
        <f>TEXT(SalesDataTable[[#This Row],[Order Date]],"MMM")</f>
        <v>Jul</v>
      </c>
      <c r="G1482" s="3" t="s">
        <v>6</v>
      </c>
      <c r="H1482" s="3" t="s">
        <v>43</v>
      </c>
      <c r="I1482" s="3" t="s">
        <v>19</v>
      </c>
      <c r="J1482" s="3" t="s">
        <v>13</v>
      </c>
      <c r="K1482" s="3" t="s">
        <v>9</v>
      </c>
      <c r="L1482" s="3" t="s">
        <v>17</v>
      </c>
      <c r="M1482" s="4">
        <v>1</v>
      </c>
      <c r="N1482" s="5">
        <v>140.44</v>
      </c>
      <c r="O1482" s="6">
        <v>0</v>
      </c>
      <c r="P1482" s="5">
        <v>77.08</v>
      </c>
      <c r="Q1482" s="5">
        <f t="shared" si="92"/>
        <v>140.44</v>
      </c>
      <c r="R1482" s="5">
        <f t="shared" si="93"/>
        <v>77.08</v>
      </c>
      <c r="S1482" s="5">
        <f t="shared" si="94"/>
        <v>63.36</v>
      </c>
      <c r="T1482" s="7">
        <f t="shared" si="95"/>
        <v>0.45115351751637711</v>
      </c>
    </row>
    <row r="1483" spans="1:20" ht="15.5" x14ac:dyDescent="0.35">
      <c r="A1483" s="1">
        <v>1370</v>
      </c>
      <c r="B1483" s="2">
        <v>46229</v>
      </c>
      <c r="C1483" s="3">
        <f>YEAR(SalesDataTable[[#This Row],[Order Date]])</f>
        <v>2026</v>
      </c>
      <c r="D1483" s="8" t="str">
        <f>"Q"&amp;ROUNDUP(MONTH(SalesDataTable[[#This Row],[Order Date]])/3,0)</f>
        <v>Q3</v>
      </c>
      <c r="E1483" s="3">
        <f>MONTH(SalesDataTable[[#This Row],[Order Date]])</f>
        <v>7</v>
      </c>
      <c r="F1483" s="3" t="str">
        <f>TEXT(SalesDataTable[[#This Row],[Order Date]],"MMM")</f>
        <v>Jul</v>
      </c>
      <c r="G1483" s="3" t="s">
        <v>11</v>
      </c>
      <c r="H1483" s="3" t="s">
        <v>39</v>
      </c>
      <c r="I1483" s="3" t="s">
        <v>28</v>
      </c>
      <c r="J1483" s="3" t="s">
        <v>13</v>
      </c>
      <c r="K1483" s="3" t="s">
        <v>34</v>
      </c>
      <c r="L1483" s="3" t="s">
        <v>38</v>
      </c>
      <c r="M1483" s="4">
        <v>2</v>
      </c>
      <c r="N1483" s="5">
        <v>123.73</v>
      </c>
      <c r="O1483" s="6">
        <v>0.05</v>
      </c>
      <c r="P1483" s="5">
        <v>68.22</v>
      </c>
      <c r="Q1483" s="5">
        <f t="shared" si="92"/>
        <v>235.08699999999999</v>
      </c>
      <c r="R1483" s="5">
        <f t="shared" si="93"/>
        <v>136.44</v>
      </c>
      <c r="S1483" s="5">
        <f t="shared" si="94"/>
        <v>98.646999999999991</v>
      </c>
      <c r="T1483" s="7">
        <f t="shared" si="95"/>
        <v>0.41961911973014243</v>
      </c>
    </row>
    <row r="1484" spans="1:20" ht="15.5" x14ac:dyDescent="0.35">
      <c r="A1484" s="1">
        <v>3476</v>
      </c>
      <c r="B1484" s="2">
        <v>46229</v>
      </c>
      <c r="C1484" s="3">
        <f>YEAR(SalesDataTable[[#This Row],[Order Date]])</f>
        <v>2026</v>
      </c>
      <c r="D1484" s="8" t="str">
        <f>"Q"&amp;ROUNDUP(MONTH(SalesDataTable[[#This Row],[Order Date]])/3,0)</f>
        <v>Q3</v>
      </c>
      <c r="E1484" s="3">
        <f>MONTH(SalesDataTable[[#This Row],[Order Date]])</f>
        <v>7</v>
      </c>
      <c r="F1484" s="3" t="str">
        <f>TEXT(SalesDataTable[[#This Row],[Order Date]],"MMM")</f>
        <v>Jul</v>
      </c>
      <c r="G1484" s="3" t="s">
        <v>20</v>
      </c>
      <c r="H1484" s="3" t="s">
        <v>47</v>
      </c>
      <c r="I1484" s="3" t="s">
        <v>8</v>
      </c>
      <c r="J1484" s="3" t="s">
        <v>13</v>
      </c>
      <c r="K1484" s="3" t="s">
        <v>14</v>
      </c>
      <c r="L1484" s="3" t="s">
        <v>44</v>
      </c>
      <c r="M1484" s="4">
        <v>3</v>
      </c>
      <c r="N1484" s="5">
        <v>132.68</v>
      </c>
      <c r="O1484" s="6">
        <v>0.15</v>
      </c>
      <c r="P1484" s="5">
        <v>67.38</v>
      </c>
      <c r="Q1484" s="5">
        <f t="shared" si="92"/>
        <v>338.334</v>
      </c>
      <c r="R1484" s="5">
        <f t="shared" si="93"/>
        <v>202.14</v>
      </c>
      <c r="S1484" s="5">
        <f t="shared" si="94"/>
        <v>136.19400000000002</v>
      </c>
      <c r="T1484" s="7">
        <f t="shared" si="95"/>
        <v>0.40254304917625783</v>
      </c>
    </row>
    <row r="1485" spans="1:20" ht="15.5" x14ac:dyDescent="0.35">
      <c r="A1485" s="1">
        <v>4066</v>
      </c>
      <c r="B1485" s="2">
        <v>46229</v>
      </c>
      <c r="C1485" s="3">
        <f>YEAR(SalesDataTable[[#This Row],[Order Date]])</f>
        <v>2026</v>
      </c>
      <c r="D1485" s="8" t="str">
        <f>"Q"&amp;ROUNDUP(MONTH(SalesDataTable[[#This Row],[Order Date]])/3,0)</f>
        <v>Q3</v>
      </c>
      <c r="E1485" s="3">
        <f>MONTH(SalesDataTable[[#This Row],[Order Date]])</f>
        <v>7</v>
      </c>
      <c r="F1485" s="3" t="str">
        <f>TEXT(SalesDataTable[[#This Row],[Order Date]],"MMM")</f>
        <v>Jul</v>
      </c>
      <c r="G1485" s="3" t="s">
        <v>20</v>
      </c>
      <c r="H1485" s="3" t="s">
        <v>31</v>
      </c>
      <c r="I1485" s="3" t="s">
        <v>19</v>
      </c>
      <c r="J1485" s="3" t="s">
        <v>13</v>
      </c>
      <c r="K1485" s="3" t="s">
        <v>34</v>
      </c>
      <c r="L1485" s="3" t="s">
        <v>42</v>
      </c>
      <c r="M1485" s="4">
        <v>1</v>
      </c>
      <c r="N1485" s="5">
        <v>35.479999999999997</v>
      </c>
      <c r="O1485" s="6">
        <v>0.05</v>
      </c>
      <c r="P1485" s="5">
        <v>14.15</v>
      </c>
      <c r="Q1485" s="5">
        <f t="shared" si="92"/>
        <v>33.705999999999996</v>
      </c>
      <c r="R1485" s="5">
        <f t="shared" si="93"/>
        <v>14.15</v>
      </c>
      <c r="S1485" s="5">
        <f t="shared" si="94"/>
        <v>19.555999999999997</v>
      </c>
      <c r="T1485" s="7">
        <f t="shared" si="95"/>
        <v>0.58019343737020113</v>
      </c>
    </row>
    <row r="1486" spans="1:20" ht="15.5" x14ac:dyDescent="0.35">
      <c r="A1486" s="1">
        <v>4153</v>
      </c>
      <c r="B1486" s="2">
        <v>46229</v>
      </c>
      <c r="C1486" s="3">
        <f>YEAR(SalesDataTable[[#This Row],[Order Date]])</f>
        <v>2026</v>
      </c>
      <c r="D1486" s="8" t="str">
        <f>"Q"&amp;ROUNDUP(MONTH(SalesDataTable[[#This Row],[Order Date]])/3,0)</f>
        <v>Q3</v>
      </c>
      <c r="E1486" s="3">
        <f>MONTH(SalesDataTable[[#This Row],[Order Date]])</f>
        <v>7</v>
      </c>
      <c r="F1486" s="3" t="str">
        <f>TEXT(SalesDataTable[[#This Row],[Order Date]],"MMM")</f>
        <v>Jul</v>
      </c>
      <c r="G1486" s="3" t="s">
        <v>20</v>
      </c>
      <c r="H1486" s="3" t="s">
        <v>31</v>
      </c>
      <c r="I1486" s="3" t="s">
        <v>2</v>
      </c>
      <c r="J1486" s="3" t="s">
        <v>16</v>
      </c>
      <c r="K1486" s="3" t="s">
        <v>14</v>
      </c>
      <c r="L1486" s="3" t="s">
        <v>44</v>
      </c>
      <c r="M1486" s="4">
        <v>3</v>
      </c>
      <c r="N1486" s="5">
        <v>134.63</v>
      </c>
      <c r="O1486" s="6">
        <v>0</v>
      </c>
      <c r="P1486" s="5">
        <v>67.2</v>
      </c>
      <c r="Q1486" s="5">
        <f t="shared" si="92"/>
        <v>403.89</v>
      </c>
      <c r="R1486" s="5">
        <f t="shared" si="93"/>
        <v>201.60000000000002</v>
      </c>
      <c r="S1486" s="5">
        <f t="shared" si="94"/>
        <v>202.28999999999996</v>
      </c>
      <c r="T1486" s="7">
        <f t="shared" si="95"/>
        <v>0.50085419297333422</v>
      </c>
    </row>
    <row r="1487" spans="1:20" ht="15.5" x14ac:dyDescent="0.35">
      <c r="A1487" s="1">
        <v>379</v>
      </c>
      <c r="B1487" s="2">
        <v>46230</v>
      </c>
      <c r="C1487" s="3">
        <f>YEAR(SalesDataTable[[#This Row],[Order Date]])</f>
        <v>2026</v>
      </c>
      <c r="D1487" s="8" t="str">
        <f>"Q"&amp;ROUNDUP(MONTH(SalesDataTable[[#This Row],[Order Date]])/3,0)</f>
        <v>Q3</v>
      </c>
      <c r="E1487" s="3">
        <f>MONTH(SalesDataTable[[#This Row],[Order Date]])</f>
        <v>7</v>
      </c>
      <c r="F1487" s="3" t="str">
        <f>TEXT(SalesDataTable[[#This Row],[Order Date]],"MMM")</f>
        <v>Jul</v>
      </c>
      <c r="G1487" s="3" t="s">
        <v>0</v>
      </c>
      <c r="H1487" s="3" t="s">
        <v>36</v>
      </c>
      <c r="I1487" s="3" t="s">
        <v>28</v>
      </c>
      <c r="J1487" s="3" t="s">
        <v>13</v>
      </c>
      <c r="K1487" s="3" t="s">
        <v>9</v>
      </c>
      <c r="L1487" s="3" t="s">
        <v>46</v>
      </c>
      <c r="M1487" s="4">
        <v>3</v>
      </c>
      <c r="N1487" s="5">
        <v>72.03</v>
      </c>
      <c r="O1487" s="6">
        <v>0</v>
      </c>
      <c r="P1487" s="5">
        <v>32.46</v>
      </c>
      <c r="Q1487" s="5">
        <f t="shared" si="92"/>
        <v>216.09</v>
      </c>
      <c r="R1487" s="5">
        <f t="shared" si="93"/>
        <v>97.38</v>
      </c>
      <c r="S1487" s="5">
        <f t="shared" si="94"/>
        <v>118.71000000000001</v>
      </c>
      <c r="T1487" s="7">
        <f t="shared" si="95"/>
        <v>0.54935443565181175</v>
      </c>
    </row>
    <row r="1488" spans="1:20" ht="15.5" x14ac:dyDescent="0.35">
      <c r="A1488" s="1">
        <v>820</v>
      </c>
      <c r="B1488" s="2">
        <v>46230</v>
      </c>
      <c r="C1488" s="3">
        <f>YEAR(SalesDataTable[[#This Row],[Order Date]])</f>
        <v>2026</v>
      </c>
      <c r="D1488" s="8" t="str">
        <f>"Q"&amp;ROUNDUP(MONTH(SalesDataTable[[#This Row],[Order Date]])/3,0)</f>
        <v>Q3</v>
      </c>
      <c r="E1488" s="3">
        <f>MONTH(SalesDataTable[[#This Row],[Order Date]])</f>
        <v>7</v>
      </c>
      <c r="F1488" s="3" t="str">
        <f>TEXT(SalesDataTable[[#This Row],[Order Date]],"MMM")</f>
        <v>Jul</v>
      </c>
      <c r="G1488" s="3" t="s">
        <v>20</v>
      </c>
      <c r="H1488" s="3" t="s">
        <v>31</v>
      </c>
      <c r="I1488" s="3" t="s">
        <v>28</v>
      </c>
      <c r="J1488" s="3" t="s">
        <v>3</v>
      </c>
      <c r="K1488" s="3" t="s">
        <v>34</v>
      </c>
      <c r="L1488" s="3" t="s">
        <v>35</v>
      </c>
      <c r="M1488" s="4">
        <v>1</v>
      </c>
      <c r="N1488" s="5">
        <v>40.24</v>
      </c>
      <c r="O1488" s="6">
        <v>0</v>
      </c>
      <c r="P1488" s="5">
        <v>15.05</v>
      </c>
      <c r="Q1488" s="5">
        <f t="shared" si="92"/>
        <v>40.24</v>
      </c>
      <c r="R1488" s="5">
        <f t="shared" si="93"/>
        <v>15.05</v>
      </c>
      <c r="S1488" s="5">
        <f t="shared" si="94"/>
        <v>25.19</v>
      </c>
      <c r="T1488" s="7">
        <f t="shared" si="95"/>
        <v>0.62599403578528823</v>
      </c>
    </row>
    <row r="1489" spans="1:20" ht="15.5" x14ac:dyDescent="0.35">
      <c r="A1489" s="1">
        <v>2003</v>
      </c>
      <c r="B1489" s="2">
        <v>46230</v>
      </c>
      <c r="C1489" s="3">
        <f>YEAR(SalesDataTable[[#This Row],[Order Date]])</f>
        <v>2026</v>
      </c>
      <c r="D1489" s="8" t="str">
        <f>"Q"&amp;ROUNDUP(MONTH(SalesDataTable[[#This Row],[Order Date]])/3,0)</f>
        <v>Q3</v>
      </c>
      <c r="E1489" s="3">
        <f>MONTH(SalesDataTable[[#This Row],[Order Date]])</f>
        <v>7</v>
      </c>
      <c r="F1489" s="3" t="str">
        <f>TEXT(SalesDataTable[[#This Row],[Order Date]],"MMM")</f>
        <v>Jul</v>
      </c>
      <c r="G1489" s="3" t="s">
        <v>11</v>
      </c>
      <c r="H1489" s="3" t="s">
        <v>25</v>
      </c>
      <c r="I1489" s="3" t="s">
        <v>19</v>
      </c>
      <c r="J1489" s="3" t="s">
        <v>3</v>
      </c>
      <c r="K1489" s="3" t="s">
        <v>14</v>
      </c>
      <c r="L1489" s="3" t="s">
        <v>15</v>
      </c>
      <c r="M1489" s="4">
        <v>1</v>
      </c>
      <c r="N1489" s="5">
        <v>36.14</v>
      </c>
      <c r="O1489" s="6">
        <v>0</v>
      </c>
      <c r="P1489" s="5">
        <v>13.52</v>
      </c>
      <c r="Q1489" s="5">
        <f t="shared" si="92"/>
        <v>36.14</v>
      </c>
      <c r="R1489" s="5">
        <f t="shared" si="93"/>
        <v>13.52</v>
      </c>
      <c r="S1489" s="5">
        <f t="shared" si="94"/>
        <v>22.62</v>
      </c>
      <c r="T1489" s="7">
        <f t="shared" si="95"/>
        <v>0.62589928057553956</v>
      </c>
    </row>
    <row r="1490" spans="1:20" ht="15.5" x14ac:dyDescent="0.35">
      <c r="A1490" s="1">
        <v>2682</v>
      </c>
      <c r="B1490" s="2">
        <v>46230</v>
      </c>
      <c r="C1490" s="3">
        <f>YEAR(SalesDataTable[[#This Row],[Order Date]])</f>
        <v>2026</v>
      </c>
      <c r="D1490" s="8" t="str">
        <f>"Q"&amp;ROUNDUP(MONTH(SalesDataTable[[#This Row],[Order Date]])/3,0)</f>
        <v>Q3</v>
      </c>
      <c r="E1490" s="3">
        <f>MONTH(SalesDataTable[[#This Row],[Order Date]])</f>
        <v>7</v>
      </c>
      <c r="F1490" s="3" t="str">
        <f>TEXT(SalesDataTable[[#This Row],[Order Date]],"MMM")</f>
        <v>Jul</v>
      </c>
      <c r="G1490" s="3" t="s">
        <v>6</v>
      </c>
      <c r="H1490" s="3" t="s">
        <v>41</v>
      </c>
      <c r="I1490" s="3" t="s">
        <v>2</v>
      </c>
      <c r="J1490" s="3" t="s">
        <v>13</v>
      </c>
      <c r="K1490" s="3" t="s">
        <v>34</v>
      </c>
      <c r="L1490" s="3" t="s">
        <v>35</v>
      </c>
      <c r="M1490" s="4">
        <v>2</v>
      </c>
      <c r="N1490" s="5">
        <v>40.22</v>
      </c>
      <c r="O1490" s="6">
        <v>0.05</v>
      </c>
      <c r="P1490" s="5">
        <v>14.72</v>
      </c>
      <c r="Q1490" s="5">
        <f t="shared" si="92"/>
        <v>76.417999999999992</v>
      </c>
      <c r="R1490" s="5">
        <f t="shared" si="93"/>
        <v>29.44</v>
      </c>
      <c r="S1490" s="5">
        <f t="shared" si="94"/>
        <v>46.977999999999994</v>
      </c>
      <c r="T1490" s="7">
        <f t="shared" si="95"/>
        <v>0.61475045146431473</v>
      </c>
    </row>
    <row r="1491" spans="1:20" ht="15.5" x14ac:dyDescent="0.35">
      <c r="A1491" s="1">
        <v>3860</v>
      </c>
      <c r="B1491" s="2">
        <v>46230</v>
      </c>
      <c r="C1491" s="3">
        <f>YEAR(SalesDataTable[[#This Row],[Order Date]])</f>
        <v>2026</v>
      </c>
      <c r="D1491" s="8" t="str">
        <f>"Q"&amp;ROUNDUP(MONTH(SalesDataTable[[#This Row],[Order Date]])/3,0)</f>
        <v>Q3</v>
      </c>
      <c r="E1491" s="3">
        <f>MONTH(SalesDataTable[[#This Row],[Order Date]])</f>
        <v>7</v>
      </c>
      <c r="F1491" s="3" t="str">
        <f>TEXT(SalesDataTable[[#This Row],[Order Date]],"MMM")</f>
        <v>Jul</v>
      </c>
      <c r="G1491" s="3" t="s">
        <v>20</v>
      </c>
      <c r="H1491" s="3" t="s">
        <v>31</v>
      </c>
      <c r="I1491" s="3" t="s">
        <v>2</v>
      </c>
      <c r="J1491" s="3" t="s">
        <v>3</v>
      </c>
      <c r="K1491" s="3" t="s">
        <v>34</v>
      </c>
      <c r="L1491" s="3" t="s">
        <v>42</v>
      </c>
      <c r="M1491" s="4">
        <v>3</v>
      </c>
      <c r="N1491" s="5">
        <v>37.130000000000003</v>
      </c>
      <c r="O1491" s="6">
        <v>0.05</v>
      </c>
      <c r="P1491" s="5">
        <v>14.29</v>
      </c>
      <c r="Q1491" s="5">
        <f t="shared" si="92"/>
        <v>105.82050000000001</v>
      </c>
      <c r="R1491" s="5">
        <f t="shared" si="93"/>
        <v>42.87</v>
      </c>
      <c r="S1491" s="5">
        <f t="shared" si="94"/>
        <v>62.950500000000012</v>
      </c>
      <c r="T1491" s="7">
        <f t="shared" si="95"/>
        <v>0.59488000907196625</v>
      </c>
    </row>
    <row r="1492" spans="1:20" ht="15.5" x14ac:dyDescent="0.35">
      <c r="A1492" s="1">
        <v>4063</v>
      </c>
      <c r="B1492" s="2">
        <v>46230</v>
      </c>
      <c r="C1492" s="3">
        <f>YEAR(SalesDataTable[[#This Row],[Order Date]])</f>
        <v>2026</v>
      </c>
      <c r="D1492" s="8" t="str">
        <f>"Q"&amp;ROUNDUP(MONTH(SalesDataTable[[#This Row],[Order Date]])/3,0)</f>
        <v>Q3</v>
      </c>
      <c r="E1492" s="3">
        <f>MONTH(SalesDataTable[[#This Row],[Order Date]])</f>
        <v>7</v>
      </c>
      <c r="F1492" s="3" t="str">
        <f>TEXT(SalesDataTable[[#This Row],[Order Date]],"MMM")</f>
        <v>Jul</v>
      </c>
      <c r="G1492" s="3" t="s">
        <v>0</v>
      </c>
      <c r="H1492" s="3" t="s">
        <v>36</v>
      </c>
      <c r="I1492" s="3" t="s">
        <v>2</v>
      </c>
      <c r="J1492" s="3" t="s">
        <v>13</v>
      </c>
      <c r="K1492" s="3" t="s">
        <v>23</v>
      </c>
      <c r="L1492" s="3" t="s">
        <v>51</v>
      </c>
      <c r="M1492" s="4">
        <v>4</v>
      </c>
      <c r="N1492" s="5">
        <v>125.07</v>
      </c>
      <c r="O1492" s="6">
        <v>0.05</v>
      </c>
      <c r="P1492" s="5">
        <v>60</v>
      </c>
      <c r="Q1492" s="5">
        <f t="shared" si="92"/>
        <v>475.26599999999996</v>
      </c>
      <c r="R1492" s="5">
        <f t="shared" si="93"/>
        <v>240</v>
      </c>
      <c r="S1492" s="5">
        <f t="shared" si="94"/>
        <v>235.26599999999996</v>
      </c>
      <c r="T1492" s="7">
        <f t="shared" si="95"/>
        <v>0.4950196311118405</v>
      </c>
    </row>
    <row r="1493" spans="1:20" ht="15.5" x14ac:dyDescent="0.35">
      <c r="A1493" s="1">
        <v>4474</v>
      </c>
      <c r="B1493" s="2">
        <v>46230</v>
      </c>
      <c r="C1493" s="3">
        <f>YEAR(SalesDataTable[[#This Row],[Order Date]])</f>
        <v>2026</v>
      </c>
      <c r="D1493" s="8" t="str">
        <f>"Q"&amp;ROUNDUP(MONTH(SalesDataTable[[#This Row],[Order Date]])/3,0)</f>
        <v>Q3</v>
      </c>
      <c r="E1493" s="3">
        <f>MONTH(SalesDataTable[[#This Row],[Order Date]])</f>
        <v>7</v>
      </c>
      <c r="F1493" s="3" t="str">
        <f>TEXT(SalesDataTable[[#This Row],[Order Date]],"MMM")</f>
        <v>Jul</v>
      </c>
      <c r="G1493" s="3" t="s">
        <v>20</v>
      </c>
      <c r="H1493" s="3" t="s">
        <v>47</v>
      </c>
      <c r="I1493" s="3" t="s">
        <v>8</v>
      </c>
      <c r="J1493" s="3" t="s">
        <v>3</v>
      </c>
      <c r="K1493" s="3" t="s">
        <v>34</v>
      </c>
      <c r="L1493" s="3" t="s">
        <v>38</v>
      </c>
      <c r="M1493" s="4">
        <v>5</v>
      </c>
      <c r="N1493" s="5">
        <v>122.14</v>
      </c>
      <c r="O1493" s="6">
        <v>0.05</v>
      </c>
      <c r="P1493" s="5">
        <v>70.64</v>
      </c>
      <c r="Q1493" s="5">
        <f t="shared" si="92"/>
        <v>580.16499999999996</v>
      </c>
      <c r="R1493" s="5">
        <f t="shared" si="93"/>
        <v>353.2</v>
      </c>
      <c r="S1493" s="5">
        <f t="shared" si="94"/>
        <v>226.96499999999997</v>
      </c>
      <c r="T1493" s="7">
        <f t="shared" si="95"/>
        <v>0.39120767367903958</v>
      </c>
    </row>
    <row r="1494" spans="1:20" ht="15.5" x14ac:dyDescent="0.35">
      <c r="A1494" s="1">
        <v>21</v>
      </c>
      <c r="B1494" s="2">
        <v>46231</v>
      </c>
      <c r="C1494" s="3">
        <f>YEAR(SalesDataTable[[#This Row],[Order Date]])</f>
        <v>2026</v>
      </c>
      <c r="D1494" s="8" t="str">
        <f>"Q"&amp;ROUNDUP(MONTH(SalesDataTable[[#This Row],[Order Date]])/3,0)</f>
        <v>Q3</v>
      </c>
      <c r="E1494" s="3">
        <f>MONTH(SalesDataTable[[#This Row],[Order Date]])</f>
        <v>7</v>
      </c>
      <c r="F1494" s="3" t="str">
        <f>TEXT(SalesDataTable[[#This Row],[Order Date]],"MMM")</f>
        <v>Jul</v>
      </c>
      <c r="G1494" s="3" t="s">
        <v>6</v>
      </c>
      <c r="H1494" s="3" t="s">
        <v>41</v>
      </c>
      <c r="I1494" s="3" t="s">
        <v>2</v>
      </c>
      <c r="J1494" s="3" t="s">
        <v>16</v>
      </c>
      <c r="K1494" s="3" t="s">
        <v>23</v>
      </c>
      <c r="L1494" s="3" t="s">
        <v>51</v>
      </c>
      <c r="M1494" s="4">
        <v>1</v>
      </c>
      <c r="N1494" s="5">
        <v>120.09</v>
      </c>
      <c r="O1494" s="6">
        <v>0</v>
      </c>
      <c r="P1494" s="5">
        <v>62.18</v>
      </c>
      <c r="Q1494" s="5">
        <f t="shared" si="92"/>
        <v>120.09</v>
      </c>
      <c r="R1494" s="5">
        <f t="shared" si="93"/>
        <v>62.18</v>
      </c>
      <c r="S1494" s="5">
        <f t="shared" si="94"/>
        <v>57.910000000000004</v>
      </c>
      <c r="T1494" s="7">
        <f t="shared" si="95"/>
        <v>0.48222166708302111</v>
      </c>
    </row>
    <row r="1495" spans="1:20" ht="15.5" x14ac:dyDescent="0.35">
      <c r="A1495" s="1">
        <v>368</v>
      </c>
      <c r="B1495" s="2">
        <v>46231</v>
      </c>
      <c r="C1495" s="3">
        <f>YEAR(SalesDataTable[[#This Row],[Order Date]])</f>
        <v>2026</v>
      </c>
      <c r="D1495" s="8" t="str">
        <f>"Q"&amp;ROUNDUP(MONTH(SalesDataTable[[#This Row],[Order Date]])/3,0)</f>
        <v>Q3</v>
      </c>
      <c r="E1495" s="3">
        <f>MONTH(SalesDataTable[[#This Row],[Order Date]])</f>
        <v>7</v>
      </c>
      <c r="F1495" s="3" t="str">
        <f>TEXT(SalesDataTable[[#This Row],[Order Date]],"MMM")</f>
        <v>Jul</v>
      </c>
      <c r="G1495" s="3" t="s">
        <v>20</v>
      </c>
      <c r="H1495" s="3" t="s">
        <v>21</v>
      </c>
      <c r="I1495" s="3" t="s">
        <v>28</v>
      </c>
      <c r="J1495" s="3" t="s">
        <v>3</v>
      </c>
      <c r="K1495" s="3" t="s">
        <v>4</v>
      </c>
      <c r="L1495" s="3" t="s">
        <v>30</v>
      </c>
      <c r="M1495" s="4">
        <v>6</v>
      </c>
      <c r="N1495" s="5">
        <v>102.75</v>
      </c>
      <c r="O1495" s="6">
        <v>0</v>
      </c>
      <c r="P1495" s="5">
        <v>51.55</v>
      </c>
      <c r="Q1495" s="5">
        <f t="shared" si="92"/>
        <v>616.5</v>
      </c>
      <c r="R1495" s="5">
        <f t="shared" si="93"/>
        <v>309.29999999999995</v>
      </c>
      <c r="S1495" s="5">
        <f t="shared" si="94"/>
        <v>307.20000000000005</v>
      </c>
      <c r="T1495" s="7">
        <f t="shared" si="95"/>
        <v>0.49829683698296845</v>
      </c>
    </row>
    <row r="1496" spans="1:20" ht="15.5" x14ac:dyDescent="0.35">
      <c r="A1496" s="1">
        <v>457</v>
      </c>
      <c r="B1496" s="2">
        <v>46231</v>
      </c>
      <c r="C1496" s="3">
        <f>YEAR(SalesDataTable[[#This Row],[Order Date]])</f>
        <v>2026</v>
      </c>
      <c r="D1496" s="8" t="str">
        <f>"Q"&amp;ROUNDUP(MONTH(SalesDataTable[[#This Row],[Order Date]])/3,0)</f>
        <v>Q3</v>
      </c>
      <c r="E1496" s="3">
        <f>MONTH(SalesDataTable[[#This Row],[Order Date]])</f>
        <v>7</v>
      </c>
      <c r="F1496" s="3" t="str">
        <f>TEXT(SalesDataTable[[#This Row],[Order Date]],"MMM")</f>
        <v>Jul</v>
      </c>
      <c r="G1496" s="3" t="s">
        <v>11</v>
      </c>
      <c r="H1496" s="3" t="s">
        <v>12</v>
      </c>
      <c r="I1496" s="3" t="s">
        <v>2</v>
      </c>
      <c r="J1496" s="3" t="s">
        <v>3</v>
      </c>
      <c r="K1496" s="3" t="s">
        <v>23</v>
      </c>
      <c r="L1496" s="3" t="s">
        <v>29</v>
      </c>
      <c r="M1496" s="4">
        <v>4</v>
      </c>
      <c r="N1496" s="5">
        <v>191.15</v>
      </c>
      <c r="O1496" s="6">
        <v>0</v>
      </c>
      <c r="P1496" s="5">
        <v>105.01</v>
      </c>
      <c r="Q1496" s="5">
        <f t="shared" si="92"/>
        <v>764.6</v>
      </c>
      <c r="R1496" s="5">
        <f t="shared" si="93"/>
        <v>420.04</v>
      </c>
      <c r="S1496" s="5">
        <f t="shared" si="94"/>
        <v>344.56</v>
      </c>
      <c r="T1496" s="7">
        <f t="shared" si="95"/>
        <v>0.45064085796494896</v>
      </c>
    </row>
    <row r="1497" spans="1:20" ht="15.5" x14ac:dyDescent="0.35">
      <c r="A1497" s="1">
        <v>1516</v>
      </c>
      <c r="B1497" s="2">
        <v>46231</v>
      </c>
      <c r="C1497" s="3">
        <f>YEAR(SalesDataTable[[#This Row],[Order Date]])</f>
        <v>2026</v>
      </c>
      <c r="D1497" s="8" t="str">
        <f>"Q"&amp;ROUNDUP(MONTH(SalesDataTable[[#This Row],[Order Date]])/3,0)</f>
        <v>Q3</v>
      </c>
      <c r="E1497" s="3">
        <f>MONTH(SalesDataTable[[#This Row],[Order Date]])</f>
        <v>7</v>
      </c>
      <c r="F1497" s="3" t="str">
        <f>TEXT(SalesDataTable[[#This Row],[Order Date]],"MMM")</f>
        <v>Jul</v>
      </c>
      <c r="G1497" s="3" t="s">
        <v>0</v>
      </c>
      <c r="H1497" s="3" t="s">
        <v>36</v>
      </c>
      <c r="I1497" s="3" t="s">
        <v>2</v>
      </c>
      <c r="J1497" s="3" t="s">
        <v>16</v>
      </c>
      <c r="K1497" s="3" t="s">
        <v>34</v>
      </c>
      <c r="L1497" s="3" t="s">
        <v>35</v>
      </c>
      <c r="M1497" s="4">
        <v>2</v>
      </c>
      <c r="N1497" s="5">
        <v>40.15</v>
      </c>
      <c r="O1497" s="6">
        <v>0.1</v>
      </c>
      <c r="P1497" s="5">
        <v>14.86</v>
      </c>
      <c r="Q1497" s="5">
        <f t="shared" si="92"/>
        <v>72.27</v>
      </c>
      <c r="R1497" s="5">
        <f t="shared" si="93"/>
        <v>29.72</v>
      </c>
      <c r="S1497" s="5">
        <f t="shared" si="94"/>
        <v>42.55</v>
      </c>
      <c r="T1497" s="7">
        <f t="shared" si="95"/>
        <v>0.58876435588764353</v>
      </c>
    </row>
    <row r="1498" spans="1:20" ht="15.5" x14ac:dyDescent="0.35">
      <c r="A1498" s="1">
        <v>2266</v>
      </c>
      <c r="B1498" s="2">
        <v>46231</v>
      </c>
      <c r="C1498" s="3">
        <f>YEAR(SalesDataTable[[#This Row],[Order Date]])</f>
        <v>2026</v>
      </c>
      <c r="D1498" s="8" t="str">
        <f>"Q"&amp;ROUNDUP(MONTH(SalesDataTable[[#This Row],[Order Date]])/3,0)</f>
        <v>Q3</v>
      </c>
      <c r="E1498" s="3">
        <f>MONTH(SalesDataTable[[#This Row],[Order Date]])</f>
        <v>7</v>
      </c>
      <c r="F1498" s="3" t="str">
        <f>TEXT(SalesDataTable[[#This Row],[Order Date]],"MMM")</f>
        <v>Jul</v>
      </c>
      <c r="G1498" s="3" t="s">
        <v>6</v>
      </c>
      <c r="H1498" s="3" t="s">
        <v>41</v>
      </c>
      <c r="I1498" s="3" t="s">
        <v>28</v>
      </c>
      <c r="J1498" s="3" t="s">
        <v>16</v>
      </c>
      <c r="K1498" s="3" t="s">
        <v>23</v>
      </c>
      <c r="L1498" s="3" t="s">
        <v>40</v>
      </c>
      <c r="M1498" s="4">
        <v>1</v>
      </c>
      <c r="N1498" s="5">
        <v>83.05</v>
      </c>
      <c r="O1498" s="6">
        <v>0</v>
      </c>
      <c r="P1498" s="5">
        <v>38.86</v>
      </c>
      <c r="Q1498" s="5">
        <f t="shared" si="92"/>
        <v>83.05</v>
      </c>
      <c r="R1498" s="5">
        <f t="shared" si="93"/>
        <v>38.86</v>
      </c>
      <c r="S1498" s="5">
        <f t="shared" si="94"/>
        <v>44.19</v>
      </c>
      <c r="T1498" s="7">
        <f t="shared" si="95"/>
        <v>0.53208910295003009</v>
      </c>
    </row>
    <row r="1499" spans="1:20" ht="15.5" x14ac:dyDescent="0.35">
      <c r="A1499" s="1">
        <v>2802</v>
      </c>
      <c r="B1499" s="2">
        <v>46231</v>
      </c>
      <c r="C1499" s="3">
        <f>YEAR(SalesDataTable[[#This Row],[Order Date]])</f>
        <v>2026</v>
      </c>
      <c r="D1499" s="8" t="str">
        <f>"Q"&amp;ROUNDUP(MONTH(SalesDataTable[[#This Row],[Order Date]])/3,0)</f>
        <v>Q3</v>
      </c>
      <c r="E1499" s="3">
        <f>MONTH(SalesDataTable[[#This Row],[Order Date]])</f>
        <v>7</v>
      </c>
      <c r="F1499" s="3" t="str">
        <f>TEXT(SalesDataTable[[#This Row],[Order Date]],"MMM")</f>
        <v>Jul</v>
      </c>
      <c r="G1499" s="3" t="s">
        <v>0</v>
      </c>
      <c r="H1499" s="3" t="s">
        <v>36</v>
      </c>
      <c r="I1499" s="3" t="s">
        <v>2</v>
      </c>
      <c r="J1499" s="3" t="s">
        <v>3</v>
      </c>
      <c r="K1499" s="3" t="s">
        <v>9</v>
      </c>
      <c r="L1499" s="3" t="s">
        <v>17</v>
      </c>
      <c r="M1499" s="4">
        <v>2</v>
      </c>
      <c r="N1499" s="5">
        <v>146.22999999999999</v>
      </c>
      <c r="O1499" s="6">
        <v>0</v>
      </c>
      <c r="P1499" s="5">
        <v>79.040000000000006</v>
      </c>
      <c r="Q1499" s="5">
        <f t="shared" si="92"/>
        <v>292.45999999999998</v>
      </c>
      <c r="R1499" s="5">
        <f t="shared" si="93"/>
        <v>158.08000000000001</v>
      </c>
      <c r="S1499" s="5">
        <f t="shared" si="94"/>
        <v>134.37999999999997</v>
      </c>
      <c r="T1499" s="7">
        <f t="shared" si="95"/>
        <v>0.45948163851466861</v>
      </c>
    </row>
    <row r="1500" spans="1:20" ht="15.5" x14ac:dyDescent="0.35">
      <c r="A1500" s="1">
        <v>3604</v>
      </c>
      <c r="B1500" s="2">
        <v>46231</v>
      </c>
      <c r="C1500" s="3">
        <f>YEAR(SalesDataTable[[#This Row],[Order Date]])</f>
        <v>2026</v>
      </c>
      <c r="D1500" s="8" t="str">
        <f>"Q"&amp;ROUNDUP(MONTH(SalesDataTable[[#This Row],[Order Date]])/3,0)</f>
        <v>Q3</v>
      </c>
      <c r="E1500" s="3">
        <f>MONTH(SalesDataTable[[#This Row],[Order Date]])</f>
        <v>7</v>
      </c>
      <c r="F1500" s="3" t="str">
        <f>TEXT(SalesDataTable[[#This Row],[Order Date]],"MMM")</f>
        <v>Jul</v>
      </c>
      <c r="G1500" s="3" t="s">
        <v>6</v>
      </c>
      <c r="H1500" s="3" t="s">
        <v>49</v>
      </c>
      <c r="I1500" s="3" t="s">
        <v>2</v>
      </c>
      <c r="J1500" s="3" t="s">
        <v>3</v>
      </c>
      <c r="K1500" s="3" t="s">
        <v>9</v>
      </c>
      <c r="L1500" s="3" t="s">
        <v>17</v>
      </c>
      <c r="M1500" s="4">
        <v>2</v>
      </c>
      <c r="N1500" s="5">
        <v>144.09</v>
      </c>
      <c r="O1500" s="6">
        <v>0</v>
      </c>
      <c r="P1500" s="5">
        <v>77.67</v>
      </c>
      <c r="Q1500" s="5">
        <f t="shared" si="92"/>
        <v>288.18</v>
      </c>
      <c r="R1500" s="5">
        <f t="shared" si="93"/>
        <v>155.34</v>
      </c>
      <c r="S1500" s="5">
        <f t="shared" si="94"/>
        <v>132.84</v>
      </c>
      <c r="T1500" s="7">
        <f t="shared" si="95"/>
        <v>0.46096189881324173</v>
      </c>
    </row>
    <row r="1501" spans="1:20" ht="15.5" x14ac:dyDescent="0.35">
      <c r="A1501" s="1">
        <v>3644</v>
      </c>
      <c r="B1501" s="2">
        <v>46231</v>
      </c>
      <c r="C1501" s="3">
        <f>YEAR(SalesDataTable[[#This Row],[Order Date]])</f>
        <v>2026</v>
      </c>
      <c r="D1501" s="8" t="str">
        <f>"Q"&amp;ROUNDUP(MONTH(SalesDataTable[[#This Row],[Order Date]])/3,0)</f>
        <v>Q3</v>
      </c>
      <c r="E1501" s="3">
        <f>MONTH(SalesDataTable[[#This Row],[Order Date]])</f>
        <v>7</v>
      </c>
      <c r="F1501" s="3" t="str">
        <f>TEXT(SalesDataTable[[#This Row],[Order Date]],"MMM")</f>
        <v>Jul</v>
      </c>
      <c r="G1501" s="3" t="s">
        <v>11</v>
      </c>
      <c r="H1501" s="3" t="s">
        <v>39</v>
      </c>
      <c r="I1501" s="3" t="s">
        <v>19</v>
      </c>
      <c r="J1501" s="3" t="s">
        <v>16</v>
      </c>
      <c r="K1501" s="3" t="s">
        <v>9</v>
      </c>
      <c r="L1501" s="3" t="s">
        <v>10</v>
      </c>
      <c r="M1501" s="4">
        <v>3</v>
      </c>
      <c r="N1501" s="5">
        <v>93.01</v>
      </c>
      <c r="O1501" s="6">
        <v>0.15</v>
      </c>
      <c r="P1501" s="5">
        <v>46.68</v>
      </c>
      <c r="Q1501" s="5">
        <f t="shared" si="92"/>
        <v>237.17550000000003</v>
      </c>
      <c r="R1501" s="5">
        <f t="shared" si="93"/>
        <v>140.04</v>
      </c>
      <c r="S1501" s="5">
        <f t="shared" si="94"/>
        <v>97.135500000000036</v>
      </c>
      <c r="T1501" s="7">
        <f t="shared" si="95"/>
        <v>0.4095511551572571</v>
      </c>
    </row>
    <row r="1502" spans="1:20" ht="15.5" x14ac:dyDescent="0.35">
      <c r="A1502" s="1">
        <v>4271</v>
      </c>
      <c r="B1502" s="2">
        <v>46231</v>
      </c>
      <c r="C1502" s="3">
        <f>YEAR(SalesDataTable[[#This Row],[Order Date]])</f>
        <v>2026</v>
      </c>
      <c r="D1502" s="8" t="str">
        <f>"Q"&amp;ROUNDUP(MONTH(SalesDataTable[[#This Row],[Order Date]])/3,0)</f>
        <v>Q3</v>
      </c>
      <c r="E1502" s="3">
        <f>MONTH(SalesDataTable[[#This Row],[Order Date]])</f>
        <v>7</v>
      </c>
      <c r="F1502" s="3" t="str">
        <f>TEXT(SalesDataTable[[#This Row],[Order Date]],"MMM")</f>
        <v>Jul</v>
      </c>
      <c r="G1502" s="3" t="s">
        <v>0</v>
      </c>
      <c r="H1502" s="3" t="s">
        <v>1</v>
      </c>
      <c r="I1502" s="3" t="s">
        <v>19</v>
      </c>
      <c r="J1502" s="3" t="s">
        <v>13</v>
      </c>
      <c r="K1502" s="3" t="s">
        <v>23</v>
      </c>
      <c r="L1502" s="3" t="s">
        <v>51</v>
      </c>
      <c r="M1502" s="4">
        <v>1</v>
      </c>
      <c r="N1502" s="5">
        <v>121.61</v>
      </c>
      <c r="O1502" s="6">
        <v>0.1</v>
      </c>
      <c r="P1502" s="5">
        <v>60.58</v>
      </c>
      <c r="Q1502" s="5">
        <f t="shared" si="92"/>
        <v>109.449</v>
      </c>
      <c r="R1502" s="5">
        <f t="shared" si="93"/>
        <v>60.58</v>
      </c>
      <c r="S1502" s="5">
        <f t="shared" si="94"/>
        <v>48.869</v>
      </c>
      <c r="T1502" s="7">
        <f t="shared" si="95"/>
        <v>0.4465001964385239</v>
      </c>
    </row>
    <row r="1503" spans="1:20" ht="15.5" x14ac:dyDescent="0.35">
      <c r="A1503" s="1">
        <v>272</v>
      </c>
      <c r="B1503" s="2">
        <v>46232</v>
      </c>
      <c r="C1503" s="3">
        <f>YEAR(SalesDataTable[[#This Row],[Order Date]])</f>
        <v>2026</v>
      </c>
      <c r="D1503" s="8" t="str">
        <f>"Q"&amp;ROUNDUP(MONTH(SalesDataTable[[#This Row],[Order Date]])/3,0)</f>
        <v>Q3</v>
      </c>
      <c r="E1503" s="3">
        <f>MONTH(SalesDataTable[[#This Row],[Order Date]])</f>
        <v>7</v>
      </c>
      <c r="F1503" s="3" t="str">
        <f>TEXT(SalesDataTable[[#This Row],[Order Date]],"MMM")</f>
        <v>Jul</v>
      </c>
      <c r="G1503" s="3" t="s">
        <v>20</v>
      </c>
      <c r="H1503" s="3" t="s">
        <v>21</v>
      </c>
      <c r="I1503" s="3" t="s">
        <v>2</v>
      </c>
      <c r="J1503" s="3" t="s">
        <v>16</v>
      </c>
      <c r="K1503" s="3" t="s">
        <v>23</v>
      </c>
      <c r="L1503" s="3" t="s">
        <v>29</v>
      </c>
      <c r="M1503" s="4">
        <v>2</v>
      </c>
      <c r="N1503" s="5">
        <v>195.09</v>
      </c>
      <c r="O1503" s="6">
        <v>0</v>
      </c>
      <c r="P1503" s="5">
        <v>106.82</v>
      </c>
      <c r="Q1503" s="5">
        <f t="shared" si="92"/>
        <v>390.18</v>
      </c>
      <c r="R1503" s="5">
        <f t="shared" si="93"/>
        <v>213.64</v>
      </c>
      <c r="S1503" s="5">
        <f t="shared" si="94"/>
        <v>176.54000000000002</v>
      </c>
      <c r="T1503" s="7">
        <f t="shared" si="95"/>
        <v>0.45245783997129535</v>
      </c>
    </row>
    <row r="1504" spans="1:20" ht="15.5" x14ac:dyDescent="0.35">
      <c r="A1504" s="1">
        <v>1469</v>
      </c>
      <c r="B1504" s="2">
        <v>46232</v>
      </c>
      <c r="C1504" s="3">
        <f>YEAR(SalesDataTable[[#This Row],[Order Date]])</f>
        <v>2026</v>
      </c>
      <c r="D1504" s="8" t="str">
        <f>"Q"&amp;ROUNDUP(MONTH(SalesDataTable[[#This Row],[Order Date]])/3,0)</f>
        <v>Q3</v>
      </c>
      <c r="E1504" s="3">
        <f>MONTH(SalesDataTable[[#This Row],[Order Date]])</f>
        <v>7</v>
      </c>
      <c r="F1504" s="3" t="str">
        <f>TEXT(SalesDataTable[[#This Row],[Order Date]],"MMM")</f>
        <v>Jul</v>
      </c>
      <c r="G1504" s="3" t="s">
        <v>11</v>
      </c>
      <c r="H1504" s="3" t="s">
        <v>39</v>
      </c>
      <c r="I1504" s="3" t="s">
        <v>19</v>
      </c>
      <c r="J1504" s="3" t="s">
        <v>3</v>
      </c>
      <c r="K1504" s="3" t="s">
        <v>14</v>
      </c>
      <c r="L1504" s="3" t="s">
        <v>48</v>
      </c>
      <c r="M1504" s="4">
        <v>3</v>
      </c>
      <c r="N1504" s="5">
        <v>167.52</v>
      </c>
      <c r="O1504" s="6">
        <v>0</v>
      </c>
      <c r="P1504" s="5">
        <v>87.26</v>
      </c>
      <c r="Q1504" s="5">
        <f t="shared" si="92"/>
        <v>502.56000000000006</v>
      </c>
      <c r="R1504" s="5">
        <f t="shared" si="93"/>
        <v>261.78000000000003</v>
      </c>
      <c r="S1504" s="5">
        <f t="shared" si="94"/>
        <v>240.78000000000003</v>
      </c>
      <c r="T1504" s="7">
        <f t="shared" si="95"/>
        <v>0.4791069723018147</v>
      </c>
    </row>
    <row r="1505" spans="1:20" ht="15.5" x14ac:dyDescent="0.35">
      <c r="A1505" s="1">
        <v>2253</v>
      </c>
      <c r="B1505" s="2">
        <v>46232</v>
      </c>
      <c r="C1505" s="3">
        <f>YEAR(SalesDataTable[[#This Row],[Order Date]])</f>
        <v>2026</v>
      </c>
      <c r="D1505" s="8" t="str">
        <f>"Q"&amp;ROUNDUP(MONTH(SalesDataTable[[#This Row],[Order Date]])/3,0)</f>
        <v>Q3</v>
      </c>
      <c r="E1505" s="3">
        <f>MONTH(SalesDataTable[[#This Row],[Order Date]])</f>
        <v>7</v>
      </c>
      <c r="F1505" s="3" t="str">
        <f>TEXT(SalesDataTable[[#This Row],[Order Date]],"MMM")</f>
        <v>Jul</v>
      </c>
      <c r="G1505" s="3" t="s">
        <v>6</v>
      </c>
      <c r="H1505" s="3" t="s">
        <v>49</v>
      </c>
      <c r="I1505" s="3" t="s">
        <v>28</v>
      </c>
      <c r="J1505" s="3" t="s">
        <v>13</v>
      </c>
      <c r="K1505" s="3" t="s">
        <v>4</v>
      </c>
      <c r="L1505" s="3" t="s">
        <v>22</v>
      </c>
      <c r="M1505" s="4">
        <v>3</v>
      </c>
      <c r="N1505" s="5">
        <v>50.98</v>
      </c>
      <c r="O1505" s="6">
        <v>0</v>
      </c>
      <c r="P1505" s="5">
        <v>22.63</v>
      </c>
      <c r="Q1505" s="5">
        <f t="shared" si="92"/>
        <v>152.94</v>
      </c>
      <c r="R1505" s="5">
        <f t="shared" si="93"/>
        <v>67.89</v>
      </c>
      <c r="S1505" s="5">
        <f t="shared" si="94"/>
        <v>85.05</v>
      </c>
      <c r="T1505" s="7">
        <f t="shared" si="95"/>
        <v>0.55610043154178113</v>
      </c>
    </row>
    <row r="1506" spans="1:20" ht="15.5" x14ac:dyDescent="0.35">
      <c r="A1506" s="1">
        <v>2554</v>
      </c>
      <c r="B1506" s="2">
        <v>46232</v>
      </c>
      <c r="C1506" s="3">
        <f>YEAR(SalesDataTable[[#This Row],[Order Date]])</f>
        <v>2026</v>
      </c>
      <c r="D1506" s="8" t="str">
        <f>"Q"&amp;ROUNDUP(MONTH(SalesDataTable[[#This Row],[Order Date]])/3,0)</f>
        <v>Q3</v>
      </c>
      <c r="E1506" s="3">
        <f>MONTH(SalesDataTable[[#This Row],[Order Date]])</f>
        <v>7</v>
      </c>
      <c r="F1506" s="3" t="str">
        <f>TEXT(SalesDataTable[[#This Row],[Order Date]],"MMM")</f>
        <v>Jul</v>
      </c>
      <c r="G1506" s="3" t="s">
        <v>6</v>
      </c>
      <c r="H1506" s="3" t="s">
        <v>41</v>
      </c>
      <c r="I1506" s="3" t="s">
        <v>28</v>
      </c>
      <c r="J1506" s="3" t="s">
        <v>13</v>
      </c>
      <c r="K1506" s="3" t="s">
        <v>34</v>
      </c>
      <c r="L1506" s="3" t="s">
        <v>45</v>
      </c>
      <c r="M1506" s="4">
        <v>2</v>
      </c>
      <c r="N1506" s="5">
        <v>49.98</v>
      </c>
      <c r="O1506" s="6">
        <v>0.1</v>
      </c>
      <c r="P1506" s="5">
        <v>21.91</v>
      </c>
      <c r="Q1506" s="5">
        <f t="shared" si="92"/>
        <v>89.963999999999999</v>
      </c>
      <c r="R1506" s="5">
        <f t="shared" si="93"/>
        <v>43.82</v>
      </c>
      <c r="S1506" s="5">
        <f t="shared" si="94"/>
        <v>46.143999999999998</v>
      </c>
      <c r="T1506" s="7">
        <f t="shared" si="95"/>
        <v>0.51291627762215997</v>
      </c>
    </row>
    <row r="1507" spans="1:20" ht="15.5" x14ac:dyDescent="0.35">
      <c r="A1507" s="1">
        <v>2624</v>
      </c>
      <c r="B1507" s="2">
        <v>46232</v>
      </c>
      <c r="C1507" s="3">
        <f>YEAR(SalesDataTable[[#This Row],[Order Date]])</f>
        <v>2026</v>
      </c>
      <c r="D1507" s="8" t="str">
        <f>"Q"&amp;ROUNDUP(MONTH(SalesDataTable[[#This Row],[Order Date]])/3,0)</f>
        <v>Q3</v>
      </c>
      <c r="E1507" s="3">
        <f>MONTH(SalesDataTable[[#This Row],[Order Date]])</f>
        <v>7</v>
      </c>
      <c r="F1507" s="3" t="str">
        <f>TEXT(SalesDataTable[[#This Row],[Order Date]],"MMM")</f>
        <v>Jul</v>
      </c>
      <c r="G1507" s="3" t="s">
        <v>20</v>
      </c>
      <c r="H1507" s="3" t="s">
        <v>21</v>
      </c>
      <c r="I1507" s="3" t="s">
        <v>8</v>
      </c>
      <c r="J1507" s="3" t="s">
        <v>16</v>
      </c>
      <c r="K1507" s="3" t="s">
        <v>14</v>
      </c>
      <c r="L1507" s="3" t="s">
        <v>15</v>
      </c>
      <c r="M1507" s="4">
        <v>4</v>
      </c>
      <c r="N1507" s="5">
        <v>36.44</v>
      </c>
      <c r="O1507" s="6">
        <v>0.15</v>
      </c>
      <c r="P1507" s="5">
        <v>13.32</v>
      </c>
      <c r="Q1507" s="5">
        <f t="shared" si="92"/>
        <v>123.89599999999999</v>
      </c>
      <c r="R1507" s="5">
        <f t="shared" si="93"/>
        <v>53.28</v>
      </c>
      <c r="S1507" s="5">
        <f t="shared" si="94"/>
        <v>70.615999999999985</v>
      </c>
      <c r="T1507" s="7">
        <f t="shared" si="95"/>
        <v>0.5699619035319945</v>
      </c>
    </row>
    <row r="1508" spans="1:20" ht="15.5" x14ac:dyDescent="0.35">
      <c r="A1508" s="1">
        <v>3338</v>
      </c>
      <c r="B1508" s="2">
        <v>46232</v>
      </c>
      <c r="C1508" s="3">
        <f>YEAR(SalesDataTable[[#This Row],[Order Date]])</f>
        <v>2026</v>
      </c>
      <c r="D1508" s="8" t="str">
        <f>"Q"&amp;ROUNDUP(MONTH(SalesDataTable[[#This Row],[Order Date]])/3,0)</f>
        <v>Q3</v>
      </c>
      <c r="E1508" s="3">
        <f>MONTH(SalesDataTable[[#This Row],[Order Date]])</f>
        <v>7</v>
      </c>
      <c r="F1508" s="3" t="str">
        <f>TEXT(SalesDataTable[[#This Row],[Order Date]],"MMM")</f>
        <v>Jul</v>
      </c>
      <c r="G1508" s="3" t="s">
        <v>0</v>
      </c>
      <c r="H1508" s="3" t="s">
        <v>1</v>
      </c>
      <c r="I1508" s="3" t="s">
        <v>2</v>
      </c>
      <c r="J1508" s="3" t="s">
        <v>3</v>
      </c>
      <c r="K1508" s="3" t="s">
        <v>23</v>
      </c>
      <c r="L1508" s="3" t="s">
        <v>29</v>
      </c>
      <c r="M1508" s="4">
        <v>1</v>
      </c>
      <c r="N1508" s="5">
        <v>195.34</v>
      </c>
      <c r="O1508" s="6">
        <v>0.05</v>
      </c>
      <c r="P1508" s="5">
        <v>106.6</v>
      </c>
      <c r="Q1508" s="5">
        <f t="shared" si="92"/>
        <v>185.57300000000001</v>
      </c>
      <c r="R1508" s="5">
        <f t="shared" si="93"/>
        <v>106.6</v>
      </c>
      <c r="S1508" s="5">
        <f t="shared" si="94"/>
        <v>78.973000000000013</v>
      </c>
      <c r="T1508" s="7">
        <f t="shared" si="95"/>
        <v>0.42556298599472991</v>
      </c>
    </row>
    <row r="1509" spans="1:20" ht="15.5" x14ac:dyDescent="0.35">
      <c r="A1509" s="1">
        <v>4575</v>
      </c>
      <c r="B1509" s="2">
        <v>46232</v>
      </c>
      <c r="C1509" s="3">
        <f>YEAR(SalesDataTable[[#This Row],[Order Date]])</f>
        <v>2026</v>
      </c>
      <c r="D1509" s="8" t="str">
        <f>"Q"&amp;ROUNDUP(MONTH(SalesDataTable[[#This Row],[Order Date]])/3,0)</f>
        <v>Q3</v>
      </c>
      <c r="E1509" s="3">
        <f>MONTH(SalesDataTable[[#This Row],[Order Date]])</f>
        <v>7</v>
      </c>
      <c r="F1509" s="3" t="str">
        <f>TEXT(SalesDataTable[[#This Row],[Order Date]],"MMM")</f>
        <v>Jul</v>
      </c>
      <c r="G1509" s="3" t="s">
        <v>11</v>
      </c>
      <c r="H1509" s="3" t="s">
        <v>25</v>
      </c>
      <c r="I1509" s="3" t="s">
        <v>2</v>
      </c>
      <c r="J1509" s="3" t="s">
        <v>16</v>
      </c>
      <c r="K1509" s="3" t="s">
        <v>4</v>
      </c>
      <c r="L1509" s="3" t="s">
        <v>30</v>
      </c>
      <c r="M1509" s="4">
        <v>1</v>
      </c>
      <c r="N1509" s="5">
        <v>103.31</v>
      </c>
      <c r="O1509" s="6">
        <v>0</v>
      </c>
      <c r="P1509" s="5">
        <v>50.93</v>
      </c>
      <c r="Q1509" s="5">
        <f t="shared" si="92"/>
        <v>103.31</v>
      </c>
      <c r="R1509" s="5">
        <f t="shared" si="93"/>
        <v>50.93</v>
      </c>
      <c r="S1509" s="5">
        <f t="shared" si="94"/>
        <v>52.38</v>
      </c>
      <c r="T1509" s="7">
        <f t="shared" si="95"/>
        <v>0.50701771367728199</v>
      </c>
    </row>
    <row r="1510" spans="1:20" ht="15.5" x14ac:dyDescent="0.35">
      <c r="A1510" s="1">
        <v>4871</v>
      </c>
      <c r="B1510" s="2">
        <v>46232</v>
      </c>
      <c r="C1510" s="3">
        <f>YEAR(SalesDataTable[[#This Row],[Order Date]])</f>
        <v>2026</v>
      </c>
      <c r="D1510" s="8" t="str">
        <f>"Q"&amp;ROUNDUP(MONTH(SalesDataTable[[#This Row],[Order Date]])/3,0)</f>
        <v>Q3</v>
      </c>
      <c r="E1510" s="3">
        <f>MONTH(SalesDataTable[[#This Row],[Order Date]])</f>
        <v>7</v>
      </c>
      <c r="F1510" s="3" t="str">
        <f>TEXT(SalesDataTable[[#This Row],[Order Date]],"MMM")</f>
        <v>Jul</v>
      </c>
      <c r="G1510" s="3" t="s">
        <v>0</v>
      </c>
      <c r="H1510" s="3" t="s">
        <v>1</v>
      </c>
      <c r="I1510" s="3" t="s">
        <v>2</v>
      </c>
      <c r="J1510" s="3" t="s">
        <v>13</v>
      </c>
      <c r="K1510" s="3" t="s">
        <v>23</v>
      </c>
      <c r="L1510" s="3" t="s">
        <v>51</v>
      </c>
      <c r="M1510" s="4">
        <v>3</v>
      </c>
      <c r="N1510" s="5">
        <v>123.31</v>
      </c>
      <c r="O1510" s="6">
        <v>0</v>
      </c>
      <c r="P1510" s="5">
        <v>59.16</v>
      </c>
      <c r="Q1510" s="5">
        <f t="shared" si="92"/>
        <v>369.93</v>
      </c>
      <c r="R1510" s="5">
        <f t="shared" si="93"/>
        <v>177.48</v>
      </c>
      <c r="S1510" s="5">
        <f t="shared" si="94"/>
        <v>192.45000000000002</v>
      </c>
      <c r="T1510" s="7">
        <f t="shared" si="95"/>
        <v>0.52023355770010549</v>
      </c>
    </row>
    <row r="1511" spans="1:20" ht="15.5" x14ac:dyDescent="0.35">
      <c r="A1511" s="1">
        <v>4931</v>
      </c>
      <c r="B1511" s="2">
        <v>46232</v>
      </c>
      <c r="C1511" s="3">
        <f>YEAR(SalesDataTable[[#This Row],[Order Date]])</f>
        <v>2026</v>
      </c>
      <c r="D1511" s="8" t="str">
        <f>"Q"&amp;ROUNDUP(MONTH(SalesDataTable[[#This Row],[Order Date]])/3,0)</f>
        <v>Q3</v>
      </c>
      <c r="E1511" s="3">
        <f>MONTH(SalesDataTable[[#This Row],[Order Date]])</f>
        <v>7</v>
      </c>
      <c r="F1511" s="3" t="str">
        <f>TEXT(SalesDataTable[[#This Row],[Order Date]],"MMM")</f>
        <v>Jul</v>
      </c>
      <c r="G1511" s="3" t="s">
        <v>0</v>
      </c>
      <c r="H1511" s="3" t="s">
        <v>50</v>
      </c>
      <c r="I1511" s="3" t="s">
        <v>2</v>
      </c>
      <c r="J1511" s="3" t="s">
        <v>13</v>
      </c>
      <c r="K1511" s="3" t="s">
        <v>34</v>
      </c>
      <c r="L1511" s="3" t="s">
        <v>35</v>
      </c>
      <c r="M1511" s="4">
        <v>1</v>
      </c>
      <c r="N1511" s="5">
        <v>40.36</v>
      </c>
      <c r="O1511" s="6">
        <v>0.1</v>
      </c>
      <c r="P1511" s="5">
        <v>14.82</v>
      </c>
      <c r="Q1511" s="5">
        <f t="shared" si="92"/>
        <v>36.323999999999998</v>
      </c>
      <c r="R1511" s="5">
        <f t="shared" si="93"/>
        <v>14.82</v>
      </c>
      <c r="S1511" s="5">
        <f t="shared" si="94"/>
        <v>21.503999999999998</v>
      </c>
      <c r="T1511" s="7">
        <f t="shared" si="95"/>
        <v>0.59200528576148004</v>
      </c>
    </row>
    <row r="1512" spans="1:20" ht="15.5" x14ac:dyDescent="0.35">
      <c r="A1512" s="1">
        <v>4962</v>
      </c>
      <c r="B1512" s="2">
        <v>46232</v>
      </c>
      <c r="C1512" s="3">
        <f>YEAR(SalesDataTable[[#This Row],[Order Date]])</f>
        <v>2026</v>
      </c>
      <c r="D1512" s="8" t="str">
        <f>"Q"&amp;ROUNDUP(MONTH(SalesDataTable[[#This Row],[Order Date]])/3,0)</f>
        <v>Q3</v>
      </c>
      <c r="E1512" s="3">
        <f>MONTH(SalesDataTable[[#This Row],[Order Date]])</f>
        <v>7</v>
      </c>
      <c r="F1512" s="3" t="str">
        <f>TEXT(SalesDataTable[[#This Row],[Order Date]],"MMM")</f>
        <v>Jul</v>
      </c>
      <c r="G1512" s="3" t="s">
        <v>0</v>
      </c>
      <c r="H1512" s="3" t="s">
        <v>50</v>
      </c>
      <c r="I1512" s="3" t="s">
        <v>19</v>
      </c>
      <c r="J1512" s="3" t="s">
        <v>13</v>
      </c>
      <c r="K1512" s="3" t="s">
        <v>23</v>
      </c>
      <c r="L1512" s="3" t="s">
        <v>40</v>
      </c>
      <c r="M1512" s="4">
        <v>2</v>
      </c>
      <c r="N1512" s="5">
        <v>83.06</v>
      </c>
      <c r="O1512" s="6">
        <v>0</v>
      </c>
      <c r="P1512" s="5">
        <v>38.74</v>
      </c>
      <c r="Q1512" s="5">
        <f t="shared" si="92"/>
        <v>166.12</v>
      </c>
      <c r="R1512" s="5">
        <f t="shared" si="93"/>
        <v>77.48</v>
      </c>
      <c r="S1512" s="5">
        <f t="shared" si="94"/>
        <v>88.64</v>
      </c>
      <c r="T1512" s="7">
        <f t="shared" si="95"/>
        <v>0.5335901757765471</v>
      </c>
    </row>
    <row r="1513" spans="1:20" ht="15.5" x14ac:dyDescent="0.35">
      <c r="A1513" s="1">
        <v>5006</v>
      </c>
      <c r="B1513" s="2">
        <v>46232</v>
      </c>
      <c r="C1513" s="3">
        <f>YEAR(SalesDataTable[[#This Row],[Order Date]])</f>
        <v>2026</v>
      </c>
      <c r="D1513" s="8" t="str">
        <f>"Q"&amp;ROUNDUP(MONTH(SalesDataTable[[#This Row],[Order Date]])/3,0)</f>
        <v>Q3</v>
      </c>
      <c r="E1513" s="3">
        <f>MONTH(SalesDataTable[[#This Row],[Order Date]])</f>
        <v>7</v>
      </c>
      <c r="F1513" s="3" t="str">
        <f>TEXT(SalesDataTable[[#This Row],[Order Date]],"MMM")</f>
        <v>Jul</v>
      </c>
      <c r="G1513" s="3" t="s">
        <v>11</v>
      </c>
      <c r="H1513" s="3" t="s">
        <v>18</v>
      </c>
      <c r="I1513" s="3" t="s">
        <v>2</v>
      </c>
      <c r="J1513" s="3" t="s">
        <v>3</v>
      </c>
      <c r="K1513" s="3" t="s">
        <v>9</v>
      </c>
      <c r="L1513" s="3" t="s">
        <v>37</v>
      </c>
      <c r="M1513" s="4">
        <v>2</v>
      </c>
      <c r="N1513" s="5">
        <v>151.72999999999999</v>
      </c>
      <c r="O1513" s="6">
        <v>0</v>
      </c>
      <c r="P1513" s="5">
        <v>81.209999999999994</v>
      </c>
      <c r="Q1513" s="5">
        <f t="shared" si="92"/>
        <v>303.45999999999998</v>
      </c>
      <c r="R1513" s="5">
        <f t="shared" si="93"/>
        <v>162.41999999999999</v>
      </c>
      <c r="S1513" s="5">
        <f t="shared" si="94"/>
        <v>141.04</v>
      </c>
      <c r="T1513" s="7">
        <f t="shared" si="95"/>
        <v>0.46477295195412904</v>
      </c>
    </row>
    <row r="1514" spans="1:20" ht="15.5" x14ac:dyDescent="0.35">
      <c r="A1514" s="1">
        <v>5033</v>
      </c>
      <c r="B1514" s="2">
        <v>46232</v>
      </c>
      <c r="C1514" s="3">
        <f>YEAR(SalesDataTable[[#This Row],[Order Date]])</f>
        <v>2026</v>
      </c>
      <c r="D1514" s="8" t="str">
        <f>"Q"&amp;ROUNDUP(MONTH(SalesDataTable[[#This Row],[Order Date]])/3,0)</f>
        <v>Q3</v>
      </c>
      <c r="E1514" s="3">
        <f>MONTH(SalesDataTable[[#This Row],[Order Date]])</f>
        <v>7</v>
      </c>
      <c r="F1514" s="3" t="str">
        <f>TEXT(SalesDataTable[[#This Row],[Order Date]],"MMM")</f>
        <v>Jul</v>
      </c>
      <c r="G1514" s="3" t="s">
        <v>20</v>
      </c>
      <c r="H1514" s="3" t="s">
        <v>33</v>
      </c>
      <c r="I1514" s="3" t="s">
        <v>2</v>
      </c>
      <c r="J1514" s="3" t="s">
        <v>13</v>
      </c>
      <c r="K1514" s="3" t="s">
        <v>9</v>
      </c>
      <c r="L1514" s="3" t="s">
        <v>46</v>
      </c>
      <c r="M1514" s="4">
        <v>4</v>
      </c>
      <c r="N1514" s="5">
        <v>72.010000000000005</v>
      </c>
      <c r="O1514" s="6">
        <v>0.05</v>
      </c>
      <c r="P1514" s="5">
        <v>32.36</v>
      </c>
      <c r="Q1514" s="5">
        <f t="shared" si="92"/>
        <v>273.63800000000003</v>
      </c>
      <c r="R1514" s="5">
        <f t="shared" si="93"/>
        <v>129.44</v>
      </c>
      <c r="S1514" s="5">
        <f t="shared" si="94"/>
        <v>144.19800000000004</v>
      </c>
      <c r="T1514" s="7">
        <f t="shared" si="95"/>
        <v>0.52696628392255473</v>
      </c>
    </row>
    <row r="1515" spans="1:20" ht="15.5" x14ac:dyDescent="0.35">
      <c r="A1515" s="1">
        <v>5117</v>
      </c>
      <c r="B1515" s="2">
        <v>46232</v>
      </c>
      <c r="C1515" s="3">
        <f>YEAR(SalesDataTable[[#This Row],[Order Date]])</f>
        <v>2026</v>
      </c>
      <c r="D1515" s="8" t="str">
        <f>"Q"&amp;ROUNDUP(MONTH(SalesDataTable[[#This Row],[Order Date]])/3,0)</f>
        <v>Q3</v>
      </c>
      <c r="E1515" s="3">
        <f>MONTH(SalesDataTable[[#This Row],[Order Date]])</f>
        <v>7</v>
      </c>
      <c r="F1515" s="3" t="str">
        <f>TEXT(SalesDataTable[[#This Row],[Order Date]],"MMM")</f>
        <v>Jul</v>
      </c>
      <c r="G1515" s="3" t="s">
        <v>6</v>
      </c>
      <c r="H1515" s="3" t="s">
        <v>41</v>
      </c>
      <c r="I1515" s="3" t="s">
        <v>2</v>
      </c>
      <c r="J1515" s="3" t="s">
        <v>16</v>
      </c>
      <c r="K1515" s="3" t="s">
        <v>9</v>
      </c>
      <c r="L1515" s="3" t="s">
        <v>37</v>
      </c>
      <c r="M1515" s="4">
        <v>1</v>
      </c>
      <c r="N1515" s="5">
        <v>154.87</v>
      </c>
      <c r="O1515" s="6">
        <v>0</v>
      </c>
      <c r="P1515" s="5">
        <v>80.459999999999994</v>
      </c>
      <c r="Q1515" s="5">
        <f t="shared" si="92"/>
        <v>154.87</v>
      </c>
      <c r="R1515" s="5">
        <f t="shared" si="93"/>
        <v>80.459999999999994</v>
      </c>
      <c r="S1515" s="5">
        <f t="shared" si="94"/>
        <v>74.410000000000011</v>
      </c>
      <c r="T1515" s="7">
        <f t="shared" si="95"/>
        <v>0.48046748886162594</v>
      </c>
    </row>
    <row r="1516" spans="1:20" ht="15.5" x14ac:dyDescent="0.35">
      <c r="A1516" s="1">
        <v>954</v>
      </c>
      <c r="B1516" s="2">
        <v>46233</v>
      </c>
      <c r="C1516" s="3">
        <f>YEAR(SalesDataTable[[#This Row],[Order Date]])</f>
        <v>2026</v>
      </c>
      <c r="D1516" s="8" t="str">
        <f>"Q"&amp;ROUNDUP(MONTH(SalesDataTable[[#This Row],[Order Date]])/3,0)</f>
        <v>Q3</v>
      </c>
      <c r="E1516" s="3">
        <f>MONTH(SalesDataTable[[#This Row],[Order Date]])</f>
        <v>7</v>
      </c>
      <c r="F1516" s="3" t="str">
        <f>TEXT(SalesDataTable[[#This Row],[Order Date]],"MMM")</f>
        <v>Jul</v>
      </c>
      <c r="G1516" s="3" t="s">
        <v>6</v>
      </c>
      <c r="H1516" s="3" t="s">
        <v>7</v>
      </c>
      <c r="I1516" s="3" t="s">
        <v>2</v>
      </c>
      <c r="J1516" s="3" t="s">
        <v>13</v>
      </c>
      <c r="K1516" s="3" t="s">
        <v>14</v>
      </c>
      <c r="L1516" s="3" t="s">
        <v>44</v>
      </c>
      <c r="M1516" s="4">
        <v>3</v>
      </c>
      <c r="N1516" s="5">
        <v>134.61000000000001</v>
      </c>
      <c r="O1516" s="6">
        <v>0.1</v>
      </c>
      <c r="P1516" s="5">
        <v>65.77</v>
      </c>
      <c r="Q1516" s="5">
        <f t="shared" si="92"/>
        <v>363.44700000000006</v>
      </c>
      <c r="R1516" s="5">
        <f t="shared" si="93"/>
        <v>197.31</v>
      </c>
      <c r="S1516" s="5">
        <f t="shared" si="94"/>
        <v>166.13700000000006</v>
      </c>
      <c r="T1516" s="7">
        <f t="shared" si="95"/>
        <v>0.45711479252820914</v>
      </c>
    </row>
    <row r="1517" spans="1:20" ht="15.5" x14ac:dyDescent="0.35">
      <c r="A1517" s="1">
        <v>1644</v>
      </c>
      <c r="B1517" s="2">
        <v>46233</v>
      </c>
      <c r="C1517" s="3">
        <f>YEAR(SalesDataTable[[#This Row],[Order Date]])</f>
        <v>2026</v>
      </c>
      <c r="D1517" s="8" t="str">
        <f>"Q"&amp;ROUNDUP(MONTH(SalesDataTable[[#This Row],[Order Date]])/3,0)</f>
        <v>Q3</v>
      </c>
      <c r="E1517" s="3">
        <f>MONTH(SalesDataTable[[#This Row],[Order Date]])</f>
        <v>7</v>
      </c>
      <c r="F1517" s="3" t="str">
        <f>TEXT(SalesDataTable[[#This Row],[Order Date]],"MMM")</f>
        <v>Jul</v>
      </c>
      <c r="G1517" s="3" t="s">
        <v>20</v>
      </c>
      <c r="H1517" s="3" t="s">
        <v>47</v>
      </c>
      <c r="I1517" s="3" t="s">
        <v>2</v>
      </c>
      <c r="J1517" s="3" t="s">
        <v>3</v>
      </c>
      <c r="K1517" s="3" t="s">
        <v>4</v>
      </c>
      <c r="L1517" s="3" t="s">
        <v>5</v>
      </c>
      <c r="M1517" s="4">
        <v>3</v>
      </c>
      <c r="N1517" s="5">
        <v>81.5</v>
      </c>
      <c r="O1517" s="6">
        <v>0.05</v>
      </c>
      <c r="P1517" s="5">
        <v>43.85</v>
      </c>
      <c r="Q1517" s="5">
        <f t="shared" si="92"/>
        <v>232.27499999999998</v>
      </c>
      <c r="R1517" s="5">
        <f t="shared" si="93"/>
        <v>131.55000000000001</v>
      </c>
      <c r="S1517" s="5">
        <f t="shared" si="94"/>
        <v>100.72499999999997</v>
      </c>
      <c r="T1517" s="7">
        <f t="shared" si="95"/>
        <v>0.43364546335163051</v>
      </c>
    </row>
    <row r="1518" spans="1:20" ht="15.5" x14ac:dyDescent="0.35">
      <c r="A1518" s="1">
        <v>2030</v>
      </c>
      <c r="B1518" s="2">
        <v>46233</v>
      </c>
      <c r="C1518" s="3">
        <f>YEAR(SalesDataTable[[#This Row],[Order Date]])</f>
        <v>2026</v>
      </c>
      <c r="D1518" s="8" t="str">
        <f>"Q"&amp;ROUNDUP(MONTH(SalesDataTable[[#This Row],[Order Date]])/3,0)</f>
        <v>Q3</v>
      </c>
      <c r="E1518" s="3">
        <f>MONTH(SalesDataTable[[#This Row],[Order Date]])</f>
        <v>7</v>
      </c>
      <c r="F1518" s="3" t="str">
        <f>TEXT(SalesDataTable[[#This Row],[Order Date]],"MMM")</f>
        <v>Jul</v>
      </c>
      <c r="G1518" s="3" t="s">
        <v>0</v>
      </c>
      <c r="H1518" s="3" t="s">
        <v>1</v>
      </c>
      <c r="I1518" s="3" t="s">
        <v>28</v>
      </c>
      <c r="J1518" s="3" t="s">
        <v>16</v>
      </c>
      <c r="K1518" s="3" t="s">
        <v>14</v>
      </c>
      <c r="L1518" s="3" t="s">
        <v>44</v>
      </c>
      <c r="M1518" s="4">
        <v>2</v>
      </c>
      <c r="N1518" s="5">
        <v>135.63</v>
      </c>
      <c r="O1518" s="6">
        <v>0</v>
      </c>
      <c r="P1518" s="5">
        <v>66.63</v>
      </c>
      <c r="Q1518" s="5">
        <f t="shared" si="92"/>
        <v>271.26</v>
      </c>
      <c r="R1518" s="5">
        <f t="shared" si="93"/>
        <v>133.26</v>
      </c>
      <c r="S1518" s="5">
        <f t="shared" si="94"/>
        <v>138</v>
      </c>
      <c r="T1518" s="7">
        <f t="shared" si="95"/>
        <v>0.50873700508737008</v>
      </c>
    </row>
    <row r="1519" spans="1:20" ht="15.5" x14ac:dyDescent="0.35">
      <c r="A1519" s="1">
        <v>2595</v>
      </c>
      <c r="B1519" s="2">
        <v>46233</v>
      </c>
      <c r="C1519" s="3">
        <f>YEAR(SalesDataTable[[#This Row],[Order Date]])</f>
        <v>2026</v>
      </c>
      <c r="D1519" s="8" t="str">
        <f>"Q"&amp;ROUNDUP(MONTH(SalesDataTable[[#This Row],[Order Date]])/3,0)</f>
        <v>Q3</v>
      </c>
      <c r="E1519" s="3">
        <f>MONTH(SalesDataTable[[#This Row],[Order Date]])</f>
        <v>7</v>
      </c>
      <c r="F1519" s="3" t="str">
        <f>TEXT(SalesDataTable[[#This Row],[Order Date]],"MMM")</f>
        <v>Jul</v>
      </c>
      <c r="G1519" s="3" t="s">
        <v>0</v>
      </c>
      <c r="H1519" s="3" t="s">
        <v>36</v>
      </c>
      <c r="I1519" s="3" t="s">
        <v>8</v>
      </c>
      <c r="J1519" s="3" t="s">
        <v>16</v>
      </c>
      <c r="K1519" s="3" t="s">
        <v>14</v>
      </c>
      <c r="L1519" s="3" t="s">
        <v>44</v>
      </c>
      <c r="M1519" s="4">
        <v>15</v>
      </c>
      <c r="N1519" s="5">
        <v>133.44999999999999</v>
      </c>
      <c r="O1519" s="6">
        <v>0.2</v>
      </c>
      <c r="P1519" s="5">
        <v>65.819999999999993</v>
      </c>
      <c r="Q1519" s="5">
        <f t="shared" si="92"/>
        <v>1601.3999999999999</v>
      </c>
      <c r="R1519" s="5">
        <f t="shared" si="93"/>
        <v>987.3</v>
      </c>
      <c r="S1519" s="5">
        <f t="shared" si="94"/>
        <v>614.09999999999991</v>
      </c>
      <c r="T1519" s="7">
        <f t="shared" si="95"/>
        <v>0.3834769576620457</v>
      </c>
    </row>
    <row r="1520" spans="1:20" ht="15.5" x14ac:dyDescent="0.35">
      <c r="A1520" s="1">
        <v>2763</v>
      </c>
      <c r="B1520" s="2">
        <v>46233</v>
      </c>
      <c r="C1520" s="3">
        <f>YEAR(SalesDataTable[[#This Row],[Order Date]])</f>
        <v>2026</v>
      </c>
      <c r="D1520" s="8" t="str">
        <f>"Q"&amp;ROUNDUP(MONTH(SalesDataTable[[#This Row],[Order Date]])/3,0)</f>
        <v>Q3</v>
      </c>
      <c r="E1520" s="3">
        <f>MONTH(SalesDataTable[[#This Row],[Order Date]])</f>
        <v>7</v>
      </c>
      <c r="F1520" s="3" t="str">
        <f>TEXT(SalesDataTable[[#This Row],[Order Date]],"MMM")</f>
        <v>Jul</v>
      </c>
      <c r="G1520" s="3" t="s">
        <v>0</v>
      </c>
      <c r="H1520" s="3" t="s">
        <v>50</v>
      </c>
      <c r="I1520" s="3" t="s">
        <v>2</v>
      </c>
      <c r="J1520" s="3" t="s">
        <v>16</v>
      </c>
      <c r="K1520" s="3" t="s">
        <v>23</v>
      </c>
      <c r="L1520" s="3" t="s">
        <v>51</v>
      </c>
      <c r="M1520" s="4">
        <v>1</v>
      </c>
      <c r="N1520" s="5">
        <v>120.94</v>
      </c>
      <c r="O1520" s="6">
        <v>0</v>
      </c>
      <c r="P1520" s="5">
        <v>62.24</v>
      </c>
      <c r="Q1520" s="5">
        <f t="shared" si="92"/>
        <v>120.94</v>
      </c>
      <c r="R1520" s="5">
        <f t="shared" si="93"/>
        <v>62.24</v>
      </c>
      <c r="S1520" s="5">
        <f t="shared" si="94"/>
        <v>58.699999999999996</v>
      </c>
      <c r="T1520" s="7">
        <f t="shared" si="95"/>
        <v>0.48536464362493797</v>
      </c>
    </row>
    <row r="1521" spans="1:20" ht="15.5" x14ac:dyDescent="0.35">
      <c r="A1521" s="1">
        <v>3537</v>
      </c>
      <c r="B1521" s="2">
        <v>46233</v>
      </c>
      <c r="C1521" s="3">
        <f>YEAR(SalesDataTable[[#This Row],[Order Date]])</f>
        <v>2026</v>
      </c>
      <c r="D1521" s="8" t="str">
        <f>"Q"&amp;ROUNDUP(MONTH(SalesDataTable[[#This Row],[Order Date]])/3,0)</f>
        <v>Q3</v>
      </c>
      <c r="E1521" s="3">
        <f>MONTH(SalesDataTable[[#This Row],[Order Date]])</f>
        <v>7</v>
      </c>
      <c r="F1521" s="3" t="str">
        <f>TEXT(SalesDataTable[[#This Row],[Order Date]],"MMM")</f>
        <v>Jul</v>
      </c>
      <c r="G1521" s="3" t="s">
        <v>6</v>
      </c>
      <c r="H1521" s="3" t="s">
        <v>41</v>
      </c>
      <c r="I1521" s="3" t="s">
        <v>2</v>
      </c>
      <c r="J1521" s="3" t="s">
        <v>3</v>
      </c>
      <c r="K1521" s="3" t="s">
        <v>23</v>
      </c>
      <c r="L1521" s="3" t="s">
        <v>24</v>
      </c>
      <c r="M1521" s="4">
        <v>2</v>
      </c>
      <c r="N1521" s="5">
        <v>332.99</v>
      </c>
      <c r="O1521" s="6">
        <v>0.15</v>
      </c>
      <c r="P1521" s="5">
        <v>199.09</v>
      </c>
      <c r="Q1521" s="5">
        <f t="shared" si="92"/>
        <v>566.08299999999997</v>
      </c>
      <c r="R1521" s="5">
        <f t="shared" si="93"/>
        <v>398.18</v>
      </c>
      <c r="S1521" s="5">
        <f t="shared" si="94"/>
        <v>167.90299999999996</v>
      </c>
      <c r="T1521" s="7">
        <f t="shared" si="95"/>
        <v>0.29660491482697759</v>
      </c>
    </row>
    <row r="1522" spans="1:20" ht="15.5" x14ac:dyDescent="0.35">
      <c r="A1522" s="1">
        <v>3550</v>
      </c>
      <c r="B1522" s="2">
        <v>46233</v>
      </c>
      <c r="C1522" s="3">
        <f>YEAR(SalesDataTable[[#This Row],[Order Date]])</f>
        <v>2026</v>
      </c>
      <c r="D1522" s="8" t="str">
        <f>"Q"&amp;ROUNDUP(MONTH(SalesDataTable[[#This Row],[Order Date]])/3,0)</f>
        <v>Q3</v>
      </c>
      <c r="E1522" s="3">
        <f>MONTH(SalesDataTable[[#This Row],[Order Date]])</f>
        <v>7</v>
      </c>
      <c r="F1522" s="3" t="str">
        <f>TEXT(SalesDataTable[[#This Row],[Order Date]],"MMM")</f>
        <v>Jul</v>
      </c>
      <c r="G1522" s="3" t="s">
        <v>0</v>
      </c>
      <c r="H1522" s="3" t="s">
        <v>50</v>
      </c>
      <c r="I1522" s="3" t="s">
        <v>2</v>
      </c>
      <c r="J1522" s="3" t="s">
        <v>3</v>
      </c>
      <c r="K1522" s="3" t="s">
        <v>23</v>
      </c>
      <c r="L1522" s="3" t="s">
        <v>51</v>
      </c>
      <c r="M1522" s="4">
        <v>3</v>
      </c>
      <c r="N1522" s="5">
        <v>120.88</v>
      </c>
      <c r="O1522" s="6">
        <v>0</v>
      </c>
      <c r="P1522" s="5">
        <v>60.97</v>
      </c>
      <c r="Q1522" s="5">
        <f t="shared" si="92"/>
        <v>362.64</v>
      </c>
      <c r="R1522" s="5">
        <f t="shared" si="93"/>
        <v>182.91</v>
      </c>
      <c r="S1522" s="5">
        <f t="shared" si="94"/>
        <v>179.73</v>
      </c>
      <c r="T1522" s="7">
        <f t="shared" si="95"/>
        <v>0.49561548643282594</v>
      </c>
    </row>
    <row r="1523" spans="1:20" ht="15.5" x14ac:dyDescent="0.35">
      <c r="A1523" s="1">
        <v>3875</v>
      </c>
      <c r="B1523" s="2">
        <v>46233</v>
      </c>
      <c r="C1523" s="3">
        <f>YEAR(SalesDataTable[[#This Row],[Order Date]])</f>
        <v>2026</v>
      </c>
      <c r="D1523" s="8" t="str">
        <f>"Q"&amp;ROUNDUP(MONTH(SalesDataTable[[#This Row],[Order Date]])/3,0)</f>
        <v>Q3</v>
      </c>
      <c r="E1523" s="3">
        <f>MONTH(SalesDataTable[[#This Row],[Order Date]])</f>
        <v>7</v>
      </c>
      <c r="F1523" s="3" t="str">
        <f>TEXT(SalesDataTable[[#This Row],[Order Date]],"MMM")</f>
        <v>Jul</v>
      </c>
      <c r="G1523" s="3" t="s">
        <v>20</v>
      </c>
      <c r="H1523" s="3" t="s">
        <v>33</v>
      </c>
      <c r="I1523" s="3" t="s">
        <v>2</v>
      </c>
      <c r="J1523" s="3" t="s">
        <v>3</v>
      </c>
      <c r="K1523" s="3" t="s">
        <v>4</v>
      </c>
      <c r="L1523" s="3" t="s">
        <v>30</v>
      </c>
      <c r="M1523" s="4">
        <v>1</v>
      </c>
      <c r="N1523" s="5">
        <v>101.73</v>
      </c>
      <c r="O1523" s="6">
        <v>0.05</v>
      </c>
      <c r="P1523" s="5">
        <v>51.63</v>
      </c>
      <c r="Q1523" s="5">
        <f t="shared" si="92"/>
        <v>96.643500000000003</v>
      </c>
      <c r="R1523" s="5">
        <f t="shared" si="93"/>
        <v>51.63</v>
      </c>
      <c r="S1523" s="5">
        <f t="shared" si="94"/>
        <v>45.013500000000001</v>
      </c>
      <c r="T1523" s="7">
        <f t="shared" si="95"/>
        <v>0.46576852038678235</v>
      </c>
    </row>
    <row r="1524" spans="1:20" ht="15.5" x14ac:dyDescent="0.35">
      <c r="A1524" s="1">
        <v>4467</v>
      </c>
      <c r="B1524" s="2">
        <v>46233</v>
      </c>
      <c r="C1524" s="3">
        <f>YEAR(SalesDataTable[[#This Row],[Order Date]])</f>
        <v>2026</v>
      </c>
      <c r="D1524" s="8" t="str">
        <f>"Q"&amp;ROUNDUP(MONTH(SalesDataTable[[#This Row],[Order Date]])/3,0)</f>
        <v>Q3</v>
      </c>
      <c r="E1524" s="3">
        <f>MONTH(SalesDataTable[[#This Row],[Order Date]])</f>
        <v>7</v>
      </c>
      <c r="F1524" s="3" t="str">
        <f>TEXT(SalesDataTable[[#This Row],[Order Date]],"MMM")</f>
        <v>Jul</v>
      </c>
      <c r="G1524" s="3" t="s">
        <v>20</v>
      </c>
      <c r="H1524" s="3" t="s">
        <v>31</v>
      </c>
      <c r="I1524" s="3" t="s">
        <v>2</v>
      </c>
      <c r="J1524" s="3" t="s">
        <v>3</v>
      </c>
      <c r="K1524" s="3" t="s">
        <v>14</v>
      </c>
      <c r="L1524" s="3" t="s">
        <v>15</v>
      </c>
      <c r="M1524" s="4">
        <v>2</v>
      </c>
      <c r="N1524" s="5">
        <v>36.21</v>
      </c>
      <c r="O1524" s="6">
        <v>0</v>
      </c>
      <c r="P1524" s="5">
        <v>13.5</v>
      </c>
      <c r="Q1524" s="5">
        <f t="shared" si="92"/>
        <v>72.42</v>
      </c>
      <c r="R1524" s="5">
        <f t="shared" si="93"/>
        <v>27</v>
      </c>
      <c r="S1524" s="5">
        <f t="shared" si="94"/>
        <v>45.42</v>
      </c>
      <c r="T1524" s="7">
        <f t="shared" si="95"/>
        <v>0.62717481358740679</v>
      </c>
    </row>
    <row r="1525" spans="1:20" ht="15.5" x14ac:dyDescent="0.35">
      <c r="A1525" s="1">
        <v>739</v>
      </c>
      <c r="B1525" s="2">
        <v>46234</v>
      </c>
      <c r="C1525" s="3">
        <f>YEAR(SalesDataTable[[#This Row],[Order Date]])</f>
        <v>2026</v>
      </c>
      <c r="D1525" s="8" t="str">
        <f>"Q"&amp;ROUNDUP(MONTH(SalesDataTable[[#This Row],[Order Date]])/3,0)</f>
        <v>Q3</v>
      </c>
      <c r="E1525" s="3">
        <f>MONTH(SalesDataTable[[#This Row],[Order Date]])</f>
        <v>7</v>
      </c>
      <c r="F1525" s="3" t="str">
        <f>TEXT(SalesDataTable[[#This Row],[Order Date]],"MMM")</f>
        <v>Jul</v>
      </c>
      <c r="G1525" s="3" t="s">
        <v>20</v>
      </c>
      <c r="H1525" s="3" t="s">
        <v>31</v>
      </c>
      <c r="I1525" s="3" t="s">
        <v>2</v>
      </c>
      <c r="J1525" s="3" t="s">
        <v>16</v>
      </c>
      <c r="K1525" s="3" t="s">
        <v>4</v>
      </c>
      <c r="L1525" s="3" t="s">
        <v>30</v>
      </c>
      <c r="M1525" s="4">
        <v>5</v>
      </c>
      <c r="N1525" s="5">
        <v>104.65</v>
      </c>
      <c r="O1525" s="6">
        <v>0</v>
      </c>
      <c r="P1525" s="5">
        <v>49.2</v>
      </c>
      <c r="Q1525" s="5">
        <f t="shared" si="92"/>
        <v>523.25</v>
      </c>
      <c r="R1525" s="5">
        <f t="shared" si="93"/>
        <v>246</v>
      </c>
      <c r="S1525" s="5">
        <f t="shared" si="94"/>
        <v>277.25</v>
      </c>
      <c r="T1525" s="7">
        <f t="shared" si="95"/>
        <v>0.52986144290492121</v>
      </c>
    </row>
    <row r="1526" spans="1:20" ht="15.5" x14ac:dyDescent="0.35">
      <c r="A1526" s="1">
        <v>2376</v>
      </c>
      <c r="B1526" s="2">
        <v>46234</v>
      </c>
      <c r="C1526" s="3">
        <f>YEAR(SalesDataTable[[#This Row],[Order Date]])</f>
        <v>2026</v>
      </c>
      <c r="D1526" s="8" t="str">
        <f>"Q"&amp;ROUNDUP(MONTH(SalesDataTable[[#This Row],[Order Date]])/3,0)</f>
        <v>Q3</v>
      </c>
      <c r="E1526" s="3">
        <f>MONTH(SalesDataTable[[#This Row],[Order Date]])</f>
        <v>7</v>
      </c>
      <c r="F1526" s="3" t="str">
        <f>TEXT(SalesDataTable[[#This Row],[Order Date]],"MMM")</f>
        <v>Jul</v>
      </c>
      <c r="G1526" s="3" t="s">
        <v>11</v>
      </c>
      <c r="H1526" s="3" t="s">
        <v>25</v>
      </c>
      <c r="I1526" s="3" t="s">
        <v>8</v>
      </c>
      <c r="J1526" s="3" t="s">
        <v>3</v>
      </c>
      <c r="K1526" s="3" t="s">
        <v>23</v>
      </c>
      <c r="L1526" s="3" t="s">
        <v>29</v>
      </c>
      <c r="M1526" s="4">
        <v>5</v>
      </c>
      <c r="N1526" s="5">
        <v>198.35</v>
      </c>
      <c r="O1526" s="6">
        <v>0.05</v>
      </c>
      <c r="P1526" s="5">
        <v>104.96</v>
      </c>
      <c r="Q1526" s="5">
        <f t="shared" si="92"/>
        <v>942.16249999999991</v>
      </c>
      <c r="R1526" s="5">
        <f t="shared" si="93"/>
        <v>524.79999999999995</v>
      </c>
      <c r="S1526" s="5">
        <f t="shared" si="94"/>
        <v>417.36249999999995</v>
      </c>
      <c r="T1526" s="7">
        <f t="shared" si="95"/>
        <v>0.44298356175288234</v>
      </c>
    </row>
    <row r="1527" spans="1:20" ht="15.5" x14ac:dyDescent="0.35">
      <c r="A1527" s="1">
        <v>3109</v>
      </c>
      <c r="B1527" s="2">
        <v>46234</v>
      </c>
      <c r="C1527" s="3">
        <f>YEAR(SalesDataTable[[#This Row],[Order Date]])</f>
        <v>2026</v>
      </c>
      <c r="D1527" s="8" t="str">
        <f>"Q"&amp;ROUNDUP(MONTH(SalesDataTable[[#This Row],[Order Date]])/3,0)</f>
        <v>Q3</v>
      </c>
      <c r="E1527" s="3">
        <f>MONTH(SalesDataTable[[#This Row],[Order Date]])</f>
        <v>7</v>
      </c>
      <c r="F1527" s="3" t="str">
        <f>TEXT(SalesDataTable[[#This Row],[Order Date]],"MMM")</f>
        <v>Jul</v>
      </c>
      <c r="G1527" s="3" t="s">
        <v>0</v>
      </c>
      <c r="H1527" s="3" t="s">
        <v>1</v>
      </c>
      <c r="I1527" s="3" t="s">
        <v>28</v>
      </c>
      <c r="J1527" s="3" t="s">
        <v>3</v>
      </c>
      <c r="K1527" s="3" t="s">
        <v>34</v>
      </c>
      <c r="L1527" s="3" t="s">
        <v>42</v>
      </c>
      <c r="M1527" s="4">
        <v>2</v>
      </c>
      <c r="N1527" s="5">
        <v>36.56</v>
      </c>
      <c r="O1527" s="6">
        <v>0.05</v>
      </c>
      <c r="P1527" s="5">
        <v>13.76</v>
      </c>
      <c r="Q1527" s="5">
        <f t="shared" si="92"/>
        <v>69.463999999999999</v>
      </c>
      <c r="R1527" s="5">
        <f t="shared" si="93"/>
        <v>27.52</v>
      </c>
      <c r="S1527" s="5">
        <f t="shared" si="94"/>
        <v>41.944000000000003</v>
      </c>
      <c r="T1527" s="7">
        <f t="shared" si="95"/>
        <v>0.60382356328457909</v>
      </c>
    </row>
    <row r="1528" spans="1:20" ht="15.5" x14ac:dyDescent="0.35">
      <c r="A1528" s="1">
        <v>4362</v>
      </c>
      <c r="B1528" s="2">
        <v>46234</v>
      </c>
      <c r="C1528" s="3">
        <f>YEAR(SalesDataTable[[#This Row],[Order Date]])</f>
        <v>2026</v>
      </c>
      <c r="D1528" s="8" t="str">
        <f>"Q"&amp;ROUNDUP(MONTH(SalesDataTable[[#This Row],[Order Date]])/3,0)</f>
        <v>Q3</v>
      </c>
      <c r="E1528" s="3">
        <f>MONTH(SalesDataTable[[#This Row],[Order Date]])</f>
        <v>7</v>
      </c>
      <c r="F1528" s="3" t="str">
        <f>TEXT(SalesDataTable[[#This Row],[Order Date]],"MMM")</f>
        <v>Jul</v>
      </c>
      <c r="G1528" s="3" t="s">
        <v>6</v>
      </c>
      <c r="H1528" s="3" t="s">
        <v>49</v>
      </c>
      <c r="I1528" s="3" t="s">
        <v>2</v>
      </c>
      <c r="J1528" s="3" t="s">
        <v>3</v>
      </c>
      <c r="K1528" s="3" t="s">
        <v>9</v>
      </c>
      <c r="L1528" s="3" t="s">
        <v>10</v>
      </c>
      <c r="M1528" s="4">
        <v>5</v>
      </c>
      <c r="N1528" s="5">
        <v>92.41</v>
      </c>
      <c r="O1528" s="6">
        <v>0</v>
      </c>
      <c r="P1528" s="5">
        <v>44.29</v>
      </c>
      <c r="Q1528" s="5">
        <f t="shared" si="92"/>
        <v>462.04999999999995</v>
      </c>
      <c r="R1528" s="5">
        <f t="shared" si="93"/>
        <v>221.45</v>
      </c>
      <c r="S1528" s="5">
        <f t="shared" si="94"/>
        <v>240.59999999999997</v>
      </c>
      <c r="T1528" s="7">
        <f t="shared" si="95"/>
        <v>0.52072286549074775</v>
      </c>
    </row>
    <row r="1529" spans="1:20" ht="15.5" x14ac:dyDescent="0.35">
      <c r="A1529" s="1">
        <v>777</v>
      </c>
      <c r="B1529" s="2">
        <v>46235</v>
      </c>
      <c r="C1529" s="3">
        <f>YEAR(SalesDataTable[[#This Row],[Order Date]])</f>
        <v>2026</v>
      </c>
      <c r="D1529" s="8" t="str">
        <f>"Q"&amp;ROUNDUP(MONTH(SalesDataTable[[#This Row],[Order Date]])/3,0)</f>
        <v>Q3</v>
      </c>
      <c r="E1529" s="3">
        <f>MONTH(SalesDataTable[[#This Row],[Order Date]])</f>
        <v>8</v>
      </c>
      <c r="F1529" s="3" t="str">
        <f>TEXT(SalesDataTable[[#This Row],[Order Date]],"MMM")</f>
        <v>Aug</v>
      </c>
      <c r="G1529" s="3" t="s">
        <v>20</v>
      </c>
      <c r="H1529" s="3" t="s">
        <v>47</v>
      </c>
      <c r="I1529" s="3" t="s">
        <v>2</v>
      </c>
      <c r="J1529" s="3" t="s">
        <v>3</v>
      </c>
      <c r="K1529" s="3" t="s">
        <v>23</v>
      </c>
      <c r="L1529" s="3" t="s">
        <v>51</v>
      </c>
      <c r="M1529" s="4">
        <v>4</v>
      </c>
      <c r="N1529" s="5">
        <v>121.87</v>
      </c>
      <c r="O1529" s="6">
        <v>0</v>
      </c>
      <c r="P1529" s="5">
        <v>59.89</v>
      </c>
      <c r="Q1529" s="5">
        <f t="shared" si="92"/>
        <v>487.48</v>
      </c>
      <c r="R1529" s="5">
        <f t="shared" si="93"/>
        <v>239.56</v>
      </c>
      <c r="S1529" s="5">
        <f t="shared" si="94"/>
        <v>247.92000000000002</v>
      </c>
      <c r="T1529" s="7">
        <f t="shared" si="95"/>
        <v>0.50857471075736438</v>
      </c>
    </row>
    <row r="1530" spans="1:20" ht="15.5" x14ac:dyDescent="0.35">
      <c r="A1530" s="1">
        <v>831</v>
      </c>
      <c r="B1530" s="2">
        <v>46235</v>
      </c>
      <c r="C1530" s="3">
        <f>YEAR(SalesDataTable[[#This Row],[Order Date]])</f>
        <v>2026</v>
      </c>
      <c r="D1530" s="8" t="str">
        <f>"Q"&amp;ROUNDUP(MONTH(SalesDataTable[[#This Row],[Order Date]])/3,0)</f>
        <v>Q3</v>
      </c>
      <c r="E1530" s="3">
        <f>MONTH(SalesDataTable[[#This Row],[Order Date]])</f>
        <v>8</v>
      </c>
      <c r="F1530" s="3" t="str">
        <f>TEXT(SalesDataTable[[#This Row],[Order Date]],"MMM")</f>
        <v>Aug</v>
      </c>
      <c r="G1530" s="3" t="s">
        <v>20</v>
      </c>
      <c r="H1530" s="3" t="s">
        <v>33</v>
      </c>
      <c r="I1530" s="3" t="s">
        <v>2</v>
      </c>
      <c r="J1530" s="3" t="s">
        <v>3</v>
      </c>
      <c r="K1530" s="3" t="s">
        <v>14</v>
      </c>
      <c r="L1530" s="3" t="s">
        <v>44</v>
      </c>
      <c r="M1530" s="4">
        <v>2</v>
      </c>
      <c r="N1530" s="5">
        <v>130.9</v>
      </c>
      <c r="O1530" s="6">
        <v>0.05</v>
      </c>
      <c r="P1530" s="5">
        <v>67.959999999999994</v>
      </c>
      <c r="Q1530" s="5">
        <f t="shared" si="92"/>
        <v>248.71</v>
      </c>
      <c r="R1530" s="5">
        <f t="shared" si="93"/>
        <v>135.91999999999999</v>
      </c>
      <c r="S1530" s="5">
        <f t="shared" si="94"/>
        <v>112.79000000000002</v>
      </c>
      <c r="T1530" s="7">
        <f t="shared" si="95"/>
        <v>0.45350006031120588</v>
      </c>
    </row>
    <row r="1531" spans="1:20" ht="15.5" x14ac:dyDescent="0.35">
      <c r="A1531" s="1">
        <v>2059</v>
      </c>
      <c r="B1531" s="2">
        <v>46235</v>
      </c>
      <c r="C1531" s="3">
        <f>YEAR(SalesDataTable[[#This Row],[Order Date]])</f>
        <v>2026</v>
      </c>
      <c r="D1531" s="8" t="str">
        <f>"Q"&amp;ROUNDUP(MONTH(SalesDataTable[[#This Row],[Order Date]])/3,0)</f>
        <v>Q3</v>
      </c>
      <c r="E1531" s="3">
        <f>MONTH(SalesDataTable[[#This Row],[Order Date]])</f>
        <v>8</v>
      </c>
      <c r="F1531" s="3" t="str">
        <f>TEXT(SalesDataTable[[#This Row],[Order Date]],"MMM")</f>
        <v>Aug</v>
      </c>
      <c r="G1531" s="3" t="s">
        <v>11</v>
      </c>
      <c r="H1531" s="3" t="s">
        <v>12</v>
      </c>
      <c r="I1531" s="3" t="s">
        <v>19</v>
      </c>
      <c r="J1531" s="3" t="s">
        <v>13</v>
      </c>
      <c r="K1531" s="3" t="s">
        <v>4</v>
      </c>
      <c r="L1531" s="3" t="s">
        <v>22</v>
      </c>
      <c r="M1531" s="4">
        <v>1</v>
      </c>
      <c r="N1531" s="5">
        <v>50.98</v>
      </c>
      <c r="O1531" s="6">
        <v>0</v>
      </c>
      <c r="P1531" s="5">
        <v>22.92</v>
      </c>
      <c r="Q1531" s="5">
        <f t="shared" si="92"/>
        <v>50.98</v>
      </c>
      <c r="R1531" s="5">
        <f t="shared" si="93"/>
        <v>22.92</v>
      </c>
      <c r="S1531" s="5">
        <f t="shared" si="94"/>
        <v>28.059999999999995</v>
      </c>
      <c r="T1531" s="7">
        <f t="shared" si="95"/>
        <v>0.55041192624558644</v>
      </c>
    </row>
    <row r="1532" spans="1:20" ht="15.5" x14ac:dyDescent="0.35">
      <c r="A1532" s="1">
        <v>2519</v>
      </c>
      <c r="B1532" s="2">
        <v>46235</v>
      </c>
      <c r="C1532" s="3">
        <f>YEAR(SalesDataTable[[#This Row],[Order Date]])</f>
        <v>2026</v>
      </c>
      <c r="D1532" s="8" t="str">
        <f>"Q"&amp;ROUNDUP(MONTH(SalesDataTable[[#This Row],[Order Date]])/3,0)</f>
        <v>Q3</v>
      </c>
      <c r="E1532" s="3">
        <f>MONTH(SalesDataTable[[#This Row],[Order Date]])</f>
        <v>8</v>
      </c>
      <c r="F1532" s="3" t="str">
        <f>TEXT(SalesDataTable[[#This Row],[Order Date]],"MMM")</f>
        <v>Aug</v>
      </c>
      <c r="G1532" s="3" t="s">
        <v>11</v>
      </c>
      <c r="H1532" s="3" t="s">
        <v>12</v>
      </c>
      <c r="I1532" s="3" t="s">
        <v>2</v>
      </c>
      <c r="J1532" s="3" t="s">
        <v>3</v>
      </c>
      <c r="K1532" s="3" t="s">
        <v>9</v>
      </c>
      <c r="L1532" s="3" t="s">
        <v>10</v>
      </c>
      <c r="M1532" s="4">
        <v>2</v>
      </c>
      <c r="N1532" s="5">
        <v>91.11</v>
      </c>
      <c r="O1532" s="6">
        <v>0</v>
      </c>
      <c r="P1532" s="5">
        <v>44.19</v>
      </c>
      <c r="Q1532" s="5">
        <f t="shared" si="92"/>
        <v>182.22</v>
      </c>
      <c r="R1532" s="5">
        <f t="shared" si="93"/>
        <v>88.38</v>
      </c>
      <c r="S1532" s="5">
        <f t="shared" si="94"/>
        <v>93.84</v>
      </c>
      <c r="T1532" s="7">
        <f t="shared" si="95"/>
        <v>0.51498189002304906</v>
      </c>
    </row>
    <row r="1533" spans="1:20" ht="15.5" x14ac:dyDescent="0.35">
      <c r="A1533" s="1">
        <v>2644</v>
      </c>
      <c r="B1533" s="2">
        <v>46235</v>
      </c>
      <c r="C1533" s="3">
        <f>YEAR(SalesDataTable[[#This Row],[Order Date]])</f>
        <v>2026</v>
      </c>
      <c r="D1533" s="8" t="str">
        <f>"Q"&amp;ROUNDUP(MONTH(SalesDataTable[[#This Row],[Order Date]])/3,0)</f>
        <v>Q3</v>
      </c>
      <c r="E1533" s="3">
        <f>MONTH(SalesDataTable[[#This Row],[Order Date]])</f>
        <v>8</v>
      </c>
      <c r="F1533" s="3" t="str">
        <f>TEXT(SalesDataTable[[#This Row],[Order Date]],"MMM")</f>
        <v>Aug</v>
      </c>
      <c r="G1533" s="3" t="s">
        <v>0</v>
      </c>
      <c r="H1533" s="3" t="s">
        <v>1</v>
      </c>
      <c r="I1533" s="3" t="s">
        <v>28</v>
      </c>
      <c r="J1533" s="3" t="s">
        <v>3</v>
      </c>
      <c r="K1533" s="3" t="s">
        <v>14</v>
      </c>
      <c r="L1533" s="3" t="s">
        <v>15</v>
      </c>
      <c r="M1533" s="4">
        <v>3</v>
      </c>
      <c r="N1533" s="5">
        <v>35.619999999999997</v>
      </c>
      <c r="O1533" s="6">
        <v>0.05</v>
      </c>
      <c r="P1533" s="5">
        <v>13.47</v>
      </c>
      <c r="Q1533" s="5">
        <f t="shared" si="92"/>
        <v>101.51699999999998</v>
      </c>
      <c r="R1533" s="5">
        <f t="shared" si="93"/>
        <v>40.410000000000004</v>
      </c>
      <c r="S1533" s="5">
        <f t="shared" si="94"/>
        <v>61.106999999999978</v>
      </c>
      <c r="T1533" s="7">
        <f t="shared" si="95"/>
        <v>0.60193859156594454</v>
      </c>
    </row>
    <row r="1534" spans="1:20" ht="15.5" x14ac:dyDescent="0.35">
      <c r="A1534" s="1">
        <v>4141</v>
      </c>
      <c r="B1534" s="2">
        <v>46235</v>
      </c>
      <c r="C1534" s="3">
        <f>YEAR(SalesDataTable[[#This Row],[Order Date]])</f>
        <v>2026</v>
      </c>
      <c r="D1534" s="8" t="str">
        <f>"Q"&amp;ROUNDUP(MONTH(SalesDataTable[[#This Row],[Order Date]])/3,0)</f>
        <v>Q3</v>
      </c>
      <c r="E1534" s="3">
        <f>MONTH(SalesDataTable[[#This Row],[Order Date]])</f>
        <v>8</v>
      </c>
      <c r="F1534" s="3" t="str">
        <f>TEXT(SalesDataTable[[#This Row],[Order Date]],"MMM")</f>
        <v>Aug</v>
      </c>
      <c r="G1534" s="3" t="s">
        <v>20</v>
      </c>
      <c r="H1534" s="3" t="s">
        <v>47</v>
      </c>
      <c r="I1534" s="3" t="s">
        <v>2</v>
      </c>
      <c r="J1534" s="3" t="s">
        <v>13</v>
      </c>
      <c r="K1534" s="3" t="s">
        <v>9</v>
      </c>
      <c r="L1534" s="3" t="s">
        <v>10</v>
      </c>
      <c r="M1534" s="4">
        <v>1</v>
      </c>
      <c r="N1534" s="5">
        <v>91.95</v>
      </c>
      <c r="O1534" s="6">
        <v>0.05</v>
      </c>
      <c r="P1534" s="5">
        <v>46.47</v>
      </c>
      <c r="Q1534" s="5">
        <f t="shared" si="92"/>
        <v>87.352499999999992</v>
      </c>
      <c r="R1534" s="5">
        <f t="shared" si="93"/>
        <v>46.47</v>
      </c>
      <c r="S1534" s="5">
        <f t="shared" si="94"/>
        <v>40.882499999999993</v>
      </c>
      <c r="T1534" s="7">
        <f t="shared" si="95"/>
        <v>0.46801751523997592</v>
      </c>
    </row>
    <row r="1535" spans="1:20" ht="15.5" x14ac:dyDescent="0.35">
      <c r="A1535" s="1">
        <v>4804</v>
      </c>
      <c r="B1535" s="2">
        <v>46235</v>
      </c>
      <c r="C1535" s="3">
        <f>YEAR(SalesDataTable[[#This Row],[Order Date]])</f>
        <v>2026</v>
      </c>
      <c r="D1535" s="8" t="str">
        <f>"Q"&amp;ROUNDUP(MONTH(SalesDataTable[[#This Row],[Order Date]])/3,0)</f>
        <v>Q3</v>
      </c>
      <c r="E1535" s="3">
        <f>MONTH(SalesDataTable[[#This Row],[Order Date]])</f>
        <v>8</v>
      </c>
      <c r="F1535" s="3" t="str">
        <f>TEXT(SalesDataTable[[#This Row],[Order Date]],"MMM")</f>
        <v>Aug</v>
      </c>
      <c r="G1535" s="3" t="s">
        <v>0</v>
      </c>
      <c r="H1535" s="3" t="s">
        <v>36</v>
      </c>
      <c r="I1535" s="3" t="s">
        <v>2</v>
      </c>
      <c r="J1535" s="3" t="s">
        <v>3</v>
      </c>
      <c r="K1535" s="3" t="s">
        <v>34</v>
      </c>
      <c r="L1535" s="3" t="s">
        <v>45</v>
      </c>
      <c r="M1535" s="4">
        <v>1</v>
      </c>
      <c r="N1535" s="5">
        <v>49.46</v>
      </c>
      <c r="O1535" s="6">
        <v>0</v>
      </c>
      <c r="P1535" s="5">
        <v>21.47</v>
      </c>
      <c r="Q1535" s="5">
        <f t="shared" si="92"/>
        <v>49.46</v>
      </c>
      <c r="R1535" s="5">
        <f t="shared" si="93"/>
        <v>21.47</v>
      </c>
      <c r="S1535" s="5">
        <f t="shared" si="94"/>
        <v>27.990000000000002</v>
      </c>
      <c r="T1535" s="7">
        <f t="shared" si="95"/>
        <v>0.5659118479579458</v>
      </c>
    </row>
    <row r="1536" spans="1:20" ht="15.5" x14ac:dyDescent="0.35">
      <c r="A1536" s="1">
        <v>5161</v>
      </c>
      <c r="B1536" s="2">
        <v>46235</v>
      </c>
      <c r="C1536" s="3">
        <f>YEAR(SalesDataTable[[#This Row],[Order Date]])</f>
        <v>2026</v>
      </c>
      <c r="D1536" s="8" t="str">
        <f>"Q"&amp;ROUNDUP(MONTH(SalesDataTable[[#This Row],[Order Date]])/3,0)</f>
        <v>Q3</v>
      </c>
      <c r="E1536" s="3">
        <f>MONTH(SalesDataTable[[#This Row],[Order Date]])</f>
        <v>8</v>
      </c>
      <c r="F1536" s="3" t="str">
        <f>TEXT(SalesDataTable[[#This Row],[Order Date]],"MMM")</f>
        <v>Aug</v>
      </c>
      <c r="G1536" s="3" t="s">
        <v>0</v>
      </c>
      <c r="H1536" s="3" t="s">
        <v>50</v>
      </c>
      <c r="I1536" s="3" t="s">
        <v>2</v>
      </c>
      <c r="J1536" s="3" t="s">
        <v>13</v>
      </c>
      <c r="K1536" s="3" t="s">
        <v>4</v>
      </c>
      <c r="L1536" s="3" t="s">
        <v>26</v>
      </c>
      <c r="M1536" s="4">
        <v>1</v>
      </c>
      <c r="N1536" s="5">
        <v>41.25</v>
      </c>
      <c r="O1536" s="6">
        <v>0.05</v>
      </c>
      <c r="P1536" s="5">
        <v>16.98</v>
      </c>
      <c r="Q1536" s="5">
        <f t="shared" si="92"/>
        <v>39.1875</v>
      </c>
      <c r="R1536" s="5">
        <f t="shared" si="93"/>
        <v>16.98</v>
      </c>
      <c r="S1536" s="5">
        <f t="shared" si="94"/>
        <v>22.2075</v>
      </c>
      <c r="T1536" s="7">
        <f t="shared" si="95"/>
        <v>0.56669856459330148</v>
      </c>
    </row>
    <row r="1537" spans="1:20" ht="15.5" x14ac:dyDescent="0.35">
      <c r="A1537" s="1">
        <v>590</v>
      </c>
      <c r="B1537" s="2">
        <v>46236</v>
      </c>
      <c r="C1537" s="3">
        <f>YEAR(SalesDataTable[[#This Row],[Order Date]])</f>
        <v>2026</v>
      </c>
      <c r="D1537" s="8" t="str">
        <f>"Q"&amp;ROUNDUP(MONTH(SalesDataTable[[#This Row],[Order Date]])/3,0)</f>
        <v>Q3</v>
      </c>
      <c r="E1537" s="3">
        <f>MONTH(SalesDataTable[[#This Row],[Order Date]])</f>
        <v>8</v>
      </c>
      <c r="F1537" s="3" t="str">
        <f>TEXT(SalesDataTable[[#This Row],[Order Date]],"MMM")</f>
        <v>Aug</v>
      </c>
      <c r="G1537" s="3" t="s">
        <v>11</v>
      </c>
      <c r="H1537" s="3" t="s">
        <v>25</v>
      </c>
      <c r="I1537" s="3" t="s">
        <v>2</v>
      </c>
      <c r="J1537" s="3" t="s">
        <v>3</v>
      </c>
      <c r="K1537" s="3" t="s">
        <v>14</v>
      </c>
      <c r="L1537" s="3" t="s">
        <v>44</v>
      </c>
      <c r="M1537" s="4">
        <v>4</v>
      </c>
      <c r="N1537" s="5">
        <v>133.65</v>
      </c>
      <c r="O1537" s="6">
        <v>0</v>
      </c>
      <c r="P1537" s="5">
        <v>66</v>
      </c>
      <c r="Q1537" s="5">
        <f t="shared" si="92"/>
        <v>534.6</v>
      </c>
      <c r="R1537" s="5">
        <f t="shared" si="93"/>
        <v>264</v>
      </c>
      <c r="S1537" s="5">
        <f t="shared" si="94"/>
        <v>270.60000000000002</v>
      </c>
      <c r="T1537" s="7">
        <f t="shared" si="95"/>
        <v>0.50617283950617287</v>
      </c>
    </row>
    <row r="1538" spans="1:20" ht="15.5" x14ac:dyDescent="0.35">
      <c r="A1538" s="1">
        <v>1599</v>
      </c>
      <c r="B1538" s="2">
        <v>46236</v>
      </c>
      <c r="C1538" s="3">
        <f>YEAR(SalesDataTable[[#This Row],[Order Date]])</f>
        <v>2026</v>
      </c>
      <c r="D1538" s="8" t="str">
        <f>"Q"&amp;ROUNDUP(MONTH(SalesDataTable[[#This Row],[Order Date]])/3,0)</f>
        <v>Q3</v>
      </c>
      <c r="E1538" s="3">
        <f>MONTH(SalesDataTable[[#This Row],[Order Date]])</f>
        <v>8</v>
      </c>
      <c r="F1538" s="3" t="str">
        <f>TEXT(SalesDataTable[[#This Row],[Order Date]],"MMM")</f>
        <v>Aug</v>
      </c>
      <c r="G1538" s="3" t="s">
        <v>20</v>
      </c>
      <c r="H1538" s="3" t="s">
        <v>21</v>
      </c>
      <c r="I1538" s="3" t="s">
        <v>2</v>
      </c>
      <c r="J1538" s="3" t="s">
        <v>3</v>
      </c>
      <c r="K1538" s="3" t="s">
        <v>23</v>
      </c>
      <c r="L1538" s="3" t="s">
        <v>29</v>
      </c>
      <c r="M1538" s="4">
        <v>2</v>
      </c>
      <c r="N1538" s="5">
        <v>200.45</v>
      </c>
      <c r="O1538" s="6">
        <v>0.05</v>
      </c>
      <c r="P1538" s="5">
        <v>105.42</v>
      </c>
      <c r="Q1538" s="5">
        <f t="shared" ref="Q1538:Q1601" si="96">M1538*N1538*(1-O1538)</f>
        <v>380.85499999999996</v>
      </c>
      <c r="R1538" s="5">
        <f t="shared" ref="R1538:R1601" si="97">M1538*P1538</f>
        <v>210.84</v>
      </c>
      <c r="S1538" s="5">
        <f t="shared" ref="S1538:S1601" si="98">Q1538-R1538</f>
        <v>170.01499999999996</v>
      </c>
      <c r="T1538" s="7">
        <f t="shared" ref="T1538:T1601" si="99">IFERROR(S1538/Q1538,0)</f>
        <v>0.44640348689133652</v>
      </c>
    </row>
    <row r="1539" spans="1:20" ht="15.5" x14ac:dyDescent="0.35">
      <c r="A1539" s="1">
        <v>1665</v>
      </c>
      <c r="B1539" s="2">
        <v>46236</v>
      </c>
      <c r="C1539" s="3">
        <f>YEAR(SalesDataTable[[#This Row],[Order Date]])</f>
        <v>2026</v>
      </c>
      <c r="D1539" s="8" t="str">
        <f>"Q"&amp;ROUNDUP(MONTH(SalesDataTable[[#This Row],[Order Date]])/3,0)</f>
        <v>Q3</v>
      </c>
      <c r="E1539" s="3">
        <f>MONTH(SalesDataTable[[#This Row],[Order Date]])</f>
        <v>8</v>
      </c>
      <c r="F1539" s="3" t="str">
        <f>TEXT(SalesDataTable[[#This Row],[Order Date]],"MMM")</f>
        <v>Aug</v>
      </c>
      <c r="G1539" s="3" t="s">
        <v>0</v>
      </c>
      <c r="H1539" s="3" t="s">
        <v>1</v>
      </c>
      <c r="I1539" s="3" t="s">
        <v>28</v>
      </c>
      <c r="J1539" s="3" t="s">
        <v>3</v>
      </c>
      <c r="K1539" s="3" t="s">
        <v>4</v>
      </c>
      <c r="L1539" s="3" t="s">
        <v>22</v>
      </c>
      <c r="M1539" s="4">
        <v>2</v>
      </c>
      <c r="N1539" s="5">
        <v>51.87</v>
      </c>
      <c r="O1539" s="6">
        <v>0.05</v>
      </c>
      <c r="P1539" s="5">
        <v>21.98</v>
      </c>
      <c r="Q1539" s="5">
        <f t="shared" si="96"/>
        <v>98.552999999999997</v>
      </c>
      <c r="R1539" s="5">
        <f t="shared" si="97"/>
        <v>43.96</v>
      </c>
      <c r="S1539" s="5">
        <f t="shared" si="98"/>
        <v>54.592999999999996</v>
      </c>
      <c r="T1539" s="7">
        <f t="shared" si="99"/>
        <v>0.55394559272675614</v>
      </c>
    </row>
    <row r="1540" spans="1:20" ht="15.5" x14ac:dyDescent="0.35">
      <c r="A1540" s="1">
        <v>2409</v>
      </c>
      <c r="B1540" s="2">
        <v>46236</v>
      </c>
      <c r="C1540" s="3">
        <f>YEAR(SalesDataTable[[#This Row],[Order Date]])</f>
        <v>2026</v>
      </c>
      <c r="D1540" s="8" t="str">
        <f>"Q"&amp;ROUNDUP(MONTH(SalesDataTable[[#This Row],[Order Date]])/3,0)</f>
        <v>Q3</v>
      </c>
      <c r="E1540" s="3">
        <f>MONTH(SalesDataTable[[#This Row],[Order Date]])</f>
        <v>8</v>
      </c>
      <c r="F1540" s="3" t="str">
        <f>TEXT(SalesDataTable[[#This Row],[Order Date]],"MMM")</f>
        <v>Aug</v>
      </c>
      <c r="G1540" s="3" t="s">
        <v>20</v>
      </c>
      <c r="H1540" s="3" t="s">
        <v>47</v>
      </c>
      <c r="I1540" s="3" t="s">
        <v>2</v>
      </c>
      <c r="J1540" s="3" t="s">
        <v>3</v>
      </c>
      <c r="K1540" s="3" t="s">
        <v>23</v>
      </c>
      <c r="L1540" s="3" t="s">
        <v>40</v>
      </c>
      <c r="M1540" s="4">
        <v>1</v>
      </c>
      <c r="N1540" s="5">
        <v>83.6</v>
      </c>
      <c r="O1540" s="6">
        <v>0.05</v>
      </c>
      <c r="P1540" s="5">
        <v>38.51</v>
      </c>
      <c r="Q1540" s="5">
        <f t="shared" si="96"/>
        <v>79.419999999999987</v>
      </c>
      <c r="R1540" s="5">
        <f t="shared" si="97"/>
        <v>38.51</v>
      </c>
      <c r="S1540" s="5">
        <f t="shared" si="98"/>
        <v>40.909999999999989</v>
      </c>
      <c r="T1540" s="7">
        <f t="shared" si="99"/>
        <v>0.51510954419541677</v>
      </c>
    </row>
    <row r="1541" spans="1:20" ht="15.5" x14ac:dyDescent="0.35">
      <c r="A1541" s="1">
        <v>2936</v>
      </c>
      <c r="B1541" s="2">
        <v>46236</v>
      </c>
      <c r="C1541" s="3">
        <f>YEAR(SalesDataTable[[#This Row],[Order Date]])</f>
        <v>2026</v>
      </c>
      <c r="D1541" s="8" t="str">
        <f>"Q"&amp;ROUNDUP(MONTH(SalesDataTable[[#This Row],[Order Date]])/3,0)</f>
        <v>Q3</v>
      </c>
      <c r="E1541" s="3">
        <f>MONTH(SalesDataTable[[#This Row],[Order Date]])</f>
        <v>8</v>
      </c>
      <c r="F1541" s="3" t="str">
        <f>TEXT(SalesDataTable[[#This Row],[Order Date]],"MMM")</f>
        <v>Aug</v>
      </c>
      <c r="G1541" s="3" t="s">
        <v>11</v>
      </c>
      <c r="H1541" s="3" t="s">
        <v>52</v>
      </c>
      <c r="I1541" s="3" t="s">
        <v>2</v>
      </c>
      <c r="J1541" s="3" t="s">
        <v>13</v>
      </c>
      <c r="K1541" s="3" t="s">
        <v>14</v>
      </c>
      <c r="L1541" s="3" t="s">
        <v>15</v>
      </c>
      <c r="M1541" s="4">
        <v>1</v>
      </c>
      <c r="N1541" s="5">
        <v>35.74</v>
      </c>
      <c r="O1541" s="6">
        <v>0</v>
      </c>
      <c r="P1541" s="5">
        <v>13.49</v>
      </c>
      <c r="Q1541" s="5">
        <f t="shared" si="96"/>
        <v>35.74</v>
      </c>
      <c r="R1541" s="5">
        <f t="shared" si="97"/>
        <v>13.49</v>
      </c>
      <c r="S1541" s="5">
        <f t="shared" si="98"/>
        <v>22.25</v>
      </c>
      <c r="T1541" s="7">
        <f t="shared" si="99"/>
        <v>0.62255176273083379</v>
      </c>
    </row>
    <row r="1542" spans="1:20" ht="15.5" x14ac:dyDescent="0.35">
      <c r="A1542" s="1">
        <v>3397</v>
      </c>
      <c r="B1542" s="2">
        <v>46236</v>
      </c>
      <c r="C1542" s="3">
        <f>YEAR(SalesDataTable[[#This Row],[Order Date]])</f>
        <v>2026</v>
      </c>
      <c r="D1542" s="8" t="str">
        <f>"Q"&amp;ROUNDUP(MONTH(SalesDataTable[[#This Row],[Order Date]])/3,0)</f>
        <v>Q3</v>
      </c>
      <c r="E1542" s="3">
        <f>MONTH(SalesDataTable[[#This Row],[Order Date]])</f>
        <v>8</v>
      </c>
      <c r="F1542" s="3" t="str">
        <f>TEXT(SalesDataTable[[#This Row],[Order Date]],"MMM")</f>
        <v>Aug</v>
      </c>
      <c r="G1542" s="3" t="s">
        <v>20</v>
      </c>
      <c r="H1542" s="3" t="s">
        <v>21</v>
      </c>
      <c r="I1542" s="3" t="s">
        <v>2</v>
      </c>
      <c r="J1542" s="3" t="s">
        <v>3</v>
      </c>
      <c r="K1542" s="3" t="s">
        <v>4</v>
      </c>
      <c r="L1542" s="3" t="s">
        <v>5</v>
      </c>
      <c r="M1542" s="4">
        <v>1</v>
      </c>
      <c r="N1542" s="5">
        <v>79.849999999999994</v>
      </c>
      <c r="O1542" s="6">
        <v>0.1</v>
      </c>
      <c r="P1542" s="5">
        <v>43.11</v>
      </c>
      <c r="Q1542" s="5">
        <f t="shared" si="96"/>
        <v>71.864999999999995</v>
      </c>
      <c r="R1542" s="5">
        <f t="shared" si="97"/>
        <v>43.11</v>
      </c>
      <c r="S1542" s="5">
        <f t="shared" si="98"/>
        <v>28.754999999999995</v>
      </c>
      <c r="T1542" s="7">
        <f t="shared" si="99"/>
        <v>0.40012523481527862</v>
      </c>
    </row>
    <row r="1543" spans="1:20" ht="15.5" x14ac:dyDescent="0.35">
      <c r="A1543" s="1">
        <v>4556</v>
      </c>
      <c r="B1543" s="2">
        <v>46236</v>
      </c>
      <c r="C1543" s="3">
        <f>YEAR(SalesDataTable[[#This Row],[Order Date]])</f>
        <v>2026</v>
      </c>
      <c r="D1543" s="8" t="str">
        <f>"Q"&amp;ROUNDUP(MONTH(SalesDataTable[[#This Row],[Order Date]])/3,0)</f>
        <v>Q3</v>
      </c>
      <c r="E1543" s="3">
        <f>MONTH(SalesDataTable[[#This Row],[Order Date]])</f>
        <v>8</v>
      </c>
      <c r="F1543" s="3" t="str">
        <f>TEXT(SalesDataTable[[#This Row],[Order Date]],"MMM")</f>
        <v>Aug</v>
      </c>
      <c r="G1543" s="3" t="s">
        <v>0</v>
      </c>
      <c r="H1543" s="3" t="s">
        <v>50</v>
      </c>
      <c r="I1543" s="3" t="s">
        <v>2</v>
      </c>
      <c r="J1543" s="3" t="s">
        <v>3</v>
      </c>
      <c r="K1543" s="3" t="s">
        <v>14</v>
      </c>
      <c r="L1543" s="3" t="s">
        <v>32</v>
      </c>
      <c r="M1543" s="4">
        <v>2</v>
      </c>
      <c r="N1543" s="5">
        <v>46.44</v>
      </c>
      <c r="O1543" s="6">
        <v>0</v>
      </c>
      <c r="P1543" s="5">
        <v>18.489999999999998</v>
      </c>
      <c r="Q1543" s="5">
        <f t="shared" si="96"/>
        <v>92.88</v>
      </c>
      <c r="R1543" s="5">
        <f t="shared" si="97"/>
        <v>36.979999999999997</v>
      </c>
      <c r="S1543" s="5">
        <f t="shared" si="98"/>
        <v>55.9</v>
      </c>
      <c r="T1543" s="7">
        <f t="shared" si="99"/>
        <v>0.60185185185185186</v>
      </c>
    </row>
    <row r="1544" spans="1:20" ht="15.5" x14ac:dyDescent="0.35">
      <c r="A1544" s="1">
        <v>4614</v>
      </c>
      <c r="B1544" s="2">
        <v>46236</v>
      </c>
      <c r="C1544" s="3">
        <f>YEAR(SalesDataTable[[#This Row],[Order Date]])</f>
        <v>2026</v>
      </c>
      <c r="D1544" s="8" t="str">
        <f>"Q"&amp;ROUNDUP(MONTH(SalesDataTable[[#This Row],[Order Date]])/3,0)</f>
        <v>Q3</v>
      </c>
      <c r="E1544" s="3">
        <f>MONTH(SalesDataTable[[#This Row],[Order Date]])</f>
        <v>8</v>
      </c>
      <c r="F1544" s="3" t="str">
        <f>TEXT(SalesDataTable[[#This Row],[Order Date]],"MMM")</f>
        <v>Aug</v>
      </c>
      <c r="G1544" s="3" t="s">
        <v>20</v>
      </c>
      <c r="H1544" s="3" t="s">
        <v>33</v>
      </c>
      <c r="I1544" s="3" t="s">
        <v>19</v>
      </c>
      <c r="J1544" s="3" t="s">
        <v>3</v>
      </c>
      <c r="K1544" s="3" t="s">
        <v>4</v>
      </c>
      <c r="L1544" s="3" t="s">
        <v>22</v>
      </c>
      <c r="M1544" s="4">
        <v>2</v>
      </c>
      <c r="N1544" s="5">
        <v>50.44</v>
      </c>
      <c r="O1544" s="6">
        <v>0</v>
      </c>
      <c r="P1544" s="5">
        <v>22.99</v>
      </c>
      <c r="Q1544" s="5">
        <f t="shared" si="96"/>
        <v>100.88</v>
      </c>
      <c r="R1544" s="5">
        <f t="shared" si="97"/>
        <v>45.98</v>
      </c>
      <c r="S1544" s="5">
        <f t="shared" si="98"/>
        <v>54.9</v>
      </c>
      <c r="T1544" s="7">
        <f t="shared" si="99"/>
        <v>0.54421094369547984</v>
      </c>
    </row>
    <row r="1545" spans="1:20" ht="15.5" x14ac:dyDescent="0.35">
      <c r="A1545" s="1">
        <v>4999</v>
      </c>
      <c r="B1545" s="2">
        <v>46236</v>
      </c>
      <c r="C1545" s="3">
        <f>YEAR(SalesDataTable[[#This Row],[Order Date]])</f>
        <v>2026</v>
      </c>
      <c r="D1545" s="8" t="str">
        <f>"Q"&amp;ROUNDUP(MONTH(SalesDataTable[[#This Row],[Order Date]])/3,0)</f>
        <v>Q3</v>
      </c>
      <c r="E1545" s="3">
        <f>MONTH(SalesDataTable[[#This Row],[Order Date]])</f>
        <v>8</v>
      </c>
      <c r="F1545" s="3" t="str">
        <f>TEXT(SalesDataTable[[#This Row],[Order Date]],"MMM")</f>
        <v>Aug</v>
      </c>
      <c r="G1545" s="3" t="s">
        <v>20</v>
      </c>
      <c r="H1545" s="3" t="s">
        <v>33</v>
      </c>
      <c r="I1545" s="3" t="s">
        <v>2</v>
      </c>
      <c r="J1545" s="3" t="s">
        <v>3</v>
      </c>
      <c r="K1545" s="3" t="s">
        <v>4</v>
      </c>
      <c r="L1545" s="3" t="s">
        <v>5</v>
      </c>
      <c r="M1545" s="4">
        <v>2</v>
      </c>
      <c r="N1545" s="5">
        <v>81.38</v>
      </c>
      <c r="O1545" s="6">
        <v>0</v>
      </c>
      <c r="P1545" s="5">
        <v>42.19</v>
      </c>
      <c r="Q1545" s="5">
        <f t="shared" si="96"/>
        <v>162.76</v>
      </c>
      <c r="R1545" s="5">
        <f t="shared" si="97"/>
        <v>84.38</v>
      </c>
      <c r="S1545" s="5">
        <f t="shared" si="98"/>
        <v>78.38</v>
      </c>
      <c r="T1545" s="7">
        <f t="shared" si="99"/>
        <v>0.4815679528139592</v>
      </c>
    </row>
    <row r="1546" spans="1:20" ht="15.5" x14ac:dyDescent="0.35">
      <c r="A1546" s="1">
        <v>207</v>
      </c>
      <c r="B1546" s="2">
        <v>46237</v>
      </c>
      <c r="C1546" s="3">
        <f>YEAR(SalesDataTable[[#This Row],[Order Date]])</f>
        <v>2026</v>
      </c>
      <c r="D1546" s="8" t="str">
        <f>"Q"&amp;ROUNDUP(MONTH(SalesDataTable[[#This Row],[Order Date]])/3,0)</f>
        <v>Q3</v>
      </c>
      <c r="E1546" s="3">
        <f>MONTH(SalesDataTable[[#This Row],[Order Date]])</f>
        <v>8</v>
      </c>
      <c r="F1546" s="3" t="str">
        <f>TEXT(SalesDataTable[[#This Row],[Order Date]],"MMM")</f>
        <v>Aug</v>
      </c>
      <c r="G1546" s="3" t="s">
        <v>11</v>
      </c>
      <c r="H1546" s="3" t="s">
        <v>52</v>
      </c>
      <c r="I1546" s="3" t="s">
        <v>2</v>
      </c>
      <c r="J1546" s="3" t="s">
        <v>3</v>
      </c>
      <c r="K1546" s="3" t="s">
        <v>34</v>
      </c>
      <c r="L1546" s="3" t="s">
        <v>35</v>
      </c>
      <c r="M1546" s="4">
        <v>1</v>
      </c>
      <c r="N1546" s="5">
        <v>41.3</v>
      </c>
      <c r="O1546" s="6">
        <v>0</v>
      </c>
      <c r="P1546" s="5">
        <v>14.52</v>
      </c>
      <c r="Q1546" s="5">
        <f t="shared" si="96"/>
        <v>41.3</v>
      </c>
      <c r="R1546" s="5">
        <f t="shared" si="97"/>
        <v>14.52</v>
      </c>
      <c r="S1546" s="5">
        <f t="shared" si="98"/>
        <v>26.779999999999998</v>
      </c>
      <c r="T1546" s="7">
        <f t="shared" si="99"/>
        <v>0.64842615012106541</v>
      </c>
    </row>
    <row r="1547" spans="1:20" ht="15.5" x14ac:dyDescent="0.35">
      <c r="A1547" s="1">
        <v>295</v>
      </c>
      <c r="B1547" s="2">
        <v>46237</v>
      </c>
      <c r="C1547" s="3">
        <f>YEAR(SalesDataTable[[#This Row],[Order Date]])</f>
        <v>2026</v>
      </c>
      <c r="D1547" s="8" t="str">
        <f>"Q"&amp;ROUNDUP(MONTH(SalesDataTable[[#This Row],[Order Date]])/3,0)</f>
        <v>Q3</v>
      </c>
      <c r="E1547" s="3">
        <f>MONTH(SalesDataTable[[#This Row],[Order Date]])</f>
        <v>8</v>
      </c>
      <c r="F1547" s="3" t="str">
        <f>TEXT(SalesDataTable[[#This Row],[Order Date]],"MMM")</f>
        <v>Aug</v>
      </c>
      <c r="G1547" s="3" t="s">
        <v>20</v>
      </c>
      <c r="H1547" s="3" t="s">
        <v>33</v>
      </c>
      <c r="I1547" s="3" t="s">
        <v>28</v>
      </c>
      <c r="J1547" s="3" t="s">
        <v>3</v>
      </c>
      <c r="K1547" s="3" t="s">
        <v>14</v>
      </c>
      <c r="L1547" s="3" t="s">
        <v>15</v>
      </c>
      <c r="M1547" s="4">
        <v>2</v>
      </c>
      <c r="N1547" s="5">
        <v>36.15</v>
      </c>
      <c r="O1547" s="6">
        <v>0.1</v>
      </c>
      <c r="P1547" s="5">
        <v>13.19</v>
      </c>
      <c r="Q1547" s="5">
        <f t="shared" si="96"/>
        <v>65.069999999999993</v>
      </c>
      <c r="R1547" s="5">
        <f t="shared" si="97"/>
        <v>26.38</v>
      </c>
      <c r="S1547" s="5">
        <f t="shared" si="98"/>
        <v>38.69</v>
      </c>
      <c r="T1547" s="7">
        <f t="shared" si="99"/>
        <v>0.59459044106347014</v>
      </c>
    </row>
    <row r="1548" spans="1:20" ht="15.5" x14ac:dyDescent="0.35">
      <c r="A1548" s="1">
        <v>657</v>
      </c>
      <c r="B1548" s="2">
        <v>46237</v>
      </c>
      <c r="C1548" s="3">
        <f>YEAR(SalesDataTable[[#This Row],[Order Date]])</f>
        <v>2026</v>
      </c>
      <c r="D1548" s="8" t="str">
        <f>"Q"&amp;ROUNDUP(MONTH(SalesDataTable[[#This Row],[Order Date]])/3,0)</f>
        <v>Q3</v>
      </c>
      <c r="E1548" s="3">
        <f>MONTH(SalesDataTable[[#This Row],[Order Date]])</f>
        <v>8</v>
      </c>
      <c r="F1548" s="3" t="str">
        <f>TEXT(SalesDataTable[[#This Row],[Order Date]],"MMM")</f>
        <v>Aug</v>
      </c>
      <c r="G1548" s="3" t="s">
        <v>6</v>
      </c>
      <c r="H1548" s="3" t="s">
        <v>43</v>
      </c>
      <c r="I1548" s="3" t="s">
        <v>2</v>
      </c>
      <c r="J1548" s="3" t="s">
        <v>3</v>
      </c>
      <c r="K1548" s="3" t="s">
        <v>14</v>
      </c>
      <c r="L1548" s="3" t="s">
        <v>44</v>
      </c>
      <c r="M1548" s="4">
        <v>3</v>
      </c>
      <c r="N1548" s="5">
        <v>132.59</v>
      </c>
      <c r="O1548" s="6">
        <v>0.1</v>
      </c>
      <c r="P1548" s="5">
        <v>66.040000000000006</v>
      </c>
      <c r="Q1548" s="5">
        <f t="shared" si="96"/>
        <v>357.99299999999999</v>
      </c>
      <c r="R1548" s="5">
        <f t="shared" si="97"/>
        <v>198.12</v>
      </c>
      <c r="S1548" s="5">
        <f t="shared" si="98"/>
        <v>159.87299999999999</v>
      </c>
      <c r="T1548" s="7">
        <f t="shared" si="99"/>
        <v>0.44658135773604507</v>
      </c>
    </row>
    <row r="1549" spans="1:20" ht="15.5" x14ac:dyDescent="0.35">
      <c r="A1549" s="1">
        <v>694</v>
      </c>
      <c r="B1549" s="2">
        <v>46237</v>
      </c>
      <c r="C1549" s="3">
        <f>YEAR(SalesDataTable[[#This Row],[Order Date]])</f>
        <v>2026</v>
      </c>
      <c r="D1549" s="8" t="str">
        <f>"Q"&amp;ROUNDUP(MONTH(SalesDataTable[[#This Row],[Order Date]])/3,0)</f>
        <v>Q3</v>
      </c>
      <c r="E1549" s="3">
        <f>MONTH(SalesDataTable[[#This Row],[Order Date]])</f>
        <v>8</v>
      </c>
      <c r="F1549" s="3" t="str">
        <f>TEXT(SalesDataTable[[#This Row],[Order Date]],"MMM")</f>
        <v>Aug</v>
      </c>
      <c r="G1549" s="3" t="s">
        <v>11</v>
      </c>
      <c r="H1549" s="3" t="s">
        <v>18</v>
      </c>
      <c r="I1549" s="3" t="s">
        <v>2</v>
      </c>
      <c r="J1549" s="3" t="s">
        <v>13</v>
      </c>
      <c r="K1549" s="3" t="s">
        <v>9</v>
      </c>
      <c r="L1549" s="3" t="s">
        <v>17</v>
      </c>
      <c r="M1549" s="4">
        <v>3</v>
      </c>
      <c r="N1549" s="5">
        <v>144</v>
      </c>
      <c r="O1549" s="6">
        <v>0</v>
      </c>
      <c r="P1549" s="5">
        <v>78.89</v>
      </c>
      <c r="Q1549" s="5">
        <f t="shared" si="96"/>
        <v>432</v>
      </c>
      <c r="R1549" s="5">
        <f t="shared" si="97"/>
        <v>236.67000000000002</v>
      </c>
      <c r="S1549" s="5">
        <f t="shared" si="98"/>
        <v>195.32999999999998</v>
      </c>
      <c r="T1549" s="7">
        <f t="shared" si="99"/>
        <v>0.45215277777777774</v>
      </c>
    </row>
    <row r="1550" spans="1:20" ht="15.5" x14ac:dyDescent="0.35">
      <c r="A1550" s="1">
        <v>1187</v>
      </c>
      <c r="B1550" s="2">
        <v>46237</v>
      </c>
      <c r="C1550" s="3">
        <f>YEAR(SalesDataTable[[#This Row],[Order Date]])</f>
        <v>2026</v>
      </c>
      <c r="D1550" s="8" t="str">
        <f>"Q"&amp;ROUNDUP(MONTH(SalesDataTable[[#This Row],[Order Date]])/3,0)</f>
        <v>Q3</v>
      </c>
      <c r="E1550" s="3">
        <f>MONTH(SalesDataTable[[#This Row],[Order Date]])</f>
        <v>8</v>
      </c>
      <c r="F1550" s="3" t="str">
        <f>TEXT(SalesDataTable[[#This Row],[Order Date]],"MMM")</f>
        <v>Aug</v>
      </c>
      <c r="G1550" s="3" t="s">
        <v>0</v>
      </c>
      <c r="H1550" s="3" t="s">
        <v>1</v>
      </c>
      <c r="I1550" s="3" t="s">
        <v>2</v>
      </c>
      <c r="J1550" s="3" t="s">
        <v>3</v>
      </c>
      <c r="K1550" s="3" t="s">
        <v>14</v>
      </c>
      <c r="L1550" s="3" t="s">
        <v>32</v>
      </c>
      <c r="M1550" s="4">
        <v>2</v>
      </c>
      <c r="N1550" s="5">
        <v>45.45</v>
      </c>
      <c r="O1550" s="6">
        <v>0.05</v>
      </c>
      <c r="P1550" s="5">
        <v>18.829999999999998</v>
      </c>
      <c r="Q1550" s="5">
        <f t="shared" si="96"/>
        <v>86.355000000000004</v>
      </c>
      <c r="R1550" s="5">
        <f t="shared" si="97"/>
        <v>37.659999999999997</v>
      </c>
      <c r="S1550" s="5">
        <f t="shared" si="98"/>
        <v>48.695000000000007</v>
      </c>
      <c r="T1550" s="7">
        <f t="shared" si="99"/>
        <v>0.56389323142840608</v>
      </c>
    </row>
    <row r="1551" spans="1:20" ht="15.5" x14ac:dyDescent="0.35">
      <c r="A1551" s="1">
        <v>1915</v>
      </c>
      <c r="B1551" s="2">
        <v>46237</v>
      </c>
      <c r="C1551" s="3">
        <f>YEAR(SalesDataTable[[#This Row],[Order Date]])</f>
        <v>2026</v>
      </c>
      <c r="D1551" s="8" t="str">
        <f>"Q"&amp;ROUNDUP(MONTH(SalesDataTable[[#This Row],[Order Date]])/3,0)</f>
        <v>Q3</v>
      </c>
      <c r="E1551" s="3">
        <f>MONTH(SalesDataTable[[#This Row],[Order Date]])</f>
        <v>8</v>
      </c>
      <c r="F1551" s="3" t="str">
        <f>TEXT(SalesDataTable[[#This Row],[Order Date]],"MMM")</f>
        <v>Aug</v>
      </c>
      <c r="G1551" s="3" t="s">
        <v>6</v>
      </c>
      <c r="H1551" s="3" t="s">
        <v>27</v>
      </c>
      <c r="I1551" s="3" t="s">
        <v>2</v>
      </c>
      <c r="J1551" s="3" t="s">
        <v>3</v>
      </c>
      <c r="K1551" s="3" t="s">
        <v>4</v>
      </c>
      <c r="L1551" s="3" t="s">
        <v>26</v>
      </c>
      <c r="M1551" s="4">
        <v>1</v>
      </c>
      <c r="N1551" s="5">
        <v>41.16</v>
      </c>
      <c r="O1551" s="6">
        <v>0.05</v>
      </c>
      <c r="P1551" s="5">
        <v>16.66</v>
      </c>
      <c r="Q1551" s="5">
        <f t="shared" si="96"/>
        <v>39.101999999999997</v>
      </c>
      <c r="R1551" s="5">
        <f t="shared" si="97"/>
        <v>16.66</v>
      </c>
      <c r="S1551" s="5">
        <f t="shared" si="98"/>
        <v>22.441999999999997</v>
      </c>
      <c r="T1551" s="7">
        <f t="shared" si="99"/>
        <v>0.57393483709273174</v>
      </c>
    </row>
    <row r="1552" spans="1:20" ht="15.5" x14ac:dyDescent="0.35">
      <c r="A1552" s="1">
        <v>2156</v>
      </c>
      <c r="B1552" s="2">
        <v>46237</v>
      </c>
      <c r="C1552" s="3">
        <f>YEAR(SalesDataTable[[#This Row],[Order Date]])</f>
        <v>2026</v>
      </c>
      <c r="D1552" s="8" t="str">
        <f>"Q"&amp;ROUNDUP(MONTH(SalesDataTable[[#This Row],[Order Date]])/3,0)</f>
        <v>Q3</v>
      </c>
      <c r="E1552" s="3">
        <f>MONTH(SalesDataTable[[#This Row],[Order Date]])</f>
        <v>8</v>
      </c>
      <c r="F1552" s="3" t="str">
        <f>TEXT(SalesDataTable[[#This Row],[Order Date]],"MMM")</f>
        <v>Aug</v>
      </c>
      <c r="G1552" s="3" t="s">
        <v>0</v>
      </c>
      <c r="H1552" s="3" t="s">
        <v>1</v>
      </c>
      <c r="I1552" s="3" t="s">
        <v>19</v>
      </c>
      <c r="J1552" s="3" t="s">
        <v>3</v>
      </c>
      <c r="K1552" s="3" t="s">
        <v>14</v>
      </c>
      <c r="L1552" s="3" t="s">
        <v>48</v>
      </c>
      <c r="M1552" s="4">
        <v>1</v>
      </c>
      <c r="N1552" s="5">
        <v>162.78</v>
      </c>
      <c r="O1552" s="6">
        <v>0</v>
      </c>
      <c r="P1552" s="5">
        <v>85.08</v>
      </c>
      <c r="Q1552" s="5">
        <f t="shared" si="96"/>
        <v>162.78</v>
      </c>
      <c r="R1552" s="5">
        <f t="shared" si="97"/>
        <v>85.08</v>
      </c>
      <c r="S1552" s="5">
        <f t="shared" si="98"/>
        <v>77.7</v>
      </c>
      <c r="T1552" s="7">
        <f t="shared" si="99"/>
        <v>0.47733136748986366</v>
      </c>
    </row>
    <row r="1553" spans="1:20" ht="15.5" x14ac:dyDescent="0.35">
      <c r="A1553" s="1">
        <v>2539</v>
      </c>
      <c r="B1553" s="2">
        <v>46237</v>
      </c>
      <c r="C1553" s="3">
        <f>YEAR(SalesDataTable[[#This Row],[Order Date]])</f>
        <v>2026</v>
      </c>
      <c r="D1553" s="8" t="str">
        <f>"Q"&amp;ROUNDUP(MONTH(SalesDataTable[[#This Row],[Order Date]])/3,0)</f>
        <v>Q3</v>
      </c>
      <c r="E1553" s="3">
        <f>MONTH(SalesDataTable[[#This Row],[Order Date]])</f>
        <v>8</v>
      </c>
      <c r="F1553" s="3" t="str">
        <f>TEXT(SalesDataTable[[#This Row],[Order Date]],"MMM")</f>
        <v>Aug</v>
      </c>
      <c r="G1553" s="3" t="s">
        <v>11</v>
      </c>
      <c r="H1553" s="3" t="s">
        <v>52</v>
      </c>
      <c r="I1553" s="3" t="s">
        <v>19</v>
      </c>
      <c r="J1553" s="3" t="s">
        <v>13</v>
      </c>
      <c r="K1553" s="3" t="s">
        <v>4</v>
      </c>
      <c r="L1553" s="3" t="s">
        <v>5</v>
      </c>
      <c r="M1553" s="4">
        <v>1</v>
      </c>
      <c r="N1553" s="5">
        <v>80.040000000000006</v>
      </c>
      <c r="O1553" s="6">
        <v>0.1</v>
      </c>
      <c r="P1553" s="5">
        <v>41.88</v>
      </c>
      <c r="Q1553" s="5">
        <f t="shared" si="96"/>
        <v>72.036000000000001</v>
      </c>
      <c r="R1553" s="5">
        <f t="shared" si="97"/>
        <v>41.88</v>
      </c>
      <c r="S1553" s="5">
        <f t="shared" si="98"/>
        <v>30.155999999999999</v>
      </c>
      <c r="T1553" s="7">
        <f t="shared" si="99"/>
        <v>0.41862402132267196</v>
      </c>
    </row>
    <row r="1554" spans="1:20" ht="15.5" x14ac:dyDescent="0.35">
      <c r="A1554" s="1">
        <v>3803</v>
      </c>
      <c r="B1554" s="2">
        <v>46237</v>
      </c>
      <c r="C1554" s="3">
        <f>YEAR(SalesDataTable[[#This Row],[Order Date]])</f>
        <v>2026</v>
      </c>
      <c r="D1554" s="8" t="str">
        <f>"Q"&amp;ROUNDUP(MONTH(SalesDataTable[[#This Row],[Order Date]])/3,0)</f>
        <v>Q3</v>
      </c>
      <c r="E1554" s="3">
        <f>MONTH(SalesDataTable[[#This Row],[Order Date]])</f>
        <v>8</v>
      </c>
      <c r="F1554" s="3" t="str">
        <f>TEXT(SalesDataTable[[#This Row],[Order Date]],"MMM")</f>
        <v>Aug</v>
      </c>
      <c r="G1554" s="3" t="s">
        <v>11</v>
      </c>
      <c r="H1554" s="3" t="s">
        <v>25</v>
      </c>
      <c r="I1554" s="3" t="s">
        <v>2</v>
      </c>
      <c r="J1554" s="3" t="s">
        <v>13</v>
      </c>
      <c r="K1554" s="3" t="s">
        <v>9</v>
      </c>
      <c r="L1554" s="3" t="s">
        <v>10</v>
      </c>
      <c r="M1554" s="4">
        <v>1</v>
      </c>
      <c r="N1554" s="5">
        <v>90.21</v>
      </c>
      <c r="O1554" s="6">
        <v>0</v>
      </c>
      <c r="P1554" s="5">
        <v>46.31</v>
      </c>
      <c r="Q1554" s="5">
        <f t="shared" si="96"/>
        <v>90.21</v>
      </c>
      <c r="R1554" s="5">
        <f t="shared" si="97"/>
        <v>46.31</v>
      </c>
      <c r="S1554" s="5">
        <f t="shared" si="98"/>
        <v>43.899999999999991</v>
      </c>
      <c r="T1554" s="7">
        <f t="shared" si="99"/>
        <v>0.48664227912648261</v>
      </c>
    </row>
    <row r="1555" spans="1:20" ht="15.5" x14ac:dyDescent="0.35">
      <c r="A1555" s="1">
        <v>100</v>
      </c>
      <c r="B1555" s="2">
        <v>46238</v>
      </c>
      <c r="C1555" s="3">
        <f>YEAR(SalesDataTable[[#This Row],[Order Date]])</f>
        <v>2026</v>
      </c>
      <c r="D1555" s="8" t="str">
        <f>"Q"&amp;ROUNDUP(MONTH(SalesDataTable[[#This Row],[Order Date]])/3,0)</f>
        <v>Q3</v>
      </c>
      <c r="E1555" s="3">
        <f>MONTH(SalesDataTable[[#This Row],[Order Date]])</f>
        <v>8</v>
      </c>
      <c r="F1555" s="3" t="str">
        <f>TEXT(SalesDataTable[[#This Row],[Order Date]],"MMM")</f>
        <v>Aug</v>
      </c>
      <c r="G1555" s="3" t="s">
        <v>0</v>
      </c>
      <c r="H1555" s="3" t="s">
        <v>36</v>
      </c>
      <c r="I1555" s="3" t="s">
        <v>19</v>
      </c>
      <c r="J1555" s="3" t="s">
        <v>16</v>
      </c>
      <c r="K1555" s="3" t="s">
        <v>14</v>
      </c>
      <c r="L1555" s="3" t="s">
        <v>44</v>
      </c>
      <c r="M1555" s="4">
        <v>1</v>
      </c>
      <c r="N1555" s="5">
        <v>133.6</v>
      </c>
      <c r="O1555" s="6">
        <v>0.1</v>
      </c>
      <c r="P1555" s="5">
        <v>67.3</v>
      </c>
      <c r="Q1555" s="5">
        <f t="shared" si="96"/>
        <v>120.24</v>
      </c>
      <c r="R1555" s="5">
        <f t="shared" si="97"/>
        <v>67.3</v>
      </c>
      <c r="S1555" s="5">
        <f t="shared" si="98"/>
        <v>52.94</v>
      </c>
      <c r="T1555" s="7">
        <f t="shared" si="99"/>
        <v>0.44028609447771122</v>
      </c>
    </row>
    <row r="1556" spans="1:20" ht="15.5" x14ac:dyDescent="0.35">
      <c r="A1556" s="1">
        <v>118</v>
      </c>
      <c r="B1556" s="2">
        <v>46238</v>
      </c>
      <c r="C1556" s="3">
        <f>YEAR(SalesDataTable[[#This Row],[Order Date]])</f>
        <v>2026</v>
      </c>
      <c r="D1556" s="8" t="str">
        <f>"Q"&amp;ROUNDUP(MONTH(SalesDataTable[[#This Row],[Order Date]])/3,0)</f>
        <v>Q3</v>
      </c>
      <c r="E1556" s="3">
        <f>MONTH(SalesDataTable[[#This Row],[Order Date]])</f>
        <v>8</v>
      </c>
      <c r="F1556" s="3" t="str">
        <f>TEXT(SalesDataTable[[#This Row],[Order Date]],"MMM")</f>
        <v>Aug</v>
      </c>
      <c r="G1556" s="3" t="s">
        <v>20</v>
      </c>
      <c r="H1556" s="3" t="s">
        <v>21</v>
      </c>
      <c r="I1556" s="3" t="s">
        <v>2</v>
      </c>
      <c r="J1556" s="3" t="s">
        <v>3</v>
      </c>
      <c r="K1556" s="3" t="s">
        <v>14</v>
      </c>
      <c r="L1556" s="3" t="s">
        <v>32</v>
      </c>
      <c r="M1556" s="4">
        <v>1</v>
      </c>
      <c r="N1556" s="5">
        <v>47.53</v>
      </c>
      <c r="O1556" s="6">
        <v>0</v>
      </c>
      <c r="P1556" s="5">
        <v>18.04</v>
      </c>
      <c r="Q1556" s="5">
        <f t="shared" si="96"/>
        <v>47.53</v>
      </c>
      <c r="R1556" s="5">
        <f t="shared" si="97"/>
        <v>18.04</v>
      </c>
      <c r="S1556" s="5">
        <f t="shared" si="98"/>
        <v>29.490000000000002</v>
      </c>
      <c r="T1556" s="7">
        <f t="shared" si="99"/>
        <v>0.62045024195245113</v>
      </c>
    </row>
    <row r="1557" spans="1:20" ht="15.5" x14ac:dyDescent="0.35">
      <c r="A1557" s="1">
        <v>220</v>
      </c>
      <c r="B1557" s="2">
        <v>46238</v>
      </c>
      <c r="C1557" s="3">
        <f>YEAR(SalesDataTable[[#This Row],[Order Date]])</f>
        <v>2026</v>
      </c>
      <c r="D1557" s="8" t="str">
        <f>"Q"&amp;ROUNDUP(MONTH(SalesDataTable[[#This Row],[Order Date]])/3,0)</f>
        <v>Q3</v>
      </c>
      <c r="E1557" s="3">
        <f>MONTH(SalesDataTable[[#This Row],[Order Date]])</f>
        <v>8</v>
      </c>
      <c r="F1557" s="3" t="str">
        <f>TEXT(SalesDataTable[[#This Row],[Order Date]],"MMM")</f>
        <v>Aug</v>
      </c>
      <c r="G1557" s="3" t="s">
        <v>0</v>
      </c>
      <c r="H1557" s="3" t="s">
        <v>50</v>
      </c>
      <c r="I1557" s="3" t="s">
        <v>2</v>
      </c>
      <c r="J1557" s="3" t="s">
        <v>3</v>
      </c>
      <c r="K1557" s="3" t="s">
        <v>14</v>
      </c>
      <c r="L1557" s="3" t="s">
        <v>32</v>
      </c>
      <c r="M1557" s="4">
        <v>2</v>
      </c>
      <c r="N1557" s="5">
        <v>46.71</v>
      </c>
      <c r="O1557" s="6">
        <v>0</v>
      </c>
      <c r="P1557" s="5">
        <v>18.41</v>
      </c>
      <c r="Q1557" s="5">
        <f t="shared" si="96"/>
        <v>93.42</v>
      </c>
      <c r="R1557" s="5">
        <f t="shared" si="97"/>
        <v>36.82</v>
      </c>
      <c r="S1557" s="5">
        <f t="shared" si="98"/>
        <v>56.6</v>
      </c>
      <c r="T1557" s="7">
        <f t="shared" si="99"/>
        <v>0.60586598158852489</v>
      </c>
    </row>
    <row r="1558" spans="1:20" ht="15.5" x14ac:dyDescent="0.35">
      <c r="A1558" s="1">
        <v>1145</v>
      </c>
      <c r="B1558" s="2">
        <v>46238</v>
      </c>
      <c r="C1558" s="3">
        <f>YEAR(SalesDataTable[[#This Row],[Order Date]])</f>
        <v>2026</v>
      </c>
      <c r="D1558" s="8" t="str">
        <f>"Q"&amp;ROUNDUP(MONTH(SalesDataTable[[#This Row],[Order Date]])/3,0)</f>
        <v>Q3</v>
      </c>
      <c r="E1558" s="3">
        <f>MONTH(SalesDataTable[[#This Row],[Order Date]])</f>
        <v>8</v>
      </c>
      <c r="F1558" s="3" t="str">
        <f>TEXT(SalesDataTable[[#This Row],[Order Date]],"MMM")</f>
        <v>Aug</v>
      </c>
      <c r="G1558" s="3" t="s">
        <v>11</v>
      </c>
      <c r="H1558" s="3" t="s">
        <v>52</v>
      </c>
      <c r="I1558" s="3" t="s">
        <v>28</v>
      </c>
      <c r="J1558" s="3" t="s">
        <v>13</v>
      </c>
      <c r="K1558" s="3" t="s">
        <v>23</v>
      </c>
      <c r="L1558" s="3" t="s">
        <v>29</v>
      </c>
      <c r="M1558" s="4">
        <v>1</v>
      </c>
      <c r="N1558" s="5">
        <v>197.26</v>
      </c>
      <c r="O1558" s="6">
        <v>0</v>
      </c>
      <c r="P1558" s="5">
        <v>104.09</v>
      </c>
      <c r="Q1558" s="5">
        <f t="shared" si="96"/>
        <v>197.26</v>
      </c>
      <c r="R1558" s="5">
        <f t="shared" si="97"/>
        <v>104.09</v>
      </c>
      <c r="S1558" s="5">
        <f t="shared" si="98"/>
        <v>93.169999999999987</v>
      </c>
      <c r="T1558" s="7">
        <f t="shared" si="99"/>
        <v>0.47232079488999285</v>
      </c>
    </row>
    <row r="1559" spans="1:20" ht="15.5" x14ac:dyDescent="0.35">
      <c r="A1559" s="1">
        <v>1289</v>
      </c>
      <c r="B1559" s="2">
        <v>46238</v>
      </c>
      <c r="C1559" s="3">
        <f>YEAR(SalesDataTable[[#This Row],[Order Date]])</f>
        <v>2026</v>
      </c>
      <c r="D1559" s="8" t="str">
        <f>"Q"&amp;ROUNDUP(MONTH(SalesDataTable[[#This Row],[Order Date]])/3,0)</f>
        <v>Q3</v>
      </c>
      <c r="E1559" s="3">
        <f>MONTH(SalesDataTable[[#This Row],[Order Date]])</f>
        <v>8</v>
      </c>
      <c r="F1559" s="3" t="str">
        <f>TEXT(SalesDataTable[[#This Row],[Order Date]],"MMM")</f>
        <v>Aug</v>
      </c>
      <c r="G1559" s="3" t="s">
        <v>11</v>
      </c>
      <c r="H1559" s="3" t="s">
        <v>52</v>
      </c>
      <c r="I1559" s="3" t="s">
        <v>28</v>
      </c>
      <c r="J1559" s="3" t="s">
        <v>13</v>
      </c>
      <c r="K1559" s="3" t="s">
        <v>9</v>
      </c>
      <c r="L1559" s="3" t="s">
        <v>46</v>
      </c>
      <c r="M1559" s="4">
        <v>1</v>
      </c>
      <c r="N1559" s="5">
        <v>70.56</v>
      </c>
      <c r="O1559" s="6">
        <v>0</v>
      </c>
      <c r="P1559" s="5">
        <v>32.11</v>
      </c>
      <c r="Q1559" s="5">
        <f t="shared" si="96"/>
        <v>70.56</v>
      </c>
      <c r="R1559" s="5">
        <f t="shared" si="97"/>
        <v>32.11</v>
      </c>
      <c r="S1559" s="5">
        <f t="shared" si="98"/>
        <v>38.450000000000003</v>
      </c>
      <c r="T1559" s="7">
        <f t="shared" si="99"/>
        <v>0.54492630385487528</v>
      </c>
    </row>
    <row r="1560" spans="1:20" ht="15.5" x14ac:dyDescent="0.35">
      <c r="A1560" s="1">
        <v>1411</v>
      </c>
      <c r="B1560" s="2">
        <v>46238</v>
      </c>
      <c r="C1560" s="3">
        <f>YEAR(SalesDataTable[[#This Row],[Order Date]])</f>
        <v>2026</v>
      </c>
      <c r="D1560" s="8" t="str">
        <f>"Q"&amp;ROUNDUP(MONTH(SalesDataTable[[#This Row],[Order Date]])/3,0)</f>
        <v>Q3</v>
      </c>
      <c r="E1560" s="3">
        <f>MONTH(SalesDataTable[[#This Row],[Order Date]])</f>
        <v>8</v>
      </c>
      <c r="F1560" s="3" t="str">
        <f>TEXT(SalesDataTable[[#This Row],[Order Date]],"MMM")</f>
        <v>Aug</v>
      </c>
      <c r="G1560" s="3" t="s">
        <v>6</v>
      </c>
      <c r="H1560" s="3" t="s">
        <v>43</v>
      </c>
      <c r="I1560" s="3" t="s">
        <v>2</v>
      </c>
      <c r="J1560" s="3" t="s">
        <v>16</v>
      </c>
      <c r="K1560" s="3" t="s">
        <v>34</v>
      </c>
      <c r="L1560" s="3" t="s">
        <v>42</v>
      </c>
      <c r="M1560" s="4">
        <v>1</v>
      </c>
      <c r="N1560" s="5">
        <v>36.58</v>
      </c>
      <c r="O1560" s="6">
        <v>0</v>
      </c>
      <c r="P1560" s="5">
        <v>13.98</v>
      </c>
      <c r="Q1560" s="5">
        <f t="shared" si="96"/>
        <v>36.58</v>
      </c>
      <c r="R1560" s="5">
        <f t="shared" si="97"/>
        <v>13.98</v>
      </c>
      <c r="S1560" s="5">
        <f t="shared" si="98"/>
        <v>22.599999999999998</v>
      </c>
      <c r="T1560" s="7">
        <f t="shared" si="99"/>
        <v>0.61782394751230174</v>
      </c>
    </row>
    <row r="1561" spans="1:20" ht="15.5" x14ac:dyDescent="0.35">
      <c r="A1561" s="1">
        <v>1799</v>
      </c>
      <c r="B1561" s="2">
        <v>46238</v>
      </c>
      <c r="C1561" s="3">
        <f>YEAR(SalesDataTable[[#This Row],[Order Date]])</f>
        <v>2026</v>
      </c>
      <c r="D1561" s="8" t="str">
        <f>"Q"&amp;ROUNDUP(MONTH(SalesDataTable[[#This Row],[Order Date]])/3,0)</f>
        <v>Q3</v>
      </c>
      <c r="E1561" s="3">
        <f>MONTH(SalesDataTable[[#This Row],[Order Date]])</f>
        <v>8</v>
      </c>
      <c r="F1561" s="3" t="str">
        <f>TEXT(SalesDataTable[[#This Row],[Order Date]],"MMM")</f>
        <v>Aug</v>
      </c>
      <c r="G1561" s="3" t="s">
        <v>20</v>
      </c>
      <c r="H1561" s="3" t="s">
        <v>47</v>
      </c>
      <c r="I1561" s="3" t="s">
        <v>8</v>
      </c>
      <c r="J1561" s="3" t="s">
        <v>16</v>
      </c>
      <c r="K1561" s="3" t="s">
        <v>4</v>
      </c>
      <c r="L1561" s="3" t="s">
        <v>5</v>
      </c>
      <c r="M1561" s="4">
        <v>4</v>
      </c>
      <c r="N1561" s="5">
        <v>82.98</v>
      </c>
      <c r="O1561" s="6">
        <v>0.05</v>
      </c>
      <c r="P1561" s="5">
        <v>43.79</v>
      </c>
      <c r="Q1561" s="5">
        <f t="shared" si="96"/>
        <v>315.32400000000001</v>
      </c>
      <c r="R1561" s="5">
        <f t="shared" si="97"/>
        <v>175.16</v>
      </c>
      <c r="S1561" s="5">
        <f t="shared" si="98"/>
        <v>140.16400000000002</v>
      </c>
      <c r="T1561" s="7">
        <f t="shared" si="99"/>
        <v>0.44450787126891711</v>
      </c>
    </row>
    <row r="1562" spans="1:20" ht="15.5" x14ac:dyDescent="0.35">
      <c r="A1562" s="1">
        <v>1871</v>
      </c>
      <c r="B1562" s="2">
        <v>46238</v>
      </c>
      <c r="C1562" s="3">
        <f>YEAR(SalesDataTable[[#This Row],[Order Date]])</f>
        <v>2026</v>
      </c>
      <c r="D1562" s="8" t="str">
        <f>"Q"&amp;ROUNDUP(MONTH(SalesDataTable[[#This Row],[Order Date]])/3,0)</f>
        <v>Q3</v>
      </c>
      <c r="E1562" s="3">
        <f>MONTH(SalesDataTable[[#This Row],[Order Date]])</f>
        <v>8</v>
      </c>
      <c r="F1562" s="3" t="str">
        <f>TEXT(SalesDataTable[[#This Row],[Order Date]],"MMM")</f>
        <v>Aug</v>
      </c>
      <c r="G1562" s="3" t="s">
        <v>0</v>
      </c>
      <c r="H1562" s="3" t="s">
        <v>1</v>
      </c>
      <c r="I1562" s="3" t="s">
        <v>2</v>
      </c>
      <c r="J1562" s="3" t="s">
        <v>13</v>
      </c>
      <c r="K1562" s="3" t="s">
        <v>4</v>
      </c>
      <c r="L1562" s="3" t="s">
        <v>26</v>
      </c>
      <c r="M1562" s="4">
        <v>1</v>
      </c>
      <c r="N1562" s="5">
        <v>41.25</v>
      </c>
      <c r="O1562" s="6">
        <v>0</v>
      </c>
      <c r="P1562" s="5">
        <v>17.02</v>
      </c>
      <c r="Q1562" s="5">
        <f t="shared" si="96"/>
        <v>41.25</v>
      </c>
      <c r="R1562" s="5">
        <f t="shared" si="97"/>
        <v>17.02</v>
      </c>
      <c r="S1562" s="5">
        <f t="shared" si="98"/>
        <v>24.23</v>
      </c>
      <c r="T1562" s="7">
        <f t="shared" si="99"/>
        <v>0.58739393939393936</v>
      </c>
    </row>
    <row r="1563" spans="1:20" ht="15.5" x14ac:dyDescent="0.35">
      <c r="A1563" s="1">
        <v>4180</v>
      </c>
      <c r="B1563" s="2">
        <v>46238</v>
      </c>
      <c r="C1563" s="3">
        <f>YEAR(SalesDataTable[[#This Row],[Order Date]])</f>
        <v>2026</v>
      </c>
      <c r="D1563" s="8" t="str">
        <f>"Q"&amp;ROUNDUP(MONTH(SalesDataTable[[#This Row],[Order Date]])/3,0)</f>
        <v>Q3</v>
      </c>
      <c r="E1563" s="3">
        <f>MONTH(SalesDataTable[[#This Row],[Order Date]])</f>
        <v>8</v>
      </c>
      <c r="F1563" s="3" t="str">
        <f>TEXT(SalesDataTable[[#This Row],[Order Date]],"MMM")</f>
        <v>Aug</v>
      </c>
      <c r="G1563" s="3" t="s">
        <v>11</v>
      </c>
      <c r="H1563" s="3" t="s">
        <v>18</v>
      </c>
      <c r="I1563" s="3" t="s">
        <v>2</v>
      </c>
      <c r="J1563" s="3" t="s">
        <v>3</v>
      </c>
      <c r="K1563" s="3" t="s">
        <v>4</v>
      </c>
      <c r="L1563" s="3" t="s">
        <v>30</v>
      </c>
      <c r="M1563" s="4">
        <v>1</v>
      </c>
      <c r="N1563" s="5">
        <v>101.37</v>
      </c>
      <c r="O1563" s="6">
        <v>0</v>
      </c>
      <c r="P1563" s="5">
        <v>51.56</v>
      </c>
      <c r="Q1563" s="5">
        <f t="shared" si="96"/>
        <v>101.37</v>
      </c>
      <c r="R1563" s="5">
        <f t="shared" si="97"/>
        <v>51.56</v>
      </c>
      <c r="S1563" s="5">
        <f t="shared" si="98"/>
        <v>49.81</v>
      </c>
      <c r="T1563" s="7">
        <f t="shared" si="99"/>
        <v>0.49136825490776365</v>
      </c>
    </row>
    <row r="1564" spans="1:20" ht="15.5" x14ac:dyDescent="0.35">
      <c r="A1564" s="1">
        <v>4338</v>
      </c>
      <c r="B1564" s="2">
        <v>46238</v>
      </c>
      <c r="C1564" s="3">
        <f>YEAR(SalesDataTable[[#This Row],[Order Date]])</f>
        <v>2026</v>
      </c>
      <c r="D1564" s="8" t="str">
        <f>"Q"&amp;ROUNDUP(MONTH(SalesDataTable[[#This Row],[Order Date]])/3,0)</f>
        <v>Q3</v>
      </c>
      <c r="E1564" s="3">
        <f>MONTH(SalesDataTable[[#This Row],[Order Date]])</f>
        <v>8</v>
      </c>
      <c r="F1564" s="3" t="str">
        <f>TEXT(SalesDataTable[[#This Row],[Order Date]],"MMM")</f>
        <v>Aug</v>
      </c>
      <c r="G1564" s="3" t="s">
        <v>11</v>
      </c>
      <c r="H1564" s="3" t="s">
        <v>52</v>
      </c>
      <c r="I1564" s="3" t="s">
        <v>2</v>
      </c>
      <c r="J1564" s="3" t="s">
        <v>3</v>
      </c>
      <c r="K1564" s="3" t="s">
        <v>23</v>
      </c>
      <c r="L1564" s="3" t="s">
        <v>24</v>
      </c>
      <c r="M1564" s="4">
        <v>1</v>
      </c>
      <c r="N1564" s="5">
        <v>340.66</v>
      </c>
      <c r="O1564" s="6">
        <v>0.05</v>
      </c>
      <c r="P1564" s="5">
        <v>194.13</v>
      </c>
      <c r="Q1564" s="5">
        <f t="shared" si="96"/>
        <v>323.62700000000001</v>
      </c>
      <c r="R1564" s="5">
        <f t="shared" si="97"/>
        <v>194.13</v>
      </c>
      <c r="S1564" s="5">
        <f t="shared" si="98"/>
        <v>129.49700000000001</v>
      </c>
      <c r="T1564" s="7">
        <f t="shared" si="99"/>
        <v>0.40014275693931595</v>
      </c>
    </row>
    <row r="1565" spans="1:20" ht="15.5" x14ac:dyDescent="0.35">
      <c r="A1565" s="1">
        <v>4463</v>
      </c>
      <c r="B1565" s="2">
        <v>46238</v>
      </c>
      <c r="C1565" s="3">
        <f>YEAR(SalesDataTable[[#This Row],[Order Date]])</f>
        <v>2026</v>
      </c>
      <c r="D1565" s="8" t="str">
        <f>"Q"&amp;ROUNDUP(MONTH(SalesDataTable[[#This Row],[Order Date]])/3,0)</f>
        <v>Q3</v>
      </c>
      <c r="E1565" s="3">
        <f>MONTH(SalesDataTable[[#This Row],[Order Date]])</f>
        <v>8</v>
      </c>
      <c r="F1565" s="3" t="str">
        <f>TEXT(SalesDataTable[[#This Row],[Order Date]],"MMM")</f>
        <v>Aug</v>
      </c>
      <c r="G1565" s="3" t="s">
        <v>11</v>
      </c>
      <c r="H1565" s="3" t="s">
        <v>12</v>
      </c>
      <c r="I1565" s="3" t="s">
        <v>28</v>
      </c>
      <c r="J1565" s="3" t="s">
        <v>16</v>
      </c>
      <c r="K1565" s="3" t="s">
        <v>4</v>
      </c>
      <c r="L1565" s="3" t="s">
        <v>22</v>
      </c>
      <c r="M1565" s="4">
        <v>1</v>
      </c>
      <c r="N1565" s="5">
        <v>50.43</v>
      </c>
      <c r="O1565" s="6">
        <v>0.15</v>
      </c>
      <c r="P1565" s="5">
        <v>22.94</v>
      </c>
      <c r="Q1565" s="5">
        <f t="shared" si="96"/>
        <v>42.865499999999997</v>
      </c>
      <c r="R1565" s="5">
        <f t="shared" si="97"/>
        <v>22.94</v>
      </c>
      <c r="S1565" s="5">
        <f t="shared" si="98"/>
        <v>19.925499999999996</v>
      </c>
      <c r="T1565" s="7">
        <f t="shared" si="99"/>
        <v>0.46483768998378644</v>
      </c>
    </row>
    <row r="1566" spans="1:20" ht="15.5" x14ac:dyDescent="0.35">
      <c r="A1566" s="1">
        <v>382</v>
      </c>
      <c r="B1566" s="2">
        <v>46239</v>
      </c>
      <c r="C1566" s="3">
        <f>YEAR(SalesDataTable[[#This Row],[Order Date]])</f>
        <v>2026</v>
      </c>
      <c r="D1566" s="8" t="str">
        <f>"Q"&amp;ROUNDUP(MONTH(SalesDataTable[[#This Row],[Order Date]])/3,0)</f>
        <v>Q3</v>
      </c>
      <c r="E1566" s="3">
        <f>MONTH(SalesDataTable[[#This Row],[Order Date]])</f>
        <v>8</v>
      </c>
      <c r="F1566" s="3" t="str">
        <f>TEXT(SalesDataTable[[#This Row],[Order Date]],"MMM")</f>
        <v>Aug</v>
      </c>
      <c r="G1566" s="3" t="s">
        <v>20</v>
      </c>
      <c r="H1566" s="3" t="s">
        <v>33</v>
      </c>
      <c r="I1566" s="3" t="s">
        <v>2</v>
      </c>
      <c r="J1566" s="3" t="s">
        <v>13</v>
      </c>
      <c r="K1566" s="3" t="s">
        <v>34</v>
      </c>
      <c r="L1566" s="3" t="s">
        <v>35</v>
      </c>
      <c r="M1566" s="4">
        <v>1</v>
      </c>
      <c r="N1566" s="5">
        <v>40.42</v>
      </c>
      <c r="O1566" s="6">
        <v>0.05</v>
      </c>
      <c r="P1566" s="5">
        <v>14.33</v>
      </c>
      <c r="Q1566" s="5">
        <f t="shared" si="96"/>
        <v>38.399000000000001</v>
      </c>
      <c r="R1566" s="5">
        <f t="shared" si="97"/>
        <v>14.33</v>
      </c>
      <c r="S1566" s="5">
        <f t="shared" si="98"/>
        <v>24.069000000000003</v>
      </c>
      <c r="T1566" s="7">
        <f t="shared" si="99"/>
        <v>0.62681319826037141</v>
      </c>
    </row>
    <row r="1567" spans="1:20" ht="15.5" x14ac:dyDescent="0.35">
      <c r="A1567" s="1">
        <v>1011</v>
      </c>
      <c r="B1567" s="2">
        <v>46239</v>
      </c>
      <c r="C1567" s="3">
        <f>YEAR(SalesDataTable[[#This Row],[Order Date]])</f>
        <v>2026</v>
      </c>
      <c r="D1567" s="8" t="str">
        <f>"Q"&amp;ROUNDUP(MONTH(SalesDataTable[[#This Row],[Order Date]])/3,0)</f>
        <v>Q3</v>
      </c>
      <c r="E1567" s="3">
        <f>MONTH(SalesDataTable[[#This Row],[Order Date]])</f>
        <v>8</v>
      </c>
      <c r="F1567" s="3" t="str">
        <f>TEXT(SalesDataTable[[#This Row],[Order Date]],"MMM")</f>
        <v>Aug</v>
      </c>
      <c r="G1567" s="3" t="s">
        <v>0</v>
      </c>
      <c r="H1567" s="3" t="s">
        <v>1</v>
      </c>
      <c r="I1567" s="3" t="s">
        <v>2</v>
      </c>
      <c r="J1567" s="3" t="s">
        <v>13</v>
      </c>
      <c r="K1567" s="3" t="s">
        <v>4</v>
      </c>
      <c r="L1567" s="3" t="s">
        <v>22</v>
      </c>
      <c r="M1567" s="4">
        <v>1</v>
      </c>
      <c r="N1567" s="5">
        <v>51.81</v>
      </c>
      <c r="O1567" s="6">
        <v>0.05</v>
      </c>
      <c r="P1567" s="5">
        <v>22.28</v>
      </c>
      <c r="Q1567" s="5">
        <f t="shared" si="96"/>
        <v>49.219499999999996</v>
      </c>
      <c r="R1567" s="5">
        <f t="shared" si="97"/>
        <v>22.28</v>
      </c>
      <c r="S1567" s="5">
        <f t="shared" si="98"/>
        <v>26.939499999999995</v>
      </c>
      <c r="T1567" s="7">
        <f t="shared" si="99"/>
        <v>0.54733388189640275</v>
      </c>
    </row>
    <row r="1568" spans="1:20" ht="15.5" x14ac:dyDescent="0.35">
      <c r="A1568" s="1">
        <v>1148</v>
      </c>
      <c r="B1568" s="2">
        <v>46239</v>
      </c>
      <c r="C1568" s="3">
        <f>YEAR(SalesDataTable[[#This Row],[Order Date]])</f>
        <v>2026</v>
      </c>
      <c r="D1568" s="8" t="str">
        <f>"Q"&amp;ROUNDUP(MONTH(SalesDataTable[[#This Row],[Order Date]])/3,0)</f>
        <v>Q3</v>
      </c>
      <c r="E1568" s="3">
        <f>MONTH(SalesDataTable[[#This Row],[Order Date]])</f>
        <v>8</v>
      </c>
      <c r="F1568" s="3" t="str">
        <f>TEXT(SalesDataTable[[#This Row],[Order Date]],"MMM")</f>
        <v>Aug</v>
      </c>
      <c r="G1568" s="3" t="s">
        <v>11</v>
      </c>
      <c r="H1568" s="3" t="s">
        <v>12</v>
      </c>
      <c r="I1568" s="3" t="s">
        <v>19</v>
      </c>
      <c r="J1568" s="3" t="s">
        <v>13</v>
      </c>
      <c r="K1568" s="3" t="s">
        <v>34</v>
      </c>
      <c r="L1568" s="3" t="s">
        <v>42</v>
      </c>
      <c r="M1568" s="4">
        <v>3</v>
      </c>
      <c r="N1568" s="5">
        <v>35.9</v>
      </c>
      <c r="O1568" s="6">
        <v>0</v>
      </c>
      <c r="P1568" s="5">
        <v>14.11</v>
      </c>
      <c r="Q1568" s="5">
        <f t="shared" si="96"/>
        <v>107.69999999999999</v>
      </c>
      <c r="R1568" s="5">
        <f t="shared" si="97"/>
        <v>42.33</v>
      </c>
      <c r="S1568" s="5">
        <f t="shared" si="98"/>
        <v>65.36999999999999</v>
      </c>
      <c r="T1568" s="7">
        <f t="shared" si="99"/>
        <v>0.60696378830083564</v>
      </c>
    </row>
    <row r="1569" spans="1:20" ht="15.5" x14ac:dyDescent="0.35">
      <c r="A1569" s="1">
        <v>1397</v>
      </c>
      <c r="B1569" s="2">
        <v>46239</v>
      </c>
      <c r="C1569" s="3">
        <f>YEAR(SalesDataTable[[#This Row],[Order Date]])</f>
        <v>2026</v>
      </c>
      <c r="D1569" s="8" t="str">
        <f>"Q"&amp;ROUNDUP(MONTH(SalesDataTable[[#This Row],[Order Date]])/3,0)</f>
        <v>Q3</v>
      </c>
      <c r="E1569" s="3">
        <f>MONTH(SalesDataTable[[#This Row],[Order Date]])</f>
        <v>8</v>
      </c>
      <c r="F1569" s="3" t="str">
        <f>TEXT(SalesDataTable[[#This Row],[Order Date]],"MMM")</f>
        <v>Aug</v>
      </c>
      <c r="G1569" s="3" t="s">
        <v>6</v>
      </c>
      <c r="H1569" s="3" t="s">
        <v>49</v>
      </c>
      <c r="I1569" s="3" t="s">
        <v>19</v>
      </c>
      <c r="J1569" s="3" t="s">
        <v>16</v>
      </c>
      <c r="K1569" s="3" t="s">
        <v>9</v>
      </c>
      <c r="L1569" s="3" t="s">
        <v>10</v>
      </c>
      <c r="M1569" s="4">
        <v>2</v>
      </c>
      <c r="N1569" s="5">
        <v>90.27</v>
      </c>
      <c r="O1569" s="6">
        <v>0.05</v>
      </c>
      <c r="P1569" s="5">
        <v>46.38</v>
      </c>
      <c r="Q1569" s="5">
        <f t="shared" si="96"/>
        <v>171.51299999999998</v>
      </c>
      <c r="R1569" s="5">
        <f t="shared" si="97"/>
        <v>92.76</v>
      </c>
      <c r="S1569" s="5">
        <f t="shared" si="98"/>
        <v>78.752999999999972</v>
      </c>
      <c r="T1569" s="7">
        <f t="shared" si="99"/>
        <v>0.45916636056742044</v>
      </c>
    </row>
    <row r="1570" spans="1:20" ht="15.5" x14ac:dyDescent="0.35">
      <c r="A1570" s="1">
        <v>2252</v>
      </c>
      <c r="B1570" s="2">
        <v>46239</v>
      </c>
      <c r="C1570" s="3">
        <f>YEAR(SalesDataTable[[#This Row],[Order Date]])</f>
        <v>2026</v>
      </c>
      <c r="D1570" s="8" t="str">
        <f>"Q"&amp;ROUNDUP(MONTH(SalesDataTable[[#This Row],[Order Date]])/3,0)</f>
        <v>Q3</v>
      </c>
      <c r="E1570" s="3">
        <f>MONTH(SalesDataTable[[#This Row],[Order Date]])</f>
        <v>8</v>
      </c>
      <c r="F1570" s="3" t="str">
        <f>TEXT(SalesDataTable[[#This Row],[Order Date]],"MMM")</f>
        <v>Aug</v>
      </c>
      <c r="G1570" s="3" t="s">
        <v>6</v>
      </c>
      <c r="H1570" s="3" t="s">
        <v>41</v>
      </c>
      <c r="I1570" s="3" t="s">
        <v>2</v>
      </c>
      <c r="J1570" s="3" t="s">
        <v>13</v>
      </c>
      <c r="K1570" s="3" t="s">
        <v>4</v>
      </c>
      <c r="L1570" s="3" t="s">
        <v>22</v>
      </c>
      <c r="M1570" s="4">
        <v>1</v>
      </c>
      <c r="N1570" s="5">
        <v>49.68</v>
      </c>
      <c r="O1570" s="6">
        <v>0.05</v>
      </c>
      <c r="P1570" s="5">
        <v>22.02</v>
      </c>
      <c r="Q1570" s="5">
        <f t="shared" si="96"/>
        <v>47.195999999999998</v>
      </c>
      <c r="R1570" s="5">
        <f t="shared" si="97"/>
        <v>22.02</v>
      </c>
      <c r="S1570" s="5">
        <f t="shared" si="98"/>
        <v>25.175999999999998</v>
      </c>
      <c r="T1570" s="7">
        <f t="shared" si="99"/>
        <v>0.53343503686753113</v>
      </c>
    </row>
    <row r="1571" spans="1:20" ht="15.5" x14ac:dyDescent="0.35">
      <c r="A1571" s="1">
        <v>2415</v>
      </c>
      <c r="B1571" s="2">
        <v>46239</v>
      </c>
      <c r="C1571" s="3">
        <f>YEAR(SalesDataTable[[#This Row],[Order Date]])</f>
        <v>2026</v>
      </c>
      <c r="D1571" s="8" t="str">
        <f>"Q"&amp;ROUNDUP(MONTH(SalesDataTable[[#This Row],[Order Date]])/3,0)</f>
        <v>Q3</v>
      </c>
      <c r="E1571" s="3">
        <f>MONTH(SalesDataTable[[#This Row],[Order Date]])</f>
        <v>8</v>
      </c>
      <c r="F1571" s="3" t="str">
        <f>TEXT(SalesDataTable[[#This Row],[Order Date]],"MMM")</f>
        <v>Aug</v>
      </c>
      <c r="G1571" s="3" t="s">
        <v>6</v>
      </c>
      <c r="H1571" s="3" t="s">
        <v>43</v>
      </c>
      <c r="I1571" s="3" t="s">
        <v>2</v>
      </c>
      <c r="J1571" s="3" t="s">
        <v>13</v>
      </c>
      <c r="K1571" s="3" t="s">
        <v>14</v>
      </c>
      <c r="L1571" s="3" t="s">
        <v>44</v>
      </c>
      <c r="M1571" s="4">
        <v>2</v>
      </c>
      <c r="N1571" s="5">
        <v>131.25</v>
      </c>
      <c r="O1571" s="6">
        <v>0.05</v>
      </c>
      <c r="P1571" s="5">
        <v>65.42</v>
      </c>
      <c r="Q1571" s="5">
        <f t="shared" si="96"/>
        <v>249.375</v>
      </c>
      <c r="R1571" s="5">
        <f t="shared" si="97"/>
        <v>130.84</v>
      </c>
      <c r="S1571" s="5">
        <f t="shared" si="98"/>
        <v>118.535</v>
      </c>
      <c r="T1571" s="7">
        <f t="shared" si="99"/>
        <v>0.47532832080200499</v>
      </c>
    </row>
    <row r="1572" spans="1:20" ht="15.5" x14ac:dyDescent="0.35">
      <c r="A1572" s="1">
        <v>2525</v>
      </c>
      <c r="B1572" s="2">
        <v>46239</v>
      </c>
      <c r="C1572" s="3">
        <f>YEAR(SalesDataTable[[#This Row],[Order Date]])</f>
        <v>2026</v>
      </c>
      <c r="D1572" s="8" t="str">
        <f>"Q"&amp;ROUNDUP(MONTH(SalesDataTable[[#This Row],[Order Date]])/3,0)</f>
        <v>Q3</v>
      </c>
      <c r="E1572" s="3">
        <f>MONTH(SalesDataTable[[#This Row],[Order Date]])</f>
        <v>8</v>
      </c>
      <c r="F1572" s="3" t="str">
        <f>TEXT(SalesDataTable[[#This Row],[Order Date]],"MMM")</f>
        <v>Aug</v>
      </c>
      <c r="G1572" s="3" t="s">
        <v>20</v>
      </c>
      <c r="H1572" s="3" t="s">
        <v>21</v>
      </c>
      <c r="I1572" s="3" t="s">
        <v>19</v>
      </c>
      <c r="J1572" s="3" t="s">
        <v>13</v>
      </c>
      <c r="K1572" s="3" t="s">
        <v>34</v>
      </c>
      <c r="L1572" s="3" t="s">
        <v>42</v>
      </c>
      <c r="M1572" s="4">
        <v>2</v>
      </c>
      <c r="N1572" s="5">
        <v>36.78</v>
      </c>
      <c r="O1572" s="6">
        <v>0.05</v>
      </c>
      <c r="P1572" s="5">
        <v>13.85</v>
      </c>
      <c r="Q1572" s="5">
        <f t="shared" si="96"/>
        <v>69.882000000000005</v>
      </c>
      <c r="R1572" s="5">
        <f t="shared" si="97"/>
        <v>27.7</v>
      </c>
      <c r="S1572" s="5">
        <f t="shared" si="98"/>
        <v>42.182000000000002</v>
      </c>
      <c r="T1572" s="7">
        <f t="shared" si="99"/>
        <v>0.60361752668784519</v>
      </c>
    </row>
    <row r="1573" spans="1:20" ht="15.5" x14ac:dyDescent="0.35">
      <c r="A1573" s="1">
        <v>2652</v>
      </c>
      <c r="B1573" s="2">
        <v>46239</v>
      </c>
      <c r="C1573" s="3">
        <f>YEAR(SalesDataTable[[#This Row],[Order Date]])</f>
        <v>2026</v>
      </c>
      <c r="D1573" s="8" t="str">
        <f>"Q"&amp;ROUNDUP(MONTH(SalesDataTable[[#This Row],[Order Date]])/3,0)</f>
        <v>Q3</v>
      </c>
      <c r="E1573" s="3">
        <f>MONTH(SalesDataTable[[#This Row],[Order Date]])</f>
        <v>8</v>
      </c>
      <c r="F1573" s="3" t="str">
        <f>TEXT(SalesDataTable[[#This Row],[Order Date]],"MMM")</f>
        <v>Aug</v>
      </c>
      <c r="G1573" s="3" t="s">
        <v>11</v>
      </c>
      <c r="H1573" s="3" t="s">
        <v>12</v>
      </c>
      <c r="I1573" s="3" t="s">
        <v>19</v>
      </c>
      <c r="J1573" s="3" t="s">
        <v>3</v>
      </c>
      <c r="K1573" s="3" t="s">
        <v>4</v>
      </c>
      <c r="L1573" s="3" t="s">
        <v>5</v>
      </c>
      <c r="M1573" s="4">
        <v>1</v>
      </c>
      <c r="N1573" s="5">
        <v>80.790000000000006</v>
      </c>
      <c r="O1573" s="6">
        <v>0.1</v>
      </c>
      <c r="P1573" s="5">
        <v>43.65</v>
      </c>
      <c r="Q1573" s="5">
        <f t="shared" si="96"/>
        <v>72.711000000000013</v>
      </c>
      <c r="R1573" s="5">
        <f t="shared" si="97"/>
        <v>43.65</v>
      </c>
      <c r="S1573" s="5">
        <f t="shared" si="98"/>
        <v>29.061000000000014</v>
      </c>
      <c r="T1573" s="7">
        <f t="shared" si="99"/>
        <v>0.39967817799232591</v>
      </c>
    </row>
    <row r="1574" spans="1:20" ht="15.5" x14ac:dyDescent="0.35">
      <c r="A1574" s="1">
        <v>4035</v>
      </c>
      <c r="B1574" s="2">
        <v>46239</v>
      </c>
      <c r="C1574" s="3">
        <f>YEAR(SalesDataTable[[#This Row],[Order Date]])</f>
        <v>2026</v>
      </c>
      <c r="D1574" s="8" t="str">
        <f>"Q"&amp;ROUNDUP(MONTH(SalesDataTable[[#This Row],[Order Date]])/3,0)</f>
        <v>Q3</v>
      </c>
      <c r="E1574" s="3">
        <f>MONTH(SalesDataTable[[#This Row],[Order Date]])</f>
        <v>8</v>
      </c>
      <c r="F1574" s="3" t="str">
        <f>TEXT(SalesDataTable[[#This Row],[Order Date]],"MMM")</f>
        <v>Aug</v>
      </c>
      <c r="G1574" s="3" t="s">
        <v>0</v>
      </c>
      <c r="H1574" s="3" t="s">
        <v>36</v>
      </c>
      <c r="I1574" s="3" t="s">
        <v>2</v>
      </c>
      <c r="J1574" s="3" t="s">
        <v>3</v>
      </c>
      <c r="K1574" s="3" t="s">
        <v>4</v>
      </c>
      <c r="L1574" s="3" t="s">
        <v>26</v>
      </c>
      <c r="M1574" s="4">
        <v>2</v>
      </c>
      <c r="N1574" s="5">
        <v>40.53</v>
      </c>
      <c r="O1574" s="6">
        <v>0.05</v>
      </c>
      <c r="P1574" s="5">
        <v>17.100000000000001</v>
      </c>
      <c r="Q1574" s="5">
        <f t="shared" si="96"/>
        <v>77.007000000000005</v>
      </c>
      <c r="R1574" s="5">
        <f t="shared" si="97"/>
        <v>34.200000000000003</v>
      </c>
      <c r="S1574" s="5">
        <f t="shared" si="98"/>
        <v>42.807000000000002</v>
      </c>
      <c r="T1574" s="7">
        <f t="shared" si="99"/>
        <v>0.55588452997779425</v>
      </c>
    </row>
    <row r="1575" spans="1:20" ht="15.5" x14ac:dyDescent="0.35">
      <c r="A1575" s="1">
        <v>4377</v>
      </c>
      <c r="B1575" s="2">
        <v>46239</v>
      </c>
      <c r="C1575" s="3">
        <f>YEAR(SalesDataTable[[#This Row],[Order Date]])</f>
        <v>2026</v>
      </c>
      <c r="D1575" s="8" t="str">
        <f>"Q"&amp;ROUNDUP(MONTH(SalesDataTable[[#This Row],[Order Date]])/3,0)</f>
        <v>Q3</v>
      </c>
      <c r="E1575" s="3">
        <f>MONTH(SalesDataTable[[#This Row],[Order Date]])</f>
        <v>8</v>
      </c>
      <c r="F1575" s="3" t="str">
        <f>TEXT(SalesDataTable[[#This Row],[Order Date]],"MMM")</f>
        <v>Aug</v>
      </c>
      <c r="G1575" s="3" t="s">
        <v>11</v>
      </c>
      <c r="H1575" s="3" t="s">
        <v>12</v>
      </c>
      <c r="I1575" s="3" t="s">
        <v>28</v>
      </c>
      <c r="J1575" s="3" t="s">
        <v>13</v>
      </c>
      <c r="K1575" s="3" t="s">
        <v>4</v>
      </c>
      <c r="L1575" s="3" t="s">
        <v>5</v>
      </c>
      <c r="M1575" s="4">
        <v>2</v>
      </c>
      <c r="N1575" s="5">
        <v>81.66</v>
      </c>
      <c r="O1575" s="6">
        <v>0</v>
      </c>
      <c r="P1575" s="5">
        <v>42.11</v>
      </c>
      <c r="Q1575" s="5">
        <f t="shared" si="96"/>
        <v>163.32</v>
      </c>
      <c r="R1575" s="5">
        <f t="shared" si="97"/>
        <v>84.22</v>
      </c>
      <c r="S1575" s="5">
        <f t="shared" si="98"/>
        <v>79.099999999999994</v>
      </c>
      <c r="T1575" s="7">
        <f t="shared" si="99"/>
        <v>0.48432525104090129</v>
      </c>
    </row>
    <row r="1576" spans="1:20" ht="15.5" x14ac:dyDescent="0.35">
      <c r="A1576" s="1">
        <v>4734</v>
      </c>
      <c r="B1576" s="2">
        <v>46239</v>
      </c>
      <c r="C1576" s="3">
        <f>YEAR(SalesDataTable[[#This Row],[Order Date]])</f>
        <v>2026</v>
      </c>
      <c r="D1576" s="8" t="str">
        <f>"Q"&amp;ROUNDUP(MONTH(SalesDataTable[[#This Row],[Order Date]])/3,0)</f>
        <v>Q3</v>
      </c>
      <c r="E1576" s="3">
        <f>MONTH(SalesDataTable[[#This Row],[Order Date]])</f>
        <v>8</v>
      </c>
      <c r="F1576" s="3" t="str">
        <f>TEXT(SalesDataTable[[#This Row],[Order Date]],"MMM")</f>
        <v>Aug</v>
      </c>
      <c r="G1576" s="3" t="s">
        <v>6</v>
      </c>
      <c r="H1576" s="3" t="s">
        <v>43</v>
      </c>
      <c r="I1576" s="3" t="s">
        <v>28</v>
      </c>
      <c r="J1576" s="3" t="s">
        <v>3</v>
      </c>
      <c r="K1576" s="3" t="s">
        <v>9</v>
      </c>
      <c r="L1576" s="3" t="s">
        <v>17</v>
      </c>
      <c r="M1576" s="4">
        <v>1</v>
      </c>
      <c r="N1576" s="5">
        <v>146.55000000000001</v>
      </c>
      <c r="O1576" s="6">
        <v>0</v>
      </c>
      <c r="P1576" s="5">
        <v>78.8</v>
      </c>
      <c r="Q1576" s="5">
        <f t="shared" si="96"/>
        <v>146.55000000000001</v>
      </c>
      <c r="R1576" s="5">
        <f t="shared" si="97"/>
        <v>78.8</v>
      </c>
      <c r="S1576" s="5">
        <f t="shared" si="98"/>
        <v>67.750000000000014</v>
      </c>
      <c r="T1576" s="7">
        <f t="shared" si="99"/>
        <v>0.46229955646537024</v>
      </c>
    </row>
    <row r="1577" spans="1:20" ht="15.5" x14ac:dyDescent="0.35">
      <c r="A1577" s="1">
        <v>4892</v>
      </c>
      <c r="B1577" s="2">
        <v>46239</v>
      </c>
      <c r="C1577" s="3">
        <f>YEAR(SalesDataTable[[#This Row],[Order Date]])</f>
        <v>2026</v>
      </c>
      <c r="D1577" s="8" t="str">
        <f>"Q"&amp;ROUNDUP(MONTH(SalesDataTable[[#This Row],[Order Date]])/3,0)</f>
        <v>Q3</v>
      </c>
      <c r="E1577" s="3">
        <f>MONTH(SalesDataTable[[#This Row],[Order Date]])</f>
        <v>8</v>
      </c>
      <c r="F1577" s="3" t="str">
        <f>TEXT(SalesDataTable[[#This Row],[Order Date]],"MMM")</f>
        <v>Aug</v>
      </c>
      <c r="G1577" s="3" t="s">
        <v>6</v>
      </c>
      <c r="H1577" s="3" t="s">
        <v>7</v>
      </c>
      <c r="I1577" s="3" t="s">
        <v>19</v>
      </c>
      <c r="J1577" s="3" t="s">
        <v>3</v>
      </c>
      <c r="K1577" s="3" t="s">
        <v>14</v>
      </c>
      <c r="L1577" s="3" t="s">
        <v>48</v>
      </c>
      <c r="M1577" s="4">
        <v>2</v>
      </c>
      <c r="N1577" s="5">
        <v>161.75</v>
      </c>
      <c r="O1577" s="6">
        <v>0.1</v>
      </c>
      <c r="P1577" s="5">
        <v>85.85</v>
      </c>
      <c r="Q1577" s="5">
        <f t="shared" si="96"/>
        <v>291.15000000000003</v>
      </c>
      <c r="R1577" s="5">
        <f t="shared" si="97"/>
        <v>171.7</v>
      </c>
      <c r="S1577" s="5">
        <f t="shared" si="98"/>
        <v>119.45000000000005</v>
      </c>
      <c r="T1577" s="7">
        <f t="shared" si="99"/>
        <v>0.41026962047054794</v>
      </c>
    </row>
    <row r="1578" spans="1:20" ht="15.5" x14ac:dyDescent="0.35">
      <c r="A1578" s="1">
        <v>5059</v>
      </c>
      <c r="B1578" s="2">
        <v>46239</v>
      </c>
      <c r="C1578" s="3">
        <f>YEAR(SalesDataTable[[#This Row],[Order Date]])</f>
        <v>2026</v>
      </c>
      <c r="D1578" s="8" t="str">
        <f>"Q"&amp;ROUNDUP(MONTH(SalesDataTable[[#This Row],[Order Date]])/3,0)</f>
        <v>Q3</v>
      </c>
      <c r="E1578" s="3">
        <f>MONTH(SalesDataTable[[#This Row],[Order Date]])</f>
        <v>8</v>
      </c>
      <c r="F1578" s="3" t="str">
        <f>TEXT(SalesDataTable[[#This Row],[Order Date]],"MMM")</f>
        <v>Aug</v>
      </c>
      <c r="G1578" s="3" t="s">
        <v>6</v>
      </c>
      <c r="H1578" s="3" t="s">
        <v>7</v>
      </c>
      <c r="I1578" s="3" t="s">
        <v>28</v>
      </c>
      <c r="J1578" s="3" t="s">
        <v>3</v>
      </c>
      <c r="K1578" s="3" t="s">
        <v>23</v>
      </c>
      <c r="L1578" s="3" t="s">
        <v>51</v>
      </c>
      <c r="M1578" s="4">
        <v>2</v>
      </c>
      <c r="N1578" s="5">
        <v>122.47</v>
      </c>
      <c r="O1578" s="6">
        <v>0</v>
      </c>
      <c r="P1578" s="5">
        <v>59.73</v>
      </c>
      <c r="Q1578" s="5">
        <f t="shared" si="96"/>
        <v>244.94</v>
      </c>
      <c r="R1578" s="5">
        <f t="shared" si="97"/>
        <v>119.46</v>
      </c>
      <c r="S1578" s="5">
        <f t="shared" si="98"/>
        <v>125.48</v>
      </c>
      <c r="T1578" s="7">
        <f t="shared" si="99"/>
        <v>0.5122887237690863</v>
      </c>
    </row>
    <row r="1579" spans="1:20" ht="15.5" x14ac:dyDescent="0.35">
      <c r="A1579" s="1">
        <v>835</v>
      </c>
      <c r="B1579" s="2">
        <v>46240</v>
      </c>
      <c r="C1579" s="3">
        <f>YEAR(SalesDataTable[[#This Row],[Order Date]])</f>
        <v>2026</v>
      </c>
      <c r="D1579" s="8" t="str">
        <f>"Q"&amp;ROUNDUP(MONTH(SalesDataTable[[#This Row],[Order Date]])/3,0)</f>
        <v>Q3</v>
      </c>
      <c r="E1579" s="3">
        <f>MONTH(SalesDataTable[[#This Row],[Order Date]])</f>
        <v>8</v>
      </c>
      <c r="F1579" s="3" t="str">
        <f>TEXT(SalesDataTable[[#This Row],[Order Date]],"MMM")</f>
        <v>Aug</v>
      </c>
      <c r="G1579" s="3" t="s">
        <v>20</v>
      </c>
      <c r="H1579" s="3" t="s">
        <v>31</v>
      </c>
      <c r="I1579" s="3" t="s">
        <v>28</v>
      </c>
      <c r="J1579" s="3" t="s">
        <v>3</v>
      </c>
      <c r="K1579" s="3" t="s">
        <v>9</v>
      </c>
      <c r="L1579" s="3" t="s">
        <v>46</v>
      </c>
      <c r="M1579" s="4">
        <v>3</v>
      </c>
      <c r="N1579" s="5">
        <v>70.930000000000007</v>
      </c>
      <c r="O1579" s="6">
        <v>0</v>
      </c>
      <c r="P1579" s="5">
        <v>32.9</v>
      </c>
      <c r="Q1579" s="5">
        <f t="shared" si="96"/>
        <v>212.79000000000002</v>
      </c>
      <c r="R1579" s="5">
        <f t="shared" si="97"/>
        <v>98.699999999999989</v>
      </c>
      <c r="S1579" s="5">
        <f t="shared" si="98"/>
        <v>114.09000000000003</v>
      </c>
      <c r="T1579" s="7">
        <f t="shared" si="99"/>
        <v>0.53616241364725792</v>
      </c>
    </row>
    <row r="1580" spans="1:20" ht="15.5" x14ac:dyDescent="0.35">
      <c r="A1580" s="1">
        <v>1104</v>
      </c>
      <c r="B1580" s="2">
        <v>46240</v>
      </c>
      <c r="C1580" s="3">
        <f>YEAR(SalesDataTable[[#This Row],[Order Date]])</f>
        <v>2026</v>
      </c>
      <c r="D1580" s="8" t="str">
        <f>"Q"&amp;ROUNDUP(MONTH(SalesDataTable[[#This Row],[Order Date]])/3,0)</f>
        <v>Q3</v>
      </c>
      <c r="E1580" s="3">
        <f>MONTH(SalesDataTable[[#This Row],[Order Date]])</f>
        <v>8</v>
      </c>
      <c r="F1580" s="3" t="str">
        <f>TEXT(SalesDataTable[[#This Row],[Order Date]],"MMM")</f>
        <v>Aug</v>
      </c>
      <c r="G1580" s="3" t="s">
        <v>0</v>
      </c>
      <c r="H1580" s="3" t="s">
        <v>50</v>
      </c>
      <c r="I1580" s="3" t="s">
        <v>2</v>
      </c>
      <c r="J1580" s="3" t="s">
        <v>3</v>
      </c>
      <c r="K1580" s="3" t="s">
        <v>23</v>
      </c>
      <c r="L1580" s="3" t="s">
        <v>29</v>
      </c>
      <c r="M1580" s="4">
        <v>1</v>
      </c>
      <c r="N1580" s="5">
        <v>191.44</v>
      </c>
      <c r="O1580" s="6">
        <v>0</v>
      </c>
      <c r="P1580" s="5">
        <v>102.13</v>
      </c>
      <c r="Q1580" s="5">
        <f t="shared" si="96"/>
        <v>191.44</v>
      </c>
      <c r="R1580" s="5">
        <f t="shared" si="97"/>
        <v>102.13</v>
      </c>
      <c r="S1580" s="5">
        <f t="shared" si="98"/>
        <v>89.31</v>
      </c>
      <c r="T1580" s="7">
        <f t="shared" si="99"/>
        <v>0.46651692436272463</v>
      </c>
    </row>
    <row r="1581" spans="1:20" ht="15.5" x14ac:dyDescent="0.35">
      <c r="A1581" s="1">
        <v>1976</v>
      </c>
      <c r="B1581" s="2">
        <v>46240</v>
      </c>
      <c r="C1581" s="3">
        <f>YEAR(SalesDataTable[[#This Row],[Order Date]])</f>
        <v>2026</v>
      </c>
      <c r="D1581" s="8" t="str">
        <f>"Q"&amp;ROUNDUP(MONTH(SalesDataTable[[#This Row],[Order Date]])/3,0)</f>
        <v>Q3</v>
      </c>
      <c r="E1581" s="3">
        <f>MONTH(SalesDataTable[[#This Row],[Order Date]])</f>
        <v>8</v>
      </c>
      <c r="F1581" s="3" t="str">
        <f>TEXT(SalesDataTable[[#This Row],[Order Date]],"MMM")</f>
        <v>Aug</v>
      </c>
      <c r="G1581" s="3" t="s">
        <v>20</v>
      </c>
      <c r="H1581" s="3" t="s">
        <v>33</v>
      </c>
      <c r="I1581" s="3" t="s">
        <v>2</v>
      </c>
      <c r="J1581" s="3" t="s">
        <v>3</v>
      </c>
      <c r="K1581" s="3" t="s">
        <v>4</v>
      </c>
      <c r="L1581" s="3" t="s">
        <v>5</v>
      </c>
      <c r="M1581" s="4">
        <v>2</v>
      </c>
      <c r="N1581" s="5">
        <v>82.92</v>
      </c>
      <c r="O1581" s="6">
        <v>0</v>
      </c>
      <c r="P1581" s="5">
        <v>41.64</v>
      </c>
      <c r="Q1581" s="5">
        <f t="shared" si="96"/>
        <v>165.84</v>
      </c>
      <c r="R1581" s="5">
        <f t="shared" si="97"/>
        <v>83.28</v>
      </c>
      <c r="S1581" s="5">
        <f t="shared" si="98"/>
        <v>82.56</v>
      </c>
      <c r="T1581" s="7">
        <f t="shared" si="99"/>
        <v>0.49782923299565845</v>
      </c>
    </row>
    <row r="1582" spans="1:20" ht="15.5" x14ac:dyDescent="0.35">
      <c r="A1582" s="1">
        <v>2596</v>
      </c>
      <c r="B1582" s="2">
        <v>46240</v>
      </c>
      <c r="C1582" s="3">
        <f>YEAR(SalesDataTable[[#This Row],[Order Date]])</f>
        <v>2026</v>
      </c>
      <c r="D1582" s="8" t="str">
        <f>"Q"&amp;ROUNDUP(MONTH(SalesDataTable[[#This Row],[Order Date]])/3,0)</f>
        <v>Q3</v>
      </c>
      <c r="E1582" s="3">
        <f>MONTH(SalesDataTable[[#This Row],[Order Date]])</f>
        <v>8</v>
      </c>
      <c r="F1582" s="3" t="str">
        <f>TEXT(SalesDataTable[[#This Row],[Order Date]],"MMM")</f>
        <v>Aug</v>
      </c>
      <c r="G1582" s="3" t="s">
        <v>11</v>
      </c>
      <c r="H1582" s="3" t="s">
        <v>18</v>
      </c>
      <c r="I1582" s="3" t="s">
        <v>19</v>
      </c>
      <c r="J1582" s="3" t="s">
        <v>3</v>
      </c>
      <c r="K1582" s="3" t="s">
        <v>23</v>
      </c>
      <c r="L1582" s="3" t="s">
        <v>40</v>
      </c>
      <c r="M1582" s="4">
        <v>1</v>
      </c>
      <c r="N1582" s="5">
        <v>82.82</v>
      </c>
      <c r="O1582" s="6">
        <v>0</v>
      </c>
      <c r="P1582" s="5">
        <v>38.83</v>
      </c>
      <c r="Q1582" s="5">
        <f t="shared" si="96"/>
        <v>82.82</v>
      </c>
      <c r="R1582" s="5">
        <f t="shared" si="97"/>
        <v>38.83</v>
      </c>
      <c r="S1582" s="5">
        <f t="shared" si="98"/>
        <v>43.989999999999995</v>
      </c>
      <c r="T1582" s="7">
        <f t="shared" si="99"/>
        <v>0.53115189567737264</v>
      </c>
    </row>
    <row r="1583" spans="1:20" ht="15.5" x14ac:dyDescent="0.35">
      <c r="A1583" s="1">
        <v>2693</v>
      </c>
      <c r="B1583" s="2">
        <v>46240</v>
      </c>
      <c r="C1583" s="3">
        <f>YEAR(SalesDataTable[[#This Row],[Order Date]])</f>
        <v>2026</v>
      </c>
      <c r="D1583" s="8" t="str">
        <f>"Q"&amp;ROUNDUP(MONTH(SalesDataTable[[#This Row],[Order Date]])/3,0)</f>
        <v>Q3</v>
      </c>
      <c r="E1583" s="3">
        <f>MONTH(SalesDataTable[[#This Row],[Order Date]])</f>
        <v>8</v>
      </c>
      <c r="F1583" s="3" t="str">
        <f>TEXT(SalesDataTable[[#This Row],[Order Date]],"MMM")</f>
        <v>Aug</v>
      </c>
      <c r="G1583" s="3" t="s">
        <v>20</v>
      </c>
      <c r="H1583" s="3" t="s">
        <v>33</v>
      </c>
      <c r="I1583" s="3" t="s">
        <v>2</v>
      </c>
      <c r="J1583" s="3" t="s">
        <v>13</v>
      </c>
      <c r="K1583" s="3" t="s">
        <v>23</v>
      </c>
      <c r="L1583" s="3" t="s">
        <v>24</v>
      </c>
      <c r="M1583" s="4">
        <v>1</v>
      </c>
      <c r="N1583" s="5">
        <v>335.26</v>
      </c>
      <c r="O1583" s="6">
        <v>0.05</v>
      </c>
      <c r="P1583" s="5">
        <v>193.73</v>
      </c>
      <c r="Q1583" s="5">
        <f t="shared" si="96"/>
        <v>318.49699999999996</v>
      </c>
      <c r="R1583" s="5">
        <f t="shared" si="97"/>
        <v>193.73</v>
      </c>
      <c r="S1583" s="5">
        <f t="shared" si="98"/>
        <v>124.76699999999997</v>
      </c>
      <c r="T1583" s="7">
        <f t="shared" si="99"/>
        <v>0.39173681384754011</v>
      </c>
    </row>
    <row r="1584" spans="1:20" ht="15.5" x14ac:dyDescent="0.35">
      <c r="A1584" s="1">
        <v>3045</v>
      </c>
      <c r="B1584" s="2">
        <v>46240</v>
      </c>
      <c r="C1584" s="3">
        <f>YEAR(SalesDataTable[[#This Row],[Order Date]])</f>
        <v>2026</v>
      </c>
      <c r="D1584" s="8" t="str">
        <f>"Q"&amp;ROUNDUP(MONTH(SalesDataTable[[#This Row],[Order Date]])/3,0)</f>
        <v>Q3</v>
      </c>
      <c r="E1584" s="3">
        <f>MONTH(SalesDataTable[[#This Row],[Order Date]])</f>
        <v>8</v>
      </c>
      <c r="F1584" s="3" t="str">
        <f>TEXT(SalesDataTable[[#This Row],[Order Date]],"MMM")</f>
        <v>Aug</v>
      </c>
      <c r="G1584" s="3" t="s">
        <v>11</v>
      </c>
      <c r="H1584" s="3" t="s">
        <v>52</v>
      </c>
      <c r="I1584" s="3" t="s">
        <v>28</v>
      </c>
      <c r="J1584" s="3" t="s">
        <v>16</v>
      </c>
      <c r="K1584" s="3" t="s">
        <v>14</v>
      </c>
      <c r="L1584" s="3" t="s">
        <v>32</v>
      </c>
      <c r="M1584" s="4">
        <v>1</v>
      </c>
      <c r="N1584" s="5">
        <v>47.19</v>
      </c>
      <c r="O1584" s="6">
        <v>0.05</v>
      </c>
      <c r="P1584" s="5">
        <v>18.11</v>
      </c>
      <c r="Q1584" s="5">
        <f t="shared" si="96"/>
        <v>44.830499999999994</v>
      </c>
      <c r="R1584" s="5">
        <f t="shared" si="97"/>
        <v>18.11</v>
      </c>
      <c r="S1584" s="5">
        <f t="shared" si="98"/>
        <v>26.720499999999994</v>
      </c>
      <c r="T1584" s="7">
        <f t="shared" si="99"/>
        <v>0.59603395010093574</v>
      </c>
    </row>
    <row r="1585" spans="1:20" ht="15.5" x14ac:dyDescent="0.35">
      <c r="A1585" s="1">
        <v>3340</v>
      </c>
      <c r="B1585" s="2">
        <v>46240</v>
      </c>
      <c r="C1585" s="3">
        <f>YEAR(SalesDataTable[[#This Row],[Order Date]])</f>
        <v>2026</v>
      </c>
      <c r="D1585" s="8" t="str">
        <f>"Q"&amp;ROUNDUP(MONTH(SalesDataTable[[#This Row],[Order Date]])/3,0)</f>
        <v>Q3</v>
      </c>
      <c r="E1585" s="3">
        <f>MONTH(SalesDataTable[[#This Row],[Order Date]])</f>
        <v>8</v>
      </c>
      <c r="F1585" s="3" t="str">
        <f>TEXT(SalesDataTable[[#This Row],[Order Date]],"MMM")</f>
        <v>Aug</v>
      </c>
      <c r="G1585" s="3" t="s">
        <v>11</v>
      </c>
      <c r="H1585" s="3" t="s">
        <v>52</v>
      </c>
      <c r="I1585" s="3" t="s">
        <v>28</v>
      </c>
      <c r="J1585" s="3" t="s">
        <v>3</v>
      </c>
      <c r="K1585" s="3" t="s">
        <v>9</v>
      </c>
      <c r="L1585" s="3" t="s">
        <v>10</v>
      </c>
      <c r="M1585" s="4">
        <v>3</v>
      </c>
      <c r="N1585" s="5">
        <v>91.57</v>
      </c>
      <c r="O1585" s="6">
        <v>0</v>
      </c>
      <c r="P1585" s="5">
        <v>44.52</v>
      </c>
      <c r="Q1585" s="5">
        <f t="shared" si="96"/>
        <v>274.70999999999998</v>
      </c>
      <c r="R1585" s="5">
        <f t="shared" si="97"/>
        <v>133.56</v>
      </c>
      <c r="S1585" s="5">
        <f t="shared" si="98"/>
        <v>141.14999999999998</v>
      </c>
      <c r="T1585" s="7">
        <f t="shared" si="99"/>
        <v>0.51381456808998571</v>
      </c>
    </row>
    <row r="1586" spans="1:20" ht="15.5" x14ac:dyDescent="0.35">
      <c r="A1586" s="1">
        <v>3553</v>
      </c>
      <c r="B1586" s="2">
        <v>46240</v>
      </c>
      <c r="C1586" s="3">
        <f>YEAR(SalesDataTable[[#This Row],[Order Date]])</f>
        <v>2026</v>
      </c>
      <c r="D1586" s="8" t="str">
        <f>"Q"&amp;ROUNDUP(MONTH(SalesDataTable[[#This Row],[Order Date]])/3,0)</f>
        <v>Q3</v>
      </c>
      <c r="E1586" s="3">
        <f>MONTH(SalesDataTable[[#This Row],[Order Date]])</f>
        <v>8</v>
      </c>
      <c r="F1586" s="3" t="str">
        <f>TEXT(SalesDataTable[[#This Row],[Order Date]],"MMM")</f>
        <v>Aug</v>
      </c>
      <c r="G1586" s="3" t="s">
        <v>20</v>
      </c>
      <c r="H1586" s="3" t="s">
        <v>47</v>
      </c>
      <c r="I1586" s="3" t="s">
        <v>2</v>
      </c>
      <c r="J1586" s="3" t="s">
        <v>13</v>
      </c>
      <c r="K1586" s="3" t="s">
        <v>9</v>
      </c>
      <c r="L1586" s="3" t="s">
        <v>37</v>
      </c>
      <c r="M1586" s="4">
        <v>4</v>
      </c>
      <c r="N1586" s="5">
        <v>154.41999999999999</v>
      </c>
      <c r="O1586" s="6">
        <v>0</v>
      </c>
      <c r="P1586" s="5">
        <v>77.86</v>
      </c>
      <c r="Q1586" s="5">
        <f t="shared" si="96"/>
        <v>617.67999999999995</v>
      </c>
      <c r="R1586" s="5">
        <f t="shared" si="97"/>
        <v>311.44</v>
      </c>
      <c r="S1586" s="5">
        <f t="shared" si="98"/>
        <v>306.23999999999995</v>
      </c>
      <c r="T1586" s="7">
        <f t="shared" si="99"/>
        <v>0.49579070068643954</v>
      </c>
    </row>
    <row r="1587" spans="1:20" ht="15.5" x14ac:dyDescent="0.35">
      <c r="A1587" s="1">
        <v>3807</v>
      </c>
      <c r="B1587" s="2">
        <v>46240</v>
      </c>
      <c r="C1587" s="3">
        <f>YEAR(SalesDataTable[[#This Row],[Order Date]])</f>
        <v>2026</v>
      </c>
      <c r="D1587" s="8" t="str">
        <f>"Q"&amp;ROUNDUP(MONTH(SalesDataTable[[#This Row],[Order Date]])/3,0)</f>
        <v>Q3</v>
      </c>
      <c r="E1587" s="3">
        <f>MONTH(SalesDataTable[[#This Row],[Order Date]])</f>
        <v>8</v>
      </c>
      <c r="F1587" s="3" t="str">
        <f>TEXT(SalesDataTable[[#This Row],[Order Date]],"MMM")</f>
        <v>Aug</v>
      </c>
      <c r="G1587" s="3" t="s">
        <v>0</v>
      </c>
      <c r="H1587" s="3" t="s">
        <v>1</v>
      </c>
      <c r="I1587" s="3" t="s">
        <v>28</v>
      </c>
      <c r="J1587" s="3" t="s">
        <v>3</v>
      </c>
      <c r="K1587" s="3" t="s">
        <v>4</v>
      </c>
      <c r="L1587" s="3" t="s">
        <v>22</v>
      </c>
      <c r="M1587" s="4">
        <v>2</v>
      </c>
      <c r="N1587" s="5">
        <v>49.91</v>
      </c>
      <c r="O1587" s="6">
        <v>0.05</v>
      </c>
      <c r="P1587" s="5">
        <v>21.86</v>
      </c>
      <c r="Q1587" s="5">
        <f t="shared" si="96"/>
        <v>94.828999999999994</v>
      </c>
      <c r="R1587" s="5">
        <f t="shared" si="97"/>
        <v>43.72</v>
      </c>
      <c r="S1587" s="5">
        <f t="shared" si="98"/>
        <v>51.108999999999995</v>
      </c>
      <c r="T1587" s="7">
        <f t="shared" si="99"/>
        <v>0.53895960096594919</v>
      </c>
    </row>
    <row r="1588" spans="1:20" ht="15.5" x14ac:dyDescent="0.35">
      <c r="A1588" s="1">
        <v>4061</v>
      </c>
      <c r="B1588" s="2">
        <v>46240</v>
      </c>
      <c r="C1588" s="3">
        <f>YEAR(SalesDataTable[[#This Row],[Order Date]])</f>
        <v>2026</v>
      </c>
      <c r="D1588" s="8" t="str">
        <f>"Q"&amp;ROUNDUP(MONTH(SalesDataTable[[#This Row],[Order Date]])/3,0)</f>
        <v>Q3</v>
      </c>
      <c r="E1588" s="3">
        <f>MONTH(SalesDataTable[[#This Row],[Order Date]])</f>
        <v>8</v>
      </c>
      <c r="F1588" s="3" t="str">
        <f>TEXT(SalesDataTable[[#This Row],[Order Date]],"MMM")</f>
        <v>Aug</v>
      </c>
      <c r="G1588" s="3" t="s">
        <v>20</v>
      </c>
      <c r="H1588" s="3" t="s">
        <v>33</v>
      </c>
      <c r="I1588" s="3" t="s">
        <v>28</v>
      </c>
      <c r="J1588" s="3" t="s">
        <v>3</v>
      </c>
      <c r="K1588" s="3" t="s">
        <v>9</v>
      </c>
      <c r="L1588" s="3" t="s">
        <v>10</v>
      </c>
      <c r="M1588" s="4">
        <v>1</v>
      </c>
      <c r="N1588" s="5">
        <v>91.58</v>
      </c>
      <c r="O1588" s="6">
        <v>0.1</v>
      </c>
      <c r="P1588" s="5">
        <v>44.87</v>
      </c>
      <c r="Q1588" s="5">
        <f t="shared" si="96"/>
        <v>82.421999999999997</v>
      </c>
      <c r="R1588" s="5">
        <f t="shared" si="97"/>
        <v>44.87</v>
      </c>
      <c r="S1588" s="5">
        <f t="shared" si="98"/>
        <v>37.552</v>
      </c>
      <c r="T1588" s="7">
        <f t="shared" si="99"/>
        <v>0.45560651282424597</v>
      </c>
    </row>
    <row r="1589" spans="1:20" ht="15.5" x14ac:dyDescent="0.35">
      <c r="A1589" s="1">
        <v>4645</v>
      </c>
      <c r="B1589" s="2">
        <v>46240</v>
      </c>
      <c r="C1589" s="3">
        <f>YEAR(SalesDataTable[[#This Row],[Order Date]])</f>
        <v>2026</v>
      </c>
      <c r="D1589" s="8" t="str">
        <f>"Q"&amp;ROUNDUP(MONTH(SalesDataTable[[#This Row],[Order Date]])/3,0)</f>
        <v>Q3</v>
      </c>
      <c r="E1589" s="3">
        <f>MONTH(SalesDataTable[[#This Row],[Order Date]])</f>
        <v>8</v>
      </c>
      <c r="F1589" s="3" t="str">
        <f>TEXT(SalesDataTable[[#This Row],[Order Date]],"MMM")</f>
        <v>Aug</v>
      </c>
      <c r="G1589" s="3" t="s">
        <v>11</v>
      </c>
      <c r="H1589" s="3" t="s">
        <v>39</v>
      </c>
      <c r="I1589" s="3" t="s">
        <v>2</v>
      </c>
      <c r="J1589" s="3" t="s">
        <v>13</v>
      </c>
      <c r="K1589" s="3" t="s">
        <v>34</v>
      </c>
      <c r="L1589" s="3" t="s">
        <v>35</v>
      </c>
      <c r="M1589" s="4">
        <v>3</v>
      </c>
      <c r="N1589" s="5">
        <v>41.11</v>
      </c>
      <c r="O1589" s="6">
        <v>0</v>
      </c>
      <c r="P1589" s="5">
        <v>14.49</v>
      </c>
      <c r="Q1589" s="5">
        <f t="shared" si="96"/>
        <v>123.33</v>
      </c>
      <c r="R1589" s="5">
        <f t="shared" si="97"/>
        <v>43.47</v>
      </c>
      <c r="S1589" s="5">
        <f t="shared" si="98"/>
        <v>79.86</v>
      </c>
      <c r="T1589" s="7">
        <f t="shared" si="99"/>
        <v>0.64753101435173921</v>
      </c>
    </row>
    <row r="1590" spans="1:20" ht="15.5" x14ac:dyDescent="0.35">
      <c r="A1590" s="1">
        <v>5104</v>
      </c>
      <c r="B1590" s="2">
        <v>46240</v>
      </c>
      <c r="C1590" s="3">
        <f>YEAR(SalesDataTable[[#This Row],[Order Date]])</f>
        <v>2026</v>
      </c>
      <c r="D1590" s="8" t="str">
        <f>"Q"&amp;ROUNDUP(MONTH(SalesDataTable[[#This Row],[Order Date]])/3,0)</f>
        <v>Q3</v>
      </c>
      <c r="E1590" s="3">
        <f>MONTH(SalesDataTable[[#This Row],[Order Date]])</f>
        <v>8</v>
      </c>
      <c r="F1590" s="3" t="str">
        <f>TEXT(SalesDataTable[[#This Row],[Order Date]],"MMM")</f>
        <v>Aug</v>
      </c>
      <c r="G1590" s="3" t="s">
        <v>6</v>
      </c>
      <c r="H1590" s="3" t="s">
        <v>43</v>
      </c>
      <c r="I1590" s="3" t="s">
        <v>2</v>
      </c>
      <c r="J1590" s="3" t="s">
        <v>3</v>
      </c>
      <c r="K1590" s="3" t="s">
        <v>14</v>
      </c>
      <c r="L1590" s="3" t="s">
        <v>15</v>
      </c>
      <c r="M1590" s="4">
        <v>4</v>
      </c>
      <c r="N1590" s="5">
        <v>35.9</v>
      </c>
      <c r="O1590" s="6">
        <v>0</v>
      </c>
      <c r="P1590" s="5">
        <v>13.49</v>
      </c>
      <c r="Q1590" s="5">
        <f t="shared" si="96"/>
        <v>143.6</v>
      </c>
      <c r="R1590" s="5">
        <f t="shared" si="97"/>
        <v>53.96</v>
      </c>
      <c r="S1590" s="5">
        <f t="shared" si="98"/>
        <v>89.639999999999986</v>
      </c>
      <c r="T1590" s="7">
        <f t="shared" si="99"/>
        <v>0.62423398328690805</v>
      </c>
    </row>
    <row r="1591" spans="1:20" ht="15.5" x14ac:dyDescent="0.35">
      <c r="A1591" s="1">
        <v>813</v>
      </c>
      <c r="B1591" s="2">
        <v>46241</v>
      </c>
      <c r="C1591" s="3">
        <f>YEAR(SalesDataTable[[#This Row],[Order Date]])</f>
        <v>2026</v>
      </c>
      <c r="D1591" s="8" t="str">
        <f>"Q"&amp;ROUNDUP(MONTH(SalesDataTable[[#This Row],[Order Date]])/3,0)</f>
        <v>Q3</v>
      </c>
      <c r="E1591" s="3">
        <f>MONTH(SalesDataTable[[#This Row],[Order Date]])</f>
        <v>8</v>
      </c>
      <c r="F1591" s="3" t="str">
        <f>TEXT(SalesDataTable[[#This Row],[Order Date]],"MMM")</f>
        <v>Aug</v>
      </c>
      <c r="G1591" s="3" t="s">
        <v>11</v>
      </c>
      <c r="H1591" s="3" t="s">
        <v>52</v>
      </c>
      <c r="I1591" s="3" t="s">
        <v>2</v>
      </c>
      <c r="J1591" s="3" t="s">
        <v>3</v>
      </c>
      <c r="K1591" s="3" t="s">
        <v>34</v>
      </c>
      <c r="L1591" s="3" t="s">
        <v>42</v>
      </c>
      <c r="M1591" s="4">
        <v>1</v>
      </c>
      <c r="N1591" s="5">
        <v>36.33</v>
      </c>
      <c r="O1591" s="6">
        <v>0.05</v>
      </c>
      <c r="P1591" s="5">
        <v>13.78</v>
      </c>
      <c r="Q1591" s="5">
        <f t="shared" si="96"/>
        <v>34.513499999999993</v>
      </c>
      <c r="R1591" s="5">
        <f t="shared" si="97"/>
        <v>13.78</v>
      </c>
      <c r="S1591" s="5">
        <f t="shared" si="98"/>
        <v>20.733499999999992</v>
      </c>
      <c r="T1591" s="7">
        <f t="shared" si="99"/>
        <v>0.60073594390600771</v>
      </c>
    </row>
    <row r="1592" spans="1:20" ht="15.5" x14ac:dyDescent="0.35">
      <c r="A1592" s="1">
        <v>836</v>
      </c>
      <c r="B1592" s="2">
        <v>46241</v>
      </c>
      <c r="C1592" s="3">
        <f>YEAR(SalesDataTable[[#This Row],[Order Date]])</f>
        <v>2026</v>
      </c>
      <c r="D1592" s="8" t="str">
        <f>"Q"&amp;ROUNDUP(MONTH(SalesDataTable[[#This Row],[Order Date]])/3,0)</f>
        <v>Q3</v>
      </c>
      <c r="E1592" s="3">
        <f>MONTH(SalesDataTable[[#This Row],[Order Date]])</f>
        <v>8</v>
      </c>
      <c r="F1592" s="3" t="str">
        <f>TEXT(SalesDataTable[[#This Row],[Order Date]],"MMM")</f>
        <v>Aug</v>
      </c>
      <c r="G1592" s="3" t="s">
        <v>6</v>
      </c>
      <c r="H1592" s="3" t="s">
        <v>49</v>
      </c>
      <c r="I1592" s="3" t="s">
        <v>28</v>
      </c>
      <c r="J1592" s="3" t="s">
        <v>13</v>
      </c>
      <c r="K1592" s="3" t="s">
        <v>14</v>
      </c>
      <c r="L1592" s="3" t="s">
        <v>32</v>
      </c>
      <c r="M1592" s="4">
        <v>5</v>
      </c>
      <c r="N1592" s="5">
        <v>45.94</v>
      </c>
      <c r="O1592" s="6">
        <v>0.05</v>
      </c>
      <c r="P1592" s="5">
        <v>18.059999999999999</v>
      </c>
      <c r="Q1592" s="5">
        <f t="shared" si="96"/>
        <v>218.21499999999997</v>
      </c>
      <c r="R1592" s="5">
        <f t="shared" si="97"/>
        <v>90.3</v>
      </c>
      <c r="S1592" s="5">
        <f t="shared" si="98"/>
        <v>127.91499999999998</v>
      </c>
      <c r="T1592" s="7">
        <f t="shared" si="99"/>
        <v>0.5861879339183832</v>
      </c>
    </row>
    <row r="1593" spans="1:20" ht="15.5" x14ac:dyDescent="0.35">
      <c r="A1593" s="1">
        <v>1266</v>
      </c>
      <c r="B1593" s="2">
        <v>46241</v>
      </c>
      <c r="C1593" s="3">
        <f>YEAR(SalesDataTable[[#This Row],[Order Date]])</f>
        <v>2026</v>
      </c>
      <c r="D1593" s="8" t="str">
        <f>"Q"&amp;ROUNDUP(MONTH(SalesDataTable[[#This Row],[Order Date]])/3,0)</f>
        <v>Q3</v>
      </c>
      <c r="E1593" s="3">
        <f>MONTH(SalesDataTable[[#This Row],[Order Date]])</f>
        <v>8</v>
      </c>
      <c r="F1593" s="3" t="str">
        <f>TEXT(SalesDataTable[[#This Row],[Order Date]],"MMM")</f>
        <v>Aug</v>
      </c>
      <c r="G1593" s="3" t="s">
        <v>0</v>
      </c>
      <c r="H1593" s="3" t="s">
        <v>50</v>
      </c>
      <c r="I1593" s="3" t="s">
        <v>19</v>
      </c>
      <c r="J1593" s="3" t="s">
        <v>3</v>
      </c>
      <c r="K1593" s="3" t="s">
        <v>34</v>
      </c>
      <c r="L1593" s="3" t="s">
        <v>42</v>
      </c>
      <c r="M1593" s="4">
        <v>1</v>
      </c>
      <c r="N1593" s="5">
        <v>36.630000000000003</v>
      </c>
      <c r="O1593" s="6">
        <v>0</v>
      </c>
      <c r="P1593" s="5">
        <v>13.7</v>
      </c>
      <c r="Q1593" s="5">
        <f t="shared" si="96"/>
        <v>36.630000000000003</v>
      </c>
      <c r="R1593" s="5">
        <f t="shared" si="97"/>
        <v>13.7</v>
      </c>
      <c r="S1593" s="5">
        <f t="shared" si="98"/>
        <v>22.930000000000003</v>
      </c>
      <c r="T1593" s="7">
        <f t="shared" si="99"/>
        <v>0.62598962598962604</v>
      </c>
    </row>
    <row r="1594" spans="1:20" ht="15.5" x14ac:dyDescent="0.35">
      <c r="A1594" s="1">
        <v>2201</v>
      </c>
      <c r="B1594" s="2">
        <v>46241</v>
      </c>
      <c r="C1594" s="3">
        <f>YEAR(SalesDataTable[[#This Row],[Order Date]])</f>
        <v>2026</v>
      </c>
      <c r="D1594" s="8" t="str">
        <f>"Q"&amp;ROUNDUP(MONTH(SalesDataTable[[#This Row],[Order Date]])/3,0)</f>
        <v>Q3</v>
      </c>
      <c r="E1594" s="3">
        <f>MONTH(SalesDataTable[[#This Row],[Order Date]])</f>
        <v>8</v>
      </c>
      <c r="F1594" s="3" t="str">
        <f>TEXT(SalesDataTable[[#This Row],[Order Date]],"MMM")</f>
        <v>Aug</v>
      </c>
      <c r="G1594" s="3" t="s">
        <v>6</v>
      </c>
      <c r="H1594" s="3" t="s">
        <v>7</v>
      </c>
      <c r="I1594" s="3" t="s">
        <v>2</v>
      </c>
      <c r="J1594" s="3" t="s">
        <v>3</v>
      </c>
      <c r="K1594" s="3" t="s">
        <v>9</v>
      </c>
      <c r="L1594" s="3" t="s">
        <v>17</v>
      </c>
      <c r="M1594" s="4">
        <v>1</v>
      </c>
      <c r="N1594" s="5">
        <v>141.38</v>
      </c>
      <c r="O1594" s="6">
        <v>0.05</v>
      </c>
      <c r="P1594" s="5">
        <v>77.14</v>
      </c>
      <c r="Q1594" s="5">
        <f t="shared" si="96"/>
        <v>134.31099999999998</v>
      </c>
      <c r="R1594" s="5">
        <f t="shared" si="97"/>
        <v>77.14</v>
      </c>
      <c r="S1594" s="5">
        <f t="shared" si="98"/>
        <v>57.170999999999978</v>
      </c>
      <c r="T1594" s="7">
        <f t="shared" si="99"/>
        <v>0.42566133823737434</v>
      </c>
    </row>
    <row r="1595" spans="1:20" ht="15.5" x14ac:dyDescent="0.35">
      <c r="A1595" s="1">
        <v>2382</v>
      </c>
      <c r="B1595" s="2">
        <v>46241</v>
      </c>
      <c r="C1595" s="3">
        <f>YEAR(SalesDataTable[[#This Row],[Order Date]])</f>
        <v>2026</v>
      </c>
      <c r="D1595" s="8" t="str">
        <f>"Q"&amp;ROUNDUP(MONTH(SalesDataTable[[#This Row],[Order Date]])/3,0)</f>
        <v>Q3</v>
      </c>
      <c r="E1595" s="3">
        <f>MONTH(SalesDataTable[[#This Row],[Order Date]])</f>
        <v>8</v>
      </c>
      <c r="F1595" s="3" t="str">
        <f>TEXT(SalesDataTable[[#This Row],[Order Date]],"MMM")</f>
        <v>Aug</v>
      </c>
      <c r="G1595" s="3" t="s">
        <v>6</v>
      </c>
      <c r="H1595" s="3" t="s">
        <v>49</v>
      </c>
      <c r="I1595" s="3" t="s">
        <v>19</v>
      </c>
      <c r="J1595" s="3" t="s">
        <v>3</v>
      </c>
      <c r="K1595" s="3" t="s">
        <v>23</v>
      </c>
      <c r="L1595" s="3" t="s">
        <v>24</v>
      </c>
      <c r="M1595" s="4">
        <v>3</v>
      </c>
      <c r="N1595" s="5">
        <v>343.45</v>
      </c>
      <c r="O1595" s="6">
        <v>0.05</v>
      </c>
      <c r="P1595" s="5">
        <v>195.73</v>
      </c>
      <c r="Q1595" s="5">
        <f t="shared" si="96"/>
        <v>978.83249999999987</v>
      </c>
      <c r="R1595" s="5">
        <f t="shared" si="97"/>
        <v>587.18999999999994</v>
      </c>
      <c r="S1595" s="5">
        <f t="shared" si="98"/>
        <v>391.64249999999993</v>
      </c>
      <c r="T1595" s="7">
        <f t="shared" si="99"/>
        <v>0.40011186796515236</v>
      </c>
    </row>
    <row r="1596" spans="1:20" ht="15.5" x14ac:dyDescent="0.35">
      <c r="A1596" s="1">
        <v>1227</v>
      </c>
      <c r="B1596" s="2">
        <v>46242</v>
      </c>
      <c r="C1596" s="3">
        <f>YEAR(SalesDataTable[[#This Row],[Order Date]])</f>
        <v>2026</v>
      </c>
      <c r="D1596" s="8" t="str">
        <f>"Q"&amp;ROUNDUP(MONTH(SalesDataTable[[#This Row],[Order Date]])/3,0)</f>
        <v>Q3</v>
      </c>
      <c r="E1596" s="3">
        <f>MONTH(SalesDataTable[[#This Row],[Order Date]])</f>
        <v>8</v>
      </c>
      <c r="F1596" s="3" t="str">
        <f>TEXT(SalesDataTable[[#This Row],[Order Date]],"MMM")</f>
        <v>Aug</v>
      </c>
      <c r="G1596" s="3" t="s">
        <v>20</v>
      </c>
      <c r="H1596" s="3" t="s">
        <v>33</v>
      </c>
      <c r="I1596" s="3" t="s">
        <v>2</v>
      </c>
      <c r="J1596" s="3" t="s">
        <v>3</v>
      </c>
      <c r="K1596" s="3" t="s">
        <v>4</v>
      </c>
      <c r="L1596" s="3" t="s">
        <v>30</v>
      </c>
      <c r="M1596" s="4">
        <v>1</v>
      </c>
      <c r="N1596" s="5">
        <v>104.69</v>
      </c>
      <c r="O1596" s="6">
        <v>0</v>
      </c>
      <c r="P1596" s="5">
        <v>49.06</v>
      </c>
      <c r="Q1596" s="5">
        <f t="shared" si="96"/>
        <v>104.69</v>
      </c>
      <c r="R1596" s="5">
        <f t="shared" si="97"/>
        <v>49.06</v>
      </c>
      <c r="S1596" s="5">
        <f t="shared" si="98"/>
        <v>55.629999999999995</v>
      </c>
      <c r="T1596" s="7">
        <f t="shared" si="99"/>
        <v>0.53137835514375775</v>
      </c>
    </row>
    <row r="1597" spans="1:20" ht="15.5" x14ac:dyDescent="0.35">
      <c r="A1597" s="1">
        <v>1843</v>
      </c>
      <c r="B1597" s="2">
        <v>46242</v>
      </c>
      <c r="C1597" s="3">
        <f>YEAR(SalesDataTable[[#This Row],[Order Date]])</f>
        <v>2026</v>
      </c>
      <c r="D1597" s="8" t="str">
        <f>"Q"&amp;ROUNDUP(MONTH(SalesDataTable[[#This Row],[Order Date]])/3,0)</f>
        <v>Q3</v>
      </c>
      <c r="E1597" s="3">
        <f>MONTH(SalesDataTable[[#This Row],[Order Date]])</f>
        <v>8</v>
      </c>
      <c r="F1597" s="3" t="str">
        <f>TEXT(SalesDataTable[[#This Row],[Order Date]],"MMM")</f>
        <v>Aug</v>
      </c>
      <c r="G1597" s="3" t="s">
        <v>20</v>
      </c>
      <c r="H1597" s="3" t="s">
        <v>33</v>
      </c>
      <c r="I1597" s="3" t="s">
        <v>2</v>
      </c>
      <c r="J1597" s="3" t="s">
        <v>13</v>
      </c>
      <c r="K1597" s="3" t="s">
        <v>23</v>
      </c>
      <c r="L1597" s="3" t="s">
        <v>24</v>
      </c>
      <c r="M1597" s="4">
        <v>2</v>
      </c>
      <c r="N1597" s="5">
        <v>341.23</v>
      </c>
      <c r="O1597" s="6">
        <v>0.05</v>
      </c>
      <c r="P1597" s="5">
        <v>192.5</v>
      </c>
      <c r="Q1597" s="5">
        <f t="shared" si="96"/>
        <v>648.33699999999999</v>
      </c>
      <c r="R1597" s="5">
        <f t="shared" si="97"/>
        <v>385</v>
      </c>
      <c r="S1597" s="5">
        <f t="shared" si="98"/>
        <v>263.33699999999999</v>
      </c>
      <c r="T1597" s="7">
        <f t="shared" si="99"/>
        <v>0.40617302421425894</v>
      </c>
    </row>
    <row r="1598" spans="1:20" ht="15.5" x14ac:dyDescent="0.35">
      <c r="A1598" s="1">
        <v>2369</v>
      </c>
      <c r="B1598" s="2">
        <v>46242</v>
      </c>
      <c r="C1598" s="3">
        <f>YEAR(SalesDataTable[[#This Row],[Order Date]])</f>
        <v>2026</v>
      </c>
      <c r="D1598" s="8" t="str">
        <f>"Q"&amp;ROUNDUP(MONTH(SalesDataTable[[#This Row],[Order Date]])/3,0)</f>
        <v>Q3</v>
      </c>
      <c r="E1598" s="3">
        <f>MONTH(SalesDataTable[[#This Row],[Order Date]])</f>
        <v>8</v>
      </c>
      <c r="F1598" s="3" t="str">
        <f>TEXT(SalesDataTable[[#This Row],[Order Date]],"MMM")</f>
        <v>Aug</v>
      </c>
      <c r="G1598" s="3" t="s">
        <v>20</v>
      </c>
      <c r="H1598" s="3" t="s">
        <v>33</v>
      </c>
      <c r="I1598" s="3" t="s">
        <v>19</v>
      </c>
      <c r="J1598" s="3" t="s">
        <v>13</v>
      </c>
      <c r="K1598" s="3" t="s">
        <v>23</v>
      </c>
      <c r="L1598" s="3" t="s">
        <v>51</v>
      </c>
      <c r="M1598" s="4">
        <v>1</v>
      </c>
      <c r="N1598" s="5">
        <v>125.95</v>
      </c>
      <c r="O1598" s="6">
        <v>0.05</v>
      </c>
      <c r="P1598" s="5">
        <v>61.9</v>
      </c>
      <c r="Q1598" s="5">
        <f t="shared" si="96"/>
        <v>119.6525</v>
      </c>
      <c r="R1598" s="5">
        <f t="shared" si="97"/>
        <v>61.9</v>
      </c>
      <c r="S1598" s="5">
        <f t="shared" si="98"/>
        <v>57.752500000000005</v>
      </c>
      <c r="T1598" s="7">
        <f t="shared" si="99"/>
        <v>0.48266856104134892</v>
      </c>
    </row>
    <row r="1599" spans="1:20" ht="15.5" x14ac:dyDescent="0.35">
      <c r="A1599" s="1">
        <v>2386</v>
      </c>
      <c r="B1599" s="2">
        <v>46242</v>
      </c>
      <c r="C1599" s="3">
        <f>YEAR(SalesDataTable[[#This Row],[Order Date]])</f>
        <v>2026</v>
      </c>
      <c r="D1599" s="8" t="str">
        <f>"Q"&amp;ROUNDUP(MONTH(SalesDataTable[[#This Row],[Order Date]])/3,0)</f>
        <v>Q3</v>
      </c>
      <c r="E1599" s="3">
        <f>MONTH(SalesDataTable[[#This Row],[Order Date]])</f>
        <v>8</v>
      </c>
      <c r="F1599" s="3" t="str">
        <f>TEXT(SalesDataTable[[#This Row],[Order Date]],"MMM")</f>
        <v>Aug</v>
      </c>
      <c r="G1599" s="3" t="s">
        <v>6</v>
      </c>
      <c r="H1599" s="3" t="s">
        <v>7</v>
      </c>
      <c r="I1599" s="3" t="s">
        <v>2</v>
      </c>
      <c r="J1599" s="3" t="s">
        <v>3</v>
      </c>
      <c r="K1599" s="3" t="s">
        <v>9</v>
      </c>
      <c r="L1599" s="3" t="s">
        <v>10</v>
      </c>
      <c r="M1599" s="4">
        <v>6</v>
      </c>
      <c r="N1599" s="5">
        <v>91.9</v>
      </c>
      <c r="O1599" s="6">
        <v>0.05</v>
      </c>
      <c r="P1599" s="5">
        <v>44.69</v>
      </c>
      <c r="Q1599" s="5">
        <f t="shared" si="96"/>
        <v>523.83000000000004</v>
      </c>
      <c r="R1599" s="5">
        <f t="shared" si="97"/>
        <v>268.14</v>
      </c>
      <c r="S1599" s="5">
        <f t="shared" si="98"/>
        <v>255.69000000000005</v>
      </c>
      <c r="T1599" s="7">
        <f t="shared" si="99"/>
        <v>0.48811637363266713</v>
      </c>
    </row>
    <row r="1600" spans="1:20" ht="15.5" x14ac:dyDescent="0.35">
      <c r="A1600" s="1">
        <v>2579</v>
      </c>
      <c r="B1600" s="2">
        <v>46242</v>
      </c>
      <c r="C1600" s="3">
        <f>YEAR(SalesDataTable[[#This Row],[Order Date]])</f>
        <v>2026</v>
      </c>
      <c r="D1600" s="8" t="str">
        <f>"Q"&amp;ROUNDUP(MONTH(SalesDataTable[[#This Row],[Order Date]])/3,0)</f>
        <v>Q3</v>
      </c>
      <c r="E1600" s="3">
        <f>MONTH(SalesDataTable[[#This Row],[Order Date]])</f>
        <v>8</v>
      </c>
      <c r="F1600" s="3" t="str">
        <f>TEXT(SalesDataTable[[#This Row],[Order Date]],"MMM")</f>
        <v>Aug</v>
      </c>
      <c r="G1600" s="3" t="s">
        <v>20</v>
      </c>
      <c r="H1600" s="3" t="s">
        <v>33</v>
      </c>
      <c r="I1600" s="3" t="s">
        <v>19</v>
      </c>
      <c r="J1600" s="3" t="s">
        <v>3</v>
      </c>
      <c r="K1600" s="3" t="s">
        <v>23</v>
      </c>
      <c r="L1600" s="3" t="s">
        <v>40</v>
      </c>
      <c r="M1600" s="4">
        <v>1</v>
      </c>
      <c r="N1600" s="5">
        <v>81.22</v>
      </c>
      <c r="O1600" s="6">
        <v>0</v>
      </c>
      <c r="P1600" s="5">
        <v>39.18</v>
      </c>
      <c r="Q1600" s="5">
        <f t="shared" si="96"/>
        <v>81.22</v>
      </c>
      <c r="R1600" s="5">
        <f t="shared" si="97"/>
        <v>39.18</v>
      </c>
      <c r="S1600" s="5">
        <f t="shared" si="98"/>
        <v>42.04</v>
      </c>
      <c r="T1600" s="7">
        <f t="shared" si="99"/>
        <v>0.51760650086185667</v>
      </c>
    </row>
    <row r="1601" spans="1:20" ht="15.5" x14ac:dyDescent="0.35">
      <c r="A1601" s="1">
        <v>3075</v>
      </c>
      <c r="B1601" s="2">
        <v>46242</v>
      </c>
      <c r="C1601" s="3">
        <f>YEAR(SalesDataTable[[#This Row],[Order Date]])</f>
        <v>2026</v>
      </c>
      <c r="D1601" s="8" t="str">
        <f>"Q"&amp;ROUNDUP(MONTH(SalesDataTable[[#This Row],[Order Date]])/3,0)</f>
        <v>Q3</v>
      </c>
      <c r="E1601" s="3">
        <f>MONTH(SalesDataTable[[#This Row],[Order Date]])</f>
        <v>8</v>
      </c>
      <c r="F1601" s="3" t="str">
        <f>TEXT(SalesDataTable[[#This Row],[Order Date]],"MMM")</f>
        <v>Aug</v>
      </c>
      <c r="G1601" s="3" t="s">
        <v>0</v>
      </c>
      <c r="H1601" s="3" t="s">
        <v>1</v>
      </c>
      <c r="I1601" s="3" t="s">
        <v>2</v>
      </c>
      <c r="J1601" s="3" t="s">
        <v>16</v>
      </c>
      <c r="K1601" s="3" t="s">
        <v>9</v>
      </c>
      <c r="L1601" s="3" t="s">
        <v>46</v>
      </c>
      <c r="M1601" s="4">
        <v>2</v>
      </c>
      <c r="N1601" s="5">
        <v>72.31</v>
      </c>
      <c r="O1601" s="6">
        <v>0</v>
      </c>
      <c r="P1601" s="5">
        <v>31.75</v>
      </c>
      <c r="Q1601" s="5">
        <f t="shared" si="96"/>
        <v>144.62</v>
      </c>
      <c r="R1601" s="5">
        <f t="shared" si="97"/>
        <v>63.5</v>
      </c>
      <c r="S1601" s="5">
        <f t="shared" si="98"/>
        <v>81.12</v>
      </c>
      <c r="T1601" s="7">
        <f t="shared" si="99"/>
        <v>0.56091826856589688</v>
      </c>
    </row>
    <row r="1602" spans="1:20" ht="15.5" x14ac:dyDescent="0.35">
      <c r="A1602" s="1">
        <v>3982</v>
      </c>
      <c r="B1602" s="2">
        <v>46242</v>
      </c>
      <c r="C1602" s="3">
        <f>YEAR(SalesDataTable[[#This Row],[Order Date]])</f>
        <v>2026</v>
      </c>
      <c r="D1602" s="8" t="str">
        <f>"Q"&amp;ROUNDUP(MONTH(SalesDataTable[[#This Row],[Order Date]])/3,0)</f>
        <v>Q3</v>
      </c>
      <c r="E1602" s="3">
        <f>MONTH(SalesDataTable[[#This Row],[Order Date]])</f>
        <v>8</v>
      </c>
      <c r="F1602" s="3" t="str">
        <f>TEXT(SalesDataTable[[#This Row],[Order Date]],"MMM")</f>
        <v>Aug</v>
      </c>
      <c r="G1602" s="3" t="s">
        <v>11</v>
      </c>
      <c r="H1602" s="3" t="s">
        <v>12</v>
      </c>
      <c r="I1602" s="3" t="s">
        <v>19</v>
      </c>
      <c r="J1602" s="3" t="s">
        <v>3</v>
      </c>
      <c r="K1602" s="3" t="s">
        <v>23</v>
      </c>
      <c r="L1602" s="3" t="s">
        <v>40</v>
      </c>
      <c r="M1602" s="4">
        <v>1</v>
      </c>
      <c r="N1602" s="5">
        <v>79.989999999999995</v>
      </c>
      <c r="O1602" s="6">
        <v>0.05</v>
      </c>
      <c r="P1602" s="5">
        <v>40.25</v>
      </c>
      <c r="Q1602" s="5">
        <f t="shared" ref="Q1602:Q1665" si="100">M1602*N1602*(1-O1602)</f>
        <v>75.990499999999997</v>
      </c>
      <c r="R1602" s="5">
        <f t="shared" ref="R1602:R1665" si="101">M1602*P1602</f>
        <v>40.25</v>
      </c>
      <c r="S1602" s="5">
        <f t="shared" ref="S1602:S1665" si="102">Q1602-R1602</f>
        <v>35.740499999999997</v>
      </c>
      <c r="T1602" s="7">
        <f t="shared" ref="T1602:T1665" si="103">IFERROR(S1602/Q1602,0)</f>
        <v>0.47032852790809376</v>
      </c>
    </row>
    <row r="1603" spans="1:20" ht="15.5" x14ac:dyDescent="0.35">
      <c r="A1603" s="1">
        <v>4530</v>
      </c>
      <c r="B1603" s="2">
        <v>46242</v>
      </c>
      <c r="C1603" s="3">
        <f>YEAR(SalesDataTable[[#This Row],[Order Date]])</f>
        <v>2026</v>
      </c>
      <c r="D1603" s="8" t="str">
        <f>"Q"&amp;ROUNDUP(MONTH(SalesDataTable[[#This Row],[Order Date]])/3,0)</f>
        <v>Q3</v>
      </c>
      <c r="E1603" s="3">
        <f>MONTH(SalesDataTable[[#This Row],[Order Date]])</f>
        <v>8</v>
      </c>
      <c r="F1603" s="3" t="str">
        <f>TEXT(SalesDataTable[[#This Row],[Order Date]],"MMM")</f>
        <v>Aug</v>
      </c>
      <c r="G1603" s="3" t="s">
        <v>20</v>
      </c>
      <c r="H1603" s="3" t="s">
        <v>47</v>
      </c>
      <c r="I1603" s="3" t="s">
        <v>2</v>
      </c>
      <c r="J1603" s="3" t="s">
        <v>13</v>
      </c>
      <c r="K1603" s="3" t="s">
        <v>9</v>
      </c>
      <c r="L1603" s="3" t="s">
        <v>37</v>
      </c>
      <c r="M1603" s="4">
        <v>1</v>
      </c>
      <c r="N1603" s="5">
        <v>151.87</v>
      </c>
      <c r="O1603" s="6">
        <v>0.1</v>
      </c>
      <c r="P1603" s="5">
        <v>76.97</v>
      </c>
      <c r="Q1603" s="5">
        <f t="shared" si="100"/>
        <v>136.68300000000002</v>
      </c>
      <c r="R1603" s="5">
        <f t="shared" si="101"/>
        <v>76.97</v>
      </c>
      <c r="S1603" s="5">
        <f t="shared" si="102"/>
        <v>59.713000000000022</v>
      </c>
      <c r="T1603" s="7">
        <f t="shared" si="103"/>
        <v>0.4368721786908395</v>
      </c>
    </row>
    <row r="1604" spans="1:20" ht="15.5" x14ac:dyDescent="0.35">
      <c r="A1604" s="1">
        <v>4641</v>
      </c>
      <c r="B1604" s="2">
        <v>46242</v>
      </c>
      <c r="C1604" s="3">
        <f>YEAR(SalesDataTable[[#This Row],[Order Date]])</f>
        <v>2026</v>
      </c>
      <c r="D1604" s="8" t="str">
        <f>"Q"&amp;ROUNDUP(MONTH(SalesDataTable[[#This Row],[Order Date]])/3,0)</f>
        <v>Q3</v>
      </c>
      <c r="E1604" s="3">
        <f>MONTH(SalesDataTable[[#This Row],[Order Date]])</f>
        <v>8</v>
      </c>
      <c r="F1604" s="3" t="str">
        <f>TEXT(SalesDataTable[[#This Row],[Order Date]],"MMM")</f>
        <v>Aug</v>
      </c>
      <c r="G1604" s="3" t="s">
        <v>20</v>
      </c>
      <c r="H1604" s="3" t="s">
        <v>33</v>
      </c>
      <c r="I1604" s="3" t="s">
        <v>28</v>
      </c>
      <c r="J1604" s="3" t="s">
        <v>13</v>
      </c>
      <c r="K1604" s="3" t="s">
        <v>9</v>
      </c>
      <c r="L1604" s="3" t="s">
        <v>37</v>
      </c>
      <c r="M1604" s="4">
        <v>1</v>
      </c>
      <c r="N1604" s="5">
        <v>156.55000000000001</v>
      </c>
      <c r="O1604" s="6">
        <v>0</v>
      </c>
      <c r="P1604" s="5">
        <v>80.430000000000007</v>
      </c>
      <c r="Q1604" s="5">
        <f t="shared" si="100"/>
        <v>156.55000000000001</v>
      </c>
      <c r="R1604" s="5">
        <f t="shared" si="101"/>
        <v>80.430000000000007</v>
      </c>
      <c r="S1604" s="5">
        <f t="shared" si="102"/>
        <v>76.12</v>
      </c>
      <c r="T1604" s="7">
        <f t="shared" si="103"/>
        <v>0.48623442989460236</v>
      </c>
    </row>
    <row r="1605" spans="1:20" ht="15.5" x14ac:dyDescent="0.35">
      <c r="A1605" s="1">
        <v>4778</v>
      </c>
      <c r="B1605" s="2">
        <v>46242</v>
      </c>
      <c r="C1605" s="3">
        <f>YEAR(SalesDataTable[[#This Row],[Order Date]])</f>
        <v>2026</v>
      </c>
      <c r="D1605" s="8" t="str">
        <f>"Q"&amp;ROUNDUP(MONTH(SalesDataTable[[#This Row],[Order Date]])/3,0)</f>
        <v>Q3</v>
      </c>
      <c r="E1605" s="3">
        <f>MONTH(SalesDataTable[[#This Row],[Order Date]])</f>
        <v>8</v>
      </c>
      <c r="F1605" s="3" t="str">
        <f>TEXT(SalesDataTable[[#This Row],[Order Date]],"MMM")</f>
        <v>Aug</v>
      </c>
      <c r="G1605" s="3" t="s">
        <v>6</v>
      </c>
      <c r="H1605" s="3" t="s">
        <v>43</v>
      </c>
      <c r="I1605" s="3" t="s">
        <v>19</v>
      </c>
      <c r="J1605" s="3" t="s">
        <v>13</v>
      </c>
      <c r="K1605" s="3" t="s">
        <v>9</v>
      </c>
      <c r="L1605" s="3" t="s">
        <v>37</v>
      </c>
      <c r="M1605" s="4">
        <v>1</v>
      </c>
      <c r="N1605" s="5">
        <v>152.72</v>
      </c>
      <c r="O1605" s="6">
        <v>0</v>
      </c>
      <c r="P1605" s="5">
        <v>77.73</v>
      </c>
      <c r="Q1605" s="5">
        <f t="shared" si="100"/>
        <v>152.72</v>
      </c>
      <c r="R1605" s="5">
        <f t="shared" si="101"/>
        <v>77.73</v>
      </c>
      <c r="S1605" s="5">
        <f t="shared" si="102"/>
        <v>74.989999999999995</v>
      </c>
      <c r="T1605" s="7">
        <f t="shared" si="103"/>
        <v>0.4910293347302252</v>
      </c>
    </row>
    <row r="1606" spans="1:20" ht="15.5" x14ac:dyDescent="0.35">
      <c r="A1606" s="1">
        <v>5132</v>
      </c>
      <c r="B1606" s="2">
        <v>46242</v>
      </c>
      <c r="C1606" s="3">
        <f>YEAR(SalesDataTable[[#This Row],[Order Date]])</f>
        <v>2026</v>
      </c>
      <c r="D1606" s="8" t="str">
        <f>"Q"&amp;ROUNDUP(MONTH(SalesDataTable[[#This Row],[Order Date]])/3,0)</f>
        <v>Q3</v>
      </c>
      <c r="E1606" s="3">
        <f>MONTH(SalesDataTable[[#This Row],[Order Date]])</f>
        <v>8</v>
      </c>
      <c r="F1606" s="3" t="str">
        <f>TEXT(SalesDataTable[[#This Row],[Order Date]],"MMM")</f>
        <v>Aug</v>
      </c>
      <c r="G1606" s="3" t="s">
        <v>6</v>
      </c>
      <c r="H1606" s="3" t="s">
        <v>43</v>
      </c>
      <c r="I1606" s="3" t="s">
        <v>2</v>
      </c>
      <c r="J1606" s="3" t="s">
        <v>16</v>
      </c>
      <c r="K1606" s="3" t="s">
        <v>4</v>
      </c>
      <c r="L1606" s="3" t="s">
        <v>26</v>
      </c>
      <c r="M1606" s="4">
        <v>1</v>
      </c>
      <c r="N1606" s="5">
        <v>40.51</v>
      </c>
      <c r="O1606" s="6">
        <v>0.05</v>
      </c>
      <c r="P1606" s="5">
        <v>16.29</v>
      </c>
      <c r="Q1606" s="5">
        <f t="shared" si="100"/>
        <v>38.484499999999997</v>
      </c>
      <c r="R1606" s="5">
        <f t="shared" si="101"/>
        <v>16.29</v>
      </c>
      <c r="S1606" s="5">
        <f t="shared" si="102"/>
        <v>22.194499999999998</v>
      </c>
      <c r="T1606" s="7">
        <f t="shared" si="103"/>
        <v>0.57671270251659756</v>
      </c>
    </row>
    <row r="1607" spans="1:20" ht="15.5" x14ac:dyDescent="0.35">
      <c r="A1607" s="1">
        <v>227</v>
      </c>
      <c r="B1607" s="2">
        <v>46243</v>
      </c>
      <c r="C1607" s="3">
        <f>YEAR(SalesDataTable[[#This Row],[Order Date]])</f>
        <v>2026</v>
      </c>
      <c r="D1607" s="8" t="str">
        <f>"Q"&amp;ROUNDUP(MONTH(SalesDataTable[[#This Row],[Order Date]])/3,0)</f>
        <v>Q3</v>
      </c>
      <c r="E1607" s="3">
        <f>MONTH(SalesDataTable[[#This Row],[Order Date]])</f>
        <v>8</v>
      </c>
      <c r="F1607" s="3" t="str">
        <f>TEXT(SalesDataTable[[#This Row],[Order Date]],"MMM")</f>
        <v>Aug</v>
      </c>
      <c r="G1607" s="3" t="s">
        <v>20</v>
      </c>
      <c r="H1607" s="3" t="s">
        <v>31</v>
      </c>
      <c r="I1607" s="3" t="s">
        <v>28</v>
      </c>
      <c r="J1607" s="3" t="s">
        <v>3</v>
      </c>
      <c r="K1607" s="3" t="s">
        <v>34</v>
      </c>
      <c r="L1607" s="3" t="s">
        <v>35</v>
      </c>
      <c r="M1607" s="4">
        <v>3</v>
      </c>
      <c r="N1607" s="5">
        <v>40.61</v>
      </c>
      <c r="O1607" s="6">
        <v>0</v>
      </c>
      <c r="P1607" s="5">
        <v>14.72</v>
      </c>
      <c r="Q1607" s="5">
        <f t="shared" si="100"/>
        <v>121.83</v>
      </c>
      <c r="R1607" s="5">
        <f t="shared" si="101"/>
        <v>44.160000000000004</v>
      </c>
      <c r="S1607" s="5">
        <f t="shared" si="102"/>
        <v>77.669999999999987</v>
      </c>
      <c r="T1607" s="7">
        <f t="shared" si="103"/>
        <v>0.63752770253632096</v>
      </c>
    </row>
    <row r="1608" spans="1:20" ht="15.5" x14ac:dyDescent="0.35">
      <c r="A1608" s="1">
        <v>390</v>
      </c>
      <c r="B1608" s="2">
        <v>46243</v>
      </c>
      <c r="C1608" s="3">
        <f>YEAR(SalesDataTable[[#This Row],[Order Date]])</f>
        <v>2026</v>
      </c>
      <c r="D1608" s="8" t="str">
        <f>"Q"&amp;ROUNDUP(MONTH(SalesDataTable[[#This Row],[Order Date]])/3,0)</f>
        <v>Q3</v>
      </c>
      <c r="E1608" s="3">
        <f>MONTH(SalesDataTable[[#This Row],[Order Date]])</f>
        <v>8</v>
      </c>
      <c r="F1608" s="3" t="str">
        <f>TEXT(SalesDataTable[[#This Row],[Order Date]],"MMM")</f>
        <v>Aug</v>
      </c>
      <c r="G1608" s="3" t="s">
        <v>11</v>
      </c>
      <c r="H1608" s="3" t="s">
        <v>25</v>
      </c>
      <c r="I1608" s="3" t="s">
        <v>19</v>
      </c>
      <c r="J1608" s="3" t="s">
        <v>13</v>
      </c>
      <c r="K1608" s="3" t="s">
        <v>9</v>
      </c>
      <c r="L1608" s="3" t="s">
        <v>10</v>
      </c>
      <c r="M1608" s="4">
        <v>1</v>
      </c>
      <c r="N1608" s="5">
        <v>93.41</v>
      </c>
      <c r="O1608" s="6">
        <v>0.05</v>
      </c>
      <c r="P1608" s="5">
        <v>44.7</v>
      </c>
      <c r="Q1608" s="5">
        <f t="shared" si="100"/>
        <v>88.739499999999992</v>
      </c>
      <c r="R1608" s="5">
        <f t="shared" si="101"/>
        <v>44.7</v>
      </c>
      <c r="S1608" s="5">
        <f t="shared" si="102"/>
        <v>44.03949999999999</v>
      </c>
      <c r="T1608" s="7">
        <f t="shared" si="103"/>
        <v>0.49627843294136198</v>
      </c>
    </row>
    <row r="1609" spans="1:20" ht="15.5" x14ac:dyDescent="0.35">
      <c r="A1609" s="1">
        <v>859</v>
      </c>
      <c r="B1609" s="2">
        <v>46243</v>
      </c>
      <c r="C1609" s="3">
        <f>YEAR(SalesDataTable[[#This Row],[Order Date]])</f>
        <v>2026</v>
      </c>
      <c r="D1609" s="8" t="str">
        <f>"Q"&amp;ROUNDUP(MONTH(SalesDataTable[[#This Row],[Order Date]])/3,0)</f>
        <v>Q3</v>
      </c>
      <c r="E1609" s="3">
        <f>MONTH(SalesDataTable[[#This Row],[Order Date]])</f>
        <v>8</v>
      </c>
      <c r="F1609" s="3" t="str">
        <f>TEXT(SalesDataTable[[#This Row],[Order Date]],"MMM")</f>
        <v>Aug</v>
      </c>
      <c r="G1609" s="3" t="s">
        <v>0</v>
      </c>
      <c r="H1609" s="3" t="s">
        <v>1</v>
      </c>
      <c r="I1609" s="3" t="s">
        <v>19</v>
      </c>
      <c r="J1609" s="3" t="s">
        <v>13</v>
      </c>
      <c r="K1609" s="3" t="s">
        <v>9</v>
      </c>
      <c r="L1609" s="3" t="s">
        <v>10</v>
      </c>
      <c r="M1609" s="4">
        <v>2</v>
      </c>
      <c r="N1609" s="5">
        <v>90.23</v>
      </c>
      <c r="O1609" s="6">
        <v>0</v>
      </c>
      <c r="P1609" s="5">
        <v>44.22</v>
      </c>
      <c r="Q1609" s="5">
        <f t="shared" si="100"/>
        <v>180.46</v>
      </c>
      <c r="R1609" s="5">
        <f t="shared" si="101"/>
        <v>88.44</v>
      </c>
      <c r="S1609" s="5">
        <f t="shared" si="102"/>
        <v>92.02000000000001</v>
      </c>
      <c r="T1609" s="7">
        <f t="shared" si="103"/>
        <v>0.50991909564446414</v>
      </c>
    </row>
    <row r="1610" spans="1:20" ht="15.5" x14ac:dyDescent="0.35">
      <c r="A1610" s="1">
        <v>1468</v>
      </c>
      <c r="B1610" s="2">
        <v>46243</v>
      </c>
      <c r="C1610" s="3">
        <f>YEAR(SalesDataTable[[#This Row],[Order Date]])</f>
        <v>2026</v>
      </c>
      <c r="D1610" s="8" t="str">
        <f>"Q"&amp;ROUNDUP(MONTH(SalesDataTable[[#This Row],[Order Date]])/3,0)</f>
        <v>Q3</v>
      </c>
      <c r="E1610" s="3">
        <f>MONTH(SalesDataTable[[#This Row],[Order Date]])</f>
        <v>8</v>
      </c>
      <c r="F1610" s="3" t="str">
        <f>TEXT(SalesDataTable[[#This Row],[Order Date]],"MMM")</f>
        <v>Aug</v>
      </c>
      <c r="G1610" s="3" t="s">
        <v>6</v>
      </c>
      <c r="H1610" s="3" t="s">
        <v>41</v>
      </c>
      <c r="I1610" s="3" t="s">
        <v>19</v>
      </c>
      <c r="J1610" s="3" t="s">
        <v>3</v>
      </c>
      <c r="K1610" s="3" t="s">
        <v>4</v>
      </c>
      <c r="L1610" s="3" t="s">
        <v>22</v>
      </c>
      <c r="M1610" s="4">
        <v>1</v>
      </c>
      <c r="N1610" s="5">
        <v>51.75</v>
      </c>
      <c r="O1610" s="6">
        <v>0</v>
      </c>
      <c r="P1610" s="5">
        <v>22.36</v>
      </c>
      <c r="Q1610" s="5">
        <f t="shared" si="100"/>
        <v>51.75</v>
      </c>
      <c r="R1610" s="5">
        <f t="shared" si="101"/>
        <v>22.36</v>
      </c>
      <c r="S1610" s="5">
        <f t="shared" si="102"/>
        <v>29.39</v>
      </c>
      <c r="T1610" s="7">
        <f t="shared" si="103"/>
        <v>0.56792270531400968</v>
      </c>
    </row>
    <row r="1611" spans="1:20" ht="15.5" x14ac:dyDescent="0.35">
      <c r="A1611" s="1">
        <v>2356</v>
      </c>
      <c r="B1611" s="2">
        <v>46243</v>
      </c>
      <c r="C1611" s="3">
        <f>YEAR(SalesDataTable[[#This Row],[Order Date]])</f>
        <v>2026</v>
      </c>
      <c r="D1611" s="8" t="str">
        <f>"Q"&amp;ROUNDUP(MONTH(SalesDataTable[[#This Row],[Order Date]])/3,0)</f>
        <v>Q3</v>
      </c>
      <c r="E1611" s="3">
        <f>MONTH(SalesDataTable[[#This Row],[Order Date]])</f>
        <v>8</v>
      </c>
      <c r="F1611" s="3" t="str">
        <f>TEXT(SalesDataTable[[#This Row],[Order Date]],"MMM")</f>
        <v>Aug</v>
      </c>
      <c r="G1611" s="3" t="s">
        <v>20</v>
      </c>
      <c r="H1611" s="3" t="s">
        <v>47</v>
      </c>
      <c r="I1611" s="3" t="s">
        <v>19</v>
      </c>
      <c r="J1611" s="3" t="s">
        <v>13</v>
      </c>
      <c r="K1611" s="3" t="s">
        <v>4</v>
      </c>
      <c r="L1611" s="3" t="s">
        <v>30</v>
      </c>
      <c r="M1611" s="4">
        <v>3</v>
      </c>
      <c r="N1611" s="5">
        <v>102.91</v>
      </c>
      <c r="O1611" s="6">
        <v>0.1</v>
      </c>
      <c r="P1611" s="5">
        <v>50.23</v>
      </c>
      <c r="Q1611" s="5">
        <f t="shared" si="100"/>
        <v>277.85700000000003</v>
      </c>
      <c r="R1611" s="5">
        <f t="shared" si="101"/>
        <v>150.69</v>
      </c>
      <c r="S1611" s="5">
        <f t="shared" si="102"/>
        <v>127.16700000000003</v>
      </c>
      <c r="T1611" s="7">
        <f t="shared" si="103"/>
        <v>0.45767067232425318</v>
      </c>
    </row>
    <row r="1612" spans="1:20" ht="15.5" x14ac:dyDescent="0.35">
      <c r="A1612" s="1">
        <v>3556</v>
      </c>
      <c r="B1612" s="2">
        <v>46243</v>
      </c>
      <c r="C1612" s="3">
        <f>YEAR(SalesDataTable[[#This Row],[Order Date]])</f>
        <v>2026</v>
      </c>
      <c r="D1612" s="8" t="str">
        <f>"Q"&amp;ROUNDUP(MONTH(SalesDataTable[[#This Row],[Order Date]])/3,0)</f>
        <v>Q3</v>
      </c>
      <c r="E1612" s="3">
        <f>MONTH(SalesDataTable[[#This Row],[Order Date]])</f>
        <v>8</v>
      </c>
      <c r="F1612" s="3" t="str">
        <f>TEXT(SalesDataTable[[#This Row],[Order Date]],"MMM")</f>
        <v>Aug</v>
      </c>
      <c r="G1612" s="3" t="s">
        <v>11</v>
      </c>
      <c r="H1612" s="3" t="s">
        <v>52</v>
      </c>
      <c r="I1612" s="3" t="s">
        <v>2</v>
      </c>
      <c r="J1612" s="3" t="s">
        <v>13</v>
      </c>
      <c r="K1612" s="3" t="s">
        <v>4</v>
      </c>
      <c r="L1612" s="3" t="s">
        <v>5</v>
      </c>
      <c r="M1612" s="4">
        <v>4</v>
      </c>
      <c r="N1612" s="5">
        <v>82.63</v>
      </c>
      <c r="O1612" s="6">
        <v>0.1</v>
      </c>
      <c r="P1612" s="5">
        <v>43.78</v>
      </c>
      <c r="Q1612" s="5">
        <f t="shared" si="100"/>
        <v>297.46800000000002</v>
      </c>
      <c r="R1612" s="5">
        <f t="shared" si="101"/>
        <v>175.12</v>
      </c>
      <c r="S1612" s="5">
        <f t="shared" si="102"/>
        <v>122.34800000000001</v>
      </c>
      <c r="T1612" s="7">
        <f t="shared" si="103"/>
        <v>0.41129802197211129</v>
      </c>
    </row>
    <row r="1613" spans="1:20" ht="15.5" x14ac:dyDescent="0.35">
      <c r="A1613" s="1">
        <v>925</v>
      </c>
      <c r="B1613" s="2">
        <v>46244</v>
      </c>
      <c r="C1613" s="3">
        <f>YEAR(SalesDataTable[[#This Row],[Order Date]])</f>
        <v>2026</v>
      </c>
      <c r="D1613" s="8" t="str">
        <f>"Q"&amp;ROUNDUP(MONTH(SalesDataTable[[#This Row],[Order Date]])/3,0)</f>
        <v>Q3</v>
      </c>
      <c r="E1613" s="3">
        <f>MONTH(SalesDataTable[[#This Row],[Order Date]])</f>
        <v>8</v>
      </c>
      <c r="F1613" s="3" t="str">
        <f>TEXT(SalesDataTable[[#This Row],[Order Date]],"MMM")</f>
        <v>Aug</v>
      </c>
      <c r="G1613" s="3" t="s">
        <v>0</v>
      </c>
      <c r="H1613" s="3" t="s">
        <v>1</v>
      </c>
      <c r="I1613" s="3" t="s">
        <v>19</v>
      </c>
      <c r="J1613" s="3" t="s">
        <v>3</v>
      </c>
      <c r="K1613" s="3" t="s">
        <v>23</v>
      </c>
      <c r="L1613" s="3" t="s">
        <v>29</v>
      </c>
      <c r="M1613" s="4">
        <v>1</v>
      </c>
      <c r="N1613" s="5">
        <v>196.39</v>
      </c>
      <c r="O1613" s="6">
        <v>0</v>
      </c>
      <c r="P1613" s="5">
        <v>102.92</v>
      </c>
      <c r="Q1613" s="5">
        <f t="shared" si="100"/>
        <v>196.39</v>
      </c>
      <c r="R1613" s="5">
        <f t="shared" si="101"/>
        <v>102.92</v>
      </c>
      <c r="S1613" s="5">
        <f t="shared" si="102"/>
        <v>93.469999999999985</v>
      </c>
      <c r="T1613" s="7">
        <f t="shared" si="103"/>
        <v>0.47594073017974436</v>
      </c>
    </row>
    <row r="1614" spans="1:20" ht="15.5" x14ac:dyDescent="0.35">
      <c r="A1614" s="1">
        <v>1563</v>
      </c>
      <c r="B1614" s="2">
        <v>46244</v>
      </c>
      <c r="C1614" s="3">
        <f>YEAR(SalesDataTable[[#This Row],[Order Date]])</f>
        <v>2026</v>
      </c>
      <c r="D1614" s="8" t="str">
        <f>"Q"&amp;ROUNDUP(MONTH(SalesDataTable[[#This Row],[Order Date]])/3,0)</f>
        <v>Q3</v>
      </c>
      <c r="E1614" s="3">
        <f>MONTH(SalesDataTable[[#This Row],[Order Date]])</f>
        <v>8</v>
      </c>
      <c r="F1614" s="3" t="str">
        <f>TEXT(SalesDataTable[[#This Row],[Order Date]],"MMM")</f>
        <v>Aug</v>
      </c>
      <c r="G1614" s="3" t="s">
        <v>11</v>
      </c>
      <c r="H1614" s="3" t="s">
        <v>39</v>
      </c>
      <c r="I1614" s="3" t="s">
        <v>28</v>
      </c>
      <c r="J1614" s="3" t="s">
        <v>16</v>
      </c>
      <c r="K1614" s="3" t="s">
        <v>14</v>
      </c>
      <c r="L1614" s="3" t="s">
        <v>15</v>
      </c>
      <c r="M1614" s="4">
        <v>2</v>
      </c>
      <c r="N1614" s="5">
        <v>36.25</v>
      </c>
      <c r="O1614" s="6">
        <v>0</v>
      </c>
      <c r="P1614" s="5">
        <v>13.77</v>
      </c>
      <c r="Q1614" s="5">
        <f t="shared" si="100"/>
        <v>72.5</v>
      </c>
      <c r="R1614" s="5">
        <f t="shared" si="101"/>
        <v>27.54</v>
      </c>
      <c r="S1614" s="5">
        <f t="shared" si="102"/>
        <v>44.96</v>
      </c>
      <c r="T1614" s="7">
        <f t="shared" si="103"/>
        <v>0.62013793103448278</v>
      </c>
    </row>
    <row r="1615" spans="1:20" ht="15.5" x14ac:dyDescent="0.35">
      <c r="A1615" s="1">
        <v>1634</v>
      </c>
      <c r="B1615" s="2">
        <v>46244</v>
      </c>
      <c r="C1615" s="3">
        <f>YEAR(SalesDataTable[[#This Row],[Order Date]])</f>
        <v>2026</v>
      </c>
      <c r="D1615" s="8" t="str">
        <f>"Q"&amp;ROUNDUP(MONTH(SalesDataTable[[#This Row],[Order Date]])/3,0)</f>
        <v>Q3</v>
      </c>
      <c r="E1615" s="3">
        <f>MONTH(SalesDataTable[[#This Row],[Order Date]])</f>
        <v>8</v>
      </c>
      <c r="F1615" s="3" t="str">
        <f>TEXT(SalesDataTable[[#This Row],[Order Date]],"MMM")</f>
        <v>Aug</v>
      </c>
      <c r="G1615" s="3" t="s">
        <v>6</v>
      </c>
      <c r="H1615" s="3" t="s">
        <v>7</v>
      </c>
      <c r="I1615" s="3" t="s">
        <v>19</v>
      </c>
      <c r="J1615" s="3" t="s">
        <v>3</v>
      </c>
      <c r="K1615" s="3" t="s">
        <v>23</v>
      </c>
      <c r="L1615" s="3" t="s">
        <v>29</v>
      </c>
      <c r="M1615" s="4">
        <v>2</v>
      </c>
      <c r="N1615" s="5">
        <v>199.85</v>
      </c>
      <c r="O1615" s="6">
        <v>0.05</v>
      </c>
      <c r="P1615" s="5">
        <v>104.34</v>
      </c>
      <c r="Q1615" s="5">
        <f t="shared" si="100"/>
        <v>379.71499999999997</v>
      </c>
      <c r="R1615" s="5">
        <f t="shared" si="101"/>
        <v>208.68</v>
      </c>
      <c r="S1615" s="5">
        <f t="shared" si="102"/>
        <v>171.03499999999997</v>
      </c>
      <c r="T1615" s="7">
        <f t="shared" si="103"/>
        <v>0.45042992770893953</v>
      </c>
    </row>
    <row r="1616" spans="1:20" ht="15.5" x14ac:dyDescent="0.35">
      <c r="A1616" s="1">
        <v>2187</v>
      </c>
      <c r="B1616" s="2">
        <v>46244</v>
      </c>
      <c r="C1616" s="3">
        <f>YEAR(SalesDataTable[[#This Row],[Order Date]])</f>
        <v>2026</v>
      </c>
      <c r="D1616" s="8" t="str">
        <f>"Q"&amp;ROUNDUP(MONTH(SalesDataTable[[#This Row],[Order Date]])/3,0)</f>
        <v>Q3</v>
      </c>
      <c r="E1616" s="3">
        <f>MONTH(SalesDataTable[[#This Row],[Order Date]])</f>
        <v>8</v>
      </c>
      <c r="F1616" s="3" t="str">
        <f>TEXT(SalesDataTable[[#This Row],[Order Date]],"MMM")</f>
        <v>Aug</v>
      </c>
      <c r="G1616" s="3" t="s">
        <v>11</v>
      </c>
      <c r="H1616" s="3" t="s">
        <v>12</v>
      </c>
      <c r="I1616" s="3" t="s">
        <v>19</v>
      </c>
      <c r="J1616" s="3" t="s">
        <v>13</v>
      </c>
      <c r="K1616" s="3" t="s">
        <v>14</v>
      </c>
      <c r="L1616" s="3" t="s">
        <v>32</v>
      </c>
      <c r="M1616" s="4">
        <v>1</v>
      </c>
      <c r="N1616" s="5">
        <v>46.32</v>
      </c>
      <c r="O1616" s="6">
        <v>0.05</v>
      </c>
      <c r="P1616" s="5">
        <v>18.34</v>
      </c>
      <c r="Q1616" s="5">
        <f t="shared" si="100"/>
        <v>44.003999999999998</v>
      </c>
      <c r="R1616" s="5">
        <f t="shared" si="101"/>
        <v>18.34</v>
      </c>
      <c r="S1616" s="5">
        <f t="shared" si="102"/>
        <v>25.663999999999998</v>
      </c>
      <c r="T1616" s="7">
        <f t="shared" si="103"/>
        <v>0.58321970729933637</v>
      </c>
    </row>
    <row r="1617" spans="1:20" ht="15.5" x14ac:dyDescent="0.35">
      <c r="A1617" s="1">
        <v>2773</v>
      </c>
      <c r="B1617" s="2">
        <v>46244</v>
      </c>
      <c r="C1617" s="3">
        <f>YEAR(SalesDataTable[[#This Row],[Order Date]])</f>
        <v>2026</v>
      </c>
      <c r="D1617" s="8" t="str">
        <f>"Q"&amp;ROUNDUP(MONTH(SalesDataTable[[#This Row],[Order Date]])/3,0)</f>
        <v>Q3</v>
      </c>
      <c r="E1617" s="3">
        <f>MONTH(SalesDataTable[[#This Row],[Order Date]])</f>
        <v>8</v>
      </c>
      <c r="F1617" s="3" t="str">
        <f>TEXT(SalesDataTable[[#This Row],[Order Date]],"MMM")</f>
        <v>Aug</v>
      </c>
      <c r="G1617" s="3" t="s">
        <v>6</v>
      </c>
      <c r="H1617" s="3" t="s">
        <v>49</v>
      </c>
      <c r="I1617" s="3" t="s">
        <v>2</v>
      </c>
      <c r="J1617" s="3" t="s">
        <v>13</v>
      </c>
      <c r="K1617" s="3" t="s">
        <v>9</v>
      </c>
      <c r="L1617" s="3" t="s">
        <v>37</v>
      </c>
      <c r="M1617" s="4">
        <v>4</v>
      </c>
      <c r="N1617" s="5">
        <v>151.06</v>
      </c>
      <c r="O1617" s="6">
        <v>0</v>
      </c>
      <c r="P1617" s="5">
        <v>77.67</v>
      </c>
      <c r="Q1617" s="5">
        <f t="shared" si="100"/>
        <v>604.24</v>
      </c>
      <c r="R1617" s="5">
        <f t="shared" si="101"/>
        <v>310.68</v>
      </c>
      <c r="S1617" s="5">
        <f t="shared" si="102"/>
        <v>293.56</v>
      </c>
      <c r="T1617" s="7">
        <f t="shared" si="103"/>
        <v>0.48583344366476894</v>
      </c>
    </row>
    <row r="1618" spans="1:20" ht="15.5" x14ac:dyDescent="0.35">
      <c r="A1618" s="1">
        <v>5040</v>
      </c>
      <c r="B1618" s="2">
        <v>46244</v>
      </c>
      <c r="C1618" s="3">
        <f>YEAR(SalesDataTable[[#This Row],[Order Date]])</f>
        <v>2026</v>
      </c>
      <c r="D1618" s="8" t="str">
        <f>"Q"&amp;ROUNDUP(MONTH(SalesDataTable[[#This Row],[Order Date]])/3,0)</f>
        <v>Q3</v>
      </c>
      <c r="E1618" s="3">
        <f>MONTH(SalesDataTable[[#This Row],[Order Date]])</f>
        <v>8</v>
      </c>
      <c r="F1618" s="3" t="str">
        <f>TEXT(SalesDataTable[[#This Row],[Order Date]],"MMM")</f>
        <v>Aug</v>
      </c>
      <c r="G1618" s="3" t="s">
        <v>20</v>
      </c>
      <c r="H1618" s="3" t="s">
        <v>31</v>
      </c>
      <c r="I1618" s="3" t="s">
        <v>2</v>
      </c>
      <c r="J1618" s="3" t="s">
        <v>3</v>
      </c>
      <c r="K1618" s="3" t="s">
        <v>9</v>
      </c>
      <c r="L1618" s="3" t="s">
        <v>46</v>
      </c>
      <c r="M1618" s="4">
        <v>1</v>
      </c>
      <c r="N1618" s="5">
        <v>72.39</v>
      </c>
      <c r="O1618" s="6">
        <v>0.1</v>
      </c>
      <c r="P1618" s="5">
        <v>31.64</v>
      </c>
      <c r="Q1618" s="5">
        <f t="shared" si="100"/>
        <v>65.150999999999996</v>
      </c>
      <c r="R1618" s="5">
        <f t="shared" si="101"/>
        <v>31.64</v>
      </c>
      <c r="S1618" s="5">
        <f t="shared" si="102"/>
        <v>33.510999999999996</v>
      </c>
      <c r="T1618" s="7">
        <f t="shared" si="103"/>
        <v>0.51435895074519189</v>
      </c>
    </row>
    <row r="1619" spans="1:20" ht="15.5" x14ac:dyDescent="0.35">
      <c r="A1619" s="1">
        <v>415</v>
      </c>
      <c r="B1619" s="2">
        <v>46245</v>
      </c>
      <c r="C1619" s="3">
        <f>YEAR(SalesDataTable[[#This Row],[Order Date]])</f>
        <v>2026</v>
      </c>
      <c r="D1619" s="8" t="str">
        <f>"Q"&amp;ROUNDUP(MONTH(SalesDataTable[[#This Row],[Order Date]])/3,0)</f>
        <v>Q3</v>
      </c>
      <c r="E1619" s="3">
        <f>MONTH(SalesDataTable[[#This Row],[Order Date]])</f>
        <v>8</v>
      </c>
      <c r="F1619" s="3" t="str">
        <f>TEXT(SalesDataTable[[#This Row],[Order Date]],"MMM")</f>
        <v>Aug</v>
      </c>
      <c r="G1619" s="3" t="s">
        <v>0</v>
      </c>
      <c r="H1619" s="3" t="s">
        <v>36</v>
      </c>
      <c r="I1619" s="3" t="s">
        <v>19</v>
      </c>
      <c r="J1619" s="3" t="s">
        <v>3</v>
      </c>
      <c r="K1619" s="3" t="s">
        <v>9</v>
      </c>
      <c r="L1619" s="3" t="s">
        <v>46</v>
      </c>
      <c r="M1619" s="4">
        <v>1</v>
      </c>
      <c r="N1619" s="5">
        <v>72.650000000000006</v>
      </c>
      <c r="O1619" s="6">
        <v>0</v>
      </c>
      <c r="P1619" s="5">
        <v>31.72</v>
      </c>
      <c r="Q1619" s="5">
        <f t="shared" si="100"/>
        <v>72.650000000000006</v>
      </c>
      <c r="R1619" s="5">
        <f t="shared" si="101"/>
        <v>31.72</v>
      </c>
      <c r="S1619" s="5">
        <f t="shared" si="102"/>
        <v>40.930000000000007</v>
      </c>
      <c r="T1619" s="7">
        <f t="shared" si="103"/>
        <v>0.56338609772883697</v>
      </c>
    </row>
    <row r="1620" spans="1:20" ht="15.5" x14ac:dyDescent="0.35">
      <c r="A1620" s="1">
        <v>1111</v>
      </c>
      <c r="B1620" s="2">
        <v>46245</v>
      </c>
      <c r="C1620" s="3">
        <f>YEAR(SalesDataTable[[#This Row],[Order Date]])</f>
        <v>2026</v>
      </c>
      <c r="D1620" s="8" t="str">
        <f>"Q"&amp;ROUNDUP(MONTH(SalesDataTable[[#This Row],[Order Date]])/3,0)</f>
        <v>Q3</v>
      </c>
      <c r="E1620" s="3">
        <f>MONTH(SalesDataTable[[#This Row],[Order Date]])</f>
        <v>8</v>
      </c>
      <c r="F1620" s="3" t="str">
        <f>TEXT(SalesDataTable[[#This Row],[Order Date]],"MMM")</f>
        <v>Aug</v>
      </c>
      <c r="G1620" s="3" t="s">
        <v>20</v>
      </c>
      <c r="H1620" s="3" t="s">
        <v>47</v>
      </c>
      <c r="I1620" s="3" t="s">
        <v>2</v>
      </c>
      <c r="J1620" s="3" t="s">
        <v>13</v>
      </c>
      <c r="K1620" s="3" t="s">
        <v>23</v>
      </c>
      <c r="L1620" s="3" t="s">
        <v>29</v>
      </c>
      <c r="M1620" s="4">
        <v>1</v>
      </c>
      <c r="N1620" s="5">
        <v>198.44</v>
      </c>
      <c r="O1620" s="6">
        <v>0</v>
      </c>
      <c r="P1620" s="5">
        <v>106.79</v>
      </c>
      <c r="Q1620" s="5">
        <f t="shared" si="100"/>
        <v>198.44</v>
      </c>
      <c r="R1620" s="5">
        <f t="shared" si="101"/>
        <v>106.79</v>
      </c>
      <c r="S1620" s="5">
        <f t="shared" si="102"/>
        <v>91.649999999999991</v>
      </c>
      <c r="T1620" s="7">
        <f t="shared" si="103"/>
        <v>0.46185244910300338</v>
      </c>
    </row>
    <row r="1621" spans="1:20" ht="15.5" x14ac:dyDescent="0.35">
      <c r="A1621" s="1">
        <v>1243</v>
      </c>
      <c r="B1621" s="2">
        <v>46245</v>
      </c>
      <c r="C1621" s="3">
        <f>YEAR(SalesDataTable[[#This Row],[Order Date]])</f>
        <v>2026</v>
      </c>
      <c r="D1621" s="8" t="str">
        <f>"Q"&amp;ROUNDUP(MONTH(SalesDataTable[[#This Row],[Order Date]])/3,0)</f>
        <v>Q3</v>
      </c>
      <c r="E1621" s="3">
        <f>MONTH(SalesDataTable[[#This Row],[Order Date]])</f>
        <v>8</v>
      </c>
      <c r="F1621" s="3" t="str">
        <f>TEXT(SalesDataTable[[#This Row],[Order Date]],"MMM")</f>
        <v>Aug</v>
      </c>
      <c r="G1621" s="3" t="s">
        <v>11</v>
      </c>
      <c r="H1621" s="3" t="s">
        <v>52</v>
      </c>
      <c r="I1621" s="3" t="s">
        <v>2</v>
      </c>
      <c r="J1621" s="3" t="s">
        <v>3</v>
      </c>
      <c r="K1621" s="3" t="s">
        <v>23</v>
      </c>
      <c r="L1621" s="3" t="s">
        <v>29</v>
      </c>
      <c r="M1621" s="4">
        <v>1</v>
      </c>
      <c r="N1621" s="5">
        <v>193.67</v>
      </c>
      <c r="O1621" s="6">
        <v>0</v>
      </c>
      <c r="P1621" s="5">
        <v>103.79</v>
      </c>
      <c r="Q1621" s="5">
        <f t="shared" si="100"/>
        <v>193.67</v>
      </c>
      <c r="R1621" s="5">
        <f t="shared" si="101"/>
        <v>103.79</v>
      </c>
      <c r="S1621" s="5">
        <f t="shared" si="102"/>
        <v>89.879999999999981</v>
      </c>
      <c r="T1621" s="7">
        <f t="shared" si="103"/>
        <v>0.46408839779005517</v>
      </c>
    </row>
    <row r="1622" spans="1:20" ht="15.5" x14ac:dyDescent="0.35">
      <c r="A1622" s="1">
        <v>1326</v>
      </c>
      <c r="B1622" s="2">
        <v>46245</v>
      </c>
      <c r="C1622" s="3">
        <f>YEAR(SalesDataTable[[#This Row],[Order Date]])</f>
        <v>2026</v>
      </c>
      <c r="D1622" s="8" t="str">
        <f>"Q"&amp;ROUNDUP(MONTH(SalesDataTable[[#This Row],[Order Date]])/3,0)</f>
        <v>Q3</v>
      </c>
      <c r="E1622" s="3">
        <f>MONTH(SalesDataTable[[#This Row],[Order Date]])</f>
        <v>8</v>
      </c>
      <c r="F1622" s="3" t="str">
        <f>TEXT(SalesDataTable[[#This Row],[Order Date]],"MMM")</f>
        <v>Aug</v>
      </c>
      <c r="G1622" s="3" t="s">
        <v>20</v>
      </c>
      <c r="H1622" s="3" t="s">
        <v>33</v>
      </c>
      <c r="I1622" s="3" t="s">
        <v>2</v>
      </c>
      <c r="J1622" s="3" t="s">
        <v>3</v>
      </c>
      <c r="K1622" s="3" t="s">
        <v>14</v>
      </c>
      <c r="L1622" s="3" t="s">
        <v>48</v>
      </c>
      <c r="M1622" s="4">
        <v>5</v>
      </c>
      <c r="N1622" s="5">
        <v>166.03</v>
      </c>
      <c r="O1622" s="6">
        <v>0</v>
      </c>
      <c r="P1622" s="5">
        <v>87.46</v>
      </c>
      <c r="Q1622" s="5">
        <f t="shared" si="100"/>
        <v>830.15</v>
      </c>
      <c r="R1622" s="5">
        <f t="shared" si="101"/>
        <v>437.29999999999995</v>
      </c>
      <c r="S1622" s="5">
        <f t="shared" si="102"/>
        <v>392.85</v>
      </c>
      <c r="T1622" s="7">
        <f t="shared" si="103"/>
        <v>0.47322772992832624</v>
      </c>
    </row>
    <row r="1623" spans="1:20" ht="15.5" x14ac:dyDescent="0.35">
      <c r="A1623" s="1">
        <v>1682</v>
      </c>
      <c r="B1623" s="2">
        <v>46245</v>
      </c>
      <c r="C1623" s="3">
        <f>YEAR(SalesDataTable[[#This Row],[Order Date]])</f>
        <v>2026</v>
      </c>
      <c r="D1623" s="8" t="str">
        <f>"Q"&amp;ROUNDUP(MONTH(SalesDataTable[[#This Row],[Order Date]])/3,0)</f>
        <v>Q3</v>
      </c>
      <c r="E1623" s="3">
        <f>MONTH(SalesDataTable[[#This Row],[Order Date]])</f>
        <v>8</v>
      </c>
      <c r="F1623" s="3" t="str">
        <f>TEXT(SalesDataTable[[#This Row],[Order Date]],"MMM")</f>
        <v>Aug</v>
      </c>
      <c r="G1623" s="3" t="s">
        <v>0</v>
      </c>
      <c r="H1623" s="3" t="s">
        <v>1</v>
      </c>
      <c r="I1623" s="3" t="s">
        <v>2</v>
      </c>
      <c r="J1623" s="3" t="s">
        <v>16</v>
      </c>
      <c r="K1623" s="3" t="s">
        <v>23</v>
      </c>
      <c r="L1623" s="3" t="s">
        <v>40</v>
      </c>
      <c r="M1623" s="4">
        <v>2</v>
      </c>
      <c r="N1623" s="5">
        <v>81.569999999999993</v>
      </c>
      <c r="O1623" s="6">
        <v>0</v>
      </c>
      <c r="P1623" s="5">
        <v>40.36</v>
      </c>
      <c r="Q1623" s="5">
        <f t="shared" si="100"/>
        <v>163.13999999999999</v>
      </c>
      <c r="R1623" s="5">
        <f t="shared" si="101"/>
        <v>80.72</v>
      </c>
      <c r="S1623" s="5">
        <f t="shared" si="102"/>
        <v>82.419999999999987</v>
      </c>
      <c r="T1623" s="7">
        <f t="shared" si="103"/>
        <v>0.50521024886600463</v>
      </c>
    </row>
    <row r="1624" spans="1:20" ht="15.5" x14ac:dyDescent="0.35">
      <c r="A1624" s="1">
        <v>2618</v>
      </c>
      <c r="B1624" s="2">
        <v>46245</v>
      </c>
      <c r="C1624" s="3">
        <f>YEAR(SalesDataTable[[#This Row],[Order Date]])</f>
        <v>2026</v>
      </c>
      <c r="D1624" s="8" t="str">
        <f>"Q"&amp;ROUNDUP(MONTH(SalesDataTable[[#This Row],[Order Date]])/3,0)</f>
        <v>Q3</v>
      </c>
      <c r="E1624" s="3">
        <f>MONTH(SalesDataTable[[#This Row],[Order Date]])</f>
        <v>8</v>
      </c>
      <c r="F1624" s="3" t="str">
        <f>TEXT(SalesDataTable[[#This Row],[Order Date]],"MMM")</f>
        <v>Aug</v>
      </c>
      <c r="G1624" s="3" t="s">
        <v>0</v>
      </c>
      <c r="H1624" s="3" t="s">
        <v>50</v>
      </c>
      <c r="I1624" s="3" t="s">
        <v>19</v>
      </c>
      <c r="J1624" s="3" t="s">
        <v>16</v>
      </c>
      <c r="K1624" s="3" t="s">
        <v>9</v>
      </c>
      <c r="L1624" s="3" t="s">
        <v>17</v>
      </c>
      <c r="M1624" s="4">
        <v>2</v>
      </c>
      <c r="N1624" s="5">
        <v>143.86000000000001</v>
      </c>
      <c r="O1624" s="6">
        <v>0</v>
      </c>
      <c r="P1624" s="5">
        <v>81.23</v>
      </c>
      <c r="Q1624" s="5">
        <f t="shared" si="100"/>
        <v>287.72000000000003</v>
      </c>
      <c r="R1624" s="5">
        <f t="shared" si="101"/>
        <v>162.46</v>
      </c>
      <c r="S1624" s="5">
        <f t="shared" si="102"/>
        <v>125.26000000000002</v>
      </c>
      <c r="T1624" s="7">
        <f t="shared" si="103"/>
        <v>0.43535381621020441</v>
      </c>
    </row>
    <row r="1625" spans="1:20" ht="15.5" x14ac:dyDescent="0.35">
      <c r="A1625" s="1">
        <v>3319</v>
      </c>
      <c r="B1625" s="2">
        <v>46245</v>
      </c>
      <c r="C1625" s="3">
        <f>YEAR(SalesDataTable[[#This Row],[Order Date]])</f>
        <v>2026</v>
      </c>
      <c r="D1625" s="8" t="str">
        <f>"Q"&amp;ROUNDUP(MONTH(SalesDataTable[[#This Row],[Order Date]])/3,0)</f>
        <v>Q3</v>
      </c>
      <c r="E1625" s="3">
        <f>MONTH(SalesDataTable[[#This Row],[Order Date]])</f>
        <v>8</v>
      </c>
      <c r="F1625" s="3" t="str">
        <f>TEXT(SalesDataTable[[#This Row],[Order Date]],"MMM")</f>
        <v>Aug</v>
      </c>
      <c r="G1625" s="3" t="s">
        <v>6</v>
      </c>
      <c r="H1625" s="3" t="s">
        <v>49</v>
      </c>
      <c r="I1625" s="3" t="s">
        <v>2</v>
      </c>
      <c r="J1625" s="3" t="s">
        <v>3</v>
      </c>
      <c r="K1625" s="3" t="s">
        <v>9</v>
      </c>
      <c r="L1625" s="3" t="s">
        <v>10</v>
      </c>
      <c r="M1625" s="4">
        <v>3</v>
      </c>
      <c r="N1625" s="5">
        <v>93.53</v>
      </c>
      <c r="O1625" s="6">
        <v>0</v>
      </c>
      <c r="P1625" s="5">
        <v>46.19</v>
      </c>
      <c r="Q1625" s="5">
        <f t="shared" si="100"/>
        <v>280.59000000000003</v>
      </c>
      <c r="R1625" s="5">
        <f t="shared" si="101"/>
        <v>138.57</v>
      </c>
      <c r="S1625" s="5">
        <f t="shared" si="102"/>
        <v>142.02000000000004</v>
      </c>
      <c r="T1625" s="7">
        <f t="shared" si="103"/>
        <v>0.5061477600769807</v>
      </c>
    </row>
    <row r="1626" spans="1:20" ht="15.5" x14ac:dyDescent="0.35">
      <c r="A1626" s="1">
        <v>4600</v>
      </c>
      <c r="B1626" s="2">
        <v>46245</v>
      </c>
      <c r="C1626" s="3">
        <f>YEAR(SalesDataTable[[#This Row],[Order Date]])</f>
        <v>2026</v>
      </c>
      <c r="D1626" s="8" t="str">
        <f>"Q"&amp;ROUNDUP(MONTH(SalesDataTable[[#This Row],[Order Date]])/3,0)</f>
        <v>Q3</v>
      </c>
      <c r="E1626" s="3">
        <f>MONTH(SalesDataTable[[#This Row],[Order Date]])</f>
        <v>8</v>
      </c>
      <c r="F1626" s="3" t="str">
        <f>TEXT(SalesDataTable[[#This Row],[Order Date]],"MMM")</f>
        <v>Aug</v>
      </c>
      <c r="G1626" s="3" t="s">
        <v>20</v>
      </c>
      <c r="H1626" s="3" t="s">
        <v>21</v>
      </c>
      <c r="I1626" s="3" t="s">
        <v>8</v>
      </c>
      <c r="J1626" s="3" t="s">
        <v>16</v>
      </c>
      <c r="K1626" s="3" t="s">
        <v>14</v>
      </c>
      <c r="L1626" s="3" t="s">
        <v>48</v>
      </c>
      <c r="M1626" s="4">
        <v>10</v>
      </c>
      <c r="N1626" s="5">
        <v>162.38</v>
      </c>
      <c r="O1626" s="6">
        <v>0.05</v>
      </c>
      <c r="P1626" s="5">
        <v>85.82</v>
      </c>
      <c r="Q1626" s="5">
        <f t="shared" si="100"/>
        <v>1542.61</v>
      </c>
      <c r="R1626" s="5">
        <f t="shared" si="101"/>
        <v>858.19999999999993</v>
      </c>
      <c r="S1626" s="5">
        <f t="shared" si="102"/>
        <v>684.41</v>
      </c>
      <c r="T1626" s="7">
        <f t="shared" si="103"/>
        <v>0.44367014345816508</v>
      </c>
    </row>
    <row r="1627" spans="1:20" ht="15.5" x14ac:dyDescent="0.35">
      <c r="A1627" s="1">
        <v>5168</v>
      </c>
      <c r="B1627" s="2">
        <v>46245</v>
      </c>
      <c r="C1627" s="3">
        <f>YEAR(SalesDataTable[[#This Row],[Order Date]])</f>
        <v>2026</v>
      </c>
      <c r="D1627" s="8" t="str">
        <f>"Q"&amp;ROUNDUP(MONTH(SalesDataTable[[#This Row],[Order Date]])/3,0)</f>
        <v>Q3</v>
      </c>
      <c r="E1627" s="3">
        <f>MONTH(SalesDataTable[[#This Row],[Order Date]])</f>
        <v>8</v>
      </c>
      <c r="F1627" s="3" t="str">
        <f>TEXT(SalesDataTable[[#This Row],[Order Date]],"MMM")</f>
        <v>Aug</v>
      </c>
      <c r="G1627" s="3" t="s">
        <v>0</v>
      </c>
      <c r="H1627" s="3" t="s">
        <v>50</v>
      </c>
      <c r="I1627" s="3" t="s">
        <v>28</v>
      </c>
      <c r="J1627" s="3" t="s">
        <v>16</v>
      </c>
      <c r="K1627" s="3" t="s">
        <v>34</v>
      </c>
      <c r="L1627" s="3" t="s">
        <v>38</v>
      </c>
      <c r="M1627" s="4">
        <v>1</v>
      </c>
      <c r="N1627" s="5">
        <v>122.52</v>
      </c>
      <c r="O1627" s="6">
        <v>0.05</v>
      </c>
      <c r="P1627" s="5">
        <v>69.66</v>
      </c>
      <c r="Q1627" s="5">
        <f t="shared" si="100"/>
        <v>116.39399999999999</v>
      </c>
      <c r="R1627" s="5">
        <f t="shared" si="101"/>
        <v>69.66</v>
      </c>
      <c r="S1627" s="5">
        <f t="shared" si="102"/>
        <v>46.733999999999995</v>
      </c>
      <c r="T1627" s="7">
        <f t="shared" si="103"/>
        <v>0.40151554203824935</v>
      </c>
    </row>
    <row r="1628" spans="1:20" ht="15.5" x14ac:dyDescent="0.35">
      <c r="A1628" s="1">
        <v>245</v>
      </c>
      <c r="B1628" s="2">
        <v>46246</v>
      </c>
      <c r="C1628" s="3">
        <f>YEAR(SalesDataTable[[#This Row],[Order Date]])</f>
        <v>2026</v>
      </c>
      <c r="D1628" s="8" t="str">
        <f>"Q"&amp;ROUNDUP(MONTH(SalesDataTable[[#This Row],[Order Date]])/3,0)</f>
        <v>Q3</v>
      </c>
      <c r="E1628" s="3">
        <f>MONTH(SalesDataTable[[#This Row],[Order Date]])</f>
        <v>8</v>
      </c>
      <c r="F1628" s="3" t="str">
        <f>TEXT(SalesDataTable[[#This Row],[Order Date]],"MMM")</f>
        <v>Aug</v>
      </c>
      <c r="G1628" s="3" t="s">
        <v>20</v>
      </c>
      <c r="H1628" s="3" t="s">
        <v>47</v>
      </c>
      <c r="I1628" s="3" t="s">
        <v>28</v>
      </c>
      <c r="J1628" s="3" t="s">
        <v>3</v>
      </c>
      <c r="K1628" s="3" t="s">
        <v>9</v>
      </c>
      <c r="L1628" s="3" t="s">
        <v>17</v>
      </c>
      <c r="M1628" s="4">
        <v>1</v>
      </c>
      <c r="N1628" s="5">
        <v>142.84</v>
      </c>
      <c r="O1628" s="6">
        <v>0</v>
      </c>
      <c r="P1628" s="5">
        <v>77.7</v>
      </c>
      <c r="Q1628" s="5">
        <f t="shared" si="100"/>
        <v>142.84</v>
      </c>
      <c r="R1628" s="5">
        <f t="shared" si="101"/>
        <v>77.7</v>
      </c>
      <c r="S1628" s="5">
        <f t="shared" si="102"/>
        <v>65.14</v>
      </c>
      <c r="T1628" s="7">
        <f t="shared" si="103"/>
        <v>0.4560347241669</v>
      </c>
    </row>
    <row r="1629" spans="1:20" ht="15.5" x14ac:dyDescent="0.35">
      <c r="A1629" s="1">
        <v>322</v>
      </c>
      <c r="B1629" s="2">
        <v>46246</v>
      </c>
      <c r="C1629" s="3">
        <f>YEAR(SalesDataTable[[#This Row],[Order Date]])</f>
        <v>2026</v>
      </c>
      <c r="D1629" s="8" t="str">
        <f>"Q"&amp;ROUNDUP(MONTH(SalesDataTable[[#This Row],[Order Date]])/3,0)</f>
        <v>Q3</v>
      </c>
      <c r="E1629" s="3">
        <f>MONTH(SalesDataTable[[#This Row],[Order Date]])</f>
        <v>8</v>
      </c>
      <c r="F1629" s="3" t="str">
        <f>TEXT(SalesDataTable[[#This Row],[Order Date]],"MMM")</f>
        <v>Aug</v>
      </c>
      <c r="G1629" s="3" t="s">
        <v>6</v>
      </c>
      <c r="H1629" s="3" t="s">
        <v>49</v>
      </c>
      <c r="I1629" s="3" t="s">
        <v>19</v>
      </c>
      <c r="J1629" s="3" t="s">
        <v>3</v>
      </c>
      <c r="K1629" s="3" t="s">
        <v>9</v>
      </c>
      <c r="L1629" s="3" t="s">
        <v>46</v>
      </c>
      <c r="M1629" s="4">
        <v>3</v>
      </c>
      <c r="N1629" s="5">
        <v>72.349999999999994</v>
      </c>
      <c r="O1629" s="6">
        <v>0</v>
      </c>
      <c r="P1629" s="5">
        <v>32.119999999999997</v>
      </c>
      <c r="Q1629" s="5">
        <f t="shared" si="100"/>
        <v>217.04999999999998</v>
      </c>
      <c r="R1629" s="5">
        <f t="shared" si="101"/>
        <v>96.359999999999985</v>
      </c>
      <c r="S1629" s="5">
        <f t="shared" si="102"/>
        <v>120.69</v>
      </c>
      <c r="T1629" s="7">
        <f t="shared" si="103"/>
        <v>0.55604699378023503</v>
      </c>
    </row>
    <row r="1630" spans="1:20" ht="15.5" x14ac:dyDescent="0.35">
      <c r="A1630" s="1">
        <v>1101</v>
      </c>
      <c r="B1630" s="2">
        <v>46246</v>
      </c>
      <c r="C1630" s="3">
        <f>YEAR(SalesDataTable[[#This Row],[Order Date]])</f>
        <v>2026</v>
      </c>
      <c r="D1630" s="8" t="str">
        <f>"Q"&amp;ROUNDUP(MONTH(SalesDataTable[[#This Row],[Order Date]])/3,0)</f>
        <v>Q3</v>
      </c>
      <c r="E1630" s="3">
        <f>MONTH(SalesDataTable[[#This Row],[Order Date]])</f>
        <v>8</v>
      </c>
      <c r="F1630" s="3" t="str">
        <f>TEXT(SalesDataTable[[#This Row],[Order Date]],"MMM")</f>
        <v>Aug</v>
      </c>
      <c r="G1630" s="3" t="s">
        <v>20</v>
      </c>
      <c r="H1630" s="3" t="s">
        <v>21</v>
      </c>
      <c r="I1630" s="3" t="s">
        <v>2</v>
      </c>
      <c r="J1630" s="3" t="s">
        <v>13</v>
      </c>
      <c r="K1630" s="3" t="s">
        <v>34</v>
      </c>
      <c r="L1630" s="3" t="s">
        <v>35</v>
      </c>
      <c r="M1630" s="4">
        <v>3</v>
      </c>
      <c r="N1630" s="5">
        <v>40.14</v>
      </c>
      <c r="O1630" s="6">
        <v>0.05</v>
      </c>
      <c r="P1630" s="5">
        <v>14.53</v>
      </c>
      <c r="Q1630" s="5">
        <f t="shared" si="100"/>
        <v>114.399</v>
      </c>
      <c r="R1630" s="5">
        <f t="shared" si="101"/>
        <v>43.589999999999996</v>
      </c>
      <c r="S1630" s="5">
        <f t="shared" si="102"/>
        <v>70.808999999999997</v>
      </c>
      <c r="T1630" s="7">
        <f t="shared" si="103"/>
        <v>0.61896520074476169</v>
      </c>
    </row>
    <row r="1631" spans="1:20" ht="15.5" x14ac:dyDescent="0.35">
      <c r="A1631" s="1">
        <v>1564</v>
      </c>
      <c r="B1631" s="2">
        <v>46246</v>
      </c>
      <c r="C1631" s="3">
        <f>YEAR(SalesDataTable[[#This Row],[Order Date]])</f>
        <v>2026</v>
      </c>
      <c r="D1631" s="8" t="str">
        <f>"Q"&amp;ROUNDUP(MONTH(SalesDataTable[[#This Row],[Order Date]])/3,0)</f>
        <v>Q3</v>
      </c>
      <c r="E1631" s="3">
        <f>MONTH(SalesDataTable[[#This Row],[Order Date]])</f>
        <v>8</v>
      </c>
      <c r="F1631" s="3" t="str">
        <f>TEXT(SalesDataTable[[#This Row],[Order Date]],"MMM")</f>
        <v>Aug</v>
      </c>
      <c r="G1631" s="3" t="s">
        <v>20</v>
      </c>
      <c r="H1631" s="3" t="s">
        <v>47</v>
      </c>
      <c r="I1631" s="3" t="s">
        <v>2</v>
      </c>
      <c r="J1631" s="3" t="s">
        <v>13</v>
      </c>
      <c r="K1631" s="3" t="s">
        <v>34</v>
      </c>
      <c r="L1631" s="3" t="s">
        <v>45</v>
      </c>
      <c r="M1631" s="4">
        <v>2</v>
      </c>
      <c r="N1631" s="5">
        <v>51.84</v>
      </c>
      <c r="O1631" s="6">
        <v>0</v>
      </c>
      <c r="P1631" s="5">
        <v>21.62</v>
      </c>
      <c r="Q1631" s="5">
        <f t="shared" si="100"/>
        <v>103.68</v>
      </c>
      <c r="R1631" s="5">
        <f t="shared" si="101"/>
        <v>43.24</v>
      </c>
      <c r="S1631" s="5">
        <f t="shared" si="102"/>
        <v>60.440000000000005</v>
      </c>
      <c r="T1631" s="7">
        <f t="shared" si="103"/>
        <v>0.58294753086419759</v>
      </c>
    </row>
    <row r="1632" spans="1:20" ht="15.5" x14ac:dyDescent="0.35">
      <c r="A1632" s="1">
        <v>3712</v>
      </c>
      <c r="B1632" s="2">
        <v>46246</v>
      </c>
      <c r="C1632" s="3">
        <f>YEAR(SalesDataTable[[#This Row],[Order Date]])</f>
        <v>2026</v>
      </c>
      <c r="D1632" s="8" t="str">
        <f>"Q"&amp;ROUNDUP(MONTH(SalesDataTable[[#This Row],[Order Date]])/3,0)</f>
        <v>Q3</v>
      </c>
      <c r="E1632" s="3">
        <f>MONTH(SalesDataTable[[#This Row],[Order Date]])</f>
        <v>8</v>
      </c>
      <c r="F1632" s="3" t="str">
        <f>TEXT(SalesDataTable[[#This Row],[Order Date]],"MMM")</f>
        <v>Aug</v>
      </c>
      <c r="G1632" s="3" t="s">
        <v>20</v>
      </c>
      <c r="H1632" s="3" t="s">
        <v>33</v>
      </c>
      <c r="I1632" s="3" t="s">
        <v>2</v>
      </c>
      <c r="J1632" s="3" t="s">
        <v>13</v>
      </c>
      <c r="K1632" s="3" t="s">
        <v>4</v>
      </c>
      <c r="L1632" s="3" t="s">
        <v>5</v>
      </c>
      <c r="M1632" s="4">
        <v>3</v>
      </c>
      <c r="N1632" s="5">
        <v>82.32</v>
      </c>
      <c r="O1632" s="6">
        <v>0.15</v>
      </c>
      <c r="P1632" s="5">
        <v>41.95</v>
      </c>
      <c r="Q1632" s="5">
        <f t="shared" si="100"/>
        <v>209.91599999999997</v>
      </c>
      <c r="R1632" s="5">
        <f t="shared" si="101"/>
        <v>125.85000000000001</v>
      </c>
      <c r="S1632" s="5">
        <f t="shared" si="102"/>
        <v>84.06599999999996</v>
      </c>
      <c r="T1632" s="7">
        <f t="shared" si="103"/>
        <v>0.40047447550448739</v>
      </c>
    </row>
    <row r="1633" spans="1:20" ht="15.5" x14ac:dyDescent="0.35">
      <c r="A1633" s="1">
        <v>771</v>
      </c>
      <c r="B1633" s="2">
        <v>46247</v>
      </c>
      <c r="C1633" s="3">
        <f>YEAR(SalesDataTable[[#This Row],[Order Date]])</f>
        <v>2026</v>
      </c>
      <c r="D1633" s="8" t="str">
        <f>"Q"&amp;ROUNDUP(MONTH(SalesDataTable[[#This Row],[Order Date]])/3,0)</f>
        <v>Q3</v>
      </c>
      <c r="E1633" s="3">
        <f>MONTH(SalesDataTable[[#This Row],[Order Date]])</f>
        <v>8</v>
      </c>
      <c r="F1633" s="3" t="str">
        <f>TEXT(SalesDataTable[[#This Row],[Order Date]],"MMM")</f>
        <v>Aug</v>
      </c>
      <c r="G1633" s="3" t="s">
        <v>11</v>
      </c>
      <c r="H1633" s="3" t="s">
        <v>25</v>
      </c>
      <c r="I1633" s="3" t="s">
        <v>2</v>
      </c>
      <c r="J1633" s="3" t="s">
        <v>3</v>
      </c>
      <c r="K1633" s="3" t="s">
        <v>9</v>
      </c>
      <c r="L1633" s="3" t="s">
        <v>10</v>
      </c>
      <c r="M1633" s="4">
        <v>1</v>
      </c>
      <c r="N1633" s="5">
        <v>91.78</v>
      </c>
      <c r="O1633" s="6">
        <v>0</v>
      </c>
      <c r="P1633" s="5">
        <v>46.15</v>
      </c>
      <c r="Q1633" s="5">
        <f t="shared" si="100"/>
        <v>91.78</v>
      </c>
      <c r="R1633" s="5">
        <f t="shared" si="101"/>
        <v>46.15</v>
      </c>
      <c r="S1633" s="5">
        <f t="shared" si="102"/>
        <v>45.63</v>
      </c>
      <c r="T1633" s="7">
        <f t="shared" si="103"/>
        <v>0.49716713881019831</v>
      </c>
    </row>
    <row r="1634" spans="1:20" ht="15.5" x14ac:dyDescent="0.35">
      <c r="A1634" s="1">
        <v>2749</v>
      </c>
      <c r="B1634" s="2">
        <v>46247</v>
      </c>
      <c r="C1634" s="3">
        <f>YEAR(SalesDataTable[[#This Row],[Order Date]])</f>
        <v>2026</v>
      </c>
      <c r="D1634" s="8" t="str">
        <f>"Q"&amp;ROUNDUP(MONTH(SalesDataTable[[#This Row],[Order Date]])/3,0)</f>
        <v>Q3</v>
      </c>
      <c r="E1634" s="3">
        <f>MONTH(SalesDataTable[[#This Row],[Order Date]])</f>
        <v>8</v>
      </c>
      <c r="F1634" s="3" t="str">
        <f>TEXT(SalesDataTable[[#This Row],[Order Date]],"MMM")</f>
        <v>Aug</v>
      </c>
      <c r="G1634" s="3" t="s">
        <v>6</v>
      </c>
      <c r="H1634" s="3" t="s">
        <v>49</v>
      </c>
      <c r="I1634" s="3" t="s">
        <v>2</v>
      </c>
      <c r="J1634" s="3" t="s">
        <v>16</v>
      </c>
      <c r="K1634" s="3" t="s">
        <v>9</v>
      </c>
      <c r="L1634" s="3" t="s">
        <v>10</v>
      </c>
      <c r="M1634" s="4">
        <v>2</v>
      </c>
      <c r="N1634" s="5">
        <v>93.13</v>
      </c>
      <c r="O1634" s="6">
        <v>0</v>
      </c>
      <c r="P1634" s="5">
        <v>45.68</v>
      </c>
      <c r="Q1634" s="5">
        <f t="shared" si="100"/>
        <v>186.26</v>
      </c>
      <c r="R1634" s="5">
        <f t="shared" si="101"/>
        <v>91.36</v>
      </c>
      <c r="S1634" s="5">
        <f t="shared" si="102"/>
        <v>94.899999999999991</v>
      </c>
      <c r="T1634" s="7">
        <f t="shared" si="103"/>
        <v>0.50950284548480618</v>
      </c>
    </row>
    <row r="1635" spans="1:20" ht="15.5" x14ac:dyDescent="0.35">
      <c r="A1635" s="1">
        <v>4252</v>
      </c>
      <c r="B1635" s="2">
        <v>46247</v>
      </c>
      <c r="C1635" s="3">
        <f>YEAR(SalesDataTable[[#This Row],[Order Date]])</f>
        <v>2026</v>
      </c>
      <c r="D1635" s="8" t="str">
        <f>"Q"&amp;ROUNDUP(MONTH(SalesDataTable[[#This Row],[Order Date]])/3,0)</f>
        <v>Q3</v>
      </c>
      <c r="E1635" s="3">
        <f>MONTH(SalesDataTable[[#This Row],[Order Date]])</f>
        <v>8</v>
      </c>
      <c r="F1635" s="3" t="str">
        <f>TEXT(SalesDataTable[[#This Row],[Order Date]],"MMM")</f>
        <v>Aug</v>
      </c>
      <c r="G1635" s="3" t="s">
        <v>6</v>
      </c>
      <c r="H1635" s="3" t="s">
        <v>43</v>
      </c>
      <c r="I1635" s="3" t="s">
        <v>2</v>
      </c>
      <c r="J1635" s="3" t="s">
        <v>3</v>
      </c>
      <c r="K1635" s="3" t="s">
        <v>14</v>
      </c>
      <c r="L1635" s="3" t="s">
        <v>15</v>
      </c>
      <c r="M1635" s="4">
        <v>1</v>
      </c>
      <c r="N1635" s="5">
        <v>36.67</v>
      </c>
      <c r="O1635" s="6">
        <v>0.1</v>
      </c>
      <c r="P1635" s="5">
        <v>13.18</v>
      </c>
      <c r="Q1635" s="5">
        <f t="shared" si="100"/>
        <v>33.003</v>
      </c>
      <c r="R1635" s="5">
        <f t="shared" si="101"/>
        <v>13.18</v>
      </c>
      <c r="S1635" s="5">
        <f t="shared" si="102"/>
        <v>19.823</v>
      </c>
      <c r="T1635" s="7">
        <f t="shared" si="103"/>
        <v>0.60064236584552921</v>
      </c>
    </row>
    <row r="1636" spans="1:20" ht="15.5" x14ac:dyDescent="0.35">
      <c r="A1636" s="1">
        <v>4665</v>
      </c>
      <c r="B1636" s="2">
        <v>46247</v>
      </c>
      <c r="C1636" s="3">
        <f>YEAR(SalesDataTable[[#This Row],[Order Date]])</f>
        <v>2026</v>
      </c>
      <c r="D1636" s="8" t="str">
        <f>"Q"&amp;ROUNDUP(MONTH(SalesDataTable[[#This Row],[Order Date]])/3,0)</f>
        <v>Q3</v>
      </c>
      <c r="E1636" s="3">
        <f>MONTH(SalesDataTable[[#This Row],[Order Date]])</f>
        <v>8</v>
      </c>
      <c r="F1636" s="3" t="str">
        <f>TEXT(SalesDataTable[[#This Row],[Order Date]],"MMM")</f>
        <v>Aug</v>
      </c>
      <c r="G1636" s="3" t="s">
        <v>20</v>
      </c>
      <c r="H1636" s="3" t="s">
        <v>33</v>
      </c>
      <c r="I1636" s="3" t="s">
        <v>8</v>
      </c>
      <c r="J1636" s="3" t="s">
        <v>3</v>
      </c>
      <c r="K1636" s="3" t="s">
        <v>34</v>
      </c>
      <c r="L1636" s="3" t="s">
        <v>45</v>
      </c>
      <c r="M1636" s="4">
        <v>4</v>
      </c>
      <c r="N1636" s="5">
        <v>51.25</v>
      </c>
      <c r="O1636" s="6">
        <v>0.1</v>
      </c>
      <c r="P1636" s="5">
        <v>21.77</v>
      </c>
      <c r="Q1636" s="5">
        <f t="shared" si="100"/>
        <v>184.5</v>
      </c>
      <c r="R1636" s="5">
        <f t="shared" si="101"/>
        <v>87.08</v>
      </c>
      <c r="S1636" s="5">
        <f t="shared" si="102"/>
        <v>97.42</v>
      </c>
      <c r="T1636" s="7">
        <f t="shared" si="103"/>
        <v>0.52802168021680218</v>
      </c>
    </row>
    <row r="1637" spans="1:20" ht="15.5" x14ac:dyDescent="0.35">
      <c r="A1637" s="1">
        <v>4767</v>
      </c>
      <c r="B1637" s="2">
        <v>46247</v>
      </c>
      <c r="C1637" s="3">
        <f>YEAR(SalesDataTable[[#This Row],[Order Date]])</f>
        <v>2026</v>
      </c>
      <c r="D1637" s="8" t="str">
        <f>"Q"&amp;ROUNDUP(MONTH(SalesDataTable[[#This Row],[Order Date]])/3,0)</f>
        <v>Q3</v>
      </c>
      <c r="E1637" s="3">
        <f>MONTH(SalesDataTable[[#This Row],[Order Date]])</f>
        <v>8</v>
      </c>
      <c r="F1637" s="3" t="str">
        <f>TEXT(SalesDataTable[[#This Row],[Order Date]],"MMM")</f>
        <v>Aug</v>
      </c>
      <c r="G1637" s="3" t="s">
        <v>20</v>
      </c>
      <c r="H1637" s="3" t="s">
        <v>33</v>
      </c>
      <c r="I1637" s="3" t="s">
        <v>28</v>
      </c>
      <c r="J1637" s="3" t="s">
        <v>16</v>
      </c>
      <c r="K1637" s="3" t="s">
        <v>34</v>
      </c>
      <c r="L1637" s="3" t="s">
        <v>35</v>
      </c>
      <c r="M1637" s="4">
        <v>1</v>
      </c>
      <c r="N1637" s="5">
        <v>39.61</v>
      </c>
      <c r="O1637" s="6">
        <v>0.1</v>
      </c>
      <c r="P1637" s="5">
        <v>14.85</v>
      </c>
      <c r="Q1637" s="5">
        <f t="shared" si="100"/>
        <v>35.649000000000001</v>
      </c>
      <c r="R1637" s="5">
        <f t="shared" si="101"/>
        <v>14.85</v>
      </c>
      <c r="S1637" s="5">
        <f t="shared" si="102"/>
        <v>20.798999999999999</v>
      </c>
      <c r="T1637" s="7">
        <f t="shared" si="103"/>
        <v>0.58343852562484222</v>
      </c>
    </row>
    <row r="1638" spans="1:20" ht="15.5" x14ac:dyDescent="0.35">
      <c r="A1638" s="1">
        <v>4832</v>
      </c>
      <c r="B1638" s="2">
        <v>46247</v>
      </c>
      <c r="C1638" s="3">
        <f>YEAR(SalesDataTable[[#This Row],[Order Date]])</f>
        <v>2026</v>
      </c>
      <c r="D1638" s="8" t="str">
        <f>"Q"&amp;ROUNDUP(MONTH(SalesDataTable[[#This Row],[Order Date]])/3,0)</f>
        <v>Q3</v>
      </c>
      <c r="E1638" s="3">
        <f>MONTH(SalesDataTable[[#This Row],[Order Date]])</f>
        <v>8</v>
      </c>
      <c r="F1638" s="3" t="str">
        <f>TEXT(SalesDataTable[[#This Row],[Order Date]],"MMM")</f>
        <v>Aug</v>
      </c>
      <c r="G1638" s="3" t="s">
        <v>0</v>
      </c>
      <c r="H1638" s="3" t="s">
        <v>50</v>
      </c>
      <c r="I1638" s="3" t="s">
        <v>28</v>
      </c>
      <c r="J1638" s="3" t="s">
        <v>3</v>
      </c>
      <c r="K1638" s="3" t="s">
        <v>4</v>
      </c>
      <c r="L1638" s="3" t="s">
        <v>5</v>
      </c>
      <c r="M1638" s="4">
        <v>2</v>
      </c>
      <c r="N1638" s="5">
        <v>81.59</v>
      </c>
      <c r="O1638" s="6">
        <v>0.15</v>
      </c>
      <c r="P1638" s="5">
        <v>43.9</v>
      </c>
      <c r="Q1638" s="5">
        <f t="shared" si="100"/>
        <v>138.703</v>
      </c>
      <c r="R1638" s="5">
        <f t="shared" si="101"/>
        <v>87.8</v>
      </c>
      <c r="S1638" s="5">
        <f t="shared" si="102"/>
        <v>50.903000000000006</v>
      </c>
      <c r="T1638" s="7">
        <f t="shared" si="103"/>
        <v>0.3669927831409559</v>
      </c>
    </row>
    <row r="1639" spans="1:20" ht="15.5" x14ac:dyDescent="0.35">
      <c r="A1639" s="1">
        <v>747</v>
      </c>
      <c r="B1639" s="2">
        <v>46248</v>
      </c>
      <c r="C1639" s="3">
        <f>YEAR(SalesDataTable[[#This Row],[Order Date]])</f>
        <v>2026</v>
      </c>
      <c r="D1639" s="8" t="str">
        <f>"Q"&amp;ROUNDUP(MONTH(SalesDataTable[[#This Row],[Order Date]])/3,0)</f>
        <v>Q3</v>
      </c>
      <c r="E1639" s="3">
        <f>MONTH(SalesDataTable[[#This Row],[Order Date]])</f>
        <v>8</v>
      </c>
      <c r="F1639" s="3" t="str">
        <f>TEXT(SalesDataTable[[#This Row],[Order Date]],"MMM")</f>
        <v>Aug</v>
      </c>
      <c r="G1639" s="3" t="s">
        <v>6</v>
      </c>
      <c r="H1639" s="3" t="s">
        <v>7</v>
      </c>
      <c r="I1639" s="3" t="s">
        <v>19</v>
      </c>
      <c r="J1639" s="3" t="s">
        <v>13</v>
      </c>
      <c r="K1639" s="3" t="s">
        <v>34</v>
      </c>
      <c r="L1639" s="3" t="s">
        <v>38</v>
      </c>
      <c r="M1639" s="4">
        <v>3</v>
      </c>
      <c r="N1639" s="5">
        <v>122.96</v>
      </c>
      <c r="O1639" s="6">
        <v>0.1</v>
      </c>
      <c r="P1639" s="5">
        <v>67.62</v>
      </c>
      <c r="Q1639" s="5">
        <f t="shared" si="100"/>
        <v>331.99200000000002</v>
      </c>
      <c r="R1639" s="5">
        <f t="shared" si="101"/>
        <v>202.86</v>
      </c>
      <c r="S1639" s="5">
        <f t="shared" si="102"/>
        <v>129.13200000000001</v>
      </c>
      <c r="T1639" s="7">
        <f t="shared" si="103"/>
        <v>0.38896117978746475</v>
      </c>
    </row>
    <row r="1640" spans="1:20" ht="15.5" x14ac:dyDescent="0.35">
      <c r="A1640" s="1">
        <v>2281</v>
      </c>
      <c r="B1640" s="2">
        <v>46248</v>
      </c>
      <c r="C1640" s="3">
        <f>YEAR(SalesDataTable[[#This Row],[Order Date]])</f>
        <v>2026</v>
      </c>
      <c r="D1640" s="8" t="str">
        <f>"Q"&amp;ROUNDUP(MONTH(SalesDataTable[[#This Row],[Order Date]])/3,0)</f>
        <v>Q3</v>
      </c>
      <c r="E1640" s="3">
        <f>MONTH(SalesDataTable[[#This Row],[Order Date]])</f>
        <v>8</v>
      </c>
      <c r="F1640" s="3" t="str">
        <f>TEXT(SalesDataTable[[#This Row],[Order Date]],"MMM")</f>
        <v>Aug</v>
      </c>
      <c r="G1640" s="3" t="s">
        <v>6</v>
      </c>
      <c r="H1640" s="3" t="s">
        <v>41</v>
      </c>
      <c r="I1640" s="3" t="s">
        <v>19</v>
      </c>
      <c r="J1640" s="3" t="s">
        <v>3</v>
      </c>
      <c r="K1640" s="3" t="s">
        <v>9</v>
      </c>
      <c r="L1640" s="3" t="s">
        <v>46</v>
      </c>
      <c r="M1640" s="4">
        <v>1</v>
      </c>
      <c r="N1640" s="5">
        <v>70.91</v>
      </c>
      <c r="O1640" s="6">
        <v>0</v>
      </c>
      <c r="P1640" s="5">
        <v>33.11</v>
      </c>
      <c r="Q1640" s="5">
        <f t="shared" si="100"/>
        <v>70.91</v>
      </c>
      <c r="R1640" s="5">
        <f t="shared" si="101"/>
        <v>33.11</v>
      </c>
      <c r="S1640" s="5">
        <f t="shared" si="102"/>
        <v>37.799999999999997</v>
      </c>
      <c r="T1640" s="7">
        <f t="shared" si="103"/>
        <v>0.53307008884501483</v>
      </c>
    </row>
    <row r="1641" spans="1:20" ht="15.5" x14ac:dyDescent="0.35">
      <c r="A1641" s="1">
        <v>2414</v>
      </c>
      <c r="B1641" s="2">
        <v>46248</v>
      </c>
      <c r="C1641" s="3">
        <f>YEAR(SalesDataTable[[#This Row],[Order Date]])</f>
        <v>2026</v>
      </c>
      <c r="D1641" s="8" t="str">
        <f>"Q"&amp;ROUNDUP(MONTH(SalesDataTable[[#This Row],[Order Date]])/3,0)</f>
        <v>Q3</v>
      </c>
      <c r="E1641" s="3">
        <f>MONTH(SalesDataTable[[#This Row],[Order Date]])</f>
        <v>8</v>
      </c>
      <c r="F1641" s="3" t="str">
        <f>TEXT(SalesDataTable[[#This Row],[Order Date]],"MMM")</f>
        <v>Aug</v>
      </c>
      <c r="G1641" s="3" t="s">
        <v>6</v>
      </c>
      <c r="H1641" s="3" t="s">
        <v>27</v>
      </c>
      <c r="I1641" s="3" t="s">
        <v>8</v>
      </c>
      <c r="J1641" s="3" t="s">
        <v>16</v>
      </c>
      <c r="K1641" s="3" t="s">
        <v>4</v>
      </c>
      <c r="L1641" s="3" t="s">
        <v>22</v>
      </c>
      <c r="M1641" s="4">
        <v>6</v>
      </c>
      <c r="N1641" s="5">
        <v>50.94</v>
      </c>
      <c r="O1641" s="6">
        <v>0.1</v>
      </c>
      <c r="P1641" s="5">
        <v>22.76</v>
      </c>
      <c r="Q1641" s="5">
        <f t="shared" si="100"/>
        <v>275.07600000000002</v>
      </c>
      <c r="R1641" s="5">
        <f t="shared" si="101"/>
        <v>136.56</v>
      </c>
      <c r="S1641" s="5">
        <f t="shared" si="102"/>
        <v>138.51600000000002</v>
      </c>
      <c r="T1641" s="7">
        <f t="shared" si="103"/>
        <v>0.50355538105832576</v>
      </c>
    </row>
    <row r="1642" spans="1:20" ht="15.5" x14ac:dyDescent="0.35">
      <c r="A1642" s="1">
        <v>3162</v>
      </c>
      <c r="B1642" s="2">
        <v>46248</v>
      </c>
      <c r="C1642" s="3">
        <f>YEAR(SalesDataTable[[#This Row],[Order Date]])</f>
        <v>2026</v>
      </c>
      <c r="D1642" s="8" t="str">
        <f>"Q"&amp;ROUNDUP(MONTH(SalesDataTable[[#This Row],[Order Date]])/3,0)</f>
        <v>Q3</v>
      </c>
      <c r="E1642" s="3">
        <f>MONTH(SalesDataTable[[#This Row],[Order Date]])</f>
        <v>8</v>
      </c>
      <c r="F1642" s="3" t="str">
        <f>TEXT(SalesDataTable[[#This Row],[Order Date]],"MMM")</f>
        <v>Aug</v>
      </c>
      <c r="G1642" s="3" t="s">
        <v>6</v>
      </c>
      <c r="H1642" s="3" t="s">
        <v>7</v>
      </c>
      <c r="I1642" s="3" t="s">
        <v>2</v>
      </c>
      <c r="J1642" s="3" t="s">
        <v>13</v>
      </c>
      <c r="K1642" s="3" t="s">
        <v>9</v>
      </c>
      <c r="L1642" s="3" t="s">
        <v>17</v>
      </c>
      <c r="M1642" s="4">
        <v>1</v>
      </c>
      <c r="N1642" s="5">
        <v>144.96</v>
      </c>
      <c r="O1642" s="6">
        <v>0.05</v>
      </c>
      <c r="P1642" s="5">
        <v>77.959999999999994</v>
      </c>
      <c r="Q1642" s="5">
        <f t="shared" si="100"/>
        <v>137.71199999999999</v>
      </c>
      <c r="R1642" s="5">
        <f t="shared" si="101"/>
        <v>77.959999999999994</v>
      </c>
      <c r="S1642" s="5">
        <f t="shared" si="102"/>
        <v>59.751999999999995</v>
      </c>
      <c r="T1642" s="7">
        <f t="shared" si="103"/>
        <v>0.43389101893807364</v>
      </c>
    </row>
    <row r="1643" spans="1:20" ht="15.5" x14ac:dyDescent="0.35">
      <c r="A1643" s="1">
        <v>3200</v>
      </c>
      <c r="B1643" s="2">
        <v>46248</v>
      </c>
      <c r="C1643" s="3">
        <f>YEAR(SalesDataTable[[#This Row],[Order Date]])</f>
        <v>2026</v>
      </c>
      <c r="D1643" s="8" t="str">
        <f>"Q"&amp;ROUNDUP(MONTH(SalesDataTable[[#This Row],[Order Date]])/3,0)</f>
        <v>Q3</v>
      </c>
      <c r="E1643" s="3">
        <f>MONTH(SalesDataTable[[#This Row],[Order Date]])</f>
        <v>8</v>
      </c>
      <c r="F1643" s="3" t="str">
        <f>TEXT(SalesDataTable[[#This Row],[Order Date]],"MMM")</f>
        <v>Aug</v>
      </c>
      <c r="G1643" s="3" t="s">
        <v>20</v>
      </c>
      <c r="H1643" s="3" t="s">
        <v>33</v>
      </c>
      <c r="I1643" s="3" t="s">
        <v>19</v>
      </c>
      <c r="J1643" s="3" t="s">
        <v>13</v>
      </c>
      <c r="K1643" s="3" t="s">
        <v>9</v>
      </c>
      <c r="L1643" s="3" t="s">
        <v>37</v>
      </c>
      <c r="M1643" s="4">
        <v>1</v>
      </c>
      <c r="N1643" s="5">
        <v>152.97</v>
      </c>
      <c r="O1643" s="6">
        <v>0</v>
      </c>
      <c r="P1643" s="5">
        <v>79.66</v>
      </c>
      <c r="Q1643" s="5">
        <f t="shared" si="100"/>
        <v>152.97</v>
      </c>
      <c r="R1643" s="5">
        <f t="shared" si="101"/>
        <v>79.66</v>
      </c>
      <c r="S1643" s="5">
        <f t="shared" si="102"/>
        <v>73.31</v>
      </c>
      <c r="T1643" s="7">
        <f t="shared" si="103"/>
        <v>0.47924429626724196</v>
      </c>
    </row>
    <row r="1644" spans="1:20" ht="15.5" x14ac:dyDescent="0.35">
      <c r="A1644" s="1">
        <v>3521</v>
      </c>
      <c r="B1644" s="2">
        <v>46248</v>
      </c>
      <c r="C1644" s="3">
        <f>YEAR(SalesDataTable[[#This Row],[Order Date]])</f>
        <v>2026</v>
      </c>
      <c r="D1644" s="8" t="str">
        <f>"Q"&amp;ROUNDUP(MONTH(SalesDataTable[[#This Row],[Order Date]])/3,0)</f>
        <v>Q3</v>
      </c>
      <c r="E1644" s="3">
        <f>MONTH(SalesDataTable[[#This Row],[Order Date]])</f>
        <v>8</v>
      </c>
      <c r="F1644" s="3" t="str">
        <f>TEXT(SalesDataTable[[#This Row],[Order Date]],"MMM")</f>
        <v>Aug</v>
      </c>
      <c r="G1644" s="3" t="s">
        <v>11</v>
      </c>
      <c r="H1644" s="3" t="s">
        <v>52</v>
      </c>
      <c r="I1644" s="3" t="s">
        <v>2</v>
      </c>
      <c r="J1644" s="3" t="s">
        <v>16</v>
      </c>
      <c r="K1644" s="3" t="s">
        <v>14</v>
      </c>
      <c r="L1644" s="3" t="s">
        <v>32</v>
      </c>
      <c r="M1644" s="4">
        <v>2</v>
      </c>
      <c r="N1644" s="5">
        <v>45.79</v>
      </c>
      <c r="O1644" s="6">
        <v>0</v>
      </c>
      <c r="P1644" s="5">
        <v>18.23</v>
      </c>
      <c r="Q1644" s="5">
        <f t="shared" si="100"/>
        <v>91.58</v>
      </c>
      <c r="R1644" s="5">
        <f t="shared" si="101"/>
        <v>36.46</v>
      </c>
      <c r="S1644" s="5">
        <f t="shared" si="102"/>
        <v>55.12</v>
      </c>
      <c r="T1644" s="7">
        <f t="shared" si="103"/>
        <v>0.60187813933173184</v>
      </c>
    </row>
    <row r="1645" spans="1:20" ht="15.5" x14ac:dyDescent="0.35">
      <c r="A1645" s="1">
        <v>4447</v>
      </c>
      <c r="B1645" s="2">
        <v>46248</v>
      </c>
      <c r="C1645" s="3">
        <f>YEAR(SalesDataTable[[#This Row],[Order Date]])</f>
        <v>2026</v>
      </c>
      <c r="D1645" s="8" t="str">
        <f>"Q"&amp;ROUNDUP(MONTH(SalesDataTable[[#This Row],[Order Date]])/3,0)</f>
        <v>Q3</v>
      </c>
      <c r="E1645" s="3">
        <f>MONTH(SalesDataTable[[#This Row],[Order Date]])</f>
        <v>8</v>
      </c>
      <c r="F1645" s="3" t="str">
        <f>TEXT(SalesDataTable[[#This Row],[Order Date]],"MMM")</f>
        <v>Aug</v>
      </c>
      <c r="G1645" s="3" t="s">
        <v>6</v>
      </c>
      <c r="H1645" s="3" t="s">
        <v>27</v>
      </c>
      <c r="I1645" s="3" t="s">
        <v>2</v>
      </c>
      <c r="J1645" s="3" t="s">
        <v>13</v>
      </c>
      <c r="K1645" s="3" t="s">
        <v>14</v>
      </c>
      <c r="L1645" s="3" t="s">
        <v>48</v>
      </c>
      <c r="M1645" s="4">
        <v>1</v>
      </c>
      <c r="N1645" s="5">
        <v>161.31</v>
      </c>
      <c r="O1645" s="6">
        <v>0</v>
      </c>
      <c r="P1645" s="5">
        <v>87.81</v>
      </c>
      <c r="Q1645" s="5">
        <f t="shared" si="100"/>
        <v>161.31</v>
      </c>
      <c r="R1645" s="5">
        <f t="shared" si="101"/>
        <v>87.81</v>
      </c>
      <c r="S1645" s="5">
        <f t="shared" si="102"/>
        <v>73.5</v>
      </c>
      <c r="T1645" s="7">
        <f t="shared" si="103"/>
        <v>0.45564441138181139</v>
      </c>
    </row>
    <row r="1646" spans="1:20" ht="15.5" x14ac:dyDescent="0.35">
      <c r="A1646" s="1">
        <v>421</v>
      </c>
      <c r="B1646" s="2">
        <v>46249</v>
      </c>
      <c r="C1646" s="3">
        <f>YEAR(SalesDataTable[[#This Row],[Order Date]])</f>
        <v>2026</v>
      </c>
      <c r="D1646" s="8" t="str">
        <f>"Q"&amp;ROUNDUP(MONTH(SalesDataTable[[#This Row],[Order Date]])/3,0)</f>
        <v>Q3</v>
      </c>
      <c r="E1646" s="3">
        <f>MONTH(SalesDataTable[[#This Row],[Order Date]])</f>
        <v>8</v>
      </c>
      <c r="F1646" s="3" t="str">
        <f>TEXT(SalesDataTable[[#This Row],[Order Date]],"MMM")</f>
        <v>Aug</v>
      </c>
      <c r="G1646" s="3" t="s">
        <v>20</v>
      </c>
      <c r="H1646" s="3" t="s">
        <v>31</v>
      </c>
      <c r="I1646" s="3" t="s">
        <v>2</v>
      </c>
      <c r="J1646" s="3" t="s">
        <v>13</v>
      </c>
      <c r="K1646" s="3" t="s">
        <v>34</v>
      </c>
      <c r="L1646" s="3" t="s">
        <v>42</v>
      </c>
      <c r="M1646" s="4">
        <v>2</v>
      </c>
      <c r="N1646" s="5">
        <v>35.97</v>
      </c>
      <c r="O1646" s="6">
        <v>0.05</v>
      </c>
      <c r="P1646" s="5">
        <v>14.28</v>
      </c>
      <c r="Q1646" s="5">
        <f t="shared" si="100"/>
        <v>68.342999999999989</v>
      </c>
      <c r="R1646" s="5">
        <f t="shared" si="101"/>
        <v>28.56</v>
      </c>
      <c r="S1646" s="5">
        <f t="shared" si="102"/>
        <v>39.782999999999987</v>
      </c>
      <c r="T1646" s="7">
        <f t="shared" si="103"/>
        <v>0.58210789693165343</v>
      </c>
    </row>
    <row r="1647" spans="1:20" ht="15.5" x14ac:dyDescent="0.35">
      <c r="A1647" s="1">
        <v>962</v>
      </c>
      <c r="B1647" s="2">
        <v>46249</v>
      </c>
      <c r="C1647" s="3">
        <f>YEAR(SalesDataTable[[#This Row],[Order Date]])</f>
        <v>2026</v>
      </c>
      <c r="D1647" s="8" t="str">
        <f>"Q"&amp;ROUNDUP(MONTH(SalesDataTable[[#This Row],[Order Date]])/3,0)</f>
        <v>Q3</v>
      </c>
      <c r="E1647" s="3">
        <f>MONTH(SalesDataTable[[#This Row],[Order Date]])</f>
        <v>8</v>
      </c>
      <c r="F1647" s="3" t="str">
        <f>TEXT(SalesDataTable[[#This Row],[Order Date]],"MMM")</f>
        <v>Aug</v>
      </c>
      <c r="G1647" s="3" t="s">
        <v>0</v>
      </c>
      <c r="H1647" s="3" t="s">
        <v>1</v>
      </c>
      <c r="I1647" s="3" t="s">
        <v>19</v>
      </c>
      <c r="J1647" s="3" t="s">
        <v>13</v>
      </c>
      <c r="K1647" s="3" t="s">
        <v>34</v>
      </c>
      <c r="L1647" s="3" t="s">
        <v>35</v>
      </c>
      <c r="M1647" s="4">
        <v>2</v>
      </c>
      <c r="N1647" s="5">
        <v>39.729999999999997</v>
      </c>
      <c r="O1647" s="6">
        <v>0</v>
      </c>
      <c r="P1647" s="5">
        <v>14.95</v>
      </c>
      <c r="Q1647" s="5">
        <f t="shared" si="100"/>
        <v>79.459999999999994</v>
      </c>
      <c r="R1647" s="5">
        <f t="shared" si="101"/>
        <v>29.9</v>
      </c>
      <c r="S1647" s="5">
        <f t="shared" si="102"/>
        <v>49.559999999999995</v>
      </c>
      <c r="T1647" s="7">
        <f t="shared" si="103"/>
        <v>0.62371004278882458</v>
      </c>
    </row>
    <row r="1648" spans="1:20" ht="15.5" x14ac:dyDescent="0.35">
      <c r="A1648" s="1">
        <v>1386</v>
      </c>
      <c r="B1648" s="2">
        <v>46249</v>
      </c>
      <c r="C1648" s="3">
        <f>YEAR(SalesDataTable[[#This Row],[Order Date]])</f>
        <v>2026</v>
      </c>
      <c r="D1648" s="8" t="str">
        <f>"Q"&amp;ROUNDUP(MONTH(SalesDataTable[[#This Row],[Order Date]])/3,0)</f>
        <v>Q3</v>
      </c>
      <c r="E1648" s="3">
        <f>MONTH(SalesDataTable[[#This Row],[Order Date]])</f>
        <v>8</v>
      </c>
      <c r="F1648" s="3" t="str">
        <f>TEXT(SalesDataTable[[#This Row],[Order Date]],"MMM")</f>
        <v>Aug</v>
      </c>
      <c r="G1648" s="3" t="s">
        <v>6</v>
      </c>
      <c r="H1648" s="3" t="s">
        <v>43</v>
      </c>
      <c r="I1648" s="3" t="s">
        <v>2</v>
      </c>
      <c r="J1648" s="3" t="s">
        <v>16</v>
      </c>
      <c r="K1648" s="3" t="s">
        <v>14</v>
      </c>
      <c r="L1648" s="3" t="s">
        <v>15</v>
      </c>
      <c r="M1648" s="4">
        <v>2</v>
      </c>
      <c r="N1648" s="5">
        <v>36.049999999999997</v>
      </c>
      <c r="O1648" s="6">
        <v>0</v>
      </c>
      <c r="P1648" s="5">
        <v>13.8</v>
      </c>
      <c r="Q1648" s="5">
        <f t="shared" si="100"/>
        <v>72.099999999999994</v>
      </c>
      <c r="R1648" s="5">
        <f t="shared" si="101"/>
        <v>27.6</v>
      </c>
      <c r="S1648" s="5">
        <f t="shared" si="102"/>
        <v>44.499999999999993</v>
      </c>
      <c r="T1648" s="7">
        <f t="shared" si="103"/>
        <v>0.61719833564493753</v>
      </c>
    </row>
    <row r="1649" spans="1:20" ht="15.5" x14ac:dyDescent="0.35">
      <c r="A1649" s="1">
        <v>3083</v>
      </c>
      <c r="B1649" s="2">
        <v>46249</v>
      </c>
      <c r="C1649" s="3">
        <f>YEAR(SalesDataTable[[#This Row],[Order Date]])</f>
        <v>2026</v>
      </c>
      <c r="D1649" s="8" t="str">
        <f>"Q"&amp;ROUNDUP(MONTH(SalesDataTable[[#This Row],[Order Date]])/3,0)</f>
        <v>Q3</v>
      </c>
      <c r="E1649" s="3">
        <f>MONTH(SalesDataTable[[#This Row],[Order Date]])</f>
        <v>8</v>
      </c>
      <c r="F1649" s="3" t="str">
        <f>TEXT(SalesDataTable[[#This Row],[Order Date]],"MMM")</f>
        <v>Aug</v>
      </c>
      <c r="G1649" s="3" t="s">
        <v>20</v>
      </c>
      <c r="H1649" s="3" t="s">
        <v>31</v>
      </c>
      <c r="I1649" s="3" t="s">
        <v>2</v>
      </c>
      <c r="J1649" s="3" t="s">
        <v>13</v>
      </c>
      <c r="K1649" s="3" t="s">
        <v>23</v>
      </c>
      <c r="L1649" s="3" t="s">
        <v>29</v>
      </c>
      <c r="M1649" s="4">
        <v>1</v>
      </c>
      <c r="N1649" s="5">
        <v>194.36</v>
      </c>
      <c r="O1649" s="6">
        <v>0</v>
      </c>
      <c r="P1649" s="5">
        <v>106.01</v>
      </c>
      <c r="Q1649" s="5">
        <f t="shared" si="100"/>
        <v>194.36</v>
      </c>
      <c r="R1649" s="5">
        <f t="shared" si="101"/>
        <v>106.01</v>
      </c>
      <c r="S1649" s="5">
        <f t="shared" si="102"/>
        <v>88.350000000000009</v>
      </c>
      <c r="T1649" s="7">
        <f t="shared" si="103"/>
        <v>0.45456884132537562</v>
      </c>
    </row>
    <row r="1650" spans="1:20" ht="15.5" x14ac:dyDescent="0.35">
      <c r="A1650" s="1">
        <v>3174</v>
      </c>
      <c r="B1650" s="2">
        <v>46249</v>
      </c>
      <c r="C1650" s="3">
        <f>YEAR(SalesDataTable[[#This Row],[Order Date]])</f>
        <v>2026</v>
      </c>
      <c r="D1650" s="8" t="str">
        <f>"Q"&amp;ROUNDUP(MONTH(SalesDataTable[[#This Row],[Order Date]])/3,0)</f>
        <v>Q3</v>
      </c>
      <c r="E1650" s="3">
        <f>MONTH(SalesDataTable[[#This Row],[Order Date]])</f>
        <v>8</v>
      </c>
      <c r="F1650" s="3" t="str">
        <f>TEXT(SalesDataTable[[#This Row],[Order Date]],"MMM")</f>
        <v>Aug</v>
      </c>
      <c r="G1650" s="3" t="s">
        <v>20</v>
      </c>
      <c r="H1650" s="3" t="s">
        <v>21</v>
      </c>
      <c r="I1650" s="3" t="s">
        <v>19</v>
      </c>
      <c r="J1650" s="3" t="s">
        <v>3</v>
      </c>
      <c r="K1650" s="3" t="s">
        <v>23</v>
      </c>
      <c r="L1650" s="3" t="s">
        <v>29</v>
      </c>
      <c r="M1650" s="4">
        <v>1</v>
      </c>
      <c r="N1650" s="5">
        <v>192.67</v>
      </c>
      <c r="O1650" s="6">
        <v>0.05</v>
      </c>
      <c r="P1650" s="5">
        <v>103.37</v>
      </c>
      <c r="Q1650" s="5">
        <f t="shared" si="100"/>
        <v>183.03649999999999</v>
      </c>
      <c r="R1650" s="5">
        <f t="shared" si="101"/>
        <v>103.37</v>
      </c>
      <c r="S1650" s="5">
        <f t="shared" si="102"/>
        <v>79.666499999999985</v>
      </c>
      <c r="T1650" s="7">
        <f t="shared" si="103"/>
        <v>0.43524925356417976</v>
      </c>
    </row>
    <row r="1651" spans="1:20" ht="15.5" x14ac:dyDescent="0.35">
      <c r="A1651" s="1">
        <v>4045</v>
      </c>
      <c r="B1651" s="2">
        <v>46249</v>
      </c>
      <c r="C1651" s="3">
        <f>YEAR(SalesDataTable[[#This Row],[Order Date]])</f>
        <v>2026</v>
      </c>
      <c r="D1651" s="8" t="str">
        <f>"Q"&amp;ROUNDUP(MONTH(SalesDataTable[[#This Row],[Order Date]])/3,0)</f>
        <v>Q3</v>
      </c>
      <c r="E1651" s="3">
        <f>MONTH(SalesDataTable[[#This Row],[Order Date]])</f>
        <v>8</v>
      </c>
      <c r="F1651" s="3" t="str">
        <f>TEXT(SalesDataTable[[#This Row],[Order Date]],"MMM")</f>
        <v>Aug</v>
      </c>
      <c r="G1651" s="3" t="s">
        <v>11</v>
      </c>
      <c r="H1651" s="3" t="s">
        <v>52</v>
      </c>
      <c r="I1651" s="3" t="s">
        <v>2</v>
      </c>
      <c r="J1651" s="3" t="s">
        <v>13</v>
      </c>
      <c r="K1651" s="3" t="s">
        <v>9</v>
      </c>
      <c r="L1651" s="3" t="s">
        <v>10</v>
      </c>
      <c r="M1651" s="4">
        <v>3</v>
      </c>
      <c r="N1651" s="5">
        <v>92.12</v>
      </c>
      <c r="O1651" s="6">
        <v>0.1</v>
      </c>
      <c r="P1651" s="5">
        <v>44.1</v>
      </c>
      <c r="Q1651" s="5">
        <f t="shared" si="100"/>
        <v>248.72400000000002</v>
      </c>
      <c r="R1651" s="5">
        <f t="shared" si="101"/>
        <v>132.30000000000001</v>
      </c>
      <c r="S1651" s="5">
        <f t="shared" si="102"/>
        <v>116.42400000000001</v>
      </c>
      <c r="T1651" s="7">
        <f t="shared" si="103"/>
        <v>0.46808510638297873</v>
      </c>
    </row>
    <row r="1652" spans="1:20" ht="15.5" x14ac:dyDescent="0.35">
      <c r="A1652" s="1">
        <v>4850</v>
      </c>
      <c r="B1652" s="2">
        <v>46249</v>
      </c>
      <c r="C1652" s="3">
        <f>YEAR(SalesDataTable[[#This Row],[Order Date]])</f>
        <v>2026</v>
      </c>
      <c r="D1652" s="8" t="str">
        <f>"Q"&amp;ROUNDUP(MONTH(SalesDataTable[[#This Row],[Order Date]])/3,0)</f>
        <v>Q3</v>
      </c>
      <c r="E1652" s="3">
        <f>MONTH(SalesDataTable[[#This Row],[Order Date]])</f>
        <v>8</v>
      </c>
      <c r="F1652" s="3" t="str">
        <f>TEXT(SalesDataTable[[#This Row],[Order Date]],"MMM")</f>
        <v>Aug</v>
      </c>
      <c r="G1652" s="3" t="s">
        <v>6</v>
      </c>
      <c r="H1652" s="3" t="s">
        <v>7</v>
      </c>
      <c r="I1652" s="3" t="s">
        <v>19</v>
      </c>
      <c r="J1652" s="3" t="s">
        <v>16</v>
      </c>
      <c r="K1652" s="3" t="s">
        <v>23</v>
      </c>
      <c r="L1652" s="3" t="s">
        <v>29</v>
      </c>
      <c r="M1652" s="4">
        <v>1</v>
      </c>
      <c r="N1652" s="5">
        <v>192.82</v>
      </c>
      <c r="O1652" s="6">
        <v>0</v>
      </c>
      <c r="P1652" s="5">
        <v>104.98</v>
      </c>
      <c r="Q1652" s="5">
        <f t="shared" si="100"/>
        <v>192.82</v>
      </c>
      <c r="R1652" s="5">
        <f t="shared" si="101"/>
        <v>104.98</v>
      </c>
      <c r="S1652" s="5">
        <f t="shared" si="102"/>
        <v>87.839999999999989</v>
      </c>
      <c r="T1652" s="7">
        <f t="shared" si="103"/>
        <v>0.45555440307022088</v>
      </c>
    </row>
    <row r="1653" spans="1:20" ht="15.5" x14ac:dyDescent="0.35">
      <c r="A1653" s="1">
        <v>71</v>
      </c>
      <c r="B1653" s="2">
        <v>46250</v>
      </c>
      <c r="C1653" s="3">
        <f>YEAR(SalesDataTable[[#This Row],[Order Date]])</f>
        <v>2026</v>
      </c>
      <c r="D1653" s="8" t="str">
        <f>"Q"&amp;ROUNDUP(MONTH(SalesDataTable[[#This Row],[Order Date]])/3,0)</f>
        <v>Q3</v>
      </c>
      <c r="E1653" s="3">
        <f>MONTH(SalesDataTable[[#This Row],[Order Date]])</f>
        <v>8</v>
      </c>
      <c r="F1653" s="3" t="str">
        <f>TEXT(SalesDataTable[[#This Row],[Order Date]],"MMM")</f>
        <v>Aug</v>
      </c>
      <c r="G1653" s="3" t="s">
        <v>11</v>
      </c>
      <c r="H1653" s="3" t="s">
        <v>52</v>
      </c>
      <c r="I1653" s="3" t="s">
        <v>2</v>
      </c>
      <c r="J1653" s="3" t="s">
        <v>13</v>
      </c>
      <c r="K1653" s="3" t="s">
        <v>4</v>
      </c>
      <c r="L1653" s="3" t="s">
        <v>5</v>
      </c>
      <c r="M1653" s="4">
        <v>3</v>
      </c>
      <c r="N1653" s="5">
        <v>80.099999999999994</v>
      </c>
      <c r="O1653" s="6">
        <v>0</v>
      </c>
      <c r="P1653" s="5">
        <v>42.41</v>
      </c>
      <c r="Q1653" s="5">
        <f t="shared" si="100"/>
        <v>240.29999999999998</v>
      </c>
      <c r="R1653" s="5">
        <f t="shared" si="101"/>
        <v>127.22999999999999</v>
      </c>
      <c r="S1653" s="5">
        <f t="shared" si="102"/>
        <v>113.07</v>
      </c>
      <c r="T1653" s="7">
        <f t="shared" si="103"/>
        <v>0.47053682896379528</v>
      </c>
    </row>
    <row r="1654" spans="1:20" ht="15.5" x14ac:dyDescent="0.35">
      <c r="A1654" s="1">
        <v>627</v>
      </c>
      <c r="B1654" s="2">
        <v>46250</v>
      </c>
      <c r="C1654" s="3">
        <f>YEAR(SalesDataTable[[#This Row],[Order Date]])</f>
        <v>2026</v>
      </c>
      <c r="D1654" s="8" t="str">
        <f>"Q"&amp;ROUNDUP(MONTH(SalesDataTable[[#This Row],[Order Date]])/3,0)</f>
        <v>Q3</v>
      </c>
      <c r="E1654" s="3">
        <f>MONTH(SalesDataTable[[#This Row],[Order Date]])</f>
        <v>8</v>
      </c>
      <c r="F1654" s="3" t="str">
        <f>TEXT(SalesDataTable[[#This Row],[Order Date]],"MMM")</f>
        <v>Aug</v>
      </c>
      <c r="G1654" s="3" t="s">
        <v>20</v>
      </c>
      <c r="H1654" s="3" t="s">
        <v>31</v>
      </c>
      <c r="I1654" s="3" t="s">
        <v>28</v>
      </c>
      <c r="J1654" s="3" t="s">
        <v>13</v>
      </c>
      <c r="K1654" s="3" t="s">
        <v>4</v>
      </c>
      <c r="L1654" s="3" t="s">
        <v>5</v>
      </c>
      <c r="M1654" s="4">
        <v>6</v>
      </c>
      <c r="N1654" s="5">
        <v>83.26</v>
      </c>
      <c r="O1654" s="6">
        <v>0</v>
      </c>
      <c r="P1654" s="5">
        <v>43.8</v>
      </c>
      <c r="Q1654" s="5">
        <f t="shared" si="100"/>
        <v>499.56000000000006</v>
      </c>
      <c r="R1654" s="5">
        <f t="shared" si="101"/>
        <v>262.79999999999995</v>
      </c>
      <c r="S1654" s="5">
        <f t="shared" si="102"/>
        <v>236.7600000000001</v>
      </c>
      <c r="T1654" s="7">
        <f t="shared" si="103"/>
        <v>0.47393706461686297</v>
      </c>
    </row>
    <row r="1655" spans="1:20" ht="15.5" x14ac:dyDescent="0.35">
      <c r="A1655" s="1">
        <v>959</v>
      </c>
      <c r="B1655" s="2">
        <v>46250</v>
      </c>
      <c r="C1655" s="3">
        <f>YEAR(SalesDataTable[[#This Row],[Order Date]])</f>
        <v>2026</v>
      </c>
      <c r="D1655" s="8" t="str">
        <f>"Q"&amp;ROUNDUP(MONTH(SalesDataTable[[#This Row],[Order Date]])/3,0)</f>
        <v>Q3</v>
      </c>
      <c r="E1655" s="3">
        <f>MONTH(SalesDataTable[[#This Row],[Order Date]])</f>
        <v>8</v>
      </c>
      <c r="F1655" s="3" t="str">
        <f>TEXT(SalesDataTable[[#This Row],[Order Date]],"MMM")</f>
        <v>Aug</v>
      </c>
      <c r="G1655" s="3" t="s">
        <v>6</v>
      </c>
      <c r="H1655" s="3" t="s">
        <v>7</v>
      </c>
      <c r="I1655" s="3" t="s">
        <v>19</v>
      </c>
      <c r="J1655" s="3" t="s">
        <v>3</v>
      </c>
      <c r="K1655" s="3" t="s">
        <v>34</v>
      </c>
      <c r="L1655" s="3" t="s">
        <v>35</v>
      </c>
      <c r="M1655" s="4">
        <v>4</v>
      </c>
      <c r="N1655" s="5">
        <v>40.46</v>
      </c>
      <c r="O1655" s="6">
        <v>0</v>
      </c>
      <c r="P1655" s="5">
        <v>15.12</v>
      </c>
      <c r="Q1655" s="5">
        <f t="shared" si="100"/>
        <v>161.84</v>
      </c>
      <c r="R1655" s="5">
        <f t="shared" si="101"/>
        <v>60.48</v>
      </c>
      <c r="S1655" s="5">
        <f t="shared" si="102"/>
        <v>101.36000000000001</v>
      </c>
      <c r="T1655" s="7">
        <f t="shared" si="103"/>
        <v>0.62629757785467133</v>
      </c>
    </row>
    <row r="1656" spans="1:20" ht="15.5" x14ac:dyDescent="0.35">
      <c r="A1656" s="1">
        <v>967</v>
      </c>
      <c r="B1656" s="2">
        <v>46250</v>
      </c>
      <c r="C1656" s="3">
        <f>YEAR(SalesDataTable[[#This Row],[Order Date]])</f>
        <v>2026</v>
      </c>
      <c r="D1656" s="8" t="str">
        <f>"Q"&amp;ROUNDUP(MONTH(SalesDataTable[[#This Row],[Order Date]])/3,0)</f>
        <v>Q3</v>
      </c>
      <c r="E1656" s="3">
        <f>MONTH(SalesDataTable[[#This Row],[Order Date]])</f>
        <v>8</v>
      </c>
      <c r="F1656" s="3" t="str">
        <f>TEXT(SalesDataTable[[#This Row],[Order Date]],"MMM")</f>
        <v>Aug</v>
      </c>
      <c r="G1656" s="3" t="s">
        <v>11</v>
      </c>
      <c r="H1656" s="3" t="s">
        <v>52</v>
      </c>
      <c r="I1656" s="3" t="s">
        <v>8</v>
      </c>
      <c r="J1656" s="3" t="s">
        <v>3</v>
      </c>
      <c r="K1656" s="3" t="s">
        <v>4</v>
      </c>
      <c r="L1656" s="3" t="s">
        <v>5</v>
      </c>
      <c r="M1656" s="4">
        <v>5</v>
      </c>
      <c r="N1656" s="5">
        <v>81.55</v>
      </c>
      <c r="O1656" s="6">
        <v>0.2</v>
      </c>
      <c r="P1656" s="5">
        <v>42.09</v>
      </c>
      <c r="Q1656" s="5">
        <f t="shared" si="100"/>
        <v>326.20000000000005</v>
      </c>
      <c r="R1656" s="5">
        <f t="shared" si="101"/>
        <v>210.45000000000002</v>
      </c>
      <c r="S1656" s="5">
        <f t="shared" si="102"/>
        <v>115.75000000000003</v>
      </c>
      <c r="T1656" s="7">
        <f t="shared" si="103"/>
        <v>0.3548436541998774</v>
      </c>
    </row>
    <row r="1657" spans="1:20" ht="15.5" x14ac:dyDescent="0.35">
      <c r="A1657" s="1">
        <v>1267</v>
      </c>
      <c r="B1657" s="2">
        <v>46250</v>
      </c>
      <c r="C1657" s="3">
        <f>YEAR(SalesDataTable[[#This Row],[Order Date]])</f>
        <v>2026</v>
      </c>
      <c r="D1657" s="8" t="str">
        <f>"Q"&amp;ROUNDUP(MONTH(SalesDataTable[[#This Row],[Order Date]])/3,0)</f>
        <v>Q3</v>
      </c>
      <c r="E1657" s="3">
        <f>MONTH(SalesDataTable[[#This Row],[Order Date]])</f>
        <v>8</v>
      </c>
      <c r="F1657" s="3" t="str">
        <f>TEXT(SalesDataTable[[#This Row],[Order Date]],"MMM")</f>
        <v>Aug</v>
      </c>
      <c r="G1657" s="3" t="s">
        <v>6</v>
      </c>
      <c r="H1657" s="3" t="s">
        <v>43</v>
      </c>
      <c r="I1657" s="3" t="s">
        <v>19</v>
      </c>
      <c r="J1657" s="3" t="s">
        <v>13</v>
      </c>
      <c r="K1657" s="3" t="s">
        <v>23</v>
      </c>
      <c r="L1657" s="3" t="s">
        <v>40</v>
      </c>
      <c r="M1657" s="4">
        <v>2</v>
      </c>
      <c r="N1657" s="5">
        <v>83.56</v>
      </c>
      <c r="O1657" s="6">
        <v>0</v>
      </c>
      <c r="P1657" s="5">
        <v>39.119999999999997</v>
      </c>
      <c r="Q1657" s="5">
        <f t="shared" si="100"/>
        <v>167.12</v>
      </c>
      <c r="R1657" s="5">
        <f t="shared" si="101"/>
        <v>78.239999999999995</v>
      </c>
      <c r="S1657" s="5">
        <f t="shared" si="102"/>
        <v>88.88000000000001</v>
      </c>
      <c r="T1657" s="7">
        <f t="shared" si="103"/>
        <v>0.53183341311632359</v>
      </c>
    </row>
    <row r="1658" spans="1:20" ht="15.5" x14ac:dyDescent="0.35">
      <c r="A1658" s="1">
        <v>1394</v>
      </c>
      <c r="B1658" s="2">
        <v>46250</v>
      </c>
      <c r="C1658" s="3">
        <f>YEAR(SalesDataTable[[#This Row],[Order Date]])</f>
        <v>2026</v>
      </c>
      <c r="D1658" s="8" t="str">
        <f>"Q"&amp;ROUNDUP(MONTH(SalesDataTable[[#This Row],[Order Date]])/3,0)</f>
        <v>Q3</v>
      </c>
      <c r="E1658" s="3">
        <f>MONTH(SalesDataTable[[#This Row],[Order Date]])</f>
        <v>8</v>
      </c>
      <c r="F1658" s="3" t="str">
        <f>TEXT(SalesDataTable[[#This Row],[Order Date]],"MMM")</f>
        <v>Aug</v>
      </c>
      <c r="G1658" s="3" t="s">
        <v>11</v>
      </c>
      <c r="H1658" s="3" t="s">
        <v>39</v>
      </c>
      <c r="I1658" s="3" t="s">
        <v>2</v>
      </c>
      <c r="J1658" s="3" t="s">
        <v>3</v>
      </c>
      <c r="K1658" s="3" t="s">
        <v>23</v>
      </c>
      <c r="L1658" s="3" t="s">
        <v>51</v>
      </c>
      <c r="M1658" s="4">
        <v>3</v>
      </c>
      <c r="N1658" s="5">
        <v>125.75</v>
      </c>
      <c r="O1658" s="6">
        <v>0</v>
      </c>
      <c r="P1658" s="5">
        <v>62.05</v>
      </c>
      <c r="Q1658" s="5">
        <f t="shared" si="100"/>
        <v>377.25</v>
      </c>
      <c r="R1658" s="5">
        <f t="shared" si="101"/>
        <v>186.14999999999998</v>
      </c>
      <c r="S1658" s="5">
        <f t="shared" si="102"/>
        <v>191.10000000000002</v>
      </c>
      <c r="T1658" s="7">
        <f t="shared" si="103"/>
        <v>0.50656063618290259</v>
      </c>
    </row>
    <row r="1659" spans="1:20" ht="15.5" x14ac:dyDescent="0.35">
      <c r="A1659" s="1">
        <v>1652</v>
      </c>
      <c r="B1659" s="2">
        <v>46250</v>
      </c>
      <c r="C1659" s="3">
        <f>YEAR(SalesDataTable[[#This Row],[Order Date]])</f>
        <v>2026</v>
      </c>
      <c r="D1659" s="8" t="str">
        <f>"Q"&amp;ROUNDUP(MONTH(SalesDataTable[[#This Row],[Order Date]])/3,0)</f>
        <v>Q3</v>
      </c>
      <c r="E1659" s="3">
        <f>MONTH(SalesDataTable[[#This Row],[Order Date]])</f>
        <v>8</v>
      </c>
      <c r="F1659" s="3" t="str">
        <f>TEXT(SalesDataTable[[#This Row],[Order Date]],"MMM")</f>
        <v>Aug</v>
      </c>
      <c r="G1659" s="3" t="s">
        <v>0</v>
      </c>
      <c r="H1659" s="3" t="s">
        <v>1</v>
      </c>
      <c r="I1659" s="3" t="s">
        <v>2</v>
      </c>
      <c r="J1659" s="3" t="s">
        <v>3</v>
      </c>
      <c r="K1659" s="3" t="s">
        <v>14</v>
      </c>
      <c r="L1659" s="3" t="s">
        <v>15</v>
      </c>
      <c r="M1659" s="4">
        <v>1</v>
      </c>
      <c r="N1659" s="5">
        <v>35.619999999999997</v>
      </c>
      <c r="O1659" s="6">
        <v>0.1</v>
      </c>
      <c r="P1659" s="5">
        <v>13.55</v>
      </c>
      <c r="Q1659" s="5">
        <f t="shared" si="100"/>
        <v>32.058</v>
      </c>
      <c r="R1659" s="5">
        <f t="shared" si="101"/>
        <v>13.55</v>
      </c>
      <c r="S1659" s="5">
        <f t="shared" si="102"/>
        <v>18.507999999999999</v>
      </c>
      <c r="T1659" s="7">
        <f t="shared" si="103"/>
        <v>0.57732859192713204</v>
      </c>
    </row>
    <row r="1660" spans="1:20" ht="15.5" x14ac:dyDescent="0.35">
      <c r="A1660" s="1">
        <v>2126</v>
      </c>
      <c r="B1660" s="2">
        <v>46250</v>
      </c>
      <c r="C1660" s="3">
        <f>YEAR(SalesDataTable[[#This Row],[Order Date]])</f>
        <v>2026</v>
      </c>
      <c r="D1660" s="8" t="str">
        <f>"Q"&amp;ROUNDUP(MONTH(SalesDataTable[[#This Row],[Order Date]])/3,0)</f>
        <v>Q3</v>
      </c>
      <c r="E1660" s="3">
        <f>MONTH(SalesDataTable[[#This Row],[Order Date]])</f>
        <v>8</v>
      </c>
      <c r="F1660" s="3" t="str">
        <f>TEXT(SalesDataTable[[#This Row],[Order Date]],"MMM")</f>
        <v>Aug</v>
      </c>
      <c r="G1660" s="3" t="s">
        <v>6</v>
      </c>
      <c r="H1660" s="3" t="s">
        <v>49</v>
      </c>
      <c r="I1660" s="3" t="s">
        <v>2</v>
      </c>
      <c r="J1660" s="3" t="s">
        <v>16</v>
      </c>
      <c r="K1660" s="3" t="s">
        <v>4</v>
      </c>
      <c r="L1660" s="3" t="s">
        <v>30</v>
      </c>
      <c r="M1660" s="4">
        <v>2</v>
      </c>
      <c r="N1660" s="5">
        <v>104.02</v>
      </c>
      <c r="O1660" s="6">
        <v>0</v>
      </c>
      <c r="P1660" s="5">
        <v>50.26</v>
      </c>
      <c r="Q1660" s="5">
        <f t="shared" si="100"/>
        <v>208.04</v>
      </c>
      <c r="R1660" s="5">
        <f t="shared" si="101"/>
        <v>100.52</v>
      </c>
      <c r="S1660" s="5">
        <f t="shared" si="102"/>
        <v>107.52</v>
      </c>
      <c r="T1660" s="7">
        <f t="shared" si="103"/>
        <v>0.51682368775235532</v>
      </c>
    </row>
    <row r="1661" spans="1:20" ht="15.5" x14ac:dyDescent="0.35">
      <c r="A1661" s="1">
        <v>2282</v>
      </c>
      <c r="B1661" s="2">
        <v>46250</v>
      </c>
      <c r="C1661" s="3">
        <f>YEAR(SalesDataTable[[#This Row],[Order Date]])</f>
        <v>2026</v>
      </c>
      <c r="D1661" s="8" t="str">
        <f>"Q"&amp;ROUNDUP(MONTH(SalesDataTable[[#This Row],[Order Date]])/3,0)</f>
        <v>Q3</v>
      </c>
      <c r="E1661" s="3">
        <f>MONTH(SalesDataTable[[#This Row],[Order Date]])</f>
        <v>8</v>
      </c>
      <c r="F1661" s="3" t="str">
        <f>TEXT(SalesDataTable[[#This Row],[Order Date]],"MMM")</f>
        <v>Aug</v>
      </c>
      <c r="G1661" s="3" t="s">
        <v>6</v>
      </c>
      <c r="H1661" s="3" t="s">
        <v>27</v>
      </c>
      <c r="I1661" s="3" t="s">
        <v>8</v>
      </c>
      <c r="J1661" s="3" t="s">
        <v>16</v>
      </c>
      <c r="K1661" s="3" t="s">
        <v>9</v>
      </c>
      <c r="L1661" s="3" t="s">
        <v>10</v>
      </c>
      <c r="M1661" s="4">
        <v>8</v>
      </c>
      <c r="N1661" s="5">
        <v>92.71</v>
      </c>
      <c r="O1661" s="6">
        <v>0.1</v>
      </c>
      <c r="P1661" s="5">
        <v>44.83</v>
      </c>
      <c r="Q1661" s="5">
        <f t="shared" si="100"/>
        <v>667.51199999999994</v>
      </c>
      <c r="R1661" s="5">
        <f t="shared" si="101"/>
        <v>358.64</v>
      </c>
      <c r="S1661" s="5">
        <f t="shared" si="102"/>
        <v>308.87199999999996</v>
      </c>
      <c r="T1661" s="7">
        <f t="shared" si="103"/>
        <v>0.46272126943036229</v>
      </c>
    </row>
    <row r="1662" spans="1:20" ht="15.5" x14ac:dyDescent="0.35">
      <c r="A1662" s="1">
        <v>2426</v>
      </c>
      <c r="B1662" s="2">
        <v>46250</v>
      </c>
      <c r="C1662" s="3">
        <f>YEAR(SalesDataTable[[#This Row],[Order Date]])</f>
        <v>2026</v>
      </c>
      <c r="D1662" s="8" t="str">
        <f>"Q"&amp;ROUNDUP(MONTH(SalesDataTable[[#This Row],[Order Date]])/3,0)</f>
        <v>Q3</v>
      </c>
      <c r="E1662" s="3">
        <f>MONTH(SalesDataTable[[#This Row],[Order Date]])</f>
        <v>8</v>
      </c>
      <c r="F1662" s="3" t="str">
        <f>TEXT(SalesDataTable[[#This Row],[Order Date]],"MMM")</f>
        <v>Aug</v>
      </c>
      <c r="G1662" s="3" t="s">
        <v>6</v>
      </c>
      <c r="H1662" s="3" t="s">
        <v>43</v>
      </c>
      <c r="I1662" s="3" t="s">
        <v>2</v>
      </c>
      <c r="J1662" s="3" t="s">
        <v>13</v>
      </c>
      <c r="K1662" s="3" t="s">
        <v>9</v>
      </c>
      <c r="L1662" s="3" t="s">
        <v>10</v>
      </c>
      <c r="M1662" s="4">
        <v>1</v>
      </c>
      <c r="N1662" s="5">
        <v>90.58</v>
      </c>
      <c r="O1662" s="6">
        <v>0</v>
      </c>
      <c r="P1662" s="5">
        <v>44.53</v>
      </c>
      <c r="Q1662" s="5">
        <f t="shared" si="100"/>
        <v>90.58</v>
      </c>
      <c r="R1662" s="5">
        <f t="shared" si="101"/>
        <v>44.53</v>
      </c>
      <c r="S1662" s="5">
        <f t="shared" si="102"/>
        <v>46.05</v>
      </c>
      <c r="T1662" s="7">
        <f t="shared" si="103"/>
        <v>0.50839037315080593</v>
      </c>
    </row>
    <row r="1663" spans="1:20" ht="15.5" x14ac:dyDescent="0.35">
      <c r="A1663" s="1">
        <v>2534</v>
      </c>
      <c r="B1663" s="2">
        <v>46250</v>
      </c>
      <c r="C1663" s="3">
        <f>YEAR(SalesDataTable[[#This Row],[Order Date]])</f>
        <v>2026</v>
      </c>
      <c r="D1663" s="8" t="str">
        <f>"Q"&amp;ROUNDUP(MONTH(SalesDataTable[[#This Row],[Order Date]])/3,0)</f>
        <v>Q3</v>
      </c>
      <c r="E1663" s="3">
        <f>MONTH(SalesDataTable[[#This Row],[Order Date]])</f>
        <v>8</v>
      </c>
      <c r="F1663" s="3" t="str">
        <f>TEXT(SalesDataTable[[#This Row],[Order Date]],"MMM")</f>
        <v>Aug</v>
      </c>
      <c r="G1663" s="3" t="s">
        <v>6</v>
      </c>
      <c r="H1663" s="3" t="s">
        <v>49</v>
      </c>
      <c r="I1663" s="3" t="s">
        <v>2</v>
      </c>
      <c r="J1663" s="3" t="s">
        <v>13</v>
      </c>
      <c r="K1663" s="3" t="s">
        <v>23</v>
      </c>
      <c r="L1663" s="3" t="s">
        <v>51</v>
      </c>
      <c r="M1663" s="4">
        <v>1</v>
      </c>
      <c r="N1663" s="5">
        <v>120.22</v>
      </c>
      <c r="O1663" s="6">
        <v>0</v>
      </c>
      <c r="P1663" s="5">
        <v>62.31</v>
      </c>
      <c r="Q1663" s="5">
        <f t="shared" si="100"/>
        <v>120.22</v>
      </c>
      <c r="R1663" s="5">
        <f t="shared" si="101"/>
        <v>62.31</v>
      </c>
      <c r="S1663" s="5">
        <f t="shared" si="102"/>
        <v>57.91</v>
      </c>
      <c r="T1663" s="7">
        <f t="shared" si="103"/>
        <v>0.48170021627017134</v>
      </c>
    </row>
    <row r="1664" spans="1:20" ht="15.5" x14ac:dyDescent="0.35">
      <c r="A1664" s="1">
        <v>2948</v>
      </c>
      <c r="B1664" s="2">
        <v>46250</v>
      </c>
      <c r="C1664" s="3">
        <f>YEAR(SalesDataTable[[#This Row],[Order Date]])</f>
        <v>2026</v>
      </c>
      <c r="D1664" s="8" t="str">
        <f>"Q"&amp;ROUNDUP(MONTH(SalesDataTable[[#This Row],[Order Date]])/3,0)</f>
        <v>Q3</v>
      </c>
      <c r="E1664" s="3">
        <f>MONTH(SalesDataTable[[#This Row],[Order Date]])</f>
        <v>8</v>
      </c>
      <c r="F1664" s="3" t="str">
        <f>TEXT(SalesDataTable[[#This Row],[Order Date]],"MMM")</f>
        <v>Aug</v>
      </c>
      <c r="G1664" s="3" t="s">
        <v>11</v>
      </c>
      <c r="H1664" s="3" t="s">
        <v>12</v>
      </c>
      <c r="I1664" s="3" t="s">
        <v>19</v>
      </c>
      <c r="J1664" s="3" t="s">
        <v>13</v>
      </c>
      <c r="K1664" s="3" t="s">
        <v>14</v>
      </c>
      <c r="L1664" s="3" t="s">
        <v>15</v>
      </c>
      <c r="M1664" s="4">
        <v>3</v>
      </c>
      <c r="N1664" s="5">
        <v>36.35</v>
      </c>
      <c r="O1664" s="6">
        <v>0</v>
      </c>
      <c r="P1664" s="5">
        <v>13.42</v>
      </c>
      <c r="Q1664" s="5">
        <f t="shared" si="100"/>
        <v>109.05000000000001</v>
      </c>
      <c r="R1664" s="5">
        <f t="shared" si="101"/>
        <v>40.26</v>
      </c>
      <c r="S1664" s="5">
        <f t="shared" si="102"/>
        <v>68.79000000000002</v>
      </c>
      <c r="T1664" s="7">
        <f t="shared" si="103"/>
        <v>0.63081155433287495</v>
      </c>
    </row>
    <row r="1665" spans="1:20" ht="15.5" x14ac:dyDescent="0.35">
      <c r="A1665" s="1">
        <v>3141</v>
      </c>
      <c r="B1665" s="2">
        <v>46250</v>
      </c>
      <c r="C1665" s="3">
        <f>YEAR(SalesDataTable[[#This Row],[Order Date]])</f>
        <v>2026</v>
      </c>
      <c r="D1665" s="8" t="str">
        <f>"Q"&amp;ROUNDUP(MONTH(SalesDataTable[[#This Row],[Order Date]])/3,0)</f>
        <v>Q3</v>
      </c>
      <c r="E1665" s="3">
        <f>MONTH(SalesDataTable[[#This Row],[Order Date]])</f>
        <v>8</v>
      </c>
      <c r="F1665" s="3" t="str">
        <f>TEXT(SalesDataTable[[#This Row],[Order Date]],"MMM")</f>
        <v>Aug</v>
      </c>
      <c r="G1665" s="3" t="s">
        <v>6</v>
      </c>
      <c r="H1665" s="3" t="s">
        <v>43</v>
      </c>
      <c r="I1665" s="3" t="s">
        <v>28</v>
      </c>
      <c r="J1665" s="3" t="s">
        <v>3</v>
      </c>
      <c r="K1665" s="3" t="s">
        <v>23</v>
      </c>
      <c r="L1665" s="3" t="s">
        <v>29</v>
      </c>
      <c r="M1665" s="4">
        <v>2</v>
      </c>
      <c r="N1665" s="5">
        <v>195.28</v>
      </c>
      <c r="O1665" s="6">
        <v>0</v>
      </c>
      <c r="P1665" s="5">
        <v>102.24</v>
      </c>
      <c r="Q1665" s="5">
        <f t="shared" si="100"/>
        <v>390.56</v>
      </c>
      <c r="R1665" s="5">
        <f t="shared" si="101"/>
        <v>204.48</v>
      </c>
      <c r="S1665" s="5">
        <f t="shared" si="102"/>
        <v>186.08</v>
      </c>
      <c r="T1665" s="7">
        <f t="shared" si="103"/>
        <v>0.4764440802949611</v>
      </c>
    </row>
    <row r="1666" spans="1:20" ht="15.5" x14ac:dyDescent="0.35">
      <c r="A1666" s="1">
        <v>3935</v>
      </c>
      <c r="B1666" s="2">
        <v>46250</v>
      </c>
      <c r="C1666" s="3">
        <f>YEAR(SalesDataTable[[#This Row],[Order Date]])</f>
        <v>2026</v>
      </c>
      <c r="D1666" s="8" t="str">
        <f>"Q"&amp;ROUNDUP(MONTH(SalesDataTable[[#This Row],[Order Date]])/3,0)</f>
        <v>Q3</v>
      </c>
      <c r="E1666" s="3">
        <f>MONTH(SalesDataTable[[#This Row],[Order Date]])</f>
        <v>8</v>
      </c>
      <c r="F1666" s="3" t="str">
        <f>TEXT(SalesDataTable[[#This Row],[Order Date]],"MMM")</f>
        <v>Aug</v>
      </c>
      <c r="G1666" s="3" t="s">
        <v>11</v>
      </c>
      <c r="H1666" s="3" t="s">
        <v>52</v>
      </c>
      <c r="I1666" s="3" t="s">
        <v>28</v>
      </c>
      <c r="J1666" s="3" t="s">
        <v>3</v>
      </c>
      <c r="K1666" s="3" t="s">
        <v>14</v>
      </c>
      <c r="L1666" s="3" t="s">
        <v>32</v>
      </c>
      <c r="M1666" s="4">
        <v>4</v>
      </c>
      <c r="N1666" s="5">
        <v>46.05</v>
      </c>
      <c r="O1666" s="6">
        <v>0</v>
      </c>
      <c r="P1666" s="5">
        <v>18.75</v>
      </c>
      <c r="Q1666" s="5">
        <f t="shared" ref="Q1666:Q1729" si="104">M1666*N1666*(1-O1666)</f>
        <v>184.2</v>
      </c>
      <c r="R1666" s="5">
        <f t="shared" ref="R1666:R1729" si="105">M1666*P1666</f>
        <v>75</v>
      </c>
      <c r="S1666" s="5">
        <f t="shared" ref="S1666:S1729" si="106">Q1666-R1666</f>
        <v>109.19999999999999</v>
      </c>
      <c r="T1666" s="7">
        <f t="shared" ref="T1666:T1729" si="107">IFERROR(S1666/Q1666,0)</f>
        <v>0.5928338762214983</v>
      </c>
    </row>
    <row r="1667" spans="1:20" ht="15.5" x14ac:dyDescent="0.35">
      <c r="A1667" s="1">
        <v>4636</v>
      </c>
      <c r="B1667" s="2">
        <v>46250</v>
      </c>
      <c r="C1667" s="3">
        <f>YEAR(SalesDataTable[[#This Row],[Order Date]])</f>
        <v>2026</v>
      </c>
      <c r="D1667" s="8" t="str">
        <f>"Q"&amp;ROUNDUP(MONTH(SalesDataTable[[#This Row],[Order Date]])/3,0)</f>
        <v>Q3</v>
      </c>
      <c r="E1667" s="3">
        <f>MONTH(SalesDataTable[[#This Row],[Order Date]])</f>
        <v>8</v>
      </c>
      <c r="F1667" s="3" t="str">
        <f>TEXT(SalesDataTable[[#This Row],[Order Date]],"MMM")</f>
        <v>Aug</v>
      </c>
      <c r="G1667" s="3" t="s">
        <v>0</v>
      </c>
      <c r="H1667" s="3" t="s">
        <v>1</v>
      </c>
      <c r="I1667" s="3" t="s">
        <v>19</v>
      </c>
      <c r="J1667" s="3" t="s">
        <v>3</v>
      </c>
      <c r="K1667" s="3" t="s">
        <v>23</v>
      </c>
      <c r="L1667" s="3" t="s">
        <v>40</v>
      </c>
      <c r="M1667" s="4">
        <v>1</v>
      </c>
      <c r="N1667" s="5">
        <v>81.040000000000006</v>
      </c>
      <c r="O1667" s="6">
        <v>0.1</v>
      </c>
      <c r="P1667" s="5">
        <v>39.29</v>
      </c>
      <c r="Q1667" s="5">
        <f t="shared" si="104"/>
        <v>72.936000000000007</v>
      </c>
      <c r="R1667" s="5">
        <f t="shared" si="105"/>
        <v>39.29</v>
      </c>
      <c r="S1667" s="5">
        <f t="shared" si="106"/>
        <v>33.646000000000008</v>
      </c>
      <c r="T1667" s="7">
        <f t="shared" si="107"/>
        <v>0.46130854447735009</v>
      </c>
    </row>
    <row r="1668" spans="1:20" ht="15.5" x14ac:dyDescent="0.35">
      <c r="A1668" s="1">
        <v>4895</v>
      </c>
      <c r="B1668" s="2">
        <v>46250</v>
      </c>
      <c r="C1668" s="3">
        <f>YEAR(SalesDataTable[[#This Row],[Order Date]])</f>
        <v>2026</v>
      </c>
      <c r="D1668" s="8" t="str">
        <f>"Q"&amp;ROUNDUP(MONTH(SalesDataTable[[#This Row],[Order Date]])/3,0)</f>
        <v>Q3</v>
      </c>
      <c r="E1668" s="3">
        <f>MONTH(SalesDataTable[[#This Row],[Order Date]])</f>
        <v>8</v>
      </c>
      <c r="F1668" s="3" t="str">
        <f>TEXT(SalesDataTable[[#This Row],[Order Date]],"MMM")</f>
        <v>Aug</v>
      </c>
      <c r="G1668" s="3" t="s">
        <v>0</v>
      </c>
      <c r="H1668" s="3" t="s">
        <v>50</v>
      </c>
      <c r="I1668" s="3" t="s">
        <v>19</v>
      </c>
      <c r="J1668" s="3" t="s">
        <v>16</v>
      </c>
      <c r="K1668" s="3" t="s">
        <v>23</v>
      </c>
      <c r="L1668" s="3" t="s">
        <v>29</v>
      </c>
      <c r="M1668" s="4">
        <v>1</v>
      </c>
      <c r="N1668" s="5">
        <v>191.12</v>
      </c>
      <c r="O1668" s="6">
        <v>0.05</v>
      </c>
      <c r="P1668" s="5">
        <v>106.14</v>
      </c>
      <c r="Q1668" s="5">
        <f t="shared" si="104"/>
        <v>181.56399999999999</v>
      </c>
      <c r="R1668" s="5">
        <f t="shared" si="105"/>
        <v>106.14</v>
      </c>
      <c r="S1668" s="5">
        <f t="shared" si="106"/>
        <v>75.423999999999992</v>
      </c>
      <c r="T1668" s="7">
        <f t="shared" si="107"/>
        <v>0.41541274702033443</v>
      </c>
    </row>
    <row r="1669" spans="1:20" ht="15.5" x14ac:dyDescent="0.35">
      <c r="A1669" s="1">
        <v>5029</v>
      </c>
      <c r="B1669" s="2">
        <v>46250</v>
      </c>
      <c r="C1669" s="3">
        <f>YEAR(SalesDataTable[[#This Row],[Order Date]])</f>
        <v>2026</v>
      </c>
      <c r="D1669" s="8" t="str">
        <f>"Q"&amp;ROUNDUP(MONTH(SalesDataTable[[#This Row],[Order Date]])/3,0)</f>
        <v>Q3</v>
      </c>
      <c r="E1669" s="3">
        <f>MONTH(SalesDataTable[[#This Row],[Order Date]])</f>
        <v>8</v>
      </c>
      <c r="F1669" s="3" t="str">
        <f>TEXT(SalesDataTable[[#This Row],[Order Date]],"MMM")</f>
        <v>Aug</v>
      </c>
      <c r="G1669" s="3" t="s">
        <v>0</v>
      </c>
      <c r="H1669" s="3" t="s">
        <v>50</v>
      </c>
      <c r="I1669" s="3" t="s">
        <v>2</v>
      </c>
      <c r="J1669" s="3" t="s">
        <v>13</v>
      </c>
      <c r="K1669" s="3" t="s">
        <v>9</v>
      </c>
      <c r="L1669" s="3" t="s">
        <v>37</v>
      </c>
      <c r="M1669" s="4">
        <v>1</v>
      </c>
      <c r="N1669" s="5">
        <v>156.19</v>
      </c>
      <c r="O1669" s="6">
        <v>0</v>
      </c>
      <c r="P1669" s="5">
        <v>79.239999999999995</v>
      </c>
      <c r="Q1669" s="5">
        <f t="shared" si="104"/>
        <v>156.19</v>
      </c>
      <c r="R1669" s="5">
        <f t="shared" si="105"/>
        <v>79.239999999999995</v>
      </c>
      <c r="S1669" s="5">
        <f t="shared" si="106"/>
        <v>76.95</v>
      </c>
      <c r="T1669" s="7">
        <f t="shared" si="107"/>
        <v>0.49266918496702738</v>
      </c>
    </row>
    <row r="1670" spans="1:20" ht="15.5" x14ac:dyDescent="0.35">
      <c r="A1670" s="1">
        <v>1965</v>
      </c>
      <c r="B1670" s="2">
        <v>46251</v>
      </c>
      <c r="C1670" s="3">
        <f>YEAR(SalesDataTable[[#This Row],[Order Date]])</f>
        <v>2026</v>
      </c>
      <c r="D1670" s="8" t="str">
        <f>"Q"&amp;ROUNDUP(MONTH(SalesDataTable[[#This Row],[Order Date]])/3,0)</f>
        <v>Q3</v>
      </c>
      <c r="E1670" s="3">
        <f>MONTH(SalesDataTable[[#This Row],[Order Date]])</f>
        <v>8</v>
      </c>
      <c r="F1670" s="3" t="str">
        <f>TEXT(SalesDataTable[[#This Row],[Order Date]],"MMM")</f>
        <v>Aug</v>
      </c>
      <c r="G1670" s="3" t="s">
        <v>6</v>
      </c>
      <c r="H1670" s="3" t="s">
        <v>41</v>
      </c>
      <c r="I1670" s="3" t="s">
        <v>2</v>
      </c>
      <c r="J1670" s="3" t="s">
        <v>3</v>
      </c>
      <c r="K1670" s="3" t="s">
        <v>14</v>
      </c>
      <c r="L1670" s="3" t="s">
        <v>15</v>
      </c>
      <c r="M1670" s="4">
        <v>4</v>
      </c>
      <c r="N1670" s="5">
        <v>36.93</v>
      </c>
      <c r="O1670" s="6">
        <v>0</v>
      </c>
      <c r="P1670" s="5">
        <v>13.36</v>
      </c>
      <c r="Q1670" s="5">
        <f t="shared" si="104"/>
        <v>147.72</v>
      </c>
      <c r="R1670" s="5">
        <f t="shared" si="105"/>
        <v>53.44</v>
      </c>
      <c r="S1670" s="5">
        <f t="shared" si="106"/>
        <v>94.28</v>
      </c>
      <c r="T1670" s="7">
        <f t="shared" si="107"/>
        <v>0.63823449769834828</v>
      </c>
    </row>
    <row r="1671" spans="1:20" ht="15.5" x14ac:dyDescent="0.35">
      <c r="A1671" s="1">
        <v>3647</v>
      </c>
      <c r="B1671" s="2">
        <v>46251</v>
      </c>
      <c r="C1671" s="3">
        <f>YEAR(SalesDataTable[[#This Row],[Order Date]])</f>
        <v>2026</v>
      </c>
      <c r="D1671" s="8" t="str">
        <f>"Q"&amp;ROUNDUP(MONTH(SalesDataTable[[#This Row],[Order Date]])/3,0)</f>
        <v>Q3</v>
      </c>
      <c r="E1671" s="3">
        <f>MONTH(SalesDataTable[[#This Row],[Order Date]])</f>
        <v>8</v>
      </c>
      <c r="F1671" s="3" t="str">
        <f>TEXT(SalesDataTable[[#This Row],[Order Date]],"MMM")</f>
        <v>Aug</v>
      </c>
      <c r="G1671" s="3" t="s">
        <v>6</v>
      </c>
      <c r="H1671" s="3" t="s">
        <v>43</v>
      </c>
      <c r="I1671" s="3" t="s">
        <v>19</v>
      </c>
      <c r="J1671" s="3" t="s">
        <v>3</v>
      </c>
      <c r="K1671" s="3" t="s">
        <v>4</v>
      </c>
      <c r="L1671" s="3" t="s">
        <v>30</v>
      </c>
      <c r="M1671" s="4">
        <v>3</v>
      </c>
      <c r="N1671" s="5">
        <v>104.96</v>
      </c>
      <c r="O1671" s="6">
        <v>0.05</v>
      </c>
      <c r="P1671" s="5">
        <v>51.66</v>
      </c>
      <c r="Q1671" s="5">
        <f t="shared" si="104"/>
        <v>299.13599999999997</v>
      </c>
      <c r="R1671" s="5">
        <f t="shared" si="105"/>
        <v>154.97999999999999</v>
      </c>
      <c r="S1671" s="5">
        <f t="shared" si="106"/>
        <v>144.15599999999998</v>
      </c>
      <c r="T1671" s="7">
        <f t="shared" si="107"/>
        <v>0.48190789473684209</v>
      </c>
    </row>
    <row r="1672" spans="1:20" ht="15.5" x14ac:dyDescent="0.35">
      <c r="A1672" s="1">
        <v>3918</v>
      </c>
      <c r="B1672" s="2">
        <v>46251</v>
      </c>
      <c r="C1672" s="3">
        <f>YEAR(SalesDataTable[[#This Row],[Order Date]])</f>
        <v>2026</v>
      </c>
      <c r="D1672" s="8" t="str">
        <f>"Q"&amp;ROUNDUP(MONTH(SalesDataTable[[#This Row],[Order Date]])/3,0)</f>
        <v>Q3</v>
      </c>
      <c r="E1672" s="3">
        <f>MONTH(SalesDataTable[[#This Row],[Order Date]])</f>
        <v>8</v>
      </c>
      <c r="F1672" s="3" t="str">
        <f>TEXT(SalesDataTable[[#This Row],[Order Date]],"MMM")</f>
        <v>Aug</v>
      </c>
      <c r="G1672" s="3" t="s">
        <v>6</v>
      </c>
      <c r="H1672" s="3" t="s">
        <v>7</v>
      </c>
      <c r="I1672" s="3" t="s">
        <v>28</v>
      </c>
      <c r="J1672" s="3" t="s">
        <v>13</v>
      </c>
      <c r="K1672" s="3" t="s">
        <v>14</v>
      </c>
      <c r="L1672" s="3" t="s">
        <v>48</v>
      </c>
      <c r="M1672" s="4">
        <v>3</v>
      </c>
      <c r="N1672" s="5">
        <v>168.51</v>
      </c>
      <c r="O1672" s="6">
        <v>0</v>
      </c>
      <c r="P1672" s="5">
        <v>85.34</v>
      </c>
      <c r="Q1672" s="5">
        <f t="shared" si="104"/>
        <v>505.53</v>
      </c>
      <c r="R1672" s="5">
        <f t="shared" si="105"/>
        <v>256.02</v>
      </c>
      <c r="S1672" s="5">
        <f t="shared" si="106"/>
        <v>249.51</v>
      </c>
      <c r="T1672" s="7">
        <f t="shared" si="107"/>
        <v>0.49356121298439265</v>
      </c>
    </row>
    <row r="1673" spans="1:20" ht="15.5" x14ac:dyDescent="0.35">
      <c r="A1673" s="1">
        <v>4256</v>
      </c>
      <c r="B1673" s="2">
        <v>46251</v>
      </c>
      <c r="C1673" s="3">
        <f>YEAR(SalesDataTable[[#This Row],[Order Date]])</f>
        <v>2026</v>
      </c>
      <c r="D1673" s="8" t="str">
        <f>"Q"&amp;ROUNDUP(MONTH(SalesDataTable[[#This Row],[Order Date]])/3,0)</f>
        <v>Q3</v>
      </c>
      <c r="E1673" s="3">
        <f>MONTH(SalesDataTable[[#This Row],[Order Date]])</f>
        <v>8</v>
      </c>
      <c r="F1673" s="3" t="str">
        <f>TEXT(SalesDataTable[[#This Row],[Order Date]],"MMM")</f>
        <v>Aug</v>
      </c>
      <c r="G1673" s="3" t="s">
        <v>6</v>
      </c>
      <c r="H1673" s="3" t="s">
        <v>43</v>
      </c>
      <c r="I1673" s="3" t="s">
        <v>19</v>
      </c>
      <c r="J1673" s="3" t="s">
        <v>13</v>
      </c>
      <c r="K1673" s="3" t="s">
        <v>14</v>
      </c>
      <c r="L1673" s="3" t="s">
        <v>32</v>
      </c>
      <c r="M1673" s="4">
        <v>1</v>
      </c>
      <c r="N1673" s="5">
        <v>46.44</v>
      </c>
      <c r="O1673" s="6">
        <v>0.05</v>
      </c>
      <c r="P1673" s="5">
        <v>18.59</v>
      </c>
      <c r="Q1673" s="5">
        <f t="shared" si="104"/>
        <v>44.117999999999995</v>
      </c>
      <c r="R1673" s="5">
        <f t="shared" si="105"/>
        <v>18.59</v>
      </c>
      <c r="S1673" s="5">
        <f t="shared" si="106"/>
        <v>25.527999999999995</v>
      </c>
      <c r="T1673" s="7">
        <f t="shared" si="107"/>
        <v>0.57863003762636556</v>
      </c>
    </row>
    <row r="1674" spans="1:20" ht="15.5" x14ac:dyDescent="0.35">
      <c r="A1674" s="1">
        <v>5087</v>
      </c>
      <c r="B1674" s="2">
        <v>46251</v>
      </c>
      <c r="C1674" s="3">
        <f>YEAR(SalesDataTable[[#This Row],[Order Date]])</f>
        <v>2026</v>
      </c>
      <c r="D1674" s="8" t="str">
        <f>"Q"&amp;ROUNDUP(MONTH(SalesDataTable[[#This Row],[Order Date]])/3,0)</f>
        <v>Q3</v>
      </c>
      <c r="E1674" s="3">
        <f>MONTH(SalesDataTable[[#This Row],[Order Date]])</f>
        <v>8</v>
      </c>
      <c r="F1674" s="3" t="str">
        <f>TEXT(SalesDataTable[[#This Row],[Order Date]],"MMM")</f>
        <v>Aug</v>
      </c>
      <c r="G1674" s="3" t="s">
        <v>0</v>
      </c>
      <c r="H1674" s="3" t="s">
        <v>1</v>
      </c>
      <c r="I1674" s="3" t="s">
        <v>2</v>
      </c>
      <c r="J1674" s="3" t="s">
        <v>13</v>
      </c>
      <c r="K1674" s="3" t="s">
        <v>9</v>
      </c>
      <c r="L1674" s="3" t="s">
        <v>46</v>
      </c>
      <c r="M1674" s="4">
        <v>1</v>
      </c>
      <c r="N1674" s="5">
        <v>69.900000000000006</v>
      </c>
      <c r="O1674" s="6">
        <v>0.1</v>
      </c>
      <c r="P1674" s="5">
        <v>31.43</v>
      </c>
      <c r="Q1674" s="5">
        <f t="shared" si="104"/>
        <v>62.910000000000004</v>
      </c>
      <c r="R1674" s="5">
        <f t="shared" si="105"/>
        <v>31.43</v>
      </c>
      <c r="S1674" s="5">
        <f t="shared" si="106"/>
        <v>31.480000000000004</v>
      </c>
      <c r="T1674" s="7">
        <f t="shared" si="107"/>
        <v>0.50039739310125575</v>
      </c>
    </row>
    <row r="1675" spans="1:20" ht="15.5" x14ac:dyDescent="0.35">
      <c r="A1675" s="1">
        <v>1921</v>
      </c>
      <c r="B1675" s="2">
        <v>46252</v>
      </c>
      <c r="C1675" s="3">
        <f>YEAR(SalesDataTable[[#This Row],[Order Date]])</f>
        <v>2026</v>
      </c>
      <c r="D1675" s="8" t="str">
        <f>"Q"&amp;ROUNDUP(MONTH(SalesDataTable[[#This Row],[Order Date]])/3,0)</f>
        <v>Q3</v>
      </c>
      <c r="E1675" s="3">
        <f>MONTH(SalesDataTable[[#This Row],[Order Date]])</f>
        <v>8</v>
      </c>
      <c r="F1675" s="3" t="str">
        <f>TEXT(SalesDataTable[[#This Row],[Order Date]],"MMM")</f>
        <v>Aug</v>
      </c>
      <c r="G1675" s="3" t="s">
        <v>20</v>
      </c>
      <c r="H1675" s="3" t="s">
        <v>47</v>
      </c>
      <c r="I1675" s="3" t="s">
        <v>2</v>
      </c>
      <c r="J1675" s="3" t="s">
        <v>13</v>
      </c>
      <c r="K1675" s="3" t="s">
        <v>4</v>
      </c>
      <c r="L1675" s="3" t="s">
        <v>26</v>
      </c>
      <c r="M1675" s="4">
        <v>2</v>
      </c>
      <c r="N1675" s="5">
        <v>39.83</v>
      </c>
      <c r="O1675" s="6">
        <v>0</v>
      </c>
      <c r="P1675" s="5">
        <v>17.18</v>
      </c>
      <c r="Q1675" s="5">
        <f t="shared" si="104"/>
        <v>79.66</v>
      </c>
      <c r="R1675" s="5">
        <f t="shared" si="105"/>
        <v>34.36</v>
      </c>
      <c r="S1675" s="5">
        <f t="shared" si="106"/>
        <v>45.3</v>
      </c>
      <c r="T1675" s="7">
        <f t="shared" si="107"/>
        <v>0.56866683404468987</v>
      </c>
    </row>
    <row r="1676" spans="1:20" ht="15.5" x14ac:dyDescent="0.35">
      <c r="A1676" s="1">
        <v>1966</v>
      </c>
      <c r="B1676" s="2">
        <v>46252</v>
      </c>
      <c r="C1676" s="3">
        <f>YEAR(SalesDataTable[[#This Row],[Order Date]])</f>
        <v>2026</v>
      </c>
      <c r="D1676" s="8" t="str">
        <f>"Q"&amp;ROUNDUP(MONTH(SalesDataTable[[#This Row],[Order Date]])/3,0)</f>
        <v>Q3</v>
      </c>
      <c r="E1676" s="3">
        <f>MONTH(SalesDataTable[[#This Row],[Order Date]])</f>
        <v>8</v>
      </c>
      <c r="F1676" s="3" t="str">
        <f>TEXT(SalesDataTable[[#This Row],[Order Date]],"MMM")</f>
        <v>Aug</v>
      </c>
      <c r="G1676" s="3" t="s">
        <v>0</v>
      </c>
      <c r="H1676" s="3" t="s">
        <v>36</v>
      </c>
      <c r="I1676" s="3" t="s">
        <v>2</v>
      </c>
      <c r="J1676" s="3" t="s">
        <v>13</v>
      </c>
      <c r="K1676" s="3" t="s">
        <v>14</v>
      </c>
      <c r="L1676" s="3" t="s">
        <v>15</v>
      </c>
      <c r="M1676" s="4">
        <v>2</v>
      </c>
      <c r="N1676" s="5">
        <v>36.020000000000003</v>
      </c>
      <c r="O1676" s="6">
        <v>0</v>
      </c>
      <c r="P1676" s="5">
        <v>13.87</v>
      </c>
      <c r="Q1676" s="5">
        <f t="shared" si="104"/>
        <v>72.040000000000006</v>
      </c>
      <c r="R1676" s="5">
        <f t="shared" si="105"/>
        <v>27.74</v>
      </c>
      <c r="S1676" s="5">
        <f t="shared" si="106"/>
        <v>44.300000000000011</v>
      </c>
      <c r="T1676" s="7">
        <f t="shared" si="107"/>
        <v>0.61493614658523055</v>
      </c>
    </row>
    <row r="1677" spans="1:20" ht="15.5" x14ac:dyDescent="0.35">
      <c r="A1677" s="1">
        <v>2431</v>
      </c>
      <c r="B1677" s="2">
        <v>46252</v>
      </c>
      <c r="C1677" s="3">
        <f>YEAR(SalesDataTable[[#This Row],[Order Date]])</f>
        <v>2026</v>
      </c>
      <c r="D1677" s="8" t="str">
        <f>"Q"&amp;ROUNDUP(MONTH(SalesDataTable[[#This Row],[Order Date]])/3,0)</f>
        <v>Q3</v>
      </c>
      <c r="E1677" s="3">
        <f>MONTH(SalesDataTable[[#This Row],[Order Date]])</f>
        <v>8</v>
      </c>
      <c r="F1677" s="3" t="str">
        <f>TEXT(SalesDataTable[[#This Row],[Order Date]],"MMM")</f>
        <v>Aug</v>
      </c>
      <c r="G1677" s="3" t="s">
        <v>0</v>
      </c>
      <c r="H1677" s="3" t="s">
        <v>50</v>
      </c>
      <c r="I1677" s="3" t="s">
        <v>28</v>
      </c>
      <c r="J1677" s="3" t="s">
        <v>16</v>
      </c>
      <c r="K1677" s="3" t="s">
        <v>34</v>
      </c>
      <c r="L1677" s="3" t="s">
        <v>38</v>
      </c>
      <c r="M1677" s="4">
        <v>3</v>
      </c>
      <c r="N1677" s="5">
        <v>125.31</v>
      </c>
      <c r="O1677" s="6">
        <v>0</v>
      </c>
      <c r="P1677" s="5">
        <v>67.64</v>
      </c>
      <c r="Q1677" s="5">
        <f t="shared" si="104"/>
        <v>375.93</v>
      </c>
      <c r="R1677" s="5">
        <f t="shared" si="105"/>
        <v>202.92000000000002</v>
      </c>
      <c r="S1677" s="5">
        <f t="shared" si="106"/>
        <v>173.01</v>
      </c>
      <c r="T1677" s="7">
        <f t="shared" si="107"/>
        <v>0.46021865772883247</v>
      </c>
    </row>
    <row r="1678" spans="1:20" ht="15.5" x14ac:dyDescent="0.35">
      <c r="A1678" s="1">
        <v>3676</v>
      </c>
      <c r="B1678" s="2">
        <v>46252</v>
      </c>
      <c r="C1678" s="3">
        <f>YEAR(SalesDataTable[[#This Row],[Order Date]])</f>
        <v>2026</v>
      </c>
      <c r="D1678" s="8" t="str">
        <f>"Q"&amp;ROUNDUP(MONTH(SalesDataTable[[#This Row],[Order Date]])/3,0)</f>
        <v>Q3</v>
      </c>
      <c r="E1678" s="3">
        <f>MONTH(SalesDataTable[[#This Row],[Order Date]])</f>
        <v>8</v>
      </c>
      <c r="F1678" s="3" t="str">
        <f>TEXT(SalesDataTable[[#This Row],[Order Date]],"MMM")</f>
        <v>Aug</v>
      </c>
      <c r="G1678" s="3" t="s">
        <v>6</v>
      </c>
      <c r="H1678" s="3" t="s">
        <v>43</v>
      </c>
      <c r="I1678" s="3" t="s">
        <v>2</v>
      </c>
      <c r="J1678" s="3" t="s">
        <v>3</v>
      </c>
      <c r="K1678" s="3" t="s">
        <v>9</v>
      </c>
      <c r="L1678" s="3" t="s">
        <v>10</v>
      </c>
      <c r="M1678" s="4">
        <v>3</v>
      </c>
      <c r="N1678" s="5">
        <v>92.5</v>
      </c>
      <c r="O1678" s="6">
        <v>0.1</v>
      </c>
      <c r="P1678" s="5">
        <v>46.38</v>
      </c>
      <c r="Q1678" s="5">
        <f t="shared" si="104"/>
        <v>249.75</v>
      </c>
      <c r="R1678" s="5">
        <f t="shared" si="105"/>
        <v>139.14000000000001</v>
      </c>
      <c r="S1678" s="5">
        <f t="shared" si="106"/>
        <v>110.60999999999999</v>
      </c>
      <c r="T1678" s="7">
        <f t="shared" si="107"/>
        <v>0.4428828828828828</v>
      </c>
    </row>
    <row r="1679" spans="1:20" ht="15.5" x14ac:dyDescent="0.35">
      <c r="A1679" s="1">
        <v>3972</v>
      </c>
      <c r="B1679" s="2">
        <v>46252</v>
      </c>
      <c r="C1679" s="3">
        <f>YEAR(SalesDataTable[[#This Row],[Order Date]])</f>
        <v>2026</v>
      </c>
      <c r="D1679" s="8" t="str">
        <f>"Q"&amp;ROUNDUP(MONTH(SalesDataTable[[#This Row],[Order Date]])/3,0)</f>
        <v>Q3</v>
      </c>
      <c r="E1679" s="3">
        <f>MONTH(SalesDataTable[[#This Row],[Order Date]])</f>
        <v>8</v>
      </c>
      <c r="F1679" s="3" t="str">
        <f>TEXT(SalesDataTable[[#This Row],[Order Date]],"MMM")</f>
        <v>Aug</v>
      </c>
      <c r="G1679" s="3" t="s">
        <v>6</v>
      </c>
      <c r="H1679" s="3" t="s">
        <v>7</v>
      </c>
      <c r="I1679" s="3" t="s">
        <v>8</v>
      </c>
      <c r="J1679" s="3" t="s">
        <v>16</v>
      </c>
      <c r="K1679" s="3" t="s">
        <v>4</v>
      </c>
      <c r="L1679" s="3" t="s">
        <v>30</v>
      </c>
      <c r="M1679" s="4">
        <v>5</v>
      </c>
      <c r="N1679" s="5">
        <v>100.48</v>
      </c>
      <c r="O1679" s="6">
        <v>0.1</v>
      </c>
      <c r="P1679" s="5">
        <v>49.67</v>
      </c>
      <c r="Q1679" s="5">
        <f t="shared" si="104"/>
        <v>452.16</v>
      </c>
      <c r="R1679" s="5">
        <f t="shared" si="105"/>
        <v>248.35000000000002</v>
      </c>
      <c r="S1679" s="5">
        <f t="shared" si="106"/>
        <v>203.81</v>
      </c>
      <c r="T1679" s="7">
        <f t="shared" si="107"/>
        <v>0.45074752300070769</v>
      </c>
    </row>
    <row r="1680" spans="1:20" ht="15.5" x14ac:dyDescent="0.35">
      <c r="A1680" s="1">
        <v>4056</v>
      </c>
      <c r="B1680" s="2">
        <v>46252</v>
      </c>
      <c r="C1680" s="3">
        <f>YEAR(SalesDataTable[[#This Row],[Order Date]])</f>
        <v>2026</v>
      </c>
      <c r="D1680" s="8" t="str">
        <f>"Q"&amp;ROUNDUP(MONTH(SalesDataTable[[#This Row],[Order Date]])/3,0)</f>
        <v>Q3</v>
      </c>
      <c r="E1680" s="3">
        <f>MONTH(SalesDataTable[[#This Row],[Order Date]])</f>
        <v>8</v>
      </c>
      <c r="F1680" s="3" t="str">
        <f>TEXT(SalesDataTable[[#This Row],[Order Date]],"MMM")</f>
        <v>Aug</v>
      </c>
      <c r="G1680" s="3" t="s">
        <v>0</v>
      </c>
      <c r="H1680" s="3" t="s">
        <v>50</v>
      </c>
      <c r="I1680" s="3" t="s">
        <v>28</v>
      </c>
      <c r="J1680" s="3" t="s">
        <v>13</v>
      </c>
      <c r="K1680" s="3" t="s">
        <v>23</v>
      </c>
      <c r="L1680" s="3" t="s">
        <v>40</v>
      </c>
      <c r="M1680" s="4">
        <v>2</v>
      </c>
      <c r="N1680" s="5">
        <v>79.78</v>
      </c>
      <c r="O1680" s="6">
        <v>0</v>
      </c>
      <c r="P1680" s="5">
        <v>38.770000000000003</v>
      </c>
      <c r="Q1680" s="5">
        <f t="shared" si="104"/>
        <v>159.56</v>
      </c>
      <c r="R1680" s="5">
        <f t="shared" si="105"/>
        <v>77.540000000000006</v>
      </c>
      <c r="S1680" s="5">
        <f t="shared" si="106"/>
        <v>82.02</v>
      </c>
      <c r="T1680" s="7">
        <f t="shared" si="107"/>
        <v>0.51403860616695907</v>
      </c>
    </row>
    <row r="1681" spans="1:20" ht="15.5" x14ac:dyDescent="0.35">
      <c r="A1681" s="1">
        <v>4471</v>
      </c>
      <c r="B1681" s="2">
        <v>46252</v>
      </c>
      <c r="C1681" s="3">
        <f>YEAR(SalesDataTable[[#This Row],[Order Date]])</f>
        <v>2026</v>
      </c>
      <c r="D1681" s="8" t="str">
        <f>"Q"&amp;ROUNDUP(MONTH(SalesDataTable[[#This Row],[Order Date]])/3,0)</f>
        <v>Q3</v>
      </c>
      <c r="E1681" s="3">
        <f>MONTH(SalesDataTable[[#This Row],[Order Date]])</f>
        <v>8</v>
      </c>
      <c r="F1681" s="3" t="str">
        <f>TEXT(SalesDataTable[[#This Row],[Order Date]],"MMM")</f>
        <v>Aug</v>
      </c>
      <c r="G1681" s="3" t="s">
        <v>11</v>
      </c>
      <c r="H1681" s="3" t="s">
        <v>39</v>
      </c>
      <c r="I1681" s="3" t="s">
        <v>8</v>
      </c>
      <c r="J1681" s="3" t="s">
        <v>16</v>
      </c>
      <c r="K1681" s="3" t="s">
        <v>9</v>
      </c>
      <c r="L1681" s="3" t="s">
        <v>17</v>
      </c>
      <c r="M1681" s="4">
        <v>4</v>
      </c>
      <c r="N1681" s="5">
        <v>144.44</v>
      </c>
      <c r="O1681" s="6">
        <v>0.1</v>
      </c>
      <c r="P1681" s="5">
        <v>77.66</v>
      </c>
      <c r="Q1681" s="5">
        <f t="shared" si="104"/>
        <v>519.98400000000004</v>
      </c>
      <c r="R1681" s="5">
        <f t="shared" si="105"/>
        <v>310.64</v>
      </c>
      <c r="S1681" s="5">
        <f t="shared" si="106"/>
        <v>209.34400000000005</v>
      </c>
      <c r="T1681" s="7">
        <f t="shared" si="107"/>
        <v>0.4025970029847073</v>
      </c>
    </row>
    <row r="1682" spans="1:20" ht="15.5" x14ac:dyDescent="0.35">
      <c r="A1682" s="1">
        <v>1054</v>
      </c>
      <c r="B1682" s="2">
        <v>46253</v>
      </c>
      <c r="C1682" s="3">
        <f>YEAR(SalesDataTable[[#This Row],[Order Date]])</f>
        <v>2026</v>
      </c>
      <c r="D1682" s="8" t="str">
        <f>"Q"&amp;ROUNDUP(MONTH(SalesDataTable[[#This Row],[Order Date]])/3,0)</f>
        <v>Q3</v>
      </c>
      <c r="E1682" s="3">
        <f>MONTH(SalesDataTable[[#This Row],[Order Date]])</f>
        <v>8</v>
      </c>
      <c r="F1682" s="3" t="str">
        <f>TEXT(SalesDataTable[[#This Row],[Order Date]],"MMM")</f>
        <v>Aug</v>
      </c>
      <c r="G1682" s="3" t="s">
        <v>6</v>
      </c>
      <c r="H1682" s="3" t="s">
        <v>7</v>
      </c>
      <c r="I1682" s="3" t="s">
        <v>2</v>
      </c>
      <c r="J1682" s="3" t="s">
        <v>3</v>
      </c>
      <c r="K1682" s="3" t="s">
        <v>9</v>
      </c>
      <c r="L1682" s="3" t="s">
        <v>37</v>
      </c>
      <c r="M1682" s="4">
        <v>3</v>
      </c>
      <c r="N1682" s="5">
        <v>157.41999999999999</v>
      </c>
      <c r="O1682" s="6">
        <v>0</v>
      </c>
      <c r="P1682" s="5">
        <v>77.989999999999995</v>
      </c>
      <c r="Q1682" s="5">
        <f t="shared" si="104"/>
        <v>472.26</v>
      </c>
      <c r="R1682" s="5">
        <f t="shared" si="105"/>
        <v>233.96999999999997</v>
      </c>
      <c r="S1682" s="5">
        <f t="shared" si="106"/>
        <v>238.29000000000002</v>
      </c>
      <c r="T1682" s="7">
        <f t="shared" si="107"/>
        <v>0.5045737517469191</v>
      </c>
    </row>
    <row r="1683" spans="1:20" ht="15.5" x14ac:dyDescent="0.35">
      <c r="A1683" s="1">
        <v>1854</v>
      </c>
      <c r="B1683" s="2">
        <v>46253</v>
      </c>
      <c r="C1683" s="3">
        <f>YEAR(SalesDataTable[[#This Row],[Order Date]])</f>
        <v>2026</v>
      </c>
      <c r="D1683" s="8" t="str">
        <f>"Q"&amp;ROUNDUP(MONTH(SalesDataTable[[#This Row],[Order Date]])/3,0)</f>
        <v>Q3</v>
      </c>
      <c r="E1683" s="3">
        <f>MONTH(SalesDataTable[[#This Row],[Order Date]])</f>
        <v>8</v>
      </c>
      <c r="F1683" s="3" t="str">
        <f>TEXT(SalesDataTable[[#This Row],[Order Date]],"MMM")</f>
        <v>Aug</v>
      </c>
      <c r="G1683" s="3" t="s">
        <v>6</v>
      </c>
      <c r="H1683" s="3" t="s">
        <v>49</v>
      </c>
      <c r="I1683" s="3" t="s">
        <v>28</v>
      </c>
      <c r="J1683" s="3" t="s">
        <v>16</v>
      </c>
      <c r="K1683" s="3" t="s">
        <v>9</v>
      </c>
      <c r="L1683" s="3" t="s">
        <v>10</v>
      </c>
      <c r="M1683" s="4">
        <v>1</v>
      </c>
      <c r="N1683" s="5">
        <v>90.37</v>
      </c>
      <c r="O1683" s="6">
        <v>0.05</v>
      </c>
      <c r="P1683" s="5">
        <v>45.89</v>
      </c>
      <c r="Q1683" s="5">
        <f t="shared" si="104"/>
        <v>85.851500000000001</v>
      </c>
      <c r="R1683" s="5">
        <f t="shared" si="105"/>
        <v>45.89</v>
      </c>
      <c r="S1683" s="5">
        <f t="shared" si="106"/>
        <v>39.961500000000001</v>
      </c>
      <c r="T1683" s="7">
        <f t="shared" si="107"/>
        <v>0.46547235633623174</v>
      </c>
    </row>
    <row r="1684" spans="1:20" ht="15.5" x14ac:dyDescent="0.35">
      <c r="A1684" s="1">
        <v>2140</v>
      </c>
      <c r="B1684" s="2">
        <v>46253</v>
      </c>
      <c r="C1684" s="3">
        <f>YEAR(SalesDataTable[[#This Row],[Order Date]])</f>
        <v>2026</v>
      </c>
      <c r="D1684" s="8" t="str">
        <f>"Q"&amp;ROUNDUP(MONTH(SalesDataTable[[#This Row],[Order Date]])/3,0)</f>
        <v>Q3</v>
      </c>
      <c r="E1684" s="3">
        <f>MONTH(SalesDataTable[[#This Row],[Order Date]])</f>
        <v>8</v>
      </c>
      <c r="F1684" s="3" t="str">
        <f>TEXT(SalesDataTable[[#This Row],[Order Date]],"MMM")</f>
        <v>Aug</v>
      </c>
      <c r="G1684" s="3" t="s">
        <v>6</v>
      </c>
      <c r="H1684" s="3" t="s">
        <v>27</v>
      </c>
      <c r="I1684" s="3" t="s">
        <v>8</v>
      </c>
      <c r="J1684" s="3" t="s">
        <v>16</v>
      </c>
      <c r="K1684" s="3" t="s">
        <v>4</v>
      </c>
      <c r="L1684" s="3" t="s">
        <v>30</v>
      </c>
      <c r="M1684" s="4">
        <v>15</v>
      </c>
      <c r="N1684" s="5">
        <v>104.79</v>
      </c>
      <c r="O1684" s="6">
        <v>0.15</v>
      </c>
      <c r="P1684" s="5">
        <v>49.67</v>
      </c>
      <c r="Q1684" s="5">
        <f t="shared" si="104"/>
        <v>1336.0725</v>
      </c>
      <c r="R1684" s="5">
        <f t="shared" si="105"/>
        <v>745.05000000000007</v>
      </c>
      <c r="S1684" s="5">
        <f t="shared" si="106"/>
        <v>591.02249999999992</v>
      </c>
      <c r="T1684" s="7">
        <f t="shared" si="107"/>
        <v>0.44235810556687599</v>
      </c>
    </row>
    <row r="1685" spans="1:20" ht="15.5" x14ac:dyDescent="0.35">
      <c r="A1685" s="1">
        <v>2328</v>
      </c>
      <c r="B1685" s="2">
        <v>46253</v>
      </c>
      <c r="C1685" s="3">
        <f>YEAR(SalesDataTable[[#This Row],[Order Date]])</f>
        <v>2026</v>
      </c>
      <c r="D1685" s="8" t="str">
        <f>"Q"&amp;ROUNDUP(MONTH(SalesDataTable[[#This Row],[Order Date]])/3,0)</f>
        <v>Q3</v>
      </c>
      <c r="E1685" s="3">
        <f>MONTH(SalesDataTable[[#This Row],[Order Date]])</f>
        <v>8</v>
      </c>
      <c r="F1685" s="3" t="str">
        <f>TEXT(SalesDataTable[[#This Row],[Order Date]],"MMM")</f>
        <v>Aug</v>
      </c>
      <c r="G1685" s="3" t="s">
        <v>11</v>
      </c>
      <c r="H1685" s="3" t="s">
        <v>12</v>
      </c>
      <c r="I1685" s="3" t="s">
        <v>2</v>
      </c>
      <c r="J1685" s="3" t="s">
        <v>3</v>
      </c>
      <c r="K1685" s="3" t="s">
        <v>14</v>
      </c>
      <c r="L1685" s="3" t="s">
        <v>44</v>
      </c>
      <c r="M1685" s="4">
        <v>1</v>
      </c>
      <c r="N1685" s="5">
        <v>130.94</v>
      </c>
      <c r="O1685" s="6">
        <v>0</v>
      </c>
      <c r="P1685" s="5">
        <v>66.06</v>
      </c>
      <c r="Q1685" s="5">
        <f t="shared" si="104"/>
        <v>130.94</v>
      </c>
      <c r="R1685" s="5">
        <f t="shared" si="105"/>
        <v>66.06</v>
      </c>
      <c r="S1685" s="5">
        <f t="shared" si="106"/>
        <v>64.88</v>
      </c>
      <c r="T1685" s="7">
        <f t="shared" si="107"/>
        <v>0.49549411944402011</v>
      </c>
    </row>
    <row r="1686" spans="1:20" ht="15.5" x14ac:dyDescent="0.35">
      <c r="A1686" s="1">
        <v>4215</v>
      </c>
      <c r="B1686" s="2">
        <v>46253</v>
      </c>
      <c r="C1686" s="3">
        <f>YEAR(SalesDataTable[[#This Row],[Order Date]])</f>
        <v>2026</v>
      </c>
      <c r="D1686" s="8" t="str">
        <f>"Q"&amp;ROUNDUP(MONTH(SalesDataTable[[#This Row],[Order Date]])/3,0)</f>
        <v>Q3</v>
      </c>
      <c r="E1686" s="3">
        <f>MONTH(SalesDataTable[[#This Row],[Order Date]])</f>
        <v>8</v>
      </c>
      <c r="F1686" s="3" t="str">
        <f>TEXT(SalesDataTable[[#This Row],[Order Date]],"MMM")</f>
        <v>Aug</v>
      </c>
      <c r="G1686" s="3" t="s">
        <v>6</v>
      </c>
      <c r="H1686" s="3" t="s">
        <v>27</v>
      </c>
      <c r="I1686" s="3" t="s">
        <v>2</v>
      </c>
      <c r="J1686" s="3" t="s">
        <v>3</v>
      </c>
      <c r="K1686" s="3" t="s">
        <v>4</v>
      </c>
      <c r="L1686" s="3" t="s">
        <v>26</v>
      </c>
      <c r="M1686" s="4">
        <v>1</v>
      </c>
      <c r="N1686" s="5">
        <v>40.42</v>
      </c>
      <c r="O1686" s="6">
        <v>0.05</v>
      </c>
      <c r="P1686" s="5">
        <v>16.62</v>
      </c>
      <c r="Q1686" s="5">
        <f t="shared" si="104"/>
        <v>38.399000000000001</v>
      </c>
      <c r="R1686" s="5">
        <f t="shared" si="105"/>
        <v>16.62</v>
      </c>
      <c r="S1686" s="5">
        <f t="shared" si="106"/>
        <v>21.779</v>
      </c>
      <c r="T1686" s="7">
        <f t="shared" si="107"/>
        <v>0.5671762285476184</v>
      </c>
    </row>
    <row r="1687" spans="1:20" ht="15.5" x14ac:dyDescent="0.35">
      <c r="A1687" s="1">
        <v>4563</v>
      </c>
      <c r="B1687" s="2">
        <v>46253</v>
      </c>
      <c r="C1687" s="3">
        <f>YEAR(SalesDataTable[[#This Row],[Order Date]])</f>
        <v>2026</v>
      </c>
      <c r="D1687" s="8" t="str">
        <f>"Q"&amp;ROUNDUP(MONTH(SalesDataTable[[#This Row],[Order Date]])/3,0)</f>
        <v>Q3</v>
      </c>
      <c r="E1687" s="3">
        <f>MONTH(SalesDataTable[[#This Row],[Order Date]])</f>
        <v>8</v>
      </c>
      <c r="F1687" s="3" t="str">
        <f>TEXT(SalesDataTable[[#This Row],[Order Date]],"MMM")</f>
        <v>Aug</v>
      </c>
      <c r="G1687" s="3" t="s">
        <v>6</v>
      </c>
      <c r="H1687" s="3" t="s">
        <v>41</v>
      </c>
      <c r="I1687" s="3" t="s">
        <v>28</v>
      </c>
      <c r="J1687" s="3" t="s">
        <v>3</v>
      </c>
      <c r="K1687" s="3" t="s">
        <v>23</v>
      </c>
      <c r="L1687" s="3" t="s">
        <v>24</v>
      </c>
      <c r="M1687" s="4">
        <v>1</v>
      </c>
      <c r="N1687" s="5">
        <v>338.45</v>
      </c>
      <c r="O1687" s="6">
        <v>0.15</v>
      </c>
      <c r="P1687" s="5">
        <v>197.2</v>
      </c>
      <c r="Q1687" s="5">
        <f t="shared" si="104"/>
        <v>287.6825</v>
      </c>
      <c r="R1687" s="5">
        <f t="shared" si="105"/>
        <v>197.2</v>
      </c>
      <c r="S1687" s="5">
        <f t="shared" si="106"/>
        <v>90.482500000000016</v>
      </c>
      <c r="T1687" s="7">
        <f t="shared" si="107"/>
        <v>0.31452208598020392</v>
      </c>
    </row>
    <row r="1688" spans="1:20" ht="15.5" x14ac:dyDescent="0.35">
      <c r="A1688" s="1">
        <v>4775</v>
      </c>
      <c r="B1688" s="2">
        <v>46253</v>
      </c>
      <c r="C1688" s="3">
        <f>YEAR(SalesDataTable[[#This Row],[Order Date]])</f>
        <v>2026</v>
      </c>
      <c r="D1688" s="8" t="str">
        <f>"Q"&amp;ROUNDUP(MONTH(SalesDataTable[[#This Row],[Order Date]])/3,0)</f>
        <v>Q3</v>
      </c>
      <c r="E1688" s="3">
        <f>MONTH(SalesDataTable[[#This Row],[Order Date]])</f>
        <v>8</v>
      </c>
      <c r="F1688" s="3" t="str">
        <f>TEXT(SalesDataTable[[#This Row],[Order Date]],"MMM")</f>
        <v>Aug</v>
      </c>
      <c r="G1688" s="3" t="s">
        <v>11</v>
      </c>
      <c r="H1688" s="3" t="s">
        <v>39</v>
      </c>
      <c r="I1688" s="3" t="s">
        <v>28</v>
      </c>
      <c r="J1688" s="3" t="s">
        <v>3</v>
      </c>
      <c r="K1688" s="3" t="s">
        <v>4</v>
      </c>
      <c r="L1688" s="3" t="s">
        <v>30</v>
      </c>
      <c r="M1688" s="4">
        <v>1</v>
      </c>
      <c r="N1688" s="5">
        <v>103.92</v>
      </c>
      <c r="O1688" s="6">
        <v>0.05</v>
      </c>
      <c r="P1688" s="5">
        <v>50.71</v>
      </c>
      <c r="Q1688" s="5">
        <f t="shared" si="104"/>
        <v>98.724000000000004</v>
      </c>
      <c r="R1688" s="5">
        <f t="shared" si="105"/>
        <v>50.71</v>
      </c>
      <c r="S1688" s="5">
        <f t="shared" si="106"/>
        <v>48.014000000000003</v>
      </c>
      <c r="T1688" s="7">
        <f t="shared" si="107"/>
        <v>0.48634577205137558</v>
      </c>
    </row>
    <row r="1689" spans="1:20" ht="15.5" x14ac:dyDescent="0.35">
      <c r="A1689" s="1">
        <v>247</v>
      </c>
      <c r="B1689" s="2">
        <v>46254</v>
      </c>
      <c r="C1689" s="3">
        <f>YEAR(SalesDataTable[[#This Row],[Order Date]])</f>
        <v>2026</v>
      </c>
      <c r="D1689" s="8" t="str">
        <f>"Q"&amp;ROUNDUP(MONTH(SalesDataTable[[#This Row],[Order Date]])/3,0)</f>
        <v>Q3</v>
      </c>
      <c r="E1689" s="3">
        <f>MONTH(SalesDataTable[[#This Row],[Order Date]])</f>
        <v>8</v>
      </c>
      <c r="F1689" s="3" t="str">
        <f>TEXT(SalesDataTable[[#This Row],[Order Date]],"MMM")</f>
        <v>Aug</v>
      </c>
      <c r="G1689" s="3" t="s">
        <v>0</v>
      </c>
      <c r="H1689" s="3" t="s">
        <v>36</v>
      </c>
      <c r="I1689" s="3" t="s">
        <v>2</v>
      </c>
      <c r="J1689" s="3" t="s">
        <v>13</v>
      </c>
      <c r="K1689" s="3" t="s">
        <v>4</v>
      </c>
      <c r="L1689" s="3" t="s">
        <v>22</v>
      </c>
      <c r="M1689" s="4">
        <v>6</v>
      </c>
      <c r="N1689" s="5">
        <v>51.67</v>
      </c>
      <c r="O1689" s="6">
        <v>0.1</v>
      </c>
      <c r="P1689" s="5">
        <v>23.1</v>
      </c>
      <c r="Q1689" s="5">
        <f t="shared" si="104"/>
        <v>279.01799999999997</v>
      </c>
      <c r="R1689" s="5">
        <f t="shared" si="105"/>
        <v>138.60000000000002</v>
      </c>
      <c r="S1689" s="5">
        <f t="shared" si="106"/>
        <v>140.41799999999995</v>
      </c>
      <c r="T1689" s="7">
        <f t="shared" si="107"/>
        <v>0.50325785433197845</v>
      </c>
    </row>
    <row r="1690" spans="1:20" ht="15.5" x14ac:dyDescent="0.35">
      <c r="A1690" s="1">
        <v>827</v>
      </c>
      <c r="B1690" s="2">
        <v>46254</v>
      </c>
      <c r="C1690" s="3">
        <f>YEAR(SalesDataTable[[#This Row],[Order Date]])</f>
        <v>2026</v>
      </c>
      <c r="D1690" s="8" t="str">
        <f>"Q"&amp;ROUNDUP(MONTH(SalesDataTable[[#This Row],[Order Date]])/3,0)</f>
        <v>Q3</v>
      </c>
      <c r="E1690" s="3">
        <f>MONTH(SalesDataTable[[#This Row],[Order Date]])</f>
        <v>8</v>
      </c>
      <c r="F1690" s="3" t="str">
        <f>TEXT(SalesDataTable[[#This Row],[Order Date]],"MMM")</f>
        <v>Aug</v>
      </c>
      <c r="G1690" s="3" t="s">
        <v>6</v>
      </c>
      <c r="H1690" s="3" t="s">
        <v>43</v>
      </c>
      <c r="I1690" s="3" t="s">
        <v>8</v>
      </c>
      <c r="J1690" s="3" t="s">
        <v>3</v>
      </c>
      <c r="K1690" s="3" t="s">
        <v>14</v>
      </c>
      <c r="L1690" s="3" t="s">
        <v>48</v>
      </c>
      <c r="M1690" s="4">
        <v>4</v>
      </c>
      <c r="N1690" s="5">
        <v>166.02</v>
      </c>
      <c r="O1690" s="6">
        <v>0.1</v>
      </c>
      <c r="P1690" s="5">
        <v>87.99</v>
      </c>
      <c r="Q1690" s="5">
        <f t="shared" si="104"/>
        <v>597.67200000000003</v>
      </c>
      <c r="R1690" s="5">
        <f t="shared" si="105"/>
        <v>351.96</v>
      </c>
      <c r="S1690" s="5">
        <f t="shared" si="106"/>
        <v>245.71200000000005</v>
      </c>
      <c r="T1690" s="7">
        <f t="shared" si="107"/>
        <v>0.4111151266915633</v>
      </c>
    </row>
    <row r="1691" spans="1:20" ht="15.5" x14ac:dyDescent="0.35">
      <c r="A1691" s="1">
        <v>1156</v>
      </c>
      <c r="B1691" s="2">
        <v>46254</v>
      </c>
      <c r="C1691" s="3">
        <f>YEAR(SalesDataTable[[#This Row],[Order Date]])</f>
        <v>2026</v>
      </c>
      <c r="D1691" s="8" t="str">
        <f>"Q"&amp;ROUNDUP(MONTH(SalesDataTable[[#This Row],[Order Date]])/3,0)</f>
        <v>Q3</v>
      </c>
      <c r="E1691" s="3">
        <f>MONTH(SalesDataTable[[#This Row],[Order Date]])</f>
        <v>8</v>
      </c>
      <c r="F1691" s="3" t="str">
        <f>TEXT(SalesDataTable[[#This Row],[Order Date]],"MMM")</f>
        <v>Aug</v>
      </c>
      <c r="G1691" s="3" t="s">
        <v>11</v>
      </c>
      <c r="H1691" s="3" t="s">
        <v>25</v>
      </c>
      <c r="I1691" s="3" t="s">
        <v>19</v>
      </c>
      <c r="J1691" s="3" t="s">
        <v>13</v>
      </c>
      <c r="K1691" s="3" t="s">
        <v>4</v>
      </c>
      <c r="L1691" s="3" t="s">
        <v>22</v>
      </c>
      <c r="M1691" s="4">
        <v>2</v>
      </c>
      <c r="N1691" s="5">
        <v>50.59</v>
      </c>
      <c r="O1691" s="6">
        <v>0.1</v>
      </c>
      <c r="P1691" s="5">
        <v>22.68</v>
      </c>
      <c r="Q1691" s="5">
        <f t="shared" si="104"/>
        <v>91.062000000000012</v>
      </c>
      <c r="R1691" s="5">
        <f t="shared" si="105"/>
        <v>45.36</v>
      </c>
      <c r="S1691" s="5">
        <f t="shared" si="106"/>
        <v>45.702000000000012</v>
      </c>
      <c r="T1691" s="7">
        <f t="shared" si="107"/>
        <v>0.5018778414706464</v>
      </c>
    </row>
    <row r="1692" spans="1:20" ht="15.5" x14ac:dyDescent="0.35">
      <c r="A1692" s="1">
        <v>1543</v>
      </c>
      <c r="B1692" s="2">
        <v>46254</v>
      </c>
      <c r="C1692" s="3">
        <f>YEAR(SalesDataTable[[#This Row],[Order Date]])</f>
        <v>2026</v>
      </c>
      <c r="D1692" s="8" t="str">
        <f>"Q"&amp;ROUNDUP(MONTH(SalesDataTable[[#This Row],[Order Date]])/3,0)</f>
        <v>Q3</v>
      </c>
      <c r="E1692" s="3">
        <f>MONTH(SalesDataTable[[#This Row],[Order Date]])</f>
        <v>8</v>
      </c>
      <c r="F1692" s="3" t="str">
        <f>TEXT(SalesDataTable[[#This Row],[Order Date]],"MMM")</f>
        <v>Aug</v>
      </c>
      <c r="G1692" s="3" t="s">
        <v>20</v>
      </c>
      <c r="H1692" s="3" t="s">
        <v>31</v>
      </c>
      <c r="I1692" s="3" t="s">
        <v>19</v>
      </c>
      <c r="J1692" s="3" t="s">
        <v>3</v>
      </c>
      <c r="K1692" s="3" t="s">
        <v>9</v>
      </c>
      <c r="L1692" s="3" t="s">
        <v>37</v>
      </c>
      <c r="M1692" s="4">
        <v>1</v>
      </c>
      <c r="N1692" s="5">
        <v>155.83000000000001</v>
      </c>
      <c r="O1692" s="6">
        <v>0</v>
      </c>
      <c r="P1692" s="5">
        <v>77.260000000000005</v>
      </c>
      <c r="Q1692" s="5">
        <f t="shared" si="104"/>
        <v>155.83000000000001</v>
      </c>
      <c r="R1692" s="5">
        <f t="shared" si="105"/>
        <v>77.260000000000005</v>
      </c>
      <c r="S1692" s="5">
        <f t="shared" si="106"/>
        <v>78.570000000000007</v>
      </c>
      <c r="T1692" s="7">
        <f t="shared" si="107"/>
        <v>0.50420329846627732</v>
      </c>
    </row>
    <row r="1693" spans="1:20" ht="15.5" x14ac:dyDescent="0.35">
      <c r="A1693" s="1">
        <v>2613</v>
      </c>
      <c r="B1693" s="2">
        <v>46254</v>
      </c>
      <c r="C1693" s="3">
        <f>YEAR(SalesDataTable[[#This Row],[Order Date]])</f>
        <v>2026</v>
      </c>
      <c r="D1693" s="8" t="str">
        <f>"Q"&amp;ROUNDUP(MONTH(SalesDataTable[[#This Row],[Order Date]])/3,0)</f>
        <v>Q3</v>
      </c>
      <c r="E1693" s="3">
        <f>MONTH(SalesDataTable[[#This Row],[Order Date]])</f>
        <v>8</v>
      </c>
      <c r="F1693" s="3" t="str">
        <f>TEXT(SalesDataTable[[#This Row],[Order Date]],"MMM")</f>
        <v>Aug</v>
      </c>
      <c r="G1693" s="3" t="s">
        <v>20</v>
      </c>
      <c r="H1693" s="3" t="s">
        <v>21</v>
      </c>
      <c r="I1693" s="3" t="s">
        <v>2</v>
      </c>
      <c r="J1693" s="3" t="s">
        <v>13</v>
      </c>
      <c r="K1693" s="3" t="s">
        <v>34</v>
      </c>
      <c r="L1693" s="3" t="s">
        <v>42</v>
      </c>
      <c r="M1693" s="4">
        <v>1</v>
      </c>
      <c r="N1693" s="5">
        <v>36.380000000000003</v>
      </c>
      <c r="O1693" s="6">
        <v>0.05</v>
      </c>
      <c r="P1693" s="5">
        <v>14.2</v>
      </c>
      <c r="Q1693" s="5">
        <f t="shared" si="104"/>
        <v>34.561</v>
      </c>
      <c r="R1693" s="5">
        <f t="shared" si="105"/>
        <v>14.2</v>
      </c>
      <c r="S1693" s="5">
        <f t="shared" si="106"/>
        <v>20.361000000000001</v>
      </c>
      <c r="T1693" s="7">
        <f t="shared" si="107"/>
        <v>0.58913225890454557</v>
      </c>
    </row>
    <row r="1694" spans="1:20" ht="15.5" x14ac:dyDescent="0.35">
      <c r="A1694" s="1">
        <v>3002</v>
      </c>
      <c r="B1694" s="2">
        <v>46254</v>
      </c>
      <c r="C1694" s="3">
        <f>YEAR(SalesDataTable[[#This Row],[Order Date]])</f>
        <v>2026</v>
      </c>
      <c r="D1694" s="8" t="str">
        <f>"Q"&amp;ROUNDUP(MONTH(SalesDataTable[[#This Row],[Order Date]])/3,0)</f>
        <v>Q3</v>
      </c>
      <c r="E1694" s="3">
        <f>MONTH(SalesDataTable[[#This Row],[Order Date]])</f>
        <v>8</v>
      </c>
      <c r="F1694" s="3" t="str">
        <f>TEXT(SalesDataTable[[#This Row],[Order Date]],"MMM")</f>
        <v>Aug</v>
      </c>
      <c r="G1694" s="3" t="s">
        <v>6</v>
      </c>
      <c r="H1694" s="3" t="s">
        <v>43</v>
      </c>
      <c r="I1694" s="3" t="s">
        <v>19</v>
      </c>
      <c r="J1694" s="3" t="s">
        <v>13</v>
      </c>
      <c r="K1694" s="3" t="s">
        <v>23</v>
      </c>
      <c r="L1694" s="3" t="s">
        <v>51</v>
      </c>
      <c r="M1694" s="4">
        <v>2</v>
      </c>
      <c r="N1694" s="5">
        <v>124.09</v>
      </c>
      <c r="O1694" s="6">
        <v>0</v>
      </c>
      <c r="P1694" s="5">
        <v>60.39</v>
      </c>
      <c r="Q1694" s="5">
        <f t="shared" si="104"/>
        <v>248.18</v>
      </c>
      <c r="R1694" s="5">
        <f t="shared" si="105"/>
        <v>120.78</v>
      </c>
      <c r="S1694" s="5">
        <f t="shared" si="106"/>
        <v>127.4</v>
      </c>
      <c r="T1694" s="7">
        <f t="shared" si="107"/>
        <v>0.513337094044645</v>
      </c>
    </row>
    <row r="1695" spans="1:20" ht="15.5" x14ac:dyDescent="0.35">
      <c r="A1695" s="1">
        <v>3103</v>
      </c>
      <c r="B1695" s="2">
        <v>46254</v>
      </c>
      <c r="C1695" s="3">
        <f>YEAR(SalesDataTable[[#This Row],[Order Date]])</f>
        <v>2026</v>
      </c>
      <c r="D1695" s="8" t="str">
        <f>"Q"&amp;ROUNDUP(MONTH(SalesDataTable[[#This Row],[Order Date]])/3,0)</f>
        <v>Q3</v>
      </c>
      <c r="E1695" s="3">
        <f>MONTH(SalesDataTable[[#This Row],[Order Date]])</f>
        <v>8</v>
      </c>
      <c r="F1695" s="3" t="str">
        <f>TEXT(SalesDataTable[[#This Row],[Order Date]],"MMM")</f>
        <v>Aug</v>
      </c>
      <c r="G1695" s="3" t="s">
        <v>20</v>
      </c>
      <c r="H1695" s="3" t="s">
        <v>33</v>
      </c>
      <c r="I1695" s="3" t="s">
        <v>2</v>
      </c>
      <c r="J1695" s="3" t="s">
        <v>13</v>
      </c>
      <c r="K1695" s="3" t="s">
        <v>9</v>
      </c>
      <c r="L1695" s="3" t="s">
        <v>17</v>
      </c>
      <c r="M1695" s="4">
        <v>1</v>
      </c>
      <c r="N1695" s="5">
        <v>141.97999999999999</v>
      </c>
      <c r="O1695" s="6">
        <v>0.05</v>
      </c>
      <c r="P1695" s="5">
        <v>79.510000000000005</v>
      </c>
      <c r="Q1695" s="5">
        <f t="shared" si="104"/>
        <v>134.88099999999997</v>
      </c>
      <c r="R1695" s="5">
        <f t="shared" si="105"/>
        <v>79.510000000000005</v>
      </c>
      <c r="S1695" s="5">
        <f t="shared" si="106"/>
        <v>55.370999999999967</v>
      </c>
      <c r="T1695" s="7">
        <f t="shared" si="107"/>
        <v>0.41051741905828082</v>
      </c>
    </row>
    <row r="1696" spans="1:20" ht="15.5" x14ac:dyDescent="0.35">
      <c r="A1696" s="1">
        <v>3234</v>
      </c>
      <c r="B1696" s="2">
        <v>46254</v>
      </c>
      <c r="C1696" s="3">
        <f>YEAR(SalesDataTable[[#This Row],[Order Date]])</f>
        <v>2026</v>
      </c>
      <c r="D1696" s="8" t="str">
        <f>"Q"&amp;ROUNDUP(MONTH(SalesDataTable[[#This Row],[Order Date]])/3,0)</f>
        <v>Q3</v>
      </c>
      <c r="E1696" s="3">
        <f>MONTH(SalesDataTable[[#This Row],[Order Date]])</f>
        <v>8</v>
      </c>
      <c r="F1696" s="3" t="str">
        <f>TEXT(SalesDataTable[[#This Row],[Order Date]],"MMM")</f>
        <v>Aug</v>
      </c>
      <c r="G1696" s="3" t="s">
        <v>20</v>
      </c>
      <c r="H1696" s="3" t="s">
        <v>47</v>
      </c>
      <c r="I1696" s="3" t="s">
        <v>19</v>
      </c>
      <c r="J1696" s="3" t="s">
        <v>13</v>
      </c>
      <c r="K1696" s="3" t="s">
        <v>23</v>
      </c>
      <c r="L1696" s="3" t="s">
        <v>51</v>
      </c>
      <c r="M1696" s="4">
        <v>5</v>
      </c>
      <c r="N1696" s="5">
        <v>121.93</v>
      </c>
      <c r="O1696" s="6">
        <v>0.15</v>
      </c>
      <c r="P1696" s="5">
        <v>62.28</v>
      </c>
      <c r="Q1696" s="5">
        <f t="shared" si="104"/>
        <v>518.2025000000001</v>
      </c>
      <c r="R1696" s="5">
        <f t="shared" si="105"/>
        <v>311.39999999999998</v>
      </c>
      <c r="S1696" s="5">
        <f t="shared" si="106"/>
        <v>206.80250000000012</v>
      </c>
      <c r="T1696" s="7">
        <f t="shared" si="107"/>
        <v>0.39907661580173792</v>
      </c>
    </row>
    <row r="1697" spans="1:20" ht="15.5" x14ac:dyDescent="0.35">
      <c r="A1697" s="1">
        <v>3281</v>
      </c>
      <c r="B1697" s="2">
        <v>46254</v>
      </c>
      <c r="C1697" s="3">
        <f>YEAR(SalesDataTable[[#This Row],[Order Date]])</f>
        <v>2026</v>
      </c>
      <c r="D1697" s="8" t="str">
        <f>"Q"&amp;ROUNDUP(MONTH(SalesDataTable[[#This Row],[Order Date]])/3,0)</f>
        <v>Q3</v>
      </c>
      <c r="E1697" s="3">
        <f>MONTH(SalesDataTable[[#This Row],[Order Date]])</f>
        <v>8</v>
      </c>
      <c r="F1697" s="3" t="str">
        <f>TEXT(SalesDataTable[[#This Row],[Order Date]],"MMM")</f>
        <v>Aug</v>
      </c>
      <c r="G1697" s="3" t="s">
        <v>20</v>
      </c>
      <c r="H1697" s="3" t="s">
        <v>21</v>
      </c>
      <c r="I1697" s="3" t="s">
        <v>2</v>
      </c>
      <c r="J1697" s="3" t="s">
        <v>13</v>
      </c>
      <c r="K1697" s="3" t="s">
        <v>14</v>
      </c>
      <c r="L1697" s="3" t="s">
        <v>15</v>
      </c>
      <c r="M1697" s="4">
        <v>1</v>
      </c>
      <c r="N1697" s="5">
        <v>35.58</v>
      </c>
      <c r="O1697" s="6">
        <v>0.15</v>
      </c>
      <c r="P1697" s="5">
        <v>13.94</v>
      </c>
      <c r="Q1697" s="5">
        <f t="shared" si="104"/>
        <v>30.242999999999999</v>
      </c>
      <c r="R1697" s="5">
        <f t="shared" si="105"/>
        <v>13.94</v>
      </c>
      <c r="S1697" s="5">
        <f t="shared" si="106"/>
        <v>16.302999999999997</v>
      </c>
      <c r="T1697" s="7">
        <f t="shared" si="107"/>
        <v>0.53906689151208542</v>
      </c>
    </row>
    <row r="1698" spans="1:20" ht="15.5" x14ac:dyDescent="0.35">
      <c r="A1698" s="1">
        <v>3870</v>
      </c>
      <c r="B1698" s="2">
        <v>46254</v>
      </c>
      <c r="C1698" s="3">
        <f>YEAR(SalesDataTable[[#This Row],[Order Date]])</f>
        <v>2026</v>
      </c>
      <c r="D1698" s="8" t="str">
        <f>"Q"&amp;ROUNDUP(MONTH(SalesDataTable[[#This Row],[Order Date]])/3,0)</f>
        <v>Q3</v>
      </c>
      <c r="E1698" s="3">
        <f>MONTH(SalesDataTable[[#This Row],[Order Date]])</f>
        <v>8</v>
      </c>
      <c r="F1698" s="3" t="str">
        <f>TEXT(SalesDataTable[[#This Row],[Order Date]],"MMM")</f>
        <v>Aug</v>
      </c>
      <c r="G1698" s="3" t="s">
        <v>11</v>
      </c>
      <c r="H1698" s="3" t="s">
        <v>25</v>
      </c>
      <c r="I1698" s="3" t="s">
        <v>28</v>
      </c>
      <c r="J1698" s="3" t="s">
        <v>3</v>
      </c>
      <c r="K1698" s="3" t="s">
        <v>9</v>
      </c>
      <c r="L1698" s="3" t="s">
        <v>37</v>
      </c>
      <c r="M1698" s="4">
        <v>1</v>
      </c>
      <c r="N1698" s="5">
        <v>157.84</v>
      </c>
      <c r="O1698" s="6">
        <v>0</v>
      </c>
      <c r="P1698" s="5">
        <v>77.87</v>
      </c>
      <c r="Q1698" s="5">
        <f t="shared" si="104"/>
        <v>157.84</v>
      </c>
      <c r="R1698" s="5">
        <f t="shared" si="105"/>
        <v>77.87</v>
      </c>
      <c r="S1698" s="5">
        <f t="shared" si="106"/>
        <v>79.97</v>
      </c>
      <c r="T1698" s="7">
        <f t="shared" si="107"/>
        <v>0.50665230613279266</v>
      </c>
    </row>
    <row r="1699" spans="1:20" ht="15.5" x14ac:dyDescent="0.35">
      <c r="A1699" s="1">
        <v>3938</v>
      </c>
      <c r="B1699" s="2">
        <v>46254</v>
      </c>
      <c r="C1699" s="3">
        <f>YEAR(SalesDataTable[[#This Row],[Order Date]])</f>
        <v>2026</v>
      </c>
      <c r="D1699" s="8" t="str">
        <f>"Q"&amp;ROUNDUP(MONTH(SalesDataTable[[#This Row],[Order Date]])/3,0)</f>
        <v>Q3</v>
      </c>
      <c r="E1699" s="3">
        <f>MONTH(SalesDataTable[[#This Row],[Order Date]])</f>
        <v>8</v>
      </c>
      <c r="F1699" s="3" t="str">
        <f>TEXT(SalesDataTable[[#This Row],[Order Date]],"MMM")</f>
        <v>Aug</v>
      </c>
      <c r="G1699" s="3" t="s">
        <v>6</v>
      </c>
      <c r="H1699" s="3" t="s">
        <v>43</v>
      </c>
      <c r="I1699" s="3" t="s">
        <v>2</v>
      </c>
      <c r="J1699" s="3" t="s">
        <v>13</v>
      </c>
      <c r="K1699" s="3" t="s">
        <v>23</v>
      </c>
      <c r="L1699" s="3" t="s">
        <v>24</v>
      </c>
      <c r="M1699" s="4">
        <v>1</v>
      </c>
      <c r="N1699" s="5">
        <v>336.35</v>
      </c>
      <c r="O1699" s="6">
        <v>0</v>
      </c>
      <c r="P1699" s="5">
        <v>195.07</v>
      </c>
      <c r="Q1699" s="5">
        <f t="shared" si="104"/>
        <v>336.35</v>
      </c>
      <c r="R1699" s="5">
        <f t="shared" si="105"/>
        <v>195.07</v>
      </c>
      <c r="S1699" s="5">
        <f t="shared" si="106"/>
        <v>141.28000000000003</v>
      </c>
      <c r="T1699" s="7">
        <f t="shared" si="107"/>
        <v>0.42003865021554931</v>
      </c>
    </row>
    <row r="1700" spans="1:20" ht="15.5" x14ac:dyDescent="0.35">
      <c r="A1700" s="1">
        <v>4237</v>
      </c>
      <c r="B1700" s="2">
        <v>46254</v>
      </c>
      <c r="C1700" s="3">
        <f>YEAR(SalesDataTable[[#This Row],[Order Date]])</f>
        <v>2026</v>
      </c>
      <c r="D1700" s="8" t="str">
        <f>"Q"&amp;ROUNDUP(MONTH(SalesDataTable[[#This Row],[Order Date]])/3,0)</f>
        <v>Q3</v>
      </c>
      <c r="E1700" s="3">
        <f>MONTH(SalesDataTable[[#This Row],[Order Date]])</f>
        <v>8</v>
      </c>
      <c r="F1700" s="3" t="str">
        <f>TEXT(SalesDataTable[[#This Row],[Order Date]],"MMM")</f>
        <v>Aug</v>
      </c>
      <c r="G1700" s="3" t="s">
        <v>20</v>
      </c>
      <c r="H1700" s="3" t="s">
        <v>47</v>
      </c>
      <c r="I1700" s="3" t="s">
        <v>8</v>
      </c>
      <c r="J1700" s="3" t="s">
        <v>3</v>
      </c>
      <c r="K1700" s="3" t="s">
        <v>9</v>
      </c>
      <c r="L1700" s="3" t="s">
        <v>37</v>
      </c>
      <c r="M1700" s="4">
        <v>3</v>
      </c>
      <c r="N1700" s="5">
        <v>153.03</v>
      </c>
      <c r="O1700" s="6">
        <v>0.15</v>
      </c>
      <c r="P1700" s="5">
        <v>78.239999999999995</v>
      </c>
      <c r="Q1700" s="5">
        <f t="shared" si="104"/>
        <v>390.22650000000004</v>
      </c>
      <c r="R1700" s="5">
        <f t="shared" si="105"/>
        <v>234.71999999999997</v>
      </c>
      <c r="S1700" s="5">
        <f t="shared" si="106"/>
        <v>155.50650000000007</v>
      </c>
      <c r="T1700" s="7">
        <f t="shared" si="107"/>
        <v>0.39850317700104954</v>
      </c>
    </row>
    <row r="1701" spans="1:20" ht="15.5" x14ac:dyDescent="0.35">
      <c r="A1701" s="1">
        <v>4970</v>
      </c>
      <c r="B1701" s="2">
        <v>46254</v>
      </c>
      <c r="C1701" s="3">
        <f>YEAR(SalesDataTable[[#This Row],[Order Date]])</f>
        <v>2026</v>
      </c>
      <c r="D1701" s="8" t="str">
        <f>"Q"&amp;ROUNDUP(MONTH(SalesDataTable[[#This Row],[Order Date]])/3,0)</f>
        <v>Q3</v>
      </c>
      <c r="E1701" s="3">
        <f>MONTH(SalesDataTable[[#This Row],[Order Date]])</f>
        <v>8</v>
      </c>
      <c r="F1701" s="3" t="str">
        <f>TEXT(SalesDataTable[[#This Row],[Order Date]],"MMM")</f>
        <v>Aug</v>
      </c>
      <c r="G1701" s="3" t="s">
        <v>6</v>
      </c>
      <c r="H1701" s="3" t="s">
        <v>49</v>
      </c>
      <c r="I1701" s="3" t="s">
        <v>2</v>
      </c>
      <c r="J1701" s="3" t="s">
        <v>3</v>
      </c>
      <c r="K1701" s="3" t="s">
        <v>4</v>
      </c>
      <c r="L1701" s="3" t="s">
        <v>30</v>
      </c>
      <c r="M1701" s="4">
        <v>2</v>
      </c>
      <c r="N1701" s="5">
        <v>105.01</v>
      </c>
      <c r="O1701" s="6">
        <v>0.15</v>
      </c>
      <c r="P1701" s="5">
        <v>50.56</v>
      </c>
      <c r="Q1701" s="5">
        <f t="shared" si="104"/>
        <v>178.517</v>
      </c>
      <c r="R1701" s="5">
        <f t="shared" si="105"/>
        <v>101.12</v>
      </c>
      <c r="S1701" s="5">
        <f t="shared" si="106"/>
        <v>77.396999999999991</v>
      </c>
      <c r="T1701" s="7">
        <f t="shared" si="107"/>
        <v>0.43355534766996978</v>
      </c>
    </row>
    <row r="1702" spans="1:20" ht="15.5" x14ac:dyDescent="0.35">
      <c r="A1702" s="1">
        <v>515</v>
      </c>
      <c r="B1702" s="2">
        <v>46255</v>
      </c>
      <c r="C1702" s="3">
        <f>YEAR(SalesDataTable[[#This Row],[Order Date]])</f>
        <v>2026</v>
      </c>
      <c r="D1702" s="8" t="str">
        <f>"Q"&amp;ROUNDUP(MONTH(SalesDataTable[[#This Row],[Order Date]])/3,0)</f>
        <v>Q3</v>
      </c>
      <c r="E1702" s="3">
        <f>MONTH(SalesDataTable[[#This Row],[Order Date]])</f>
        <v>8</v>
      </c>
      <c r="F1702" s="3" t="str">
        <f>TEXT(SalesDataTable[[#This Row],[Order Date]],"MMM")</f>
        <v>Aug</v>
      </c>
      <c r="G1702" s="3" t="s">
        <v>0</v>
      </c>
      <c r="H1702" s="3" t="s">
        <v>1</v>
      </c>
      <c r="I1702" s="3" t="s">
        <v>19</v>
      </c>
      <c r="J1702" s="3" t="s">
        <v>3</v>
      </c>
      <c r="K1702" s="3" t="s">
        <v>14</v>
      </c>
      <c r="L1702" s="3" t="s">
        <v>32</v>
      </c>
      <c r="M1702" s="4">
        <v>2</v>
      </c>
      <c r="N1702" s="5">
        <v>45.47</v>
      </c>
      <c r="O1702" s="6">
        <v>0</v>
      </c>
      <c r="P1702" s="5">
        <v>18.27</v>
      </c>
      <c r="Q1702" s="5">
        <f t="shared" si="104"/>
        <v>90.94</v>
      </c>
      <c r="R1702" s="5">
        <f t="shared" si="105"/>
        <v>36.54</v>
      </c>
      <c r="S1702" s="5">
        <f t="shared" si="106"/>
        <v>54.4</v>
      </c>
      <c r="T1702" s="7">
        <f t="shared" si="107"/>
        <v>0.5981966131515285</v>
      </c>
    </row>
    <row r="1703" spans="1:20" ht="15.5" x14ac:dyDescent="0.35">
      <c r="A1703" s="1">
        <v>661</v>
      </c>
      <c r="B1703" s="2">
        <v>46255</v>
      </c>
      <c r="C1703" s="3">
        <f>YEAR(SalesDataTable[[#This Row],[Order Date]])</f>
        <v>2026</v>
      </c>
      <c r="D1703" s="8" t="str">
        <f>"Q"&amp;ROUNDUP(MONTH(SalesDataTable[[#This Row],[Order Date]])/3,0)</f>
        <v>Q3</v>
      </c>
      <c r="E1703" s="3">
        <f>MONTH(SalesDataTable[[#This Row],[Order Date]])</f>
        <v>8</v>
      </c>
      <c r="F1703" s="3" t="str">
        <f>TEXT(SalesDataTable[[#This Row],[Order Date]],"MMM")</f>
        <v>Aug</v>
      </c>
      <c r="G1703" s="3" t="s">
        <v>0</v>
      </c>
      <c r="H1703" s="3" t="s">
        <v>50</v>
      </c>
      <c r="I1703" s="3" t="s">
        <v>19</v>
      </c>
      <c r="J1703" s="3" t="s">
        <v>13</v>
      </c>
      <c r="K1703" s="3" t="s">
        <v>14</v>
      </c>
      <c r="L1703" s="3" t="s">
        <v>32</v>
      </c>
      <c r="M1703" s="4">
        <v>2</v>
      </c>
      <c r="N1703" s="5">
        <v>47.58</v>
      </c>
      <c r="O1703" s="6">
        <v>0.1</v>
      </c>
      <c r="P1703" s="5">
        <v>18.47</v>
      </c>
      <c r="Q1703" s="5">
        <f t="shared" si="104"/>
        <v>85.644000000000005</v>
      </c>
      <c r="R1703" s="5">
        <f t="shared" si="105"/>
        <v>36.94</v>
      </c>
      <c r="S1703" s="5">
        <f t="shared" si="106"/>
        <v>48.704000000000008</v>
      </c>
      <c r="T1703" s="7">
        <f t="shared" si="107"/>
        <v>0.56867965064686377</v>
      </c>
    </row>
    <row r="1704" spans="1:20" ht="15.5" x14ac:dyDescent="0.35">
      <c r="A1704" s="1">
        <v>1443</v>
      </c>
      <c r="B1704" s="2">
        <v>46255</v>
      </c>
      <c r="C1704" s="3">
        <f>YEAR(SalesDataTable[[#This Row],[Order Date]])</f>
        <v>2026</v>
      </c>
      <c r="D1704" s="8" t="str">
        <f>"Q"&amp;ROUNDUP(MONTH(SalesDataTable[[#This Row],[Order Date]])/3,0)</f>
        <v>Q3</v>
      </c>
      <c r="E1704" s="3">
        <f>MONTH(SalesDataTable[[#This Row],[Order Date]])</f>
        <v>8</v>
      </c>
      <c r="F1704" s="3" t="str">
        <f>TEXT(SalesDataTable[[#This Row],[Order Date]],"MMM")</f>
        <v>Aug</v>
      </c>
      <c r="G1704" s="3" t="s">
        <v>20</v>
      </c>
      <c r="H1704" s="3" t="s">
        <v>21</v>
      </c>
      <c r="I1704" s="3" t="s">
        <v>2</v>
      </c>
      <c r="J1704" s="3" t="s">
        <v>13</v>
      </c>
      <c r="K1704" s="3" t="s">
        <v>9</v>
      </c>
      <c r="L1704" s="3" t="s">
        <v>37</v>
      </c>
      <c r="M1704" s="4">
        <v>5</v>
      </c>
      <c r="N1704" s="5">
        <v>155.65</v>
      </c>
      <c r="O1704" s="6">
        <v>0</v>
      </c>
      <c r="P1704" s="5">
        <v>79.13</v>
      </c>
      <c r="Q1704" s="5">
        <f t="shared" si="104"/>
        <v>778.25</v>
      </c>
      <c r="R1704" s="5">
        <f t="shared" si="105"/>
        <v>395.65</v>
      </c>
      <c r="S1704" s="5">
        <f t="shared" si="106"/>
        <v>382.6</v>
      </c>
      <c r="T1704" s="7">
        <f t="shared" si="107"/>
        <v>0.49161580469000965</v>
      </c>
    </row>
    <row r="1705" spans="1:20" ht="15.5" x14ac:dyDescent="0.35">
      <c r="A1705" s="1">
        <v>1446</v>
      </c>
      <c r="B1705" s="2">
        <v>46255</v>
      </c>
      <c r="C1705" s="3">
        <f>YEAR(SalesDataTable[[#This Row],[Order Date]])</f>
        <v>2026</v>
      </c>
      <c r="D1705" s="8" t="str">
        <f>"Q"&amp;ROUNDUP(MONTH(SalesDataTable[[#This Row],[Order Date]])/3,0)</f>
        <v>Q3</v>
      </c>
      <c r="E1705" s="3">
        <f>MONTH(SalesDataTable[[#This Row],[Order Date]])</f>
        <v>8</v>
      </c>
      <c r="F1705" s="3" t="str">
        <f>TEXT(SalesDataTable[[#This Row],[Order Date]],"MMM")</f>
        <v>Aug</v>
      </c>
      <c r="G1705" s="3" t="s">
        <v>20</v>
      </c>
      <c r="H1705" s="3" t="s">
        <v>47</v>
      </c>
      <c r="I1705" s="3" t="s">
        <v>19</v>
      </c>
      <c r="J1705" s="3" t="s">
        <v>3</v>
      </c>
      <c r="K1705" s="3" t="s">
        <v>23</v>
      </c>
      <c r="L1705" s="3" t="s">
        <v>29</v>
      </c>
      <c r="M1705" s="4">
        <v>1</v>
      </c>
      <c r="N1705" s="5">
        <v>195.15</v>
      </c>
      <c r="O1705" s="6">
        <v>0</v>
      </c>
      <c r="P1705" s="5">
        <v>101.99</v>
      </c>
      <c r="Q1705" s="5">
        <f t="shared" si="104"/>
        <v>195.15</v>
      </c>
      <c r="R1705" s="5">
        <f t="shared" si="105"/>
        <v>101.99</v>
      </c>
      <c r="S1705" s="5">
        <f t="shared" si="106"/>
        <v>93.160000000000011</v>
      </c>
      <c r="T1705" s="7">
        <f t="shared" si="107"/>
        <v>0.47737637714578535</v>
      </c>
    </row>
    <row r="1706" spans="1:20" ht="15.5" x14ac:dyDescent="0.35">
      <c r="A1706" s="1">
        <v>1524</v>
      </c>
      <c r="B1706" s="2">
        <v>46255</v>
      </c>
      <c r="C1706" s="3">
        <f>YEAR(SalesDataTable[[#This Row],[Order Date]])</f>
        <v>2026</v>
      </c>
      <c r="D1706" s="8" t="str">
        <f>"Q"&amp;ROUNDUP(MONTH(SalesDataTable[[#This Row],[Order Date]])/3,0)</f>
        <v>Q3</v>
      </c>
      <c r="E1706" s="3">
        <f>MONTH(SalesDataTable[[#This Row],[Order Date]])</f>
        <v>8</v>
      </c>
      <c r="F1706" s="3" t="str">
        <f>TEXT(SalesDataTable[[#This Row],[Order Date]],"MMM")</f>
        <v>Aug</v>
      </c>
      <c r="G1706" s="3" t="s">
        <v>6</v>
      </c>
      <c r="H1706" s="3" t="s">
        <v>27</v>
      </c>
      <c r="I1706" s="3" t="s">
        <v>28</v>
      </c>
      <c r="J1706" s="3" t="s">
        <v>13</v>
      </c>
      <c r="K1706" s="3" t="s">
        <v>4</v>
      </c>
      <c r="L1706" s="3" t="s">
        <v>5</v>
      </c>
      <c r="M1706" s="4">
        <v>1</v>
      </c>
      <c r="N1706" s="5">
        <v>81.569999999999993</v>
      </c>
      <c r="O1706" s="6">
        <v>0</v>
      </c>
      <c r="P1706" s="5">
        <v>43.79</v>
      </c>
      <c r="Q1706" s="5">
        <f t="shared" si="104"/>
        <v>81.569999999999993</v>
      </c>
      <c r="R1706" s="5">
        <f t="shared" si="105"/>
        <v>43.79</v>
      </c>
      <c r="S1706" s="5">
        <f t="shared" si="106"/>
        <v>37.779999999999994</v>
      </c>
      <c r="T1706" s="7">
        <f t="shared" si="107"/>
        <v>0.4631604756650729</v>
      </c>
    </row>
    <row r="1707" spans="1:20" ht="15.5" x14ac:dyDescent="0.35">
      <c r="A1707" s="1">
        <v>1946</v>
      </c>
      <c r="B1707" s="2">
        <v>46255</v>
      </c>
      <c r="C1707" s="3">
        <f>YEAR(SalesDataTable[[#This Row],[Order Date]])</f>
        <v>2026</v>
      </c>
      <c r="D1707" s="8" t="str">
        <f>"Q"&amp;ROUNDUP(MONTH(SalesDataTable[[#This Row],[Order Date]])/3,0)</f>
        <v>Q3</v>
      </c>
      <c r="E1707" s="3">
        <f>MONTH(SalesDataTable[[#This Row],[Order Date]])</f>
        <v>8</v>
      </c>
      <c r="F1707" s="3" t="str">
        <f>TEXT(SalesDataTable[[#This Row],[Order Date]],"MMM")</f>
        <v>Aug</v>
      </c>
      <c r="G1707" s="3" t="s">
        <v>0</v>
      </c>
      <c r="H1707" s="3" t="s">
        <v>50</v>
      </c>
      <c r="I1707" s="3" t="s">
        <v>19</v>
      </c>
      <c r="J1707" s="3" t="s">
        <v>13</v>
      </c>
      <c r="K1707" s="3" t="s">
        <v>23</v>
      </c>
      <c r="L1707" s="3" t="s">
        <v>51</v>
      </c>
      <c r="M1707" s="4">
        <v>5</v>
      </c>
      <c r="N1707" s="5">
        <v>125.44</v>
      </c>
      <c r="O1707" s="6">
        <v>0</v>
      </c>
      <c r="P1707" s="5">
        <v>59.58</v>
      </c>
      <c r="Q1707" s="5">
        <f t="shared" si="104"/>
        <v>627.20000000000005</v>
      </c>
      <c r="R1707" s="5">
        <f t="shared" si="105"/>
        <v>297.89999999999998</v>
      </c>
      <c r="S1707" s="5">
        <f t="shared" si="106"/>
        <v>329.30000000000007</v>
      </c>
      <c r="T1707" s="7">
        <f t="shared" si="107"/>
        <v>0.52503188775510212</v>
      </c>
    </row>
    <row r="1708" spans="1:20" ht="15.5" x14ac:dyDescent="0.35">
      <c r="A1708" s="1">
        <v>2285</v>
      </c>
      <c r="B1708" s="2">
        <v>46255</v>
      </c>
      <c r="C1708" s="3">
        <f>YEAR(SalesDataTable[[#This Row],[Order Date]])</f>
        <v>2026</v>
      </c>
      <c r="D1708" s="8" t="str">
        <f>"Q"&amp;ROUNDUP(MONTH(SalesDataTable[[#This Row],[Order Date]])/3,0)</f>
        <v>Q3</v>
      </c>
      <c r="E1708" s="3">
        <f>MONTH(SalesDataTable[[#This Row],[Order Date]])</f>
        <v>8</v>
      </c>
      <c r="F1708" s="3" t="str">
        <f>TEXT(SalesDataTable[[#This Row],[Order Date]],"MMM")</f>
        <v>Aug</v>
      </c>
      <c r="G1708" s="3" t="s">
        <v>6</v>
      </c>
      <c r="H1708" s="3" t="s">
        <v>41</v>
      </c>
      <c r="I1708" s="3" t="s">
        <v>2</v>
      </c>
      <c r="J1708" s="3" t="s">
        <v>16</v>
      </c>
      <c r="K1708" s="3" t="s">
        <v>9</v>
      </c>
      <c r="L1708" s="3" t="s">
        <v>37</v>
      </c>
      <c r="M1708" s="4">
        <v>2</v>
      </c>
      <c r="N1708" s="5">
        <v>155.11000000000001</v>
      </c>
      <c r="O1708" s="6">
        <v>0.05</v>
      </c>
      <c r="P1708" s="5">
        <v>80.13</v>
      </c>
      <c r="Q1708" s="5">
        <f t="shared" si="104"/>
        <v>294.709</v>
      </c>
      <c r="R1708" s="5">
        <f t="shared" si="105"/>
        <v>160.26</v>
      </c>
      <c r="S1708" s="5">
        <f t="shared" si="106"/>
        <v>134.44900000000001</v>
      </c>
      <c r="T1708" s="7">
        <f t="shared" si="107"/>
        <v>0.45620934548995795</v>
      </c>
    </row>
    <row r="1709" spans="1:20" ht="15.5" x14ac:dyDescent="0.35">
      <c r="A1709" s="1">
        <v>2978</v>
      </c>
      <c r="B1709" s="2">
        <v>46255</v>
      </c>
      <c r="C1709" s="3">
        <f>YEAR(SalesDataTable[[#This Row],[Order Date]])</f>
        <v>2026</v>
      </c>
      <c r="D1709" s="8" t="str">
        <f>"Q"&amp;ROUNDUP(MONTH(SalesDataTable[[#This Row],[Order Date]])/3,0)</f>
        <v>Q3</v>
      </c>
      <c r="E1709" s="3">
        <f>MONTH(SalesDataTable[[#This Row],[Order Date]])</f>
        <v>8</v>
      </c>
      <c r="F1709" s="3" t="str">
        <f>TEXT(SalesDataTable[[#This Row],[Order Date]],"MMM")</f>
        <v>Aug</v>
      </c>
      <c r="G1709" s="3" t="s">
        <v>11</v>
      </c>
      <c r="H1709" s="3" t="s">
        <v>39</v>
      </c>
      <c r="I1709" s="3" t="s">
        <v>19</v>
      </c>
      <c r="J1709" s="3" t="s">
        <v>13</v>
      </c>
      <c r="K1709" s="3" t="s">
        <v>4</v>
      </c>
      <c r="L1709" s="3" t="s">
        <v>5</v>
      </c>
      <c r="M1709" s="4">
        <v>1</v>
      </c>
      <c r="N1709" s="5">
        <v>80.7</v>
      </c>
      <c r="O1709" s="6">
        <v>0</v>
      </c>
      <c r="P1709" s="5">
        <v>41.98</v>
      </c>
      <c r="Q1709" s="5">
        <f t="shared" si="104"/>
        <v>80.7</v>
      </c>
      <c r="R1709" s="5">
        <f t="shared" si="105"/>
        <v>41.98</v>
      </c>
      <c r="S1709" s="5">
        <f t="shared" si="106"/>
        <v>38.720000000000006</v>
      </c>
      <c r="T1709" s="7">
        <f t="shared" si="107"/>
        <v>0.47980173482032223</v>
      </c>
    </row>
    <row r="1710" spans="1:20" ht="15.5" x14ac:dyDescent="0.35">
      <c r="A1710" s="1">
        <v>3842</v>
      </c>
      <c r="B1710" s="2">
        <v>46255</v>
      </c>
      <c r="C1710" s="3">
        <f>YEAR(SalesDataTable[[#This Row],[Order Date]])</f>
        <v>2026</v>
      </c>
      <c r="D1710" s="8" t="str">
        <f>"Q"&amp;ROUNDUP(MONTH(SalesDataTable[[#This Row],[Order Date]])/3,0)</f>
        <v>Q3</v>
      </c>
      <c r="E1710" s="3">
        <f>MONTH(SalesDataTable[[#This Row],[Order Date]])</f>
        <v>8</v>
      </c>
      <c r="F1710" s="3" t="str">
        <f>TEXT(SalesDataTable[[#This Row],[Order Date]],"MMM")</f>
        <v>Aug</v>
      </c>
      <c r="G1710" s="3" t="s">
        <v>20</v>
      </c>
      <c r="H1710" s="3" t="s">
        <v>33</v>
      </c>
      <c r="I1710" s="3" t="s">
        <v>8</v>
      </c>
      <c r="J1710" s="3" t="s">
        <v>3</v>
      </c>
      <c r="K1710" s="3" t="s">
        <v>9</v>
      </c>
      <c r="L1710" s="3" t="s">
        <v>37</v>
      </c>
      <c r="M1710" s="4">
        <v>10</v>
      </c>
      <c r="N1710" s="5">
        <v>156.72</v>
      </c>
      <c r="O1710" s="6">
        <v>0.15</v>
      </c>
      <c r="P1710" s="5">
        <v>78.12</v>
      </c>
      <c r="Q1710" s="5">
        <f t="shared" si="104"/>
        <v>1332.12</v>
      </c>
      <c r="R1710" s="5">
        <f t="shared" si="105"/>
        <v>781.2</v>
      </c>
      <c r="S1710" s="5">
        <f t="shared" si="106"/>
        <v>550.91999999999985</v>
      </c>
      <c r="T1710" s="7">
        <f t="shared" si="107"/>
        <v>0.41356634537429054</v>
      </c>
    </row>
    <row r="1711" spans="1:20" ht="15.5" x14ac:dyDescent="0.35">
      <c r="A1711" s="1">
        <v>4220</v>
      </c>
      <c r="B1711" s="2">
        <v>46255</v>
      </c>
      <c r="C1711" s="3">
        <f>YEAR(SalesDataTable[[#This Row],[Order Date]])</f>
        <v>2026</v>
      </c>
      <c r="D1711" s="8" t="str">
        <f>"Q"&amp;ROUNDUP(MONTH(SalesDataTable[[#This Row],[Order Date]])/3,0)</f>
        <v>Q3</v>
      </c>
      <c r="E1711" s="3">
        <f>MONTH(SalesDataTable[[#This Row],[Order Date]])</f>
        <v>8</v>
      </c>
      <c r="F1711" s="3" t="str">
        <f>TEXT(SalesDataTable[[#This Row],[Order Date]],"MMM")</f>
        <v>Aug</v>
      </c>
      <c r="G1711" s="3" t="s">
        <v>6</v>
      </c>
      <c r="H1711" s="3" t="s">
        <v>49</v>
      </c>
      <c r="I1711" s="3" t="s">
        <v>8</v>
      </c>
      <c r="J1711" s="3" t="s">
        <v>16</v>
      </c>
      <c r="K1711" s="3" t="s">
        <v>14</v>
      </c>
      <c r="L1711" s="3" t="s">
        <v>48</v>
      </c>
      <c r="M1711" s="4">
        <v>5</v>
      </c>
      <c r="N1711" s="5">
        <v>162.76</v>
      </c>
      <c r="O1711" s="6">
        <v>0.15</v>
      </c>
      <c r="P1711" s="5">
        <v>85.32</v>
      </c>
      <c r="Q1711" s="5">
        <f t="shared" si="104"/>
        <v>691.7299999999999</v>
      </c>
      <c r="R1711" s="5">
        <f t="shared" si="105"/>
        <v>426.59999999999997</v>
      </c>
      <c r="S1711" s="5">
        <f t="shared" si="106"/>
        <v>265.12999999999994</v>
      </c>
      <c r="T1711" s="7">
        <f t="shared" si="107"/>
        <v>0.38328538591647027</v>
      </c>
    </row>
    <row r="1712" spans="1:20" ht="15.5" x14ac:dyDescent="0.35">
      <c r="A1712" s="1">
        <v>478</v>
      </c>
      <c r="B1712" s="2">
        <v>46256</v>
      </c>
      <c r="C1712" s="3">
        <f>YEAR(SalesDataTable[[#This Row],[Order Date]])</f>
        <v>2026</v>
      </c>
      <c r="D1712" s="8" t="str">
        <f>"Q"&amp;ROUNDUP(MONTH(SalesDataTable[[#This Row],[Order Date]])/3,0)</f>
        <v>Q3</v>
      </c>
      <c r="E1712" s="3">
        <f>MONTH(SalesDataTable[[#This Row],[Order Date]])</f>
        <v>8</v>
      </c>
      <c r="F1712" s="3" t="str">
        <f>TEXT(SalesDataTable[[#This Row],[Order Date]],"MMM")</f>
        <v>Aug</v>
      </c>
      <c r="G1712" s="3" t="s">
        <v>20</v>
      </c>
      <c r="H1712" s="3" t="s">
        <v>33</v>
      </c>
      <c r="I1712" s="3" t="s">
        <v>19</v>
      </c>
      <c r="J1712" s="3" t="s">
        <v>16</v>
      </c>
      <c r="K1712" s="3" t="s">
        <v>34</v>
      </c>
      <c r="L1712" s="3" t="s">
        <v>35</v>
      </c>
      <c r="M1712" s="4">
        <v>2</v>
      </c>
      <c r="N1712" s="5">
        <v>40.22</v>
      </c>
      <c r="O1712" s="6">
        <v>0</v>
      </c>
      <c r="P1712" s="5">
        <v>14.45</v>
      </c>
      <c r="Q1712" s="5">
        <f t="shared" si="104"/>
        <v>80.44</v>
      </c>
      <c r="R1712" s="5">
        <f t="shared" si="105"/>
        <v>28.9</v>
      </c>
      <c r="S1712" s="5">
        <f t="shared" si="106"/>
        <v>51.54</v>
      </c>
      <c r="T1712" s="7">
        <f t="shared" si="107"/>
        <v>0.64072600696171056</v>
      </c>
    </row>
    <row r="1713" spans="1:20" ht="15.5" x14ac:dyDescent="0.35">
      <c r="A1713" s="1">
        <v>491</v>
      </c>
      <c r="B1713" s="2">
        <v>46256</v>
      </c>
      <c r="C1713" s="3">
        <f>YEAR(SalesDataTable[[#This Row],[Order Date]])</f>
        <v>2026</v>
      </c>
      <c r="D1713" s="8" t="str">
        <f>"Q"&amp;ROUNDUP(MONTH(SalesDataTable[[#This Row],[Order Date]])/3,0)</f>
        <v>Q3</v>
      </c>
      <c r="E1713" s="3">
        <f>MONTH(SalesDataTable[[#This Row],[Order Date]])</f>
        <v>8</v>
      </c>
      <c r="F1713" s="3" t="str">
        <f>TEXT(SalesDataTable[[#This Row],[Order Date]],"MMM")</f>
        <v>Aug</v>
      </c>
      <c r="G1713" s="3" t="s">
        <v>0</v>
      </c>
      <c r="H1713" s="3" t="s">
        <v>36</v>
      </c>
      <c r="I1713" s="3" t="s">
        <v>28</v>
      </c>
      <c r="J1713" s="3" t="s">
        <v>13</v>
      </c>
      <c r="K1713" s="3" t="s">
        <v>14</v>
      </c>
      <c r="L1713" s="3" t="s">
        <v>32</v>
      </c>
      <c r="M1713" s="4">
        <v>1</v>
      </c>
      <c r="N1713" s="5">
        <v>45.42</v>
      </c>
      <c r="O1713" s="6">
        <v>0.15</v>
      </c>
      <c r="P1713" s="5">
        <v>18.079999999999998</v>
      </c>
      <c r="Q1713" s="5">
        <f t="shared" si="104"/>
        <v>38.606999999999999</v>
      </c>
      <c r="R1713" s="5">
        <f t="shared" si="105"/>
        <v>18.079999999999998</v>
      </c>
      <c r="S1713" s="5">
        <f t="shared" si="106"/>
        <v>20.527000000000001</v>
      </c>
      <c r="T1713" s="7">
        <f t="shared" si="107"/>
        <v>0.53169114409304019</v>
      </c>
    </row>
    <row r="1714" spans="1:20" ht="15.5" x14ac:dyDescent="0.35">
      <c r="A1714" s="1">
        <v>862</v>
      </c>
      <c r="B1714" s="2">
        <v>46256</v>
      </c>
      <c r="C1714" s="3">
        <f>YEAR(SalesDataTable[[#This Row],[Order Date]])</f>
        <v>2026</v>
      </c>
      <c r="D1714" s="8" t="str">
        <f>"Q"&amp;ROUNDUP(MONTH(SalesDataTable[[#This Row],[Order Date]])/3,0)</f>
        <v>Q3</v>
      </c>
      <c r="E1714" s="3">
        <f>MONTH(SalesDataTable[[#This Row],[Order Date]])</f>
        <v>8</v>
      </c>
      <c r="F1714" s="3" t="str">
        <f>TEXT(SalesDataTable[[#This Row],[Order Date]],"MMM")</f>
        <v>Aug</v>
      </c>
      <c r="G1714" s="3" t="s">
        <v>0</v>
      </c>
      <c r="H1714" s="3" t="s">
        <v>36</v>
      </c>
      <c r="I1714" s="3" t="s">
        <v>2</v>
      </c>
      <c r="J1714" s="3" t="s">
        <v>3</v>
      </c>
      <c r="K1714" s="3" t="s">
        <v>9</v>
      </c>
      <c r="L1714" s="3" t="s">
        <v>10</v>
      </c>
      <c r="M1714" s="4">
        <v>1</v>
      </c>
      <c r="N1714" s="5">
        <v>93.55</v>
      </c>
      <c r="O1714" s="6">
        <v>0</v>
      </c>
      <c r="P1714" s="5">
        <v>44.89</v>
      </c>
      <c r="Q1714" s="5">
        <f t="shared" si="104"/>
        <v>93.55</v>
      </c>
      <c r="R1714" s="5">
        <f t="shared" si="105"/>
        <v>44.89</v>
      </c>
      <c r="S1714" s="5">
        <f t="shared" si="106"/>
        <v>48.66</v>
      </c>
      <c r="T1714" s="7">
        <f t="shared" si="107"/>
        <v>0.5201496525921967</v>
      </c>
    </row>
    <row r="1715" spans="1:20" ht="15.5" x14ac:dyDescent="0.35">
      <c r="A1715" s="1">
        <v>957</v>
      </c>
      <c r="B1715" s="2">
        <v>46256</v>
      </c>
      <c r="C1715" s="3">
        <f>YEAR(SalesDataTable[[#This Row],[Order Date]])</f>
        <v>2026</v>
      </c>
      <c r="D1715" s="8" t="str">
        <f>"Q"&amp;ROUNDUP(MONTH(SalesDataTable[[#This Row],[Order Date]])/3,0)</f>
        <v>Q3</v>
      </c>
      <c r="E1715" s="3">
        <f>MONTH(SalesDataTable[[#This Row],[Order Date]])</f>
        <v>8</v>
      </c>
      <c r="F1715" s="3" t="str">
        <f>TEXT(SalesDataTable[[#This Row],[Order Date]],"MMM")</f>
        <v>Aug</v>
      </c>
      <c r="G1715" s="3" t="s">
        <v>11</v>
      </c>
      <c r="H1715" s="3" t="s">
        <v>12</v>
      </c>
      <c r="I1715" s="3" t="s">
        <v>2</v>
      </c>
      <c r="J1715" s="3" t="s">
        <v>3</v>
      </c>
      <c r="K1715" s="3" t="s">
        <v>9</v>
      </c>
      <c r="L1715" s="3" t="s">
        <v>17</v>
      </c>
      <c r="M1715" s="4">
        <v>2</v>
      </c>
      <c r="N1715" s="5">
        <v>146.85</v>
      </c>
      <c r="O1715" s="6">
        <v>0</v>
      </c>
      <c r="P1715" s="5">
        <v>81.010000000000005</v>
      </c>
      <c r="Q1715" s="5">
        <f t="shared" si="104"/>
        <v>293.7</v>
      </c>
      <c r="R1715" s="5">
        <f t="shared" si="105"/>
        <v>162.02000000000001</v>
      </c>
      <c r="S1715" s="5">
        <f t="shared" si="106"/>
        <v>131.67999999999998</v>
      </c>
      <c r="T1715" s="7">
        <f t="shared" si="107"/>
        <v>0.44834865509022809</v>
      </c>
    </row>
    <row r="1716" spans="1:20" ht="15.5" x14ac:dyDescent="0.35">
      <c r="A1716" s="1">
        <v>1728</v>
      </c>
      <c r="B1716" s="2">
        <v>46256</v>
      </c>
      <c r="C1716" s="3">
        <f>YEAR(SalesDataTable[[#This Row],[Order Date]])</f>
        <v>2026</v>
      </c>
      <c r="D1716" s="8" t="str">
        <f>"Q"&amp;ROUNDUP(MONTH(SalesDataTable[[#This Row],[Order Date]])/3,0)</f>
        <v>Q3</v>
      </c>
      <c r="E1716" s="3">
        <f>MONTH(SalesDataTable[[#This Row],[Order Date]])</f>
        <v>8</v>
      </c>
      <c r="F1716" s="3" t="str">
        <f>TEXT(SalesDataTable[[#This Row],[Order Date]],"MMM")</f>
        <v>Aug</v>
      </c>
      <c r="G1716" s="3" t="s">
        <v>0</v>
      </c>
      <c r="H1716" s="3" t="s">
        <v>36</v>
      </c>
      <c r="I1716" s="3" t="s">
        <v>8</v>
      </c>
      <c r="J1716" s="3" t="s">
        <v>16</v>
      </c>
      <c r="K1716" s="3" t="s">
        <v>4</v>
      </c>
      <c r="L1716" s="3" t="s">
        <v>30</v>
      </c>
      <c r="M1716" s="4">
        <v>6</v>
      </c>
      <c r="N1716" s="5">
        <v>101.54</v>
      </c>
      <c r="O1716" s="6">
        <v>0.1</v>
      </c>
      <c r="P1716" s="5">
        <v>50</v>
      </c>
      <c r="Q1716" s="5">
        <f t="shared" si="104"/>
        <v>548.31600000000003</v>
      </c>
      <c r="R1716" s="5">
        <f t="shared" si="105"/>
        <v>300</v>
      </c>
      <c r="S1716" s="5">
        <f t="shared" si="106"/>
        <v>248.31600000000003</v>
      </c>
      <c r="T1716" s="7">
        <f t="shared" si="107"/>
        <v>0.45287024270676035</v>
      </c>
    </row>
    <row r="1717" spans="1:20" ht="15.5" x14ac:dyDescent="0.35">
      <c r="A1717" s="1">
        <v>2743</v>
      </c>
      <c r="B1717" s="2">
        <v>46256</v>
      </c>
      <c r="C1717" s="3">
        <f>YEAR(SalesDataTable[[#This Row],[Order Date]])</f>
        <v>2026</v>
      </c>
      <c r="D1717" s="8" t="str">
        <f>"Q"&amp;ROUNDUP(MONTH(SalesDataTable[[#This Row],[Order Date]])/3,0)</f>
        <v>Q3</v>
      </c>
      <c r="E1717" s="3">
        <f>MONTH(SalesDataTable[[#This Row],[Order Date]])</f>
        <v>8</v>
      </c>
      <c r="F1717" s="3" t="str">
        <f>TEXT(SalesDataTable[[#This Row],[Order Date]],"MMM")</f>
        <v>Aug</v>
      </c>
      <c r="G1717" s="3" t="s">
        <v>20</v>
      </c>
      <c r="H1717" s="3" t="s">
        <v>31</v>
      </c>
      <c r="I1717" s="3" t="s">
        <v>2</v>
      </c>
      <c r="J1717" s="3" t="s">
        <v>16</v>
      </c>
      <c r="K1717" s="3" t="s">
        <v>34</v>
      </c>
      <c r="L1717" s="3" t="s">
        <v>38</v>
      </c>
      <c r="M1717" s="4">
        <v>1</v>
      </c>
      <c r="N1717" s="5">
        <v>125.14</v>
      </c>
      <c r="O1717" s="6">
        <v>0</v>
      </c>
      <c r="P1717" s="5">
        <v>69.44</v>
      </c>
      <c r="Q1717" s="5">
        <f t="shared" si="104"/>
        <v>125.14</v>
      </c>
      <c r="R1717" s="5">
        <f t="shared" si="105"/>
        <v>69.44</v>
      </c>
      <c r="S1717" s="5">
        <f t="shared" si="106"/>
        <v>55.7</v>
      </c>
      <c r="T1717" s="7">
        <f t="shared" si="107"/>
        <v>0.4451014863353045</v>
      </c>
    </row>
    <row r="1718" spans="1:20" ht="15.5" x14ac:dyDescent="0.35">
      <c r="A1718" s="1">
        <v>3098</v>
      </c>
      <c r="B1718" s="2">
        <v>46256</v>
      </c>
      <c r="C1718" s="3">
        <f>YEAR(SalesDataTable[[#This Row],[Order Date]])</f>
        <v>2026</v>
      </c>
      <c r="D1718" s="8" t="str">
        <f>"Q"&amp;ROUNDUP(MONTH(SalesDataTable[[#This Row],[Order Date]])/3,0)</f>
        <v>Q3</v>
      </c>
      <c r="E1718" s="3">
        <f>MONTH(SalesDataTable[[#This Row],[Order Date]])</f>
        <v>8</v>
      </c>
      <c r="F1718" s="3" t="str">
        <f>TEXT(SalesDataTable[[#This Row],[Order Date]],"MMM")</f>
        <v>Aug</v>
      </c>
      <c r="G1718" s="3" t="s">
        <v>6</v>
      </c>
      <c r="H1718" s="3" t="s">
        <v>27</v>
      </c>
      <c r="I1718" s="3" t="s">
        <v>2</v>
      </c>
      <c r="J1718" s="3" t="s">
        <v>13</v>
      </c>
      <c r="K1718" s="3" t="s">
        <v>4</v>
      </c>
      <c r="L1718" s="3" t="s">
        <v>5</v>
      </c>
      <c r="M1718" s="4">
        <v>2</v>
      </c>
      <c r="N1718" s="5">
        <v>80.239999999999995</v>
      </c>
      <c r="O1718" s="6">
        <v>0.1</v>
      </c>
      <c r="P1718" s="5">
        <v>42.09</v>
      </c>
      <c r="Q1718" s="5">
        <f t="shared" si="104"/>
        <v>144.43199999999999</v>
      </c>
      <c r="R1718" s="5">
        <f t="shared" si="105"/>
        <v>84.18</v>
      </c>
      <c r="S1718" s="5">
        <f t="shared" si="106"/>
        <v>60.251999999999981</v>
      </c>
      <c r="T1718" s="7">
        <f t="shared" si="107"/>
        <v>0.41716517115320695</v>
      </c>
    </row>
    <row r="1719" spans="1:20" ht="15.5" x14ac:dyDescent="0.35">
      <c r="A1719" s="1">
        <v>3606</v>
      </c>
      <c r="B1719" s="2">
        <v>46256</v>
      </c>
      <c r="C1719" s="3">
        <f>YEAR(SalesDataTable[[#This Row],[Order Date]])</f>
        <v>2026</v>
      </c>
      <c r="D1719" s="8" t="str">
        <f>"Q"&amp;ROUNDUP(MONTH(SalesDataTable[[#This Row],[Order Date]])/3,0)</f>
        <v>Q3</v>
      </c>
      <c r="E1719" s="3">
        <f>MONTH(SalesDataTable[[#This Row],[Order Date]])</f>
        <v>8</v>
      </c>
      <c r="F1719" s="3" t="str">
        <f>TEXT(SalesDataTable[[#This Row],[Order Date]],"MMM")</f>
        <v>Aug</v>
      </c>
      <c r="G1719" s="3" t="s">
        <v>20</v>
      </c>
      <c r="H1719" s="3" t="s">
        <v>21</v>
      </c>
      <c r="I1719" s="3" t="s">
        <v>2</v>
      </c>
      <c r="J1719" s="3" t="s">
        <v>16</v>
      </c>
      <c r="K1719" s="3" t="s">
        <v>9</v>
      </c>
      <c r="L1719" s="3" t="s">
        <v>17</v>
      </c>
      <c r="M1719" s="4">
        <v>1</v>
      </c>
      <c r="N1719" s="5">
        <v>147.24</v>
      </c>
      <c r="O1719" s="6">
        <v>0</v>
      </c>
      <c r="P1719" s="5">
        <v>79.11</v>
      </c>
      <c r="Q1719" s="5">
        <f t="shared" si="104"/>
        <v>147.24</v>
      </c>
      <c r="R1719" s="5">
        <f t="shared" si="105"/>
        <v>79.11</v>
      </c>
      <c r="S1719" s="5">
        <f t="shared" si="106"/>
        <v>68.13000000000001</v>
      </c>
      <c r="T1719" s="7">
        <f t="shared" si="107"/>
        <v>0.46271393643031788</v>
      </c>
    </row>
    <row r="1720" spans="1:20" ht="15.5" x14ac:dyDescent="0.35">
      <c r="A1720" s="1">
        <v>3815</v>
      </c>
      <c r="B1720" s="2">
        <v>46256</v>
      </c>
      <c r="C1720" s="3">
        <f>YEAR(SalesDataTable[[#This Row],[Order Date]])</f>
        <v>2026</v>
      </c>
      <c r="D1720" s="8" t="str">
        <f>"Q"&amp;ROUNDUP(MONTH(SalesDataTable[[#This Row],[Order Date]])/3,0)</f>
        <v>Q3</v>
      </c>
      <c r="E1720" s="3">
        <f>MONTH(SalesDataTable[[#This Row],[Order Date]])</f>
        <v>8</v>
      </c>
      <c r="F1720" s="3" t="str">
        <f>TEXT(SalesDataTable[[#This Row],[Order Date]],"MMM")</f>
        <v>Aug</v>
      </c>
      <c r="G1720" s="3" t="s">
        <v>11</v>
      </c>
      <c r="H1720" s="3" t="s">
        <v>12</v>
      </c>
      <c r="I1720" s="3" t="s">
        <v>2</v>
      </c>
      <c r="J1720" s="3" t="s">
        <v>3</v>
      </c>
      <c r="K1720" s="3" t="s">
        <v>23</v>
      </c>
      <c r="L1720" s="3" t="s">
        <v>29</v>
      </c>
      <c r="M1720" s="4">
        <v>2</v>
      </c>
      <c r="N1720" s="5">
        <v>199.53</v>
      </c>
      <c r="O1720" s="6">
        <v>0.05</v>
      </c>
      <c r="P1720" s="5">
        <v>105.87</v>
      </c>
      <c r="Q1720" s="5">
        <f t="shared" si="104"/>
        <v>379.10699999999997</v>
      </c>
      <c r="R1720" s="5">
        <f t="shared" si="105"/>
        <v>211.74</v>
      </c>
      <c r="S1720" s="5">
        <f t="shared" si="106"/>
        <v>167.36699999999996</v>
      </c>
      <c r="T1720" s="7">
        <f t="shared" si="107"/>
        <v>0.44147694450379438</v>
      </c>
    </row>
    <row r="1721" spans="1:20" ht="15.5" x14ac:dyDescent="0.35">
      <c r="A1721" s="1">
        <v>3979</v>
      </c>
      <c r="B1721" s="2">
        <v>46256</v>
      </c>
      <c r="C1721" s="3">
        <f>YEAR(SalesDataTable[[#This Row],[Order Date]])</f>
        <v>2026</v>
      </c>
      <c r="D1721" s="8" t="str">
        <f>"Q"&amp;ROUNDUP(MONTH(SalesDataTable[[#This Row],[Order Date]])/3,0)</f>
        <v>Q3</v>
      </c>
      <c r="E1721" s="3">
        <f>MONTH(SalesDataTable[[#This Row],[Order Date]])</f>
        <v>8</v>
      </c>
      <c r="F1721" s="3" t="str">
        <f>TEXT(SalesDataTable[[#This Row],[Order Date]],"MMM")</f>
        <v>Aug</v>
      </c>
      <c r="G1721" s="3" t="s">
        <v>11</v>
      </c>
      <c r="H1721" s="3" t="s">
        <v>25</v>
      </c>
      <c r="I1721" s="3" t="s">
        <v>2</v>
      </c>
      <c r="J1721" s="3" t="s">
        <v>16</v>
      </c>
      <c r="K1721" s="3" t="s">
        <v>34</v>
      </c>
      <c r="L1721" s="3" t="s">
        <v>35</v>
      </c>
      <c r="M1721" s="4">
        <v>1</v>
      </c>
      <c r="N1721" s="5">
        <v>40.19</v>
      </c>
      <c r="O1721" s="6">
        <v>0.05</v>
      </c>
      <c r="P1721" s="5">
        <v>14.73</v>
      </c>
      <c r="Q1721" s="5">
        <f t="shared" si="104"/>
        <v>38.180499999999995</v>
      </c>
      <c r="R1721" s="5">
        <f t="shared" si="105"/>
        <v>14.73</v>
      </c>
      <c r="S1721" s="5">
        <f t="shared" si="106"/>
        <v>23.450499999999995</v>
      </c>
      <c r="T1721" s="7">
        <f t="shared" si="107"/>
        <v>0.61420096646193734</v>
      </c>
    </row>
    <row r="1722" spans="1:20" ht="15.5" x14ac:dyDescent="0.35">
      <c r="A1722" s="1">
        <v>4160</v>
      </c>
      <c r="B1722" s="2">
        <v>46256</v>
      </c>
      <c r="C1722" s="3">
        <f>YEAR(SalesDataTable[[#This Row],[Order Date]])</f>
        <v>2026</v>
      </c>
      <c r="D1722" s="8" t="str">
        <f>"Q"&amp;ROUNDUP(MONTH(SalesDataTable[[#This Row],[Order Date]])/3,0)</f>
        <v>Q3</v>
      </c>
      <c r="E1722" s="3">
        <f>MONTH(SalesDataTable[[#This Row],[Order Date]])</f>
        <v>8</v>
      </c>
      <c r="F1722" s="3" t="str">
        <f>TEXT(SalesDataTable[[#This Row],[Order Date]],"MMM")</f>
        <v>Aug</v>
      </c>
      <c r="G1722" s="3" t="s">
        <v>20</v>
      </c>
      <c r="H1722" s="3" t="s">
        <v>31</v>
      </c>
      <c r="I1722" s="3" t="s">
        <v>28</v>
      </c>
      <c r="J1722" s="3" t="s">
        <v>16</v>
      </c>
      <c r="K1722" s="3" t="s">
        <v>34</v>
      </c>
      <c r="L1722" s="3" t="s">
        <v>38</v>
      </c>
      <c r="M1722" s="4">
        <v>4</v>
      </c>
      <c r="N1722" s="5">
        <v>123.31</v>
      </c>
      <c r="O1722" s="6">
        <v>0</v>
      </c>
      <c r="P1722" s="5">
        <v>69.02</v>
      </c>
      <c r="Q1722" s="5">
        <f t="shared" si="104"/>
        <v>493.24</v>
      </c>
      <c r="R1722" s="5">
        <f t="shared" si="105"/>
        <v>276.08</v>
      </c>
      <c r="S1722" s="5">
        <f t="shared" si="106"/>
        <v>217.16000000000003</v>
      </c>
      <c r="T1722" s="7">
        <f t="shared" si="107"/>
        <v>0.44027248398345636</v>
      </c>
    </row>
    <row r="1723" spans="1:20" ht="15.5" x14ac:dyDescent="0.35">
      <c r="A1723" s="1">
        <v>4172</v>
      </c>
      <c r="B1723" s="2">
        <v>46256</v>
      </c>
      <c r="C1723" s="3">
        <f>YEAR(SalesDataTable[[#This Row],[Order Date]])</f>
        <v>2026</v>
      </c>
      <c r="D1723" s="8" t="str">
        <f>"Q"&amp;ROUNDUP(MONTH(SalesDataTable[[#This Row],[Order Date]])/3,0)</f>
        <v>Q3</v>
      </c>
      <c r="E1723" s="3">
        <f>MONTH(SalesDataTable[[#This Row],[Order Date]])</f>
        <v>8</v>
      </c>
      <c r="F1723" s="3" t="str">
        <f>TEXT(SalesDataTable[[#This Row],[Order Date]],"MMM")</f>
        <v>Aug</v>
      </c>
      <c r="G1723" s="3" t="s">
        <v>20</v>
      </c>
      <c r="H1723" s="3" t="s">
        <v>33</v>
      </c>
      <c r="I1723" s="3" t="s">
        <v>28</v>
      </c>
      <c r="J1723" s="3" t="s">
        <v>13</v>
      </c>
      <c r="K1723" s="3" t="s">
        <v>4</v>
      </c>
      <c r="L1723" s="3" t="s">
        <v>26</v>
      </c>
      <c r="M1723" s="4">
        <v>1</v>
      </c>
      <c r="N1723" s="5">
        <v>40.19</v>
      </c>
      <c r="O1723" s="6">
        <v>0.05</v>
      </c>
      <c r="P1723" s="5">
        <v>16.78</v>
      </c>
      <c r="Q1723" s="5">
        <f t="shared" si="104"/>
        <v>38.180499999999995</v>
      </c>
      <c r="R1723" s="5">
        <f t="shared" si="105"/>
        <v>16.78</v>
      </c>
      <c r="S1723" s="5">
        <f t="shared" si="106"/>
        <v>21.400499999999994</v>
      </c>
      <c r="T1723" s="7">
        <f t="shared" si="107"/>
        <v>0.56050863660769235</v>
      </c>
    </row>
    <row r="1724" spans="1:20" ht="15.5" x14ac:dyDescent="0.35">
      <c r="A1724" s="1">
        <v>4265</v>
      </c>
      <c r="B1724" s="2">
        <v>46256</v>
      </c>
      <c r="C1724" s="3">
        <f>YEAR(SalesDataTable[[#This Row],[Order Date]])</f>
        <v>2026</v>
      </c>
      <c r="D1724" s="8" t="str">
        <f>"Q"&amp;ROUNDUP(MONTH(SalesDataTable[[#This Row],[Order Date]])/3,0)</f>
        <v>Q3</v>
      </c>
      <c r="E1724" s="3">
        <f>MONTH(SalesDataTable[[#This Row],[Order Date]])</f>
        <v>8</v>
      </c>
      <c r="F1724" s="3" t="str">
        <f>TEXT(SalesDataTable[[#This Row],[Order Date]],"MMM")</f>
        <v>Aug</v>
      </c>
      <c r="G1724" s="3" t="s">
        <v>11</v>
      </c>
      <c r="H1724" s="3" t="s">
        <v>52</v>
      </c>
      <c r="I1724" s="3" t="s">
        <v>2</v>
      </c>
      <c r="J1724" s="3" t="s">
        <v>3</v>
      </c>
      <c r="K1724" s="3" t="s">
        <v>4</v>
      </c>
      <c r="L1724" s="3" t="s">
        <v>26</v>
      </c>
      <c r="M1724" s="4">
        <v>1</v>
      </c>
      <c r="N1724" s="5">
        <v>40.98</v>
      </c>
      <c r="O1724" s="6">
        <v>0.05</v>
      </c>
      <c r="P1724" s="5">
        <v>16.600000000000001</v>
      </c>
      <c r="Q1724" s="5">
        <f t="shared" si="104"/>
        <v>38.930999999999997</v>
      </c>
      <c r="R1724" s="5">
        <f t="shared" si="105"/>
        <v>16.600000000000001</v>
      </c>
      <c r="S1724" s="5">
        <f t="shared" si="106"/>
        <v>22.330999999999996</v>
      </c>
      <c r="T1724" s="7">
        <f t="shared" si="107"/>
        <v>0.57360458246641488</v>
      </c>
    </row>
    <row r="1725" spans="1:20" ht="15.5" x14ac:dyDescent="0.35">
      <c r="A1725" s="1">
        <v>4321</v>
      </c>
      <c r="B1725" s="2">
        <v>46256</v>
      </c>
      <c r="C1725" s="3">
        <f>YEAR(SalesDataTable[[#This Row],[Order Date]])</f>
        <v>2026</v>
      </c>
      <c r="D1725" s="8" t="str">
        <f>"Q"&amp;ROUNDUP(MONTH(SalesDataTable[[#This Row],[Order Date]])/3,0)</f>
        <v>Q3</v>
      </c>
      <c r="E1725" s="3">
        <f>MONTH(SalesDataTable[[#This Row],[Order Date]])</f>
        <v>8</v>
      </c>
      <c r="F1725" s="3" t="str">
        <f>TEXT(SalesDataTable[[#This Row],[Order Date]],"MMM")</f>
        <v>Aug</v>
      </c>
      <c r="G1725" s="3" t="s">
        <v>20</v>
      </c>
      <c r="H1725" s="3" t="s">
        <v>47</v>
      </c>
      <c r="I1725" s="3" t="s">
        <v>2</v>
      </c>
      <c r="J1725" s="3" t="s">
        <v>13</v>
      </c>
      <c r="K1725" s="3" t="s">
        <v>14</v>
      </c>
      <c r="L1725" s="3" t="s">
        <v>15</v>
      </c>
      <c r="M1725" s="4">
        <v>3</v>
      </c>
      <c r="N1725" s="5">
        <v>35.380000000000003</v>
      </c>
      <c r="O1725" s="6">
        <v>0</v>
      </c>
      <c r="P1725" s="5">
        <v>13.91</v>
      </c>
      <c r="Q1725" s="5">
        <f t="shared" si="104"/>
        <v>106.14000000000001</v>
      </c>
      <c r="R1725" s="5">
        <f t="shared" si="105"/>
        <v>41.730000000000004</v>
      </c>
      <c r="S1725" s="5">
        <f t="shared" si="106"/>
        <v>64.410000000000011</v>
      </c>
      <c r="T1725" s="7">
        <f t="shared" si="107"/>
        <v>0.60684002261164505</v>
      </c>
    </row>
    <row r="1726" spans="1:20" ht="15.5" x14ac:dyDescent="0.35">
      <c r="A1726" s="1">
        <v>4975</v>
      </c>
      <c r="B1726" s="2">
        <v>46256</v>
      </c>
      <c r="C1726" s="3">
        <f>YEAR(SalesDataTable[[#This Row],[Order Date]])</f>
        <v>2026</v>
      </c>
      <c r="D1726" s="8" t="str">
        <f>"Q"&amp;ROUNDUP(MONTH(SalesDataTable[[#This Row],[Order Date]])/3,0)</f>
        <v>Q3</v>
      </c>
      <c r="E1726" s="3">
        <f>MONTH(SalesDataTable[[#This Row],[Order Date]])</f>
        <v>8</v>
      </c>
      <c r="F1726" s="3" t="str">
        <f>TEXT(SalesDataTable[[#This Row],[Order Date]],"MMM")</f>
        <v>Aug</v>
      </c>
      <c r="G1726" s="3" t="s">
        <v>11</v>
      </c>
      <c r="H1726" s="3" t="s">
        <v>39</v>
      </c>
      <c r="I1726" s="3" t="s">
        <v>19</v>
      </c>
      <c r="J1726" s="3" t="s">
        <v>13</v>
      </c>
      <c r="K1726" s="3" t="s">
        <v>14</v>
      </c>
      <c r="L1726" s="3" t="s">
        <v>44</v>
      </c>
      <c r="M1726" s="4">
        <v>4</v>
      </c>
      <c r="N1726" s="5">
        <v>134.49</v>
      </c>
      <c r="O1726" s="6">
        <v>0</v>
      </c>
      <c r="P1726" s="5">
        <v>68.17</v>
      </c>
      <c r="Q1726" s="5">
        <f t="shared" si="104"/>
        <v>537.96</v>
      </c>
      <c r="R1726" s="5">
        <f t="shared" si="105"/>
        <v>272.68</v>
      </c>
      <c r="S1726" s="5">
        <f t="shared" si="106"/>
        <v>265.28000000000003</v>
      </c>
      <c r="T1726" s="7">
        <f t="shared" si="107"/>
        <v>0.49312216521674473</v>
      </c>
    </row>
    <row r="1727" spans="1:20" ht="15.5" x14ac:dyDescent="0.35">
      <c r="A1727" s="1">
        <v>991</v>
      </c>
      <c r="B1727" s="2">
        <v>46257</v>
      </c>
      <c r="C1727" s="3">
        <f>YEAR(SalesDataTable[[#This Row],[Order Date]])</f>
        <v>2026</v>
      </c>
      <c r="D1727" s="8" t="str">
        <f>"Q"&amp;ROUNDUP(MONTH(SalesDataTable[[#This Row],[Order Date]])/3,0)</f>
        <v>Q3</v>
      </c>
      <c r="E1727" s="3">
        <f>MONTH(SalesDataTable[[#This Row],[Order Date]])</f>
        <v>8</v>
      </c>
      <c r="F1727" s="3" t="str">
        <f>TEXT(SalesDataTable[[#This Row],[Order Date]],"MMM")</f>
        <v>Aug</v>
      </c>
      <c r="G1727" s="3" t="s">
        <v>11</v>
      </c>
      <c r="H1727" s="3" t="s">
        <v>18</v>
      </c>
      <c r="I1727" s="3" t="s">
        <v>8</v>
      </c>
      <c r="J1727" s="3" t="s">
        <v>16</v>
      </c>
      <c r="K1727" s="3" t="s">
        <v>9</v>
      </c>
      <c r="L1727" s="3" t="s">
        <v>17</v>
      </c>
      <c r="M1727" s="4">
        <v>4</v>
      </c>
      <c r="N1727" s="5">
        <v>145.30000000000001</v>
      </c>
      <c r="O1727" s="6">
        <v>0.15</v>
      </c>
      <c r="P1727" s="5">
        <v>77.040000000000006</v>
      </c>
      <c r="Q1727" s="5">
        <f t="shared" si="104"/>
        <v>494.02000000000004</v>
      </c>
      <c r="R1727" s="5">
        <f t="shared" si="105"/>
        <v>308.16000000000003</v>
      </c>
      <c r="S1727" s="5">
        <f t="shared" si="106"/>
        <v>185.86</v>
      </c>
      <c r="T1727" s="7">
        <f t="shared" si="107"/>
        <v>0.37621958625156876</v>
      </c>
    </row>
    <row r="1728" spans="1:20" ht="15.5" x14ac:dyDescent="0.35">
      <c r="A1728" s="1">
        <v>1008</v>
      </c>
      <c r="B1728" s="2">
        <v>46257</v>
      </c>
      <c r="C1728" s="3">
        <f>YEAR(SalesDataTable[[#This Row],[Order Date]])</f>
        <v>2026</v>
      </c>
      <c r="D1728" s="8" t="str">
        <f>"Q"&amp;ROUNDUP(MONTH(SalesDataTable[[#This Row],[Order Date]])/3,0)</f>
        <v>Q3</v>
      </c>
      <c r="E1728" s="3">
        <f>MONTH(SalesDataTable[[#This Row],[Order Date]])</f>
        <v>8</v>
      </c>
      <c r="F1728" s="3" t="str">
        <f>TEXT(SalesDataTable[[#This Row],[Order Date]],"MMM")</f>
        <v>Aug</v>
      </c>
      <c r="G1728" s="3" t="s">
        <v>20</v>
      </c>
      <c r="H1728" s="3" t="s">
        <v>21</v>
      </c>
      <c r="I1728" s="3" t="s">
        <v>8</v>
      </c>
      <c r="J1728" s="3" t="s">
        <v>16</v>
      </c>
      <c r="K1728" s="3" t="s">
        <v>14</v>
      </c>
      <c r="L1728" s="3" t="s">
        <v>48</v>
      </c>
      <c r="M1728" s="4">
        <v>10</v>
      </c>
      <c r="N1728" s="5">
        <v>164.55</v>
      </c>
      <c r="O1728" s="6">
        <v>0.1</v>
      </c>
      <c r="P1728" s="5">
        <v>88.23</v>
      </c>
      <c r="Q1728" s="5">
        <f t="shared" si="104"/>
        <v>1480.95</v>
      </c>
      <c r="R1728" s="5">
        <f t="shared" si="105"/>
        <v>882.30000000000007</v>
      </c>
      <c r="S1728" s="5">
        <f t="shared" si="106"/>
        <v>598.65</v>
      </c>
      <c r="T1728" s="7">
        <f t="shared" si="107"/>
        <v>0.40423376886458012</v>
      </c>
    </row>
    <row r="1729" spans="1:20" ht="15.5" x14ac:dyDescent="0.35">
      <c r="A1729" s="1">
        <v>1083</v>
      </c>
      <c r="B1729" s="2">
        <v>46257</v>
      </c>
      <c r="C1729" s="3">
        <f>YEAR(SalesDataTable[[#This Row],[Order Date]])</f>
        <v>2026</v>
      </c>
      <c r="D1729" s="8" t="str">
        <f>"Q"&amp;ROUNDUP(MONTH(SalesDataTable[[#This Row],[Order Date]])/3,0)</f>
        <v>Q3</v>
      </c>
      <c r="E1729" s="3">
        <f>MONTH(SalesDataTable[[#This Row],[Order Date]])</f>
        <v>8</v>
      </c>
      <c r="F1729" s="3" t="str">
        <f>TEXT(SalesDataTable[[#This Row],[Order Date]],"MMM")</f>
        <v>Aug</v>
      </c>
      <c r="G1729" s="3" t="s">
        <v>0</v>
      </c>
      <c r="H1729" s="3" t="s">
        <v>50</v>
      </c>
      <c r="I1729" s="3" t="s">
        <v>19</v>
      </c>
      <c r="J1729" s="3" t="s">
        <v>13</v>
      </c>
      <c r="K1729" s="3" t="s">
        <v>4</v>
      </c>
      <c r="L1729" s="3" t="s">
        <v>26</v>
      </c>
      <c r="M1729" s="4">
        <v>1</v>
      </c>
      <c r="N1729" s="5">
        <v>39.590000000000003</v>
      </c>
      <c r="O1729" s="6">
        <v>0</v>
      </c>
      <c r="P1729" s="5">
        <v>16.899999999999999</v>
      </c>
      <c r="Q1729" s="5">
        <f t="shared" si="104"/>
        <v>39.590000000000003</v>
      </c>
      <c r="R1729" s="5">
        <f t="shared" si="105"/>
        <v>16.899999999999999</v>
      </c>
      <c r="S1729" s="5">
        <f t="shared" si="106"/>
        <v>22.690000000000005</v>
      </c>
      <c r="T1729" s="7">
        <f t="shared" si="107"/>
        <v>0.57312452639555456</v>
      </c>
    </row>
    <row r="1730" spans="1:20" ht="15.5" x14ac:dyDescent="0.35">
      <c r="A1730" s="1">
        <v>1553</v>
      </c>
      <c r="B1730" s="2">
        <v>46257</v>
      </c>
      <c r="C1730" s="3">
        <f>YEAR(SalesDataTable[[#This Row],[Order Date]])</f>
        <v>2026</v>
      </c>
      <c r="D1730" s="8" t="str">
        <f>"Q"&amp;ROUNDUP(MONTH(SalesDataTable[[#This Row],[Order Date]])/3,0)</f>
        <v>Q3</v>
      </c>
      <c r="E1730" s="3">
        <f>MONTH(SalesDataTable[[#This Row],[Order Date]])</f>
        <v>8</v>
      </c>
      <c r="F1730" s="3" t="str">
        <f>TEXT(SalesDataTable[[#This Row],[Order Date]],"MMM")</f>
        <v>Aug</v>
      </c>
      <c r="G1730" s="3" t="s">
        <v>11</v>
      </c>
      <c r="H1730" s="3" t="s">
        <v>12</v>
      </c>
      <c r="I1730" s="3" t="s">
        <v>8</v>
      </c>
      <c r="J1730" s="3" t="s">
        <v>16</v>
      </c>
      <c r="K1730" s="3" t="s">
        <v>34</v>
      </c>
      <c r="L1730" s="3" t="s">
        <v>45</v>
      </c>
      <c r="M1730" s="4">
        <v>5</v>
      </c>
      <c r="N1730" s="5">
        <v>51.62</v>
      </c>
      <c r="O1730" s="6">
        <v>0.15</v>
      </c>
      <c r="P1730" s="5">
        <v>22.6</v>
      </c>
      <c r="Q1730" s="5">
        <f t="shared" ref="Q1730:Q1793" si="108">M1730*N1730*(1-O1730)</f>
        <v>219.38499999999996</v>
      </c>
      <c r="R1730" s="5">
        <f t="shared" ref="R1730:R1793" si="109">M1730*P1730</f>
        <v>113</v>
      </c>
      <c r="S1730" s="5">
        <f t="shared" ref="S1730:S1793" si="110">Q1730-R1730</f>
        <v>106.38499999999996</v>
      </c>
      <c r="T1730" s="7">
        <f t="shared" ref="T1730:T1793" si="111">IFERROR(S1730/Q1730,0)</f>
        <v>0.48492376415889865</v>
      </c>
    </row>
    <row r="1731" spans="1:20" ht="15.5" x14ac:dyDescent="0.35">
      <c r="A1731" s="1">
        <v>1579</v>
      </c>
      <c r="B1731" s="2">
        <v>46257</v>
      </c>
      <c r="C1731" s="3">
        <f>YEAR(SalesDataTable[[#This Row],[Order Date]])</f>
        <v>2026</v>
      </c>
      <c r="D1731" s="8" t="str">
        <f>"Q"&amp;ROUNDUP(MONTH(SalesDataTable[[#This Row],[Order Date]])/3,0)</f>
        <v>Q3</v>
      </c>
      <c r="E1731" s="3">
        <f>MONTH(SalesDataTable[[#This Row],[Order Date]])</f>
        <v>8</v>
      </c>
      <c r="F1731" s="3" t="str">
        <f>TEXT(SalesDataTable[[#This Row],[Order Date]],"MMM")</f>
        <v>Aug</v>
      </c>
      <c r="G1731" s="3" t="s">
        <v>20</v>
      </c>
      <c r="H1731" s="3" t="s">
        <v>31</v>
      </c>
      <c r="I1731" s="3" t="s">
        <v>19</v>
      </c>
      <c r="J1731" s="3" t="s">
        <v>3</v>
      </c>
      <c r="K1731" s="3" t="s">
        <v>9</v>
      </c>
      <c r="L1731" s="3" t="s">
        <v>10</v>
      </c>
      <c r="M1731" s="4">
        <v>3</v>
      </c>
      <c r="N1731" s="5">
        <v>90.71</v>
      </c>
      <c r="O1731" s="6">
        <v>0</v>
      </c>
      <c r="P1731" s="5">
        <v>45.57</v>
      </c>
      <c r="Q1731" s="5">
        <f t="shared" si="108"/>
        <v>272.13</v>
      </c>
      <c r="R1731" s="5">
        <f t="shared" si="109"/>
        <v>136.71</v>
      </c>
      <c r="S1731" s="5">
        <f t="shared" si="110"/>
        <v>135.41999999999999</v>
      </c>
      <c r="T1731" s="7">
        <f t="shared" si="111"/>
        <v>0.49762980928232825</v>
      </c>
    </row>
    <row r="1732" spans="1:20" ht="15.5" x14ac:dyDescent="0.35">
      <c r="A1732" s="1">
        <v>1732</v>
      </c>
      <c r="B1732" s="2">
        <v>46257</v>
      </c>
      <c r="C1732" s="3">
        <f>YEAR(SalesDataTable[[#This Row],[Order Date]])</f>
        <v>2026</v>
      </c>
      <c r="D1732" s="8" t="str">
        <f>"Q"&amp;ROUNDUP(MONTH(SalesDataTable[[#This Row],[Order Date]])/3,0)</f>
        <v>Q3</v>
      </c>
      <c r="E1732" s="3">
        <f>MONTH(SalesDataTable[[#This Row],[Order Date]])</f>
        <v>8</v>
      </c>
      <c r="F1732" s="3" t="str">
        <f>TEXT(SalesDataTable[[#This Row],[Order Date]],"MMM")</f>
        <v>Aug</v>
      </c>
      <c r="G1732" s="3" t="s">
        <v>6</v>
      </c>
      <c r="H1732" s="3" t="s">
        <v>7</v>
      </c>
      <c r="I1732" s="3" t="s">
        <v>19</v>
      </c>
      <c r="J1732" s="3" t="s">
        <v>13</v>
      </c>
      <c r="K1732" s="3" t="s">
        <v>4</v>
      </c>
      <c r="L1732" s="3" t="s">
        <v>26</v>
      </c>
      <c r="M1732" s="4">
        <v>4</v>
      </c>
      <c r="N1732" s="5">
        <v>41.09</v>
      </c>
      <c r="O1732" s="6">
        <v>0</v>
      </c>
      <c r="P1732" s="5">
        <v>17</v>
      </c>
      <c r="Q1732" s="5">
        <f t="shared" si="108"/>
        <v>164.36</v>
      </c>
      <c r="R1732" s="5">
        <f t="shared" si="109"/>
        <v>68</v>
      </c>
      <c r="S1732" s="5">
        <f t="shared" si="110"/>
        <v>96.360000000000014</v>
      </c>
      <c r="T1732" s="7">
        <f t="shared" si="111"/>
        <v>0.58627403261134103</v>
      </c>
    </row>
    <row r="1733" spans="1:20" ht="15.5" x14ac:dyDescent="0.35">
      <c r="A1733" s="1">
        <v>2083</v>
      </c>
      <c r="B1733" s="2">
        <v>46257</v>
      </c>
      <c r="C1733" s="3">
        <f>YEAR(SalesDataTable[[#This Row],[Order Date]])</f>
        <v>2026</v>
      </c>
      <c r="D1733" s="8" t="str">
        <f>"Q"&amp;ROUNDUP(MONTH(SalesDataTable[[#This Row],[Order Date]])/3,0)</f>
        <v>Q3</v>
      </c>
      <c r="E1733" s="3">
        <f>MONTH(SalesDataTable[[#This Row],[Order Date]])</f>
        <v>8</v>
      </c>
      <c r="F1733" s="3" t="str">
        <f>TEXT(SalesDataTable[[#This Row],[Order Date]],"MMM")</f>
        <v>Aug</v>
      </c>
      <c r="G1733" s="3" t="s">
        <v>6</v>
      </c>
      <c r="H1733" s="3" t="s">
        <v>49</v>
      </c>
      <c r="I1733" s="3" t="s">
        <v>2</v>
      </c>
      <c r="J1733" s="3" t="s">
        <v>13</v>
      </c>
      <c r="K1733" s="3" t="s">
        <v>9</v>
      </c>
      <c r="L1733" s="3" t="s">
        <v>10</v>
      </c>
      <c r="M1733" s="4">
        <v>1</v>
      </c>
      <c r="N1733" s="5">
        <v>91.37</v>
      </c>
      <c r="O1733" s="6">
        <v>0</v>
      </c>
      <c r="P1733" s="5">
        <v>46.73</v>
      </c>
      <c r="Q1733" s="5">
        <f t="shared" si="108"/>
        <v>91.37</v>
      </c>
      <c r="R1733" s="5">
        <f t="shared" si="109"/>
        <v>46.73</v>
      </c>
      <c r="S1733" s="5">
        <f t="shared" si="110"/>
        <v>44.640000000000008</v>
      </c>
      <c r="T1733" s="7">
        <f t="shared" si="111"/>
        <v>0.48856298566269024</v>
      </c>
    </row>
    <row r="1734" spans="1:20" ht="15.5" x14ac:dyDescent="0.35">
      <c r="A1734" s="1">
        <v>2176</v>
      </c>
      <c r="B1734" s="2">
        <v>46257</v>
      </c>
      <c r="C1734" s="3">
        <f>YEAR(SalesDataTable[[#This Row],[Order Date]])</f>
        <v>2026</v>
      </c>
      <c r="D1734" s="8" t="str">
        <f>"Q"&amp;ROUNDUP(MONTH(SalesDataTable[[#This Row],[Order Date]])/3,0)</f>
        <v>Q3</v>
      </c>
      <c r="E1734" s="3">
        <f>MONTH(SalesDataTable[[#This Row],[Order Date]])</f>
        <v>8</v>
      </c>
      <c r="F1734" s="3" t="str">
        <f>TEXT(SalesDataTable[[#This Row],[Order Date]],"MMM")</f>
        <v>Aug</v>
      </c>
      <c r="G1734" s="3" t="s">
        <v>6</v>
      </c>
      <c r="H1734" s="3" t="s">
        <v>41</v>
      </c>
      <c r="I1734" s="3" t="s">
        <v>2</v>
      </c>
      <c r="J1734" s="3" t="s">
        <v>13</v>
      </c>
      <c r="K1734" s="3" t="s">
        <v>14</v>
      </c>
      <c r="L1734" s="3" t="s">
        <v>32</v>
      </c>
      <c r="M1734" s="4">
        <v>1</v>
      </c>
      <c r="N1734" s="5">
        <v>46.92</v>
      </c>
      <c r="O1734" s="6">
        <v>0</v>
      </c>
      <c r="P1734" s="5">
        <v>18.3</v>
      </c>
      <c r="Q1734" s="5">
        <f t="shared" si="108"/>
        <v>46.92</v>
      </c>
      <c r="R1734" s="5">
        <f t="shared" si="109"/>
        <v>18.3</v>
      </c>
      <c r="S1734" s="5">
        <f t="shared" si="110"/>
        <v>28.62</v>
      </c>
      <c r="T1734" s="7">
        <f t="shared" si="111"/>
        <v>0.60997442455242967</v>
      </c>
    </row>
    <row r="1735" spans="1:20" ht="15.5" x14ac:dyDescent="0.35">
      <c r="A1735" s="1">
        <v>2723</v>
      </c>
      <c r="B1735" s="2">
        <v>46257</v>
      </c>
      <c r="C1735" s="3">
        <f>YEAR(SalesDataTable[[#This Row],[Order Date]])</f>
        <v>2026</v>
      </c>
      <c r="D1735" s="8" t="str">
        <f>"Q"&amp;ROUNDUP(MONTH(SalesDataTable[[#This Row],[Order Date]])/3,0)</f>
        <v>Q3</v>
      </c>
      <c r="E1735" s="3">
        <f>MONTH(SalesDataTable[[#This Row],[Order Date]])</f>
        <v>8</v>
      </c>
      <c r="F1735" s="3" t="str">
        <f>TEXT(SalesDataTable[[#This Row],[Order Date]],"MMM")</f>
        <v>Aug</v>
      </c>
      <c r="G1735" s="3" t="s">
        <v>0</v>
      </c>
      <c r="H1735" s="3" t="s">
        <v>1</v>
      </c>
      <c r="I1735" s="3" t="s">
        <v>2</v>
      </c>
      <c r="J1735" s="3" t="s">
        <v>13</v>
      </c>
      <c r="K1735" s="3" t="s">
        <v>4</v>
      </c>
      <c r="L1735" s="3" t="s">
        <v>30</v>
      </c>
      <c r="M1735" s="4">
        <v>1</v>
      </c>
      <c r="N1735" s="5">
        <v>100.29</v>
      </c>
      <c r="O1735" s="6">
        <v>0.05</v>
      </c>
      <c r="P1735" s="5">
        <v>49.82</v>
      </c>
      <c r="Q1735" s="5">
        <f t="shared" si="108"/>
        <v>95.275500000000008</v>
      </c>
      <c r="R1735" s="5">
        <f t="shared" si="109"/>
        <v>49.82</v>
      </c>
      <c r="S1735" s="5">
        <f t="shared" si="110"/>
        <v>45.455500000000008</v>
      </c>
      <c r="T1735" s="7">
        <f t="shared" si="111"/>
        <v>0.47709537079312103</v>
      </c>
    </row>
    <row r="1736" spans="1:20" ht="15.5" x14ac:dyDescent="0.35">
      <c r="A1736" s="1">
        <v>3299</v>
      </c>
      <c r="B1736" s="2">
        <v>46257</v>
      </c>
      <c r="C1736" s="3">
        <f>YEAR(SalesDataTable[[#This Row],[Order Date]])</f>
        <v>2026</v>
      </c>
      <c r="D1736" s="8" t="str">
        <f>"Q"&amp;ROUNDUP(MONTH(SalesDataTable[[#This Row],[Order Date]])/3,0)</f>
        <v>Q3</v>
      </c>
      <c r="E1736" s="3">
        <f>MONTH(SalesDataTable[[#This Row],[Order Date]])</f>
        <v>8</v>
      </c>
      <c r="F1736" s="3" t="str">
        <f>TEXT(SalesDataTable[[#This Row],[Order Date]],"MMM")</f>
        <v>Aug</v>
      </c>
      <c r="G1736" s="3" t="s">
        <v>0</v>
      </c>
      <c r="H1736" s="3" t="s">
        <v>36</v>
      </c>
      <c r="I1736" s="3" t="s">
        <v>2</v>
      </c>
      <c r="J1736" s="3" t="s">
        <v>13</v>
      </c>
      <c r="K1736" s="3" t="s">
        <v>9</v>
      </c>
      <c r="L1736" s="3" t="s">
        <v>17</v>
      </c>
      <c r="M1736" s="4">
        <v>1</v>
      </c>
      <c r="N1736" s="5">
        <v>147.11000000000001</v>
      </c>
      <c r="O1736" s="6">
        <v>0.15</v>
      </c>
      <c r="P1736" s="5">
        <v>79.599999999999994</v>
      </c>
      <c r="Q1736" s="5">
        <f t="shared" si="108"/>
        <v>125.04350000000001</v>
      </c>
      <c r="R1736" s="5">
        <f t="shared" si="109"/>
        <v>79.599999999999994</v>
      </c>
      <c r="S1736" s="5">
        <f t="shared" si="110"/>
        <v>45.443500000000014</v>
      </c>
      <c r="T1736" s="7">
        <f t="shared" si="111"/>
        <v>0.36342152930780097</v>
      </c>
    </row>
    <row r="1737" spans="1:20" ht="15.5" x14ac:dyDescent="0.35">
      <c r="A1737" s="1">
        <v>3398</v>
      </c>
      <c r="B1737" s="2">
        <v>46257</v>
      </c>
      <c r="C1737" s="3">
        <f>YEAR(SalesDataTable[[#This Row],[Order Date]])</f>
        <v>2026</v>
      </c>
      <c r="D1737" s="8" t="str">
        <f>"Q"&amp;ROUNDUP(MONTH(SalesDataTable[[#This Row],[Order Date]])/3,0)</f>
        <v>Q3</v>
      </c>
      <c r="E1737" s="3">
        <f>MONTH(SalesDataTable[[#This Row],[Order Date]])</f>
        <v>8</v>
      </c>
      <c r="F1737" s="3" t="str">
        <f>TEXT(SalesDataTable[[#This Row],[Order Date]],"MMM")</f>
        <v>Aug</v>
      </c>
      <c r="G1737" s="3" t="s">
        <v>6</v>
      </c>
      <c r="H1737" s="3" t="s">
        <v>43</v>
      </c>
      <c r="I1737" s="3" t="s">
        <v>2</v>
      </c>
      <c r="J1737" s="3" t="s">
        <v>13</v>
      </c>
      <c r="K1737" s="3" t="s">
        <v>9</v>
      </c>
      <c r="L1737" s="3" t="s">
        <v>37</v>
      </c>
      <c r="M1737" s="4">
        <v>2</v>
      </c>
      <c r="N1737" s="5">
        <v>156.44999999999999</v>
      </c>
      <c r="O1737" s="6">
        <v>0</v>
      </c>
      <c r="P1737" s="5">
        <v>80.13</v>
      </c>
      <c r="Q1737" s="5">
        <f t="shared" si="108"/>
        <v>312.89999999999998</v>
      </c>
      <c r="R1737" s="5">
        <f t="shared" si="109"/>
        <v>160.26</v>
      </c>
      <c r="S1737" s="5">
        <f t="shared" si="110"/>
        <v>152.63999999999999</v>
      </c>
      <c r="T1737" s="7">
        <f t="shared" si="111"/>
        <v>0.487823585810163</v>
      </c>
    </row>
    <row r="1738" spans="1:20" ht="15.5" x14ac:dyDescent="0.35">
      <c r="A1738" s="1">
        <v>4012</v>
      </c>
      <c r="B1738" s="2">
        <v>46257</v>
      </c>
      <c r="C1738" s="3">
        <f>YEAR(SalesDataTable[[#This Row],[Order Date]])</f>
        <v>2026</v>
      </c>
      <c r="D1738" s="8" t="str">
        <f>"Q"&amp;ROUNDUP(MONTH(SalesDataTable[[#This Row],[Order Date]])/3,0)</f>
        <v>Q3</v>
      </c>
      <c r="E1738" s="3">
        <f>MONTH(SalesDataTable[[#This Row],[Order Date]])</f>
        <v>8</v>
      </c>
      <c r="F1738" s="3" t="str">
        <f>TEXT(SalesDataTable[[#This Row],[Order Date]],"MMM")</f>
        <v>Aug</v>
      </c>
      <c r="G1738" s="3" t="s">
        <v>6</v>
      </c>
      <c r="H1738" s="3" t="s">
        <v>49</v>
      </c>
      <c r="I1738" s="3" t="s">
        <v>2</v>
      </c>
      <c r="J1738" s="3" t="s">
        <v>13</v>
      </c>
      <c r="K1738" s="3" t="s">
        <v>9</v>
      </c>
      <c r="L1738" s="3" t="s">
        <v>46</v>
      </c>
      <c r="M1738" s="4">
        <v>2</v>
      </c>
      <c r="N1738" s="5">
        <v>72.97</v>
      </c>
      <c r="O1738" s="6">
        <v>0</v>
      </c>
      <c r="P1738" s="5">
        <v>33.25</v>
      </c>
      <c r="Q1738" s="5">
        <f t="shared" si="108"/>
        <v>145.94</v>
      </c>
      <c r="R1738" s="5">
        <f t="shared" si="109"/>
        <v>66.5</v>
      </c>
      <c r="S1738" s="5">
        <f t="shared" si="110"/>
        <v>79.44</v>
      </c>
      <c r="T1738" s="7">
        <f t="shared" si="111"/>
        <v>0.54433328765245992</v>
      </c>
    </row>
    <row r="1739" spans="1:20" ht="15.5" x14ac:dyDescent="0.35">
      <c r="A1739" s="1">
        <v>4064</v>
      </c>
      <c r="B1739" s="2">
        <v>46257</v>
      </c>
      <c r="C1739" s="3">
        <f>YEAR(SalesDataTable[[#This Row],[Order Date]])</f>
        <v>2026</v>
      </c>
      <c r="D1739" s="8" t="str">
        <f>"Q"&amp;ROUNDUP(MONTH(SalesDataTable[[#This Row],[Order Date]])/3,0)</f>
        <v>Q3</v>
      </c>
      <c r="E1739" s="3">
        <f>MONTH(SalesDataTable[[#This Row],[Order Date]])</f>
        <v>8</v>
      </c>
      <c r="F1739" s="3" t="str">
        <f>TEXT(SalesDataTable[[#This Row],[Order Date]],"MMM")</f>
        <v>Aug</v>
      </c>
      <c r="G1739" s="3" t="s">
        <v>20</v>
      </c>
      <c r="H1739" s="3" t="s">
        <v>31</v>
      </c>
      <c r="I1739" s="3" t="s">
        <v>28</v>
      </c>
      <c r="J1739" s="3" t="s">
        <v>3</v>
      </c>
      <c r="K1739" s="3" t="s">
        <v>34</v>
      </c>
      <c r="L1739" s="3" t="s">
        <v>45</v>
      </c>
      <c r="M1739" s="4">
        <v>2</v>
      </c>
      <c r="N1739" s="5">
        <v>51.63</v>
      </c>
      <c r="O1739" s="6">
        <v>0</v>
      </c>
      <c r="P1739" s="5">
        <v>21.39</v>
      </c>
      <c r="Q1739" s="5">
        <f t="shared" si="108"/>
        <v>103.26</v>
      </c>
      <c r="R1739" s="5">
        <f t="shared" si="109"/>
        <v>42.78</v>
      </c>
      <c r="S1739" s="5">
        <f t="shared" si="110"/>
        <v>60.480000000000004</v>
      </c>
      <c r="T1739" s="7">
        <f t="shared" si="111"/>
        <v>0.58570598489250436</v>
      </c>
    </row>
    <row r="1740" spans="1:20" ht="15.5" x14ac:dyDescent="0.35">
      <c r="A1740" s="1">
        <v>4671</v>
      </c>
      <c r="B1740" s="2">
        <v>46257</v>
      </c>
      <c r="C1740" s="3">
        <f>YEAR(SalesDataTable[[#This Row],[Order Date]])</f>
        <v>2026</v>
      </c>
      <c r="D1740" s="8" t="str">
        <f>"Q"&amp;ROUNDUP(MONTH(SalesDataTable[[#This Row],[Order Date]])/3,0)</f>
        <v>Q3</v>
      </c>
      <c r="E1740" s="3">
        <f>MONTH(SalesDataTable[[#This Row],[Order Date]])</f>
        <v>8</v>
      </c>
      <c r="F1740" s="3" t="str">
        <f>TEXT(SalesDataTable[[#This Row],[Order Date]],"MMM")</f>
        <v>Aug</v>
      </c>
      <c r="G1740" s="3" t="s">
        <v>6</v>
      </c>
      <c r="H1740" s="3" t="s">
        <v>43</v>
      </c>
      <c r="I1740" s="3" t="s">
        <v>8</v>
      </c>
      <c r="J1740" s="3" t="s">
        <v>3</v>
      </c>
      <c r="K1740" s="3" t="s">
        <v>4</v>
      </c>
      <c r="L1740" s="3" t="s">
        <v>30</v>
      </c>
      <c r="M1740" s="4">
        <v>8</v>
      </c>
      <c r="N1740" s="5">
        <v>100.06</v>
      </c>
      <c r="O1740" s="6">
        <v>0.05</v>
      </c>
      <c r="P1740" s="5">
        <v>49.39</v>
      </c>
      <c r="Q1740" s="5">
        <f t="shared" si="108"/>
        <v>760.45600000000002</v>
      </c>
      <c r="R1740" s="5">
        <f t="shared" si="109"/>
        <v>395.12</v>
      </c>
      <c r="S1740" s="5">
        <f t="shared" si="110"/>
        <v>365.33600000000001</v>
      </c>
      <c r="T1740" s="7">
        <f t="shared" si="111"/>
        <v>0.48041701295012468</v>
      </c>
    </row>
    <row r="1741" spans="1:20" ht="15.5" x14ac:dyDescent="0.35">
      <c r="A1741" s="1">
        <v>1914</v>
      </c>
      <c r="B1741" s="2">
        <v>46258</v>
      </c>
      <c r="C1741" s="3">
        <f>YEAR(SalesDataTable[[#This Row],[Order Date]])</f>
        <v>2026</v>
      </c>
      <c r="D1741" s="8" t="str">
        <f>"Q"&amp;ROUNDUP(MONTH(SalesDataTable[[#This Row],[Order Date]])/3,0)</f>
        <v>Q3</v>
      </c>
      <c r="E1741" s="3">
        <f>MONTH(SalesDataTable[[#This Row],[Order Date]])</f>
        <v>8</v>
      </c>
      <c r="F1741" s="3" t="str">
        <f>TEXT(SalesDataTable[[#This Row],[Order Date]],"MMM")</f>
        <v>Aug</v>
      </c>
      <c r="G1741" s="3" t="s">
        <v>20</v>
      </c>
      <c r="H1741" s="3" t="s">
        <v>33</v>
      </c>
      <c r="I1741" s="3" t="s">
        <v>19</v>
      </c>
      <c r="J1741" s="3" t="s">
        <v>3</v>
      </c>
      <c r="K1741" s="3" t="s">
        <v>23</v>
      </c>
      <c r="L1741" s="3" t="s">
        <v>40</v>
      </c>
      <c r="M1741" s="4">
        <v>4</v>
      </c>
      <c r="N1741" s="5">
        <v>83.2</v>
      </c>
      <c r="O1741" s="6">
        <v>0</v>
      </c>
      <c r="P1741" s="5">
        <v>39.99</v>
      </c>
      <c r="Q1741" s="5">
        <f t="shared" si="108"/>
        <v>332.8</v>
      </c>
      <c r="R1741" s="5">
        <f t="shared" si="109"/>
        <v>159.96</v>
      </c>
      <c r="S1741" s="5">
        <f t="shared" si="110"/>
        <v>172.84</v>
      </c>
      <c r="T1741" s="7">
        <f t="shared" si="111"/>
        <v>0.5193509615384615</v>
      </c>
    </row>
    <row r="1742" spans="1:20" ht="15.5" x14ac:dyDescent="0.35">
      <c r="A1742" s="1">
        <v>1973</v>
      </c>
      <c r="B1742" s="2">
        <v>46258</v>
      </c>
      <c r="C1742" s="3">
        <f>YEAR(SalesDataTable[[#This Row],[Order Date]])</f>
        <v>2026</v>
      </c>
      <c r="D1742" s="8" t="str">
        <f>"Q"&amp;ROUNDUP(MONTH(SalesDataTable[[#This Row],[Order Date]])/3,0)</f>
        <v>Q3</v>
      </c>
      <c r="E1742" s="3">
        <f>MONTH(SalesDataTable[[#This Row],[Order Date]])</f>
        <v>8</v>
      </c>
      <c r="F1742" s="3" t="str">
        <f>TEXT(SalesDataTable[[#This Row],[Order Date]],"MMM")</f>
        <v>Aug</v>
      </c>
      <c r="G1742" s="3" t="s">
        <v>0</v>
      </c>
      <c r="H1742" s="3" t="s">
        <v>1</v>
      </c>
      <c r="I1742" s="3" t="s">
        <v>2</v>
      </c>
      <c r="J1742" s="3" t="s">
        <v>13</v>
      </c>
      <c r="K1742" s="3" t="s">
        <v>34</v>
      </c>
      <c r="L1742" s="3" t="s">
        <v>45</v>
      </c>
      <c r="M1742" s="4">
        <v>3</v>
      </c>
      <c r="N1742" s="5">
        <v>51.29</v>
      </c>
      <c r="O1742" s="6">
        <v>0</v>
      </c>
      <c r="P1742" s="5">
        <v>22.08</v>
      </c>
      <c r="Q1742" s="5">
        <f t="shared" si="108"/>
        <v>153.87</v>
      </c>
      <c r="R1742" s="5">
        <f t="shared" si="109"/>
        <v>66.239999999999995</v>
      </c>
      <c r="S1742" s="5">
        <f t="shared" si="110"/>
        <v>87.63000000000001</v>
      </c>
      <c r="T1742" s="7">
        <f t="shared" si="111"/>
        <v>0.56950672645739919</v>
      </c>
    </row>
    <row r="1743" spans="1:20" ht="15.5" x14ac:dyDescent="0.35">
      <c r="A1743" s="1">
        <v>2564</v>
      </c>
      <c r="B1743" s="2">
        <v>46258</v>
      </c>
      <c r="C1743" s="3">
        <f>YEAR(SalesDataTable[[#This Row],[Order Date]])</f>
        <v>2026</v>
      </c>
      <c r="D1743" s="8" t="str">
        <f>"Q"&amp;ROUNDUP(MONTH(SalesDataTable[[#This Row],[Order Date]])/3,0)</f>
        <v>Q3</v>
      </c>
      <c r="E1743" s="3">
        <f>MONTH(SalesDataTable[[#This Row],[Order Date]])</f>
        <v>8</v>
      </c>
      <c r="F1743" s="3" t="str">
        <f>TEXT(SalesDataTable[[#This Row],[Order Date]],"MMM")</f>
        <v>Aug</v>
      </c>
      <c r="G1743" s="3" t="s">
        <v>11</v>
      </c>
      <c r="H1743" s="3" t="s">
        <v>18</v>
      </c>
      <c r="I1743" s="3" t="s">
        <v>2</v>
      </c>
      <c r="J1743" s="3" t="s">
        <v>3</v>
      </c>
      <c r="K1743" s="3" t="s">
        <v>23</v>
      </c>
      <c r="L1743" s="3" t="s">
        <v>29</v>
      </c>
      <c r="M1743" s="4">
        <v>1</v>
      </c>
      <c r="N1743" s="5">
        <v>200.2</v>
      </c>
      <c r="O1743" s="6">
        <v>0</v>
      </c>
      <c r="P1743" s="5">
        <v>103.38</v>
      </c>
      <c r="Q1743" s="5">
        <f t="shared" si="108"/>
        <v>200.2</v>
      </c>
      <c r="R1743" s="5">
        <f t="shared" si="109"/>
        <v>103.38</v>
      </c>
      <c r="S1743" s="5">
        <f t="shared" si="110"/>
        <v>96.82</v>
      </c>
      <c r="T1743" s="7">
        <f t="shared" si="111"/>
        <v>0.48361638361638359</v>
      </c>
    </row>
    <row r="1744" spans="1:20" ht="15.5" x14ac:dyDescent="0.35">
      <c r="A1744" s="1">
        <v>2791</v>
      </c>
      <c r="B1744" s="2">
        <v>46258</v>
      </c>
      <c r="C1744" s="3">
        <f>YEAR(SalesDataTable[[#This Row],[Order Date]])</f>
        <v>2026</v>
      </c>
      <c r="D1744" s="8" t="str">
        <f>"Q"&amp;ROUNDUP(MONTH(SalesDataTable[[#This Row],[Order Date]])/3,0)</f>
        <v>Q3</v>
      </c>
      <c r="E1744" s="3">
        <f>MONTH(SalesDataTable[[#This Row],[Order Date]])</f>
        <v>8</v>
      </c>
      <c r="F1744" s="3" t="str">
        <f>TEXT(SalesDataTable[[#This Row],[Order Date]],"MMM")</f>
        <v>Aug</v>
      </c>
      <c r="G1744" s="3" t="s">
        <v>0</v>
      </c>
      <c r="H1744" s="3" t="s">
        <v>50</v>
      </c>
      <c r="I1744" s="3" t="s">
        <v>19</v>
      </c>
      <c r="J1744" s="3" t="s">
        <v>16</v>
      </c>
      <c r="K1744" s="3" t="s">
        <v>34</v>
      </c>
      <c r="L1744" s="3" t="s">
        <v>42</v>
      </c>
      <c r="M1744" s="4">
        <v>2</v>
      </c>
      <c r="N1744" s="5">
        <v>36.869999999999997</v>
      </c>
      <c r="O1744" s="6">
        <v>0</v>
      </c>
      <c r="P1744" s="5">
        <v>13.71</v>
      </c>
      <c r="Q1744" s="5">
        <f t="shared" si="108"/>
        <v>73.739999999999995</v>
      </c>
      <c r="R1744" s="5">
        <f t="shared" si="109"/>
        <v>27.42</v>
      </c>
      <c r="S1744" s="5">
        <f t="shared" si="110"/>
        <v>46.319999999999993</v>
      </c>
      <c r="T1744" s="7">
        <f t="shared" si="111"/>
        <v>0.62815296989422287</v>
      </c>
    </row>
    <row r="1745" spans="1:20" ht="15.5" x14ac:dyDescent="0.35">
      <c r="A1745" s="1">
        <v>3559</v>
      </c>
      <c r="B1745" s="2">
        <v>46258</v>
      </c>
      <c r="C1745" s="3">
        <f>YEAR(SalesDataTable[[#This Row],[Order Date]])</f>
        <v>2026</v>
      </c>
      <c r="D1745" s="8" t="str">
        <f>"Q"&amp;ROUNDUP(MONTH(SalesDataTable[[#This Row],[Order Date]])/3,0)</f>
        <v>Q3</v>
      </c>
      <c r="E1745" s="3">
        <f>MONTH(SalesDataTable[[#This Row],[Order Date]])</f>
        <v>8</v>
      </c>
      <c r="F1745" s="3" t="str">
        <f>TEXT(SalesDataTable[[#This Row],[Order Date]],"MMM")</f>
        <v>Aug</v>
      </c>
      <c r="G1745" s="3" t="s">
        <v>20</v>
      </c>
      <c r="H1745" s="3" t="s">
        <v>33</v>
      </c>
      <c r="I1745" s="3" t="s">
        <v>2</v>
      </c>
      <c r="J1745" s="3" t="s">
        <v>3</v>
      </c>
      <c r="K1745" s="3" t="s">
        <v>34</v>
      </c>
      <c r="L1745" s="3" t="s">
        <v>42</v>
      </c>
      <c r="M1745" s="4">
        <v>1</v>
      </c>
      <c r="N1745" s="5">
        <v>36.28</v>
      </c>
      <c r="O1745" s="6">
        <v>0.1</v>
      </c>
      <c r="P1745" s="5">
        <v>14.16</v>
      </c>
      <c r="Q1745" s="5">
        <f t="shared" si="108"/>
        <v>32.652000000000001</v>
      </c>
      <c r="R1745" s="5">
        <f t="shared" si="109"/>
        <v>14.16</v>
      </c>
      <c r="S1745" s="5">
        <f t="shared" si="110"/>
        <v>18.492000000000001</v>
      </c>
      <c r="T1745" s="7">
        <f t="shared" si="111"/>
        <v>0.56633590591694227</v>
      </c>
    </row>
    <row r="1746" spans="1:20" ht="15.5" x14ac:dyDescent="0.35">
      <c r="A1746" s="1">
        <v>3839</v>
      </c>
      <c r="B1746" s="2">
        <v>46258</v>
      </c>
      <c r="C1746" s="3">
        <f>YEAR(SalesDataTable[[#This Row],[Order Date]])</f>
        <v>2026</v>
      </c>
      <c r="D1746" s="8" t="str">
        <f>"Q"&amp;ROUNDUP(MONTH(SalesDataTable[[#This Row],[Order Date]])/3,0)</f>
        <v>Q3</v>
      </c>
      <c r="E1746" s="3">
        <f>MONTH(SalesDataTable[[#This Row],[Order Date]])</f>
        <v>8</v>
      </c>
      <c r="F1746" s="3" t="str">
        <f>TEXT(SalesDataTable[[#This Row],[Order Date]],"MMM")</f>
        <v>Aug</v>
      </c>
      <c r="G1746" s="3" t="s">
        <v>0</v>
      </c>
      <c r="H1746" s="3" t="s">
        <v>50</v>
      </c>
      <c r="I1746" s="3" t="s">
        <v>28</v>
      </c>
      <c r="J1746" s="3" t="s">
        <v>3</v>
      </c>
      <c r="K1746" s="3" t="s">
        <v>9</v>
      </c>
      <c r="L1746" s="3" t="s">
        <v>10</v>
      </c>
      <c r="M1746" s="4">
        <v>2</v>
      </c>
      <c r="N1746" s="5">
        <v>93.88</v>
      </c>
      <c r="O1746" s="6">
        <v>0.05</v>
      </c>
      <c r="P1746" s="5">
        <v>46.57</v>
      </c>
      <c r="Q1746" s="5">
        <f t="shared" si="108"/>
        <v>178.37199999999999</v>
      </c>
      <c r="R1746" s="5">
        <f t="shared" si="109"/>
        <v>93.14</v>
      </c>
      <c r="S1746" s="5">
        <f t="shared" si="110"/>
        <v>85.231999999999985</v>
      </c>
      <c r="T1746" s="7">
        <f t="shared" si="111"/>
        <v>0.47783284371986628</v>
      </c>
    </row>
    <row r="1747" spans="1:20" ht="15.5" x14ac:dyDescent="0.35">
      <c r="A1747" s="1">
        <v>4133</v>
      </c>
      <c r="B1747" s="2">
        <v>46258</v>
      </c>
      <c r="C1747" s="3">
        <f>YEAR(SalesDataTable[[#This Row],[Order Date]])</f>
        <v>2026</v>
      </c>
      <c r="D1747" s="8" t="str">
        <f>"Q"&amp;ROUNDUP(MONTH(SalesDataTable[[#This Row],[Order Date]])/3,0)</f>
        <v>Q3</v>
      </c>
      <c r="E1747" s="3">
        <f>MONTH(SalesDataTable[[#This Row],[Order Date]])</f>
        <v>8</v>
      </c>
      <c r="F1747" s="3" t="str">
        <f>TEXT(SalesDataTable[[#This Row],[Order Date]],"MMM")</f>
        <v>Aug</v>
      </c>
      <c r="G1747" s="3" t="s">
        <v>20</v>
      </c>
      <c r="H1747" s="3" t="s">
        <v>21</v>
      </c>
      <c r="I1747" s="3" t="s">
        <v>2</v>
      </c>
      <c r="J1747" s="3" t="s">
        <v>13</v>
      </c>
      <c r="K1747" s="3" t="s">
        <v>23</v>
      </c>
      <c r="L1747" s="3" t="s">
        <v>29</v>
      </c>
      <c r="M1747" s="4">
        <v>1</v>
      </c>
      <c r="N1747" s="5">
        <v>192.67</v>
      </c>
      <c r="O1747" s="6">
        <v>0.05</v>
      </c>
      <c r="P1747" s="5">
        <v>101.04</v>
      </c>
      <c r="Q1747" s="5">
        <f t="shared" si="108"/>
        <v>183.03649999999999</v>
      </c>
      <c r="R1747" s="5">
        <f t="shared" si="109"/>
        <v>101.04</v>
      </c>
      <c r="S1747" s="5">
        <f t="shared" si="110"/>
        <v>81.996499999999983</v>
      </c>
      <c r="T1747" s="7">
        <f t="shared" si="111"/>
        <v>0.44797895501716867</v>
      </c>
    </row>
    <row r="1748" spans="1:20" ht="15.5" x14ac:dyDescent="0.35">
      <c r="A1748" s="1">
        <v>4765</v>
      </c>
      <c r="B1748" s="2">
        <v>46258</v>
      </c>
      <c r="C1748" s="3">
        <f>YEAR(SalesDataTable[[#This Row],[Order Date]])</f>
        <v>2026</v>
      </c>
      <c r="D1748" s="8" t="str">
        <f>"Q"&amp;ROUNDUP(MONTH(SalesDataTable[[#This Row],[Order Date]])/3,0)</f>
        <v>Q3</v>
      </c>
      <c r="E1748" s="3">
        <f>MONTH(SalesDataTable[[#This Row],[Order Date]])</f>
        <v>8</v>
      </c>
      <c r="F1748" s="3" t="str">
        <f>TEXT(SalesDataTable[[#This Row],[Order Date]],"MMM")</f>
        <v>Aug</v>
      </c>
      <c r="G1748" s="3" t="s">
        <v>0</v>
      </c>
      <c r="H1748" s="3" t="s">
        <v>50</v>
      </c>
      <c r="I1748" s="3" t="s">
        <v>2</v>
      </c>
      <c r="J1748" s="3" t="s">
        <v>13</v>
      </c>
      <c r="K1748" s="3" t="s">
        <v>4</v>
      </c>
      <c r="L1748" s="3" t="s">
        <v>5</v>
      </c>
      <c r="M1748" s="4">
        <v>1</v>
      </c>
      <c r="N1748" s="5">
        <v>80.099999999999994</v>
      </c>
      <c r="O1748" s="6">
        <v>0.05</v>
      </c>
      <c r="P1748" s="5">
        <v>43.49</v>
      </c>
      <c r="Q1748" s="5">
        <f t="shared" si="108"/>
        <v>76.094999999999985</v>
      </c>
      <c r="R1748" s="5">
        <f t="shared" si="109"/>
        <v>43.49</v>
      </c>
      <c r="S1748" s="5">
        <f t="shared" si="110"/>
        <v>32.604999999999983</v>
      </c>
      <c r="T1748" s="7">
        <f t="shared" si="111"/>
        <v>0.42847756094355727</v>
      </c>
    </row>
    <row r="1749" spans="1:20" ht="15.5" x14ac:dyDescent="0.35">
      <c r="A1749" s="1">
        <v>1868</v>
      </c>
      <c r="B1749" s="2">
        <v>46259</v>
      </c>
      <c r="C1749" s="3">
        <f>YEAR(SalesDataTable[[#This Row],[Order Date]])</f>
        <v>2026</v>
      </c>
      <c r="D1749" s="8" t="str">
        <f>"Q"&amp;ROUNDUP(MONTH(SalesDataTable[[#This Row],[Order Date]])/3,0)</f>
        <v>Q3</v>
      </c>
      <c r="E1749" s="3">
        <f>MONTH(SalesDataTable[[#This Row],[Order Date]])</f>
        <v>8</v>
      </c>
      <c r="F1749" s="3" t="str">
        <f>TEXT(SalesDataTable[[#This Row],[Order Date]],"MMM")</f>
        <v>Aug</v>
      </c>
      <c r="G1749" s="3" t="s">
        <v>20</v>
      </c>
      <c r="H1749" s="3" t="s">
        <v>33</v>
      </c>
      <c r="I1749" s="3" t="s">
        <v>28</v>
      </c>
      <c r="J1749" s="3" t="s">
        <v>3</v>
      </c>
      <c r="K1749" s="3" t="s">
        <v>9</v>
      </c>
      <c r="L1749" s="3" t="s">
        <v>17</v>
      </c>
      <c r="M1749" s="4">
        <v>1</v>
      </c>
      <c r="N1749" s="5">
        <v>145.02000000000001</v>
      </c>
      <c r="O1749" s="6">
        <v>0</v>
      </c>
      <c r="P1749" s="5">
        <v>78.959999999999994</v>
      </c>
      <c r="Q1749" s="5">
        <f t="shared" si="108"/>
        <v>145.02000000000001</v>
      </c>
      <c r="R1749" s="5">
        <f t="shared" si="109"/>
        <v>78.959999999999994</v>
      </c>
      <c r="S1749" s="5">
        <f t="shared" si="110"/>
        <v>66.060000000000016</v>
      </c>
      <c r="T1749" s="7">
        <f t="shared" si="111"/>
        <v>0.4555233760860572</v>
      </c>
    </row>
    <row r="1750" spans="1:20" ht="15.5" x14ac:dyDescent="0.35">
      <c r="A1750" s="1">
        <v>987</v>
      </c>
      <c r="B1750" s="2">
        <v>46260</v>
      </c>
      <c r="C1750" s="3">
        <f>YEAR(SalesDataTable[[#This Row],[Order Date]])</f>
        <v>2026</v>
      </c>
      <c r="D1750" s="8" t="str">
        <f>"Q"&amp;ROUNDUP(MONTH(SalesDataTable[[#This Row],[Order Date]])/3,0)</f>
        <v>Q3</v>
      </c>
      <c r="E1750" s="3">
        <f>MONTH(SalesDataTable[[#This Row],[Order Date]])</f>
        <v>8</v>
      </c>
      <c r="F1750" s="3" t="str">
        <f>TEXT(SalesDataTable[[#This Row],[Order Date]],"MMM")</f>
        <v>Aug</v>
      </c>
      <c r="G1750" s="3" t="s">
        <v>6</v>
      </c>
      <c r="H1750" s="3" t="s">
        <v>41</v>
      </c>
      <c r="I1750" s="3" t="s">
        <v>28</v>
      </c>
      <c r="J1750" s="3" t="s">
        <v>3</v>
      </c>
      <c r="K1750" s="3" t="s">
        <v>14</v>
      </c>
      <c r="L1750" s="3" t="s">
        <v>15</v>
      </c>
      <c r="M1750" s="4">
        <v>1</v>
      </c>
      <c r="N1750" s="5">
        <v>37</v>
      </c>
      <c r="O1750" s="6">
        <v>0.15</v>
      </c>
      <c r="P1750" s="5">
        <v>13.68</v>
      </c>
      <c r="Q1750" s="5">
        <f t="shared" si="108"/>
        <v>31.45</v>
      </c>
      <c r="R1750" s="5">
        <f t="shared" si="109"/>
        <v>13.68</v>
      </c>
      <c r="S1750" s="5">
        <f t="shared" si="110"/>
        <v>17.77</v>
      </c>
      <c r="T1750" s="7">
        <f t="shared" si="111"/>
        <v>0.56502384737678857</v>
      </c>
    </row>
    <row r="1751" spans="1:20" ht="15.5" x14ac:dyDescent="0.35">
      <c r="A1751" s="1">
        <v>2503</v>
      </c>
      <c r="B1751" s="2">
        <v>46260</v>
      </c>
      <c r="C1751" s="3">
        <f>YEAR(SalesDataTable[[#This Row],[Order Date]])</f>
        <v>2026</v>
      </c>
      <c r="D1751" s="8" t="str">
        <f>"Q"&amp;ROUNDUP(MONTH(SalesDataTable[[#This Row],[Order Date]])/3,0)</f>
        <v>Q3</v>
      </c>
      <c r="E1751" s="3">
        <f>MONTH(SalesDataTable[[#This Row],[Order Date]])</f>
        <v>8</v>
      </c>
      <c r="F1751" s="3" t="str">
        <f>TEXT(SalesDataTable[[#This Row],[Order Date]],"MMM")</f>
        <v>Aug</v>
      </c>
      <c r="G1751" s="3" t="s">
        <v>6</v>
      </c>
      <c r="H1751" s="3" t="s">
        <v>27</v>
      </c>
      <c r="I1751" s="3" t="s">
        <v>2</v>
      </c>
      <c r="J1751" s="3" t="s">
        <v>3</v>
      </c>
      <c r="K1751" s="3" t="s">
        <v>4</v>
      </c>
      <c r="L1751" s="3" t="s">
        <v>22</v>
      </c>
      <c r="M1751" s="4">
        <v>2</v>
      </c>
      <c r="N1751" s="5">
        <v>50.02</v>
      </c>
      <c r="O1751" s="6">
        <v>0</v>
      </c>
      <c r="P1751" s="5">
        <v>21.99</v>
      </c>
      <c r="Q1751" s="5">
        <f t="shared" si="108"/>
        <v>100.04</v>
      </c>
      <c r="R1751" s="5">
        <f t="shared" si="109"/>
        <v>43.98</v>
      </c>
      <c r="S1751" s="5">
        <f t="shared" si="110"/>
        <v>56.060000000000009</v>
      </c>
      <c r="T1751" s="7">
        <f t="shared" si="111"/>
        <v>0.56037584966013598</v>
      </c>
    </row>
    <row r="1752" spans="1:20" ht="15.5" x14ac:dyDescent="0.35">
      <c r="A1752" s="1">
        <v>4928</v>
      </c>
      <c r="B1752" s="2">
        <v>46260</v>
      </c>
      <c r="C1752" s="3">
        <f>YEAR(SalesDataTable[[#This Row],[Order Date]])</f>
        <v>2026</v>
      </c>
      <c r="D1752" s="8" t="str">
        <f>"Q"&amp;ROUNDUP(MONTH(SalesDataTable[[#This Row],[Order Date]])/3,0)</f>
        <v>Q3</v>
      </c>
      <c r="E1752" s="3">
        <f>MONTH(SalesDataTable[[#This Row],[Order Date]])</f>
        <v>8</v>
      </c>
      <c r="F1752" s="3" t="str">
        <f>TEXT(SalesDataTable[[#This Row],[Order Date]],"MMM")</f>
        <v>Aug</v>
      </c>
      <c r="G1752" s="3" t="s">
        <v>6</v>
      </c>
      <c r="H1752" s="3" t="s">
        <v>41</v>
      </c>
      <c r="I1752" s="3" t="s">
        <v>19</v>
      </c>
      <c r="J1752" s="3" t="s">
        <v>3</v>
      </c>
      <c r="K1752" s="3" t="s">
        <v>34</v>
      </c>
      <c r="L1752" s="3" t="s">
        <v>42</v>
      </c>
      <c r="M1752" s="4">
        <v>2</v>
      </c>
      <c r="N1752" s="5">
        <v>35.950000000000003</v>
      </c>
      <c r="O1752" s="6">
        <v>0.05</v>
      </c>
      <c r="P1752" s="5">
        <v>13.93</v>
      </c>
      <c r="Q1752" s="5">
        <f t="shared" si="108"/>
        <v>68.305000000000007</v>
      </c>
      <c r="R1752" s="5">
        <f t="shared" si="109"/>
        <v>27.86</v>
      </c>
      <c r="S1752" s="5">
        <f t="shared" si="110"/>
        <v>40.445000000000007</v>
      </c>
      <c r="T1752" s="7">
        <f t="shared" si="111"/>
        <v>0.59212356342873884</v>
      </c>
    </row>
    <row r="1753" spans="1:20" ht="15.5" x14ac:dyDescent="0.35">
      <c r="A1753" s="1">
        <v>852</v>
      </c>
      <c r="B1753" s="2">
        <v>46261</v>
      </c>
      <c r="C1753" s="3">
        <f>YEAR(SalesDataTable[[#This Row],[Order Date]])</f>
        <v>2026</v>
      </c>
      <c r="D1753" s="8" t="str">
        <f>"Q"&amp;ROUNDUP(MONTH(SalesDataTable[[#This Row],[Order Date]])/3,0)</f>
        <v>Q3</v>
      </c>
      <c r="E1753" s="3">
        <f>MONTH(SalesDataTable[[#This Row],[Order Date]])</f>
        <v>8</v>
      </c>
      <c r="F1753" s="3" t="str">
        <f>TEXT(SalesDataTable[[#This Row],[Order Date]],"MMM")</f>
        <v>Aug</v>
      </c>
      <c r="G1753" s="3" t="s">
        <v>0</v>
      </c>
      <c r="H1753" s="3" t="s">
        <v>36</v>
      </c>
      <c r="I1753" s="3" t="s">
        <v>2</v>
      </c>
      <c r="J1753" s="3" t="s">
        <v>13</v>
      </c>
      <c r="K1753" s="3" t="s">
        <v>14</v>
      </c>
      <c r="L1753" s="3" t="s">
        <v>32</v>
      </c>
      <c r="M1753" s="4">
        <v>3</v>
      </c>
      <c r="N1753" s="5">
        <v>45.84</v>
      </c>
      <c r="O1753" s="6">
        <v>0.15</v>
      </c>
      <c r="P1753" s="5">
        <v>17.899999999999999</v>
      </c>
      <c r="Q1753" s="5">
        <f t="shared" si="108"/>
        <v>116.89200000000001</v>
      </c>
      <c r="R1753" s="5">
        <f t="shared" si="109"/>
        <v>53.699999999999996</v>
      </c>
      <c r="S1753" s="5">
        <f t="shared" si="110"/>
        <v>63.192000000000014</v>
      </c>
      <c r="T1753" s="7">
        <f t="shared" si="111"/>
        <v>0.54060158094651478</v>
      </c>
    </row>
    <row r="1754" spans="1:20" ht="15.5" x14ac:dyDescent="0.35">
      <c r="A1754" s="1">
        <v>2188</v>
      </c>
      <c r="B1754" s="2">
        <v>46261</v>
      </c>
      <c r="C1754" s="3">
        <f>YEAR(SalesDataTable[[#This Row],[Order Date]])</f>
        <v>2026</v>
      </c>
      <c r="D1754" s="8" t="str">
        <f>"Q"&amp;ROUNDUP(MONTH(SalesDataTable[[#This Row],[Order Date]])/3,0)</f>
        <v>Q3</v>
      </c>
      <c r="E1754" s="3">
        <f>MONTH(SalesDataTable[[#This Row],[Order Date]])</f>
        <v>8</v>
      </c>
      <c r="F1754" s="3" t="str">
        <f>TEXT(SalesDataTable[[#This Row],[Order Date]],"MMM")</f>
        <v>Aug</v>
      </c>
      <c r="G1754" s="3" t="s">
        <v>6</v>
      </c>
      <c r="H1754" s="3" t="s">
        <v>27</v>
      </c>
      <c r="I1754" s="3" t="s">
        <v>2</v>
      </c>
      <c r="J1754" s="3" t="s">
        <v>13</v>
      </c>
      <c r="K1754" s="3" t="s">
        <v>23</v>
      </c>
      <c r="L1754" s="3" t="s">
        <v>40</v>
      </c>
      <c r="M1754" s="4">
        <v>1</v>
      </c>
      <c r="N1754" s="5">
        <v>83.23</v>
      </c>
      <c r="O1754" s="6">
        <v>0.1</v>
      </c>
      <c r="P1754" s="5">
        <v>40.229999999999997</v>
      </c>
      <c r="Q1754" s="5">
        <f t="shared" si="108"/>
        <v>74.907000000000011</v>
      </c>
      <c r="R1754" s="5">
        <f t="shared" si="109"/>
        <v>40.229999999999997</v>
      </c>
      <c r="S1754" s="5">
        <f t="shared" si="110"/>
        <v>34.677000000000014</v>
      </c>
      <c r="T1754" s="7">
        <f t="shared" si="111"/>
        <v>0.46293403820737727</v>
      </c>
    </row>
    <row r="1755" spans="1:20" ht="15.5" x14ac:dyDescent="0.35">
      <c r="A1755" s="1">
        <v>2574</v>
      </c>
      <c r="B1755" s="2">
        <v>46261</v>
      </c>
      <c r="C1755" s="3">
        <f>YEAR(SalesDataTable[[#This Row],[Order Date]])</f>
        <v>2026</v>
      </c>
      <c r="D1755" s="8" t="str">
        <f>"Q"&amp;ROUNDUP(MONTH(SalesDataTable[[#This Row],[Order Date]])/3,0)</f>
        <v>Q3</v>
      </c>
      <c r="E1755" s="3">
        <f>MONTH(SalesDataTable[[#This Row],[Order Date]])</f>
        <v>8</v>
      </c>
      <c r="F1755" s="3" t="str">
        <f>TEXT(SalesDataTable[[#This Row],[Order Date]],"MMM")</f>
        <v>Aug</v>
      </c>
      <c r="G1755" s="3" t="s">
        <v>0</v>
      </c>
      <c r="H1755" s="3" t="s">
        <v>36</v>
      </c>
      <c r="I1755" s="3" t="s">
        <v>19</v>
      </c>
      <c r="J1755" s="3" t="s">
        <v>13</v>
      </c>
      <c r="K1755" s="3" t="s">
        <v>4</v>
      </c>
      <c r="L1755" s="3" t="s">
        <v>30</v>
      </c>
      <c r="M1755" s="4">
        <v>1</v>
      </c>
      <c r="N1755" s="5">
        <v>104.33</v>
      </c>
      <c r="O1755" s="6">
        <v>0.1</v>
      </c>
      <c r="P1755" s="5">
        <v>49.86</v>
      </c>
      <c r="Q1755" s="5">
        <f t="shared" si="108"/>
        <v>93.897000000000006</v>
      </c>
      <c r="R1755" s="5">
        <f t="shared" si="109"/>
        <v>49.86</v>
      </c>
      <c r="S1755" s="5">
        <f t="shared" si="110"/>
        <v>44.037000000000006</v>
      </c>
      <c r="T1755" s="7">
        <f t="shared" si="111"/>
        <v>0.46899261957251032</v>
      </c>
    </row>
    <row r="1756" spans="1:20" ht="15.5" x14ac:dyDescent="0.35">
      <c r="A1756" s="1">
        <v>2942</v>
      </c>
      <c r="B1756" s="2">
        <v>46261</v>
      </c>
      <c r="C1756" s="3">
        <f>YEAR(SalesDataTable[[#This Row],[Order Date]])</f>
        <v>2026</v>
      </c>
      <c r="D1756" s="8" t="str">
        <f>"Q"&amp;ROUNDUP(MONTH(SalesDataTable[[#This Row],[Order Date]])/3,0)</f>
        <v>Q3</v>
      </c>
      <c r="E1756" s="3">
        <f>MONTH(SalesDataTable[[#This Row],[Order Date]])</f>
        <v>8</v>
      </c>
      <c r="F1756" s="3" t="str">
        <f>TEXT(SalesDataTable[[#This Row],[Order Date]],"MMM")</f>
        <v>Aug</v>
      </c>
      <c r="G1756" s="3" t="s">
        <v>6</v>
      </c>
      <c r="H1756" s="3" t="s">
        <v>27</v>
      </c>
      <c r="I1756" s="3" t="s">
        <v>2</v>
      </c>
      <c r="J1756" s="3" t="s">
        <v>13</v>
      </c>
      <c r="K1756" s="3" t="s">
        <v>9</v>
      </c>
      <c r="L1756" s="3" t="s">
        <v>37</v>
      </c>
      <c r="M1756" s="4">
        <v>1</v>
      </c>
      <c r="N1756" s="5">
        <v>156.94999999999999</v>
      </c>
      <c r="O1756" s="6">
        <v>0</v>
      </c>
      <c r="P1756" s="5">
        <v>80.41</v>
      </c>
      <c r="Q1756" s="5">
        <f t="shared" si="108"/>
        <v>156.94999999999999</v>
      </c>
      <c r="R1756" s="5">
        <f t="shared" si="109"/>
        <v>80.41</v>
      </c>
      <c r="S1756" s="5">
        <f t="shared" si="110"/>
        <v>76.539999999999992</v>
      </c>
      <c r="T1756" s="7">
        <f t="shared" si="111"/>
        <v>0.48767123287671232</v>
      </c>
    </row>
    <row r="1757" spans="1:20" ht="15.5" x14ac:dyDescent="0.35">
      <c r="A1757" s="1">
        <v>3211</v>
      </c>
      <c r="B1757" s="2">
        <v>46261</v>
      </c>
      <c r="C1757" s="3">
        <f>YEAR(SalesDataTable[[#This Row],[Order Date]])</f>
        <v>2026</v>
      </c>
      <c r="D1757" s="8" t="str">
        <f>"Q"&amp;ROUNDUP(MONTH(SalesDataTable[[#This Row],[Order Date]])/3,0)</f>
        <v>Q3</v>
      </c>
      <c r="E1757" s="3">
        <f>MONTH(SalesDataTable[[#This Row],[Order Date]])</f>
        <v>8</v>
      </c>
      <c r="F1757" s="3" t="str">
        <f>TEXT(SalesDataTable[[#This Row],[Order Date]],"MMM")</f>
        <v>Aug</v>
      </c>
      <c r="G1757" s="3" t="s">
        <v>6</v>
      </c>
      <c r="H1757" s="3" t="s">
        <v>49</v>
      </c>
      <c r="I1757" s="3" t="s">
        <v>19</v>
      </c>
      <c r="J1757" s="3" t="s">
        <v>16</v>
      </c>
      <c r="K1757" s="3" t="s">
        <v>4</v>
      </c>
      <c r="L1757" s="3" t="s">
        <v>26</v>
      </c>
      <c r="M1757" s="4">
        <v>3</v>
      </c>
      <c r="N1757" s="5">
        <v>41.33</v>
      </c>
      <c r="O1757" s="6">
        <v>0.05</v>
      </c>
      <c r="P1757" s="5">
        <v>17</v>
      </c>
      <c r="Q1757" s="5">
        <f t="shared" si="108"/>
        <v>117.79049999999999</v>
      </c>
      <c r="R1757" s="5">
        <f t="shared" si="109"/>
        <v>51</v>
      </c>
      <c r="S1757" s="5">
        <f t="shared" si="110"/>
        <v>66.790499999999994</v>
      </c>
      <c r="T1757" s="7">
        <f t="shared" si="111"/>
        <v>0.56702790123142355</v>
      </c>
    </row>
    <row r="1758" spans="1:20" ht="15.5" x14ac:dyDescent="0.35">
      <c r="A1758" s="1">
        <v>3306</v>
      </c>
      <c r="B1758" s="2">
        <v>46261</v>
      </c>
      <c r="C1758" s="3">
        <f>YEAR(SalesDataTable[[#This Row],[Order Date]])</f>
        <v>2026</v>
      </c>
      <c r="D1758" s="8" t="str">
        <f>"Q"&amp;ROUNDUP(MONTH(SalesDataTable[[#This Row],[Order Date]])/3,0)</f>
        <v>Q3</v>
      </c>
      <c r="E1758" s="3">
        <f>MONTH(SalesDataTable[[#This Row],[Order Date]])</f>
        <v>8</v>
      </c>
      <c r="F1758" s="3" t="str">
        <f>TEXT(SalesDataTable[[#This Row],[Order Date]],"MMM")</f>
        <v>Aug</v>
      </c>
      <c r="G1758" s="3" t="s">
        <v>0</v>
      </c>
      <c r="H1758" s="3" t="s">
        <v>50</v>
      </c>
      <c r="I1758" s="3" t="s">
        <v>2</v>
      </c>
      <c r="J1758" s="3" t="s">
        <v>16</v>
      </c>
      <c r="K1758" s="3" t="s">
        <v>14</v>
      </c>
      <c r="L1758" s="3" t="s">
        <v>15</v>
      </c>
      <c r="M1758" s="4">
        <v>1</v>
      </c>
      <c r="N1758" s="5">
        <v>35.590000000000003</v>
      </c>
      <c r="O1758" s="6">
        <v>0</v>
      </c>
      <c r="P1758" s="5">
        <v>13.66</v>
      </c>
      <c r="Q1758" s="5">
        <f t="shared" si="108"/>
        <v>35.590000000000003</v>
      </c>
      <c r="R1758" s="5">
        <f t="shared" si="109"/>
        <v>13.66</v>
      </c>
      <c r="S1758" s="5">
        <f t="shared" si="110"/>
        <v>21.930000000000003</v>
      </c>
      <c r="T1758" s="7">
        <f t="shared" si="111"/>
        <v>0.61618432143860635</v>
      </c>
    </row>
    <row r="1759" spans="1:20" ht="15.5" x14ac:dyDescent="0.35">
      <c r="A1759" s="1">
        <v>3837</v>
      </c>
      <c r="B1759" s="2">
        <v>46261</v>
      </c>
      <c r="C1759" s="3">
        <f>YEAR(SalesDataTable[[#This Row],[Order Date]])</f>
        <v>2026</v>
      </c>
      <c r="D1759" s="8" t="str">
        <f>"Q"&amp;ROUNDUP(MONTH(SalesDataTable[[#This Row],[Order Date]])/3,0)</f>
        <v>Q3</v>
      </c>
      <c r="E1759" s="3">
        <f>MONTH(SalesDataTable[[#This Row],[Order Date]])</f>
        <v>8</v>
      </c>
      <c r="F1759" s="3" t="str">
        <f>TEXT(SalesDataTable[[#This Row],[Order Date]],"MMM")</f>
        <v>Aug</v>
      </c>
      <c r="G1759" s="3" t="s">
        <v>20</v>
      </c>
      <c r="H1759" s="3" t="s">
        <v>33</v>
      </c>
      <c r="I1759" s="3" t="s">
        <v>2</v>
      </c>
      <c r="J1759" s="3" t="s">
        <v>3</v>
      </c>
      <c r="K1759" s="3" t="s">
        <v>23</v>
      </c>
      <c r="L1759" s="3" t="s">
        <v>24</v>
      </c>
      <c r="M1759" s="4">
        <v>2</v>
      </c>
      <c r="N1759" s="5">
        <v>335.87</v>
      </c>
      <c r="O1759" s="6">
        <v>0.1</v>
      </c>
      <c r="P1759" s="5">
        <v>196.54</v>
      </c>
      <c r="Q1759" s="5">
        <f t="shared" si="108"/>
        <v>604.56600000000003</v>
      </c>
      <c r="R1759" s="5">
        <f t="shared" si="109"/>
        <v>393.08</v>
      </c>
      <c r="S1759" s="5">
        <f t="shared" si="110"/>
        <v>211.48600000000005</v>
      </c>
      <c r="T1759" s="7">
        <f t="shared" si="111"/>
        <v>0.34981457773014035</v>
      </c>
    </row>
    <row r="1760" spans="1:20" ht="15.5" x14ac:dyDescent="0.35">
      <c r="A1760" s="1">
        <v>4169</v>
      </c>
      <c r="B1760" s="2">
        <v>46261</v>
      </c>
      <c r="C1760" s="3">
        <f>YEAR(SalesDataTable[[#This Row],[Order Date]])</f>
        <v>2026</v>
      </c>
      <c r="D1760" s="8" t="str">
        <f>"Q"&amp;ROUNDUP(MONTH(SalesDataTable[[#This Row],[Order Date]])/3,0)</f>
        <v>Q3</v>
      </c>
      <c r="E1760" s="3">
        <f>MONTH(SalesDataTable[[#This Row],[Order Date]])</f>
        <v>8</v>
      </c>
      <c r="F1760" s="3" t="str">
        <f>TEXT(SalesDataTable[[#This Row],[Order Date]],"MMM")</f>
        <v>Aug</v>
      </c>
      <c r="G1760" s="3" t="s">
        <v>20</v>
      </c>
      <c r="H1760" s="3" t="s">
        <v>47</v>
      </c>
      <c r="I1760" s="3" t="s">
        <v>2</v>
      </c>
      <c r="J1760" s="3" t="s">
        <v>13</v>
      </c>
      <c r="K1760" s="3" t="s">
        <v>34</v>
      </c>
      <c r="L1760" s="3" t="s">
        <v>45</v>
      </c>
      <c r="M1760" s="4">
        <v>1</v>
      </c>
      <c r="N1760" s="5">
        <v>50.7</v>
      </c>
      <c r="O1760" s="6">
        <v>0.05</v>
      </c>
      <c r="P1760" s="5">
        <v>21.65</v>
      </c>
      <c r="Q1760" s="5">
        <f t="shared" si="108"/>
        <v>48.164999999999999</v>
      </c>
      <c r="R1760" s="5">
        <f t="shared" si="109"/>
        <v>21.65</v>
      </c>
      <c r="S1760" s="5">
        <f t="shared" si="110"/>
        <v>26.515000000000001</v>
      </c>
      <c r="T1760" s="7">
        <f t="shared" si="111"/>
        <v>0.55050347762898377</v>
      </c>
    </row>
    <row r="1761" spans="1:20" ht="15.5" x14ac:dyDescent="0.35">
      <c r="A1761" s="1">
        <v>4452</v>
      </c>
      <c r="B1761" s="2">
        <v>46261</v>
      </c>
      <c r="C1761" s="3">
        <f>YEAR(SalesDataTable[[#This Row],[Order Date]])</f>
        <v>2026</v>
      </c>
      <c r="D1761" s="8" t="str">
        <f>"Q"&amp;ROUNDUP(MONTH(SalesDataTable[[#This Row],[Order Date]])/3,0)</f>
        <v>Q3</v>
      </c>
      <c r="E1761" s="3">
        <f>MONTH(SalesDataTable[[#This Row],[Order Date]])</f>
        <v>8</v>
      </c>
      <c r="F1761" s="3" t="str">
        <f>TEXT(SalesDataTable[[#This Row],[Order Date]],"MMM")</f>
        <v>Aug</v>
      </c>
      <c r="G1761" s="3" t="s">
        <v>11</v>
      </c>
      <c r="H1761" s="3" t="s">
        <v>12</v>
      </c>
      <c r="I1761" s="3" t="s">
        <v>28</v>
      </c>
      <c r="J1761" s="3" t="s">
        <v>13</v>
      </c>
      <c r="K1761" s="3" t="s">
        <v>9</v>
      </c>
      <c r="L1761" s="3" t="s">
        <v>37</v>
      </c>
      <c r="M1761" s="4">
        <v>3</v>
      </c>
      <c r="N1761" s="5">
        <v>152.76</v>
      </c>
      <c r="O1761" s="6">
        <v>0.1</v>
      </c>
      <c r="P1761" s="5">
        <v>77.36</v>
      </c>
      <c r="Q1761" s="5">
        <f t="shared" si="108"/>
        <v>412.452</v>
      </c>
      <c r="R1761" s="5">
        <f t="shared" si="109"/>
        <v>232.07999999999998</v>
      </c>
      <c r="S1761" s="5">
        <f t="shared" si="110"/>
        <v>180.37200000000001</v>
      </c>
      <c r="T1761" s="7">
        <f t="shared" si="111"/>
        <v>0.43731634226528182</v>
      </c>
    </row>
    <row r="1762" spans="1:20" ht="15.5" x14ac:dyDescent="0.35">
      <c r="A1762" s="1">
        <v>4740</v>
      </c>
      <c r="B1762" s="2">
        <v>46261</v>
      </c>
      <c r="C1762" s="3">
        <f>YEAR(SalesDataTable[[#This Row],[Order Date]])</f>
        <v>2026</v>
      </c>
      <c r="D1762" s="8" t="str">
        <f>"Q"&amp;ROUNDUP(MONTH(SalesDataTable[[#This Row],[Order Date]])/3,0)</f>
        <v>Q3</v>
      </c>
      <c r="E1762" s="3">
        <f>MONTH(SalesDataTable[[#This Row],[Order Date]])</f>
        <v>8</v>
      </c>
      <c r="F1762" s="3" t="str">
        <f>TEXT(SalesDataTable[[#This Row],[Order Date]],"MMM")</f>
        <v>Aug</v>
      </c>
      <c r="G1762" s="3" t="s">
        <v>0</v>
      </c>
      <c r="H1762" s="3" t="s">
        <v>50</v>
      </c>
      <c r="I1762" s="3" t="s">
        <v>8</v>
      </c>
      <c r="J1762" s="3" t="s">
        <v>3</v>
      </c>
      <c r="K1762" s="3" t="s">
        <v>9</v>
      </c>
      <c r="L1762" s="3" t="s">
        <v>46</v>
      </c>
      <c r="M1762" s="4">
        <v>5</v>
      </c>
      <c r="N1762" s="5">
        <v>72.78</v>
      </c>
      <c r="O1762" s="6">
        <v>0.1</v>
      </c>
      <c r="P1762" s="5">
        <v>33.25</v>
      </c>
      <c r="Q1762" s="5">
        <f t="shared" si="108"/>
        <v>327.51</v>
      </c>
      <c r="R1762" s="5">
        <f t="shared" si="109"/>
        <v>166.25</v>
      </c>
      <c r="S1762" s="5">
        <f t="shared" si="110"/>
        <v>161.26</v>
      </c>
      <c r="T1762" s="7">
        <f t="shared" si="111"/>
        <v>0.49238191200268694</v>
      </c>
    </row>
    <row r="1763" spans="1:20" ht="15.5" x14ac:dyDescent="0.35">
      <c r="A1763" s="1">
        <v>5000</v>
      </c>
      <c r="B1763" s="2">
        <v>46261</v>
      </c>
      <c r="C1763" s="3">
        <f>YEAR(SalesDataTable[[#This Row],[Order Date]])</f>
        <v>2026</v>
      </c>
      <c r="D1763" s="8" t="str">
        <f>"Q"&amp;ROUNDUP(MONTH(SalesDataTable[[#This Row],[Order Date]])/3,0)</f>
        <v>Q3</v>
      </c>
      <c r="E1763" s="3">
        <f>MONTH(SalesDataTable[[#This Row],[Order Date]])</f>
        <v>8</v>
      </c>
      <c r="F1763" s="3" t="str">
        <f>TEXT(SalesDataTable[[#This Row],[Order Date]],"MMM")</f>
        <v>Aug</v>
      </c>
      <c r="G1763" s="3" t="s">
        <v>6</v>
      </c>
      <c r="H1763" s="3" t="s">
        <v>43</v>
      </c>
      <c r="I1763" s="3" t="s">
        <v>28</v>
      </c>
      <c r="J1763" s="3" t="s">
        <v>13</v>
      </c>
      <c r="K1763" s="3" t="s">
        <v>14</v>
      </c>
      <c r="L1763" s="3" t="s">
        <v>15</v>
      </c>
      <c r="M1763" s="4">
        <v>2</v>
      </c>
      <c r="N1763" s="5">
        <v>37</v>
      </c>
      <c r="O1763" s="6">
        <v>0</v>
      </c>
      <c r="P1763" s="5">
        <v>13.83</v>
      </c>
      <c r="Q1763" s="5">
        <f t="shared" si="108"/>
        <v>74</v>
      </c>
      <c r="R1763" s="5">
        <f t="shared" si="109"/>
        <v>27.66</v>
      </c>
      <c r="S1763" s="5">
        <f t="shared" si="110"/>
        <v>46.34</v>
      </c>
      <c r="T1763" s="7">
        <f t="shared" si="111"/>
        <v>0.62621621621621626</v>
      </c>
    </row>
    <row r="1764" spans="1:20" ht="15.5" x14ac:dyDescent="0.35">
      <c r="A1764" s="1">
        <v>5058</v>
      </c>
      <c r="B1764" s="2">
        <v>46261</v>
      </c>
      <c r="C1764" s="3">
        <f>YEAR(SalesDataTable[[#This Row],[Order Date]])</f>
        <v>2026</v>
      </c>
      <c r="D1764" s="8" t="str">
        <f>"Q"&amp;ROUNDUP(MONTH(SalesDataTable[[#This Row],[Order Date]])/3,0)</f>
        <v>Q3</v>
      </c>
      <c r="E1764" s="3">
        <f>MONTH(SalesDataTable[[#This Row],[Order Date]])</f>
        <v>8</v>
      </c>
      <c r="F1764" s="3" t="str">
        <f>TEXT(SalesDataTable[[#This Row],[Order Date]],"MMM")</f>
        <v>Aug</v>
      </c>
      <c r="G1764" s="3" t="s">
        <v>6</v>
      </c>
      <c r="H1764" s="3" t="s">
        <v>41</v>
      </c>
      <c r="I1764" s="3" t="s">
        <v>8</v>
      </c>
      <c r="J1764" s="3" t="s">
        <v>16</v>
      </c>
      <c r="K1764" s="3" t="s">
        <v>4</v>
      </c>
      <c r="L1764" s="3" t="s">
        <v>26</v>
      </c>
      <c r="M1764" s="4">
        <v>6</v>
      </c>
      <c r="N1764" s="5">
        <v>41.33</v>
      </c>
      <c r="O1764" s="6">
        <v>0.2</v>
      </c>
      <c r="P1764" s="5">
        <v>17.02</v>
      </c>
      <c r="Q1764" s="5">
        <f t="shared" si="108"/>
        <v>198.38400000000001</v>
      </c>
      <c r="R1764" s="5">
        <f t="shared" si="109"/>
        <v>102.12</v>
      </c>
      <c r="S1764" s="5">
        <f t="shared" si="110"/>
        <v>96.26400000000001</v>
      </c>
      <c r="T1764" s="7">
        <f t="shared" si="111"/>
        <v>0.48524074522138883</v>
      </c>
    </row>
    <row r="1765" spans="1:20" ht="15.5" x14ac:dyDescent="0.35">
      <c r="A1765" s="1">
        <v>496</v>
      </c>
      <c r="B1765" s="2">
        <v>46262</v>
      </c>
      <c r="C1765" s="3">
        <f>YEAR(SalesDataTable[[#This Row],[Order Date]])</f>
        <v>2026</v>
      </c>
      <c r="D1765" s="8" t="str">
        <f>"Q"&amp;ROUNDUP(MONTH(SalesDataTable[[#This Row],[Order Date]])/3,0)</f>
        <v>Q3</v>
      </c>
      <c r="E1765" s="3">
        <f>MONTH(SalesDataTable[[#This Row],[Order Date]])</f>
        <v>8</v>
      </c>
      <c r="F1765" s="3" t="str">
        <f>TEXT(SalesDataTable[[#This Row],[Order Date]],"MMM")</f>
        <v>Aug</v>
      </c>
      <c r="G1765" s="3" t="s">
        <v>0</v>
      </c>
      <c r="H1765" s="3" t="s">
        <v>50</v>
      </c>
      <c r="I1765" s="3" t="s">
        <v>19</v>
      </c>
      <c r="J1765" s="3" t="s">
        <v>3</v>
      </c>
      <c r="K1765" s="3" t="s">
        <v>34</v>
      </c>
      <c r="L1765" s="3" t="s">
        <v>42</v>
      </c>
      <c r="M1765" s="4">
        <v>1</v>
      </c>
      <c r="N1765" s="5">
        <v>37.020000000000003</v>
      </c>
      <c r="O1765" s="6">
        <v>0</v>
      </c>
      <c r="P1765" s="5">
        <v>13.64</v>
      </c>
      <c r="Q1765" s="5">
        <f t="shared" si="108"/>
        <v>37.020000000000003</v>
      </c>
      <c r="R1765" s="5">
        <f t="shared" si="109"/>
        <v>13.64</v>
      </c>
      <c r="S1765" s="5">
        <f t="shared" si="110"/>
        <v>23.380000000000003</v>
      </c>
      <c r="T1765" s="7">
        <f t="shared" si="111"/>
        <v>0.63155051323608857</v>
      </c>
    </row>
    <row r="1766" spans="1:20" ht="15.5" x14ac:dyDescent="0.35">
      <c r="A1766" s="1">
        <v>1343</v>
      </c>
      <c r="B1766" s="2">
        <v>46262</v>
      </c>
      <c r="C1766" s="3">
        <f>YEAR(SalesDataTable[[#This Row],[Order Date]])</f>
        <v>2026</v>
      </c>
      <c r="D1766" s="8" t="str">
        <f>"Q"&amp;ROUNDUP(MONTH(SalesDataTable[[#This Row],[Order Date]])/3,0)</f>
        <v>Q3</v>
      </c>
      <c r="E1766" s="3">
        <f>MONTH(SalesDataTable[[#This Row],[Order Date]])</f>
        <v>8</v>
      </c>
      <c r="F1766" s="3" t="str">
        <f>TEXT(SalesDataTable[[#This Row],[Order Date]],"MMM")</f>
        <v>Aug</v>
      </c>
      <c r="G1766" s="3" t="s">
        <v>20</v>
      </c>
      <c r="H1766" s="3" t="s">
        <v>33</v>
      </c>
      <c r="I1766" s="3" t="s">
        <v>2</v>
      </c>
      <c r="J1766" s="3" t="s">
        <v>13</v>
      </c>
      <c r="K1766" s="3" t="s">
        <v>23</v>
      </c>
      <c r="L1766" s="3" t="s">
        <v>40</v>
      </c>
      <c r="M1766" s="4">
        <v>1</v>
      </c>
      <c r="N1766" s="5">
        <v>81.06</v>
      </c>
      <c r="O1766" s="6">
        <v>0</v>
      </c>
      <c r="P1766" s="5">
        <v>38.43</v>
      </c>
      <c r="Q1766" s="5">
        <f t="shared" si="108"/>
        <v>81.06</v>
      </c>
      <c r="R1766" s="5">
        <f t="shared" si="109"/>
        <v>38.43</v>
      </c>
      <c r="S1766" s="5">
        <f t="shared" si="110"/>
        <v>42.63</v>
      </c>
      <c r="T1766" s="7">
        <f t="shared" si="111"/>
        <v>0.52590673575129532</v>
      </c>
    </row>
    <row r="1767" spans="1:20" ht="15.5" x14ac:dyDescent="0.35">
      <c r="A1767" s="1">
        <v>1455</v>
      </c>
      <c r="B1767" s="2">
        <v>46262</v>
      </c>
      <c r="C1767" s="3">
        <f>YEAR(SalesDataTable[[#This Row],[Order Date]])</f>
        <v>2026</v>
      </c>
      <c r="D1767" s="8" t="str">
        <f>"Q"&amp;ROUNDUP(MONTH(SalesDataTable[[#This Row],[Order Date]])/3,0)</f>
        <v>Q3</v>
      </c>
      <c r="E1767" s="3">
        <f>MONTH(SalesDataTable[[#This Row],[Order Date]])</f>
        <v>8</v>
      </c>
      <c r="F1767" s="3" t="str">
        <f>TEXT(SalesDataTable[[#This Row],[Order Date]],"MMM")</f>
        <v>Aug</v>
      </c>
      <c r="G1767" s="3" t="s">
        <v>11</v>
      </c>
      <c r="H1767" s="3" t="s">
        <v>12</v>
      </c>
      <c r="I1767" s="3" t="s">
        <v>2</v>
      </c>
      <c r="J1767" s="3" t="s">
        <v>13</v>
      </c>
      <c r="K1767" s="3" t="s">
        <v>4</v>
      </c>
      <c r="L1767" s="3" t="s">
        <v>22</v>
      </c>
      <c r="M1767" s="4">
        <v>2</v>
      </c>
      <c r="N1767" s="5">
        <v>51.91</v>
      </c>
      <c r="O1767" s="6">
        <v>0</v>
      </c>
      <c r="P1767" s="5">
        <v>21.94</v>
      </c>
      <c r="Q1767" s="5">
        <f t="shared" si="108"/>
        <v>103.82</v>
      </c>
      <c r="R1767" s="5">
        <f t="shared" si="109"/>
        <v>43.88</v>
      </c>
      <c r="S1767" s="5">
        <f t="shared" si="110"/>
        <v>59.939999999999991</v>
      </c>
      <c r="T1767" s="7">
        <f t="shared" si="111"/>
        <v>0.57734540550953573</v>
      </c>
    </row>
    <row r="1768" spans="1:20" ht="15.5" x14ac:dyDescent="0.35">
      <c r="A1768" s="1">
        <v>1632</v>
      </c>
      <c r="B1768" s="2">
        <v>46262</v>
      </c>
      <c r="C1768" s="3">
        <f>YEAR(SalesDataTable[[#This Row],[Order Date]])</f>
        <v>2026</v>
      </c>
      <c r="D1768" s="8" t="str">
        <f>"Q"&amp;ROUNDUP(MONTH(SalesDataTable[[#This Row],[Order Date]])/3,0)</f>
        <v>Q3</v>
      </c>
      <c r="E1768" s="3">
        <f>MONTH(SalesDataTable[[#This Row],[Order Date]])</f>
        <v>8</v>
      </c>
      <c r="F1768" s="3" t="str">
        <f>TEXT(SalesDataTable[[#This Row],[Order Date]],"MMM")</f>
        <v>Aug</v>
      </c>
      <c r="G1768" s="3" t="s">
        <v>20</v>
      </c>
      <c r="H1768" s="3" t="s">
        <v>31</v>
      </c>
      <c r="I1768" s="3" t="s">
        <v>28</v>
      </c>
      <c r="J1768" s="3" t="s">
        <v>13</v>
      </c>
      <c r="K1768" s="3" t="s">
        <v>14</v>
      </c>
      <c r="L1768" s="3" t="s">
        <v>15</v>
      </c>
      <c r="M1768" s="4">
        <v>1</v>
      </c>
      <c r="N1768" s="5">
        <v>35.700000000000003</v>
      </c>
      <c r="O1768" s="6">
        <v>0.05</v>
      </c>
      <c r="P1768" s="5">
        <v>13.45</v>
      </c>
      <c r="Q1768" s="5">
        <f t="shared" si="108"/>
        <v>33.914999999999999</v>
      </c>
      <c r="R1768" s="5">
        <f t="shared" si="109"/>
        <v>13.45</v>
      </c>
      <c r="S1768" s="5">
        <f t="shared" si="110"/>
        <v>20.465</v>
      </c>
      <c r="T1768" s="7">
        <f t="shared" si="111"/>
        <v>0.60342031549461894</v>
      </c>
    </row>
    <row r="1769" spans="1:20" ht="15.5" x14ac:dyDescent="0.35">
      <c r="A1769" s="1">
        <v>1817</v>
      </c>
      <c r="B1769" s="2">
        <v>46262</v>
      </c>
      <c r="C1769" s="3">
        <f>YEAR(SalesDataTable[[#This Row],[Order Date]])</f>
        <v>2026</v>
      </c>
      <c r="D1769" s="8" t="str">
        <f>"Q"&amp;ROUNDUP(MONTH(SalesDataTable[[#This Row],[Order Date]])/3,0)</f>
        <v>Q3</v>
      </c>
      <c r="E1769" s="3">
        <f>MONTH(SalesDataTable[[#This Row],[Order Date]])</f>
        <v>8</v>
      </c>
      <c r="F1769" s="3" t="str">
        <f>TEXT(SalesDataTable[[#This Row],[Order Date]],"MMM")</f>
        <v>Aug</v>
      </c>
      <c r="G1769" s="3" t="s">
        <v>0</v>
      </c>
      <c r="H1769" s="3" t="s">
        <v>36</v>
      </c>
      <c r="I1769" s="3" t="s">
        <v>19</v>
      </c>
      <c r="J1769" s="3" t="s">
        <v>13</v>
      </c>
      <c r="K1769" s="3" t="s">
        <v>34</v>
      </c>
      <c r="L1769" s="3" t="s">
        <v>42</v>
      </c>
      <c r="M1769" s="4">
        <v>1</v>
      </c>
      <c r="N1769" s="5">
        <v>36.590000000000003</v>
      </c>
      <c r="O1769" s="6">
        <v>0.05</v>
      </c>
      <c r="P1769" s="5">
        <v>14.15</v>
      </c>
      <c r="Q1769" s="5">
        <f t="shared" si="108"/>
        <v>34.7605</v>
      </c>
      <c r="R1769" s="5">
        <f t="shared" si="109"/>
        <v>14.15</v>
      </c>
      <c r="S1769" s="5">
        <f t="shared" si="110"/>
        <v>20.610500000000002</v>
      </c>
      <c r="T1769" s="7">
        <f t="shared" si="111"/>
        <v>0.59292875534011313</v>
      </c>
    </row>
    <row r="1770" spans="1:20" ht="15.5" x14ac:dyDescent="0.35">
      <c r="A1770" s="1">
        <v>2993</v>
      </c>
      <c r="B1770" s="2">
        <v>46262</v>
      </c>
      <c r="C1770" s="3">
        <f>YEAR(SalesDataTable[[#This Row],[Order Date]])</f>
        <v>2026</v>
      </c>
      <c r="D1770" s="8" t="str">
        <f>"Q"&amp;ROUNDUP(MONTH(SalesDataTable[[#This Row],[Order Date]])/3,0)</f>
        <v>Q3</v>
      </c>
      <c r="E1770" s="3">
        <f>MONTH(SalesDataTable[[#This Row],[Order Date]])</f>
        <v>8</v>
      </c>
      <c r="F1770" s="3" t="str">
        <f>TEXT(SalesDataTable[[#This Row],[Order Date]],"MMM")</f>
        <v>Aug</v>
      </c>
      <c r="G1770" s="3" t="s">
        <v>6</v>
      </c>
      <c r="H1770" s="3" t="s">
        <v>43</v>
      </c>
      <c r="I1770" s="3" t="s">
        <v>8</v>
      </c>
      <c r="J1770" s="3" t="s">
        <v>16</v>
      </c>
      <c r="K1770" s="3" t="s">
        <v>14</v>
      </c>
      <c r="L1770" s="3" t="s">
        <v>15</v>
      </c>
      <c r="M1770" s="4">
        <v>3</v>
      </c>
      <c r="N1770" s="5">
        <v>35.520000000000003</v>
      </c>
      <c r="O1770" s="6">
        <v>0.1</v>
      </c>
      <c r="P1770" s="5">
        <v>13.78</v>
      </c>
      <c r="Q1770" s="5">
        <f t="shared" si="108"/>
        <v>95.904000000000011</v>
      </c>
      <c r="R1770" s="5">
        <f t="shared" si="109"/>
        <v>41.339999999999996</v>
      </c>
      <c r="S1770" s="5">
        <f t="shared" si="110"/>
        <v>54.564000000000014</v>
      </c>
      <c r="T1770" s="7">
        <f t="shared" si="111"/>
        <v>0.56894394394394399</v>
      </c>
    </row>
    <row r="1771" spans="1:20" ht="15.5" x14ac:dyDescent="0.35">
      <c r="A1771" s="1">
        <v>4676</v>
      </c>
      <c r="B1771" s="2">
        <v>46262</v>
      </c>
      <c r="C1771" s="3">
        <f>YEAR(SalesDataTable[[#This Row],[Order Date]])</f>
        <v>2026</v>
      </c>
      <c r="D1771" s="8" t="str">
        <f>"Q"&amp;ROUNDUP(MONTH(SalesDataTable[[#This Row],[Order Date]])/3,0)</f>
        <v>Q3</v>
      </c>
      <c r="E1771" s="3">
        <f>MONTH(SalesDataTable[[#This Row],[Order Date]])</f>
        <v>8</v>
      </c>
      <c r="F1771" s="3" t="str">
        <f>TEXT(SalesDataTable[[#This Row],[Order Date]],"MMM")</f>
        <v>Aug</v>
      </c>
      <c r="G1771" s="3" t="s">
        <v>20</v>
      </c>
      <c r="H1771" s="3" t="s">
        <v>47</v>
      </c>
      <c r="I1771" s="3" t="s">
        <v>19</v>
      </c>
      <c r="J1771" s="3" t="s">
        <v>13</v>
      </c>
      <c r="K1771" s="3" t="s">
        <v>4</v>
      </c>
      <c r="L1771" s="3" t="s">
        <v>5</v>
      </c>
      <c r="M1771" s="4">
        <v>2</v>
      </c>
      <c r="N1771" s="5">
        <v>81.88</v>
      </c>
      <c r="O1771" s="6">
        <v>0.1</v>
      </c>
      <c r="P1771" s="5">
        <v>42.87</v>
      </c>
      <c r="Q1771" s="5">
        <f t="shared" si="108"/>
        <v>147.38399999999999</v>
      </c>
      <c r="R1771" s="5">
        <f t="shared" si="109"/>
        <v>85.74</v>
      </c>
      <c r="S1771" s="5">
        <f t="shared" si="110"/>
        <v>61.643999999999991</v>
      </c>
      <c r="T1771" s="7">
        <f t="shared" si="111"/>
        <v>0.41825435596808336</v>
      </c>
    </row>
    <row r="1772" spans="1:20" ht="15.5" x14ac:dyDescent="0.35">
      <c r="A1772" s="1">
        <v>5105</v>
      </c>
      <c r="B1772" s="2">
        <v>46262</v>
      </c>
      <c r="C1772" s="3">
        <f>YEAR(SalesDataTable[[#This Row],[Order Date]])</f>
        <v>2026</v>
      </c>
      <c r="D1772" s="8" t="str">
        <f>"Q"&amp;ROUNDUP(MONTH(SalesDataTable[[#This Row],[Order Date]])/3,0)</f>
        <v>Q3</v>
      </c>
      <c r="E1772" s="3">
        <f>MONTH(SalesDataTable[[#This Row],[Order Date]])</f>
        <v>8</v>
      </c>
      <c r="F1772" s="3" t="str">
        <f>TEXT(SalesDataTable[[#This Row],[Order Date]],"MMM")</f>
        <v>Aug</v>
      </c>
      <c r="G1772" s="3" t="s">
        <v>20</v>
      </c>
      <c r="H1772" s="3" t="s">
        <v>31</v>
      </c>
      <c r="I1772" s="3" t="s">
        <v>2</v>
      </c>
      <c r="J1772" s="3" t="s">
        <v>16</v>
      </c>
      <c r="K1772" s="3" t="s">
        <v>14</v>
      </c>
      <c r="L1772" s="3" t="s">
        <v>32</v>
      </c>
      <c r="M1772" s="4">
        <v>4</v>
      </c>
      <c r="N1772" s="5">
        <v>46.54</v>
      </c>
      <c r="O1772" s="6">
        <v>0</v>
      </c>
      <c r="P1772" s="5">
        <v>18.86</v>
      </c>
      <c r="Q1772" s="5">
        <f t="shared" si="108"/>
        <v>186.16</v>
      </c>
      <c r="R1772" s="5">
        <f t="shared" si="109"/>
        <v>75.44</v>
      </c>
      <c r="S1772" s="5">
        <f t="shared" si="110"/>
        <v>110.72</v>
      </c>
      <c r="T1772" s="7">
        <f t="shared" si="111"/>
        <v>0.5947571981091534</v>
      </c>
    </row>
    <row r="1773" spans="1:20" ht="15.5" x14ac:dyDescent="0.35">
      <c r="A1773" s="1">
        <v>223</v>
      </c>
      <c r="B1773" s="2">
        <v>46263</v>
      </c>
      <c r="C1773" s="3">
        <f>YEAR(SalesDataTable[[#This Row],[Order Date]])</f>
        <v>2026</v>
      </c>
      <c r="D1773" s="8" t="str">
        <f>"Q"&amp;ROUNDUP(MONTH(SalesDataTable[[#This Row],[Order Date]])/3,0)</f>
        <v>Q3</v>
      </c>
      <c r="E1773" s="3">
        <f>MONTH(SalesDataTable[[#This Row],[Order Date]])</f>
        <v>8</v>
      </c>
      <c r="F1773" s="3" t="str">
        <f>TEXT(SalesDataTable[[#This Row],[Order Date]],"MMM")</f>
        <v>Aug</v>
      </c>
      <c r="G1773" s="3" t="s">
        <v>11</v>
      </c>
      <c r="H1773" s="3" t="s">
        <v>12</v>
      </c>
      <c r="I1773" s="3" t="s">
        <v>19</v>
      </c>
      <c r="J1773" s="3" t="s">
        <v>3</v>
      </c>
      <c r="K1773" s="3" t="s">
        <v>34</v>
      </c>
      <c r="L1773" s="3" t="s">
        <v>45</v>
      </c>
      <c r="M1773" s="4">
        <v>1</v>
      </c>
      <c r="N1773" s="5">
        <v>49.79</v>
      </c>
      <c r="O1773" s="6">
        <v>0</v>
      </c>
      <c r="P1773" s="5">
        <v>21.43</v>
      </c>
      <c r="Q1773" s="5">
        <f t="shared" si="108"/>
        <v>49.79</v>
      </c>
      <c r="R1773" s="5">
        <f t="shared" si="109"/>
        <v>21.43</v>
      </c>
      <c r="S1773" s="5">
        <f t="shared" si="110"/>
        <v>28.36</v>
      </c>
      <c r="T1773" s="7">
        <f t="shared" si="111"/>
        <v>0.56959228760795344</v>
      </c>
    </row>
    <row r="1774" spans="1:20" ht="15.5" x14ac:dyDescent="0.35">
      <c r="A1774" s="1">
        <v>1023</v>
      </c>
      <c r="B1774" s="2">
        <v>46263</v>
      </c>
      <c r="C1774" s="3">
        <f>YEAR(SalesDataTable[[#This Row],[Order Date]])</f>
        <v>2026</v>
      </c>
      <c r="D1774" s="8" t="str">
        <f>"Q"&amp;ROUNDUP(MONTH(SalesDataTable[[#This Row],[Order Date]])/3,0)</f>
        <v>Q3</v>
      </c>
      <c r="E1774" s="3">
        <f>MONTH(SalesDataTable[[#This Row],[Order Date]])</f>
        <v>8</v>
      </c>
      <c r="F1774" s="3" t="str">
        <f>TEXT(SalesDataTable[[#This Row],[Order Date]],"MMM")</f>
        <v>Aug</v>
      </c>
      <c r="G1774" s="3" t="s">
        <v>11</v>
      </c>
      <c r="H1774" s="3" t="s">
        <v>18</v>
      </c>
      <c r="I1774" s="3" t="s">
        <v>2</v>
      </c>
      <c r="J1774" s="3" t="s">
        <v>13</v>
      </c>
      <c r="K1774" s="3" t="s">
        <v>9</v>
      </c>
      <c r="L1774" s="3" t="s">
        <v>10</v>
      </c>
      <c r="M1774" s="4">
        <v>6</v>
      </c>
      <c r="N1774" s="5">
        <v>90.19</v>
      </c>
      <c r="O1774" s="6">
        <v>0</v>
      </c>
      <c r="P1774" s="5">
        <v>45.61</v>
      </c>
      <c r="Q1774" s="5">
        <f t="shared" si="108"/>
        <v>541.14</v>
      </c>
      <c r="R1774" s="5">
        <f t="shared" si="109"/>
        <v>273.65999999999997</v>
      </c>
      <c r="S1774" s="5">
        <f t="shared" si="110"/>
        <v>267.48</v>
      </c>
      <c r="T1774" s="7">
        <f t="shared" si="111"/>
        <v>0.4942898325756736</v>
      </c>
    </row>
    <row r="1775" spans="1:20" ht="15.5" x14ac:dyDescent="0.35">
      <c r="A1775" s="1">
        <v>1694</v>
      </c>
      <c r="B1775" s="2">
        <v>46263</v>
      </c>
      <c r="C1775" s="3">
        <f>YEAR(SalesDataTable[[#This Row],[Order Date]])</f>
        <v>2026</v>
      </c>
      <c r="D1775" s="8" t="str">
        <f>"Q"&amp;ROUNDUP(MONTH(SalesDataTable[[#This Row],[Order Date]])/3,0)</f>
        <v>Q3</v>
      </c>
      <c r="E1775" s="3">
        <f>MONTH(SalesDataTable[[#This Row],[Order Date]])</f>
        <v>8</v>
      </c>
      <c r="F1775" s="3" t="str">
        <f>TEXT(SalesDataTable[[#This Row],[Order Date]],"MMM")</f>
        <v>Aug</v>
      </c>
      <c r="G1775" s="3" t="s">
        <v>6</v>
      </c>
      <c r="H1775" s="3" t="s">
        <v>43</v>
      </c>
      <c r="I1775" s="3" t="s">
        <v>2</v>
      </c>
      <c r="J1775" s="3" t="s">
        <v>13</v>
      </c>
      <c r="K1775" s="3" t="s">
        <v>9</v>
      </c>
      <c r="L1775" s="3" t="s">
        <v>46</v>
      </c>
      <c r="M1775" s="4">
        <v>1</v>
      </c>
      <c r="N1775" s="5">
        <v>70.38</v>
      </c>
      <c r="O1775" s="6">
        <v>0.15</v>
      </c>
      <c r="P1775" s="5">
        <v>32.64</v>
      </c>
      <c r="Q1775" s="5">
        <f t="shared" si="108"/>
        <v>59.822999999999993</v>
      </c>
      <c r="R1775" s="5">
        <f t="shared" si="109"/>
        <v>32.64</v>
      </c>
      <c r="S1775" s="5">
        <f t="shared" si="110"/>
        <v>27.182999999999993</v>
      </c>
      <c r="T1775" s="7">
        <f t="shared" si="111"/>
        <v>0.45439045183290699</v>
      </c>
    </row>
    <row r="1776" spans="1:20" ht="15.5" x14ac:dyDescent="0.35">
      <c r="A1776" s="1">
        <v>2006</v>
      </c>
      <c r="B1776" s="2">
        <v>46263</v>
      </c>
      <c r="C1776" s="3">
        <f>YEAR(SalesDataTable[[#This Row],[Order Date]])</f>
        <v>2026</v>
      </c>
      <c r="D1776" s="8" t="str">
        <f>"Q"&amp;ROUNDUP(MONTH(SalesDataTable[[#This Row],[Order Date]])/3,0)</f>
        <v>Q3</v>
      </c>
      <c r="E1776" s="3">
        <f>MONTH(SalesDataTable[[#This Row],[Order Date]])</f>
        <v>8</v>
      </c>
      <c r="F1776" s="3" t="str">
        <f>TEXT(SalesDataTable[[#This Row],[Order Date]],"MMM")</f>
        <v>Aug</v>
      </c>
      <c r="G1776" s="3" t="s">
        <v>20</v>
      </c>
      <c r="H1776" s="3" t="s">
        <v>47</v>
      </c>
      <c r="I1776" s="3" t="s">
        <v>2</v>
      </c>
      <c r="J1776" s="3" t="s">
        <v>13</v>
      </c>
      <c r="K1776" s="3" t="s">
        <v>14</v>
      </c>
      <c r="L1776" s="3" t="s">
        <v>32</v>
      </c>
      <c r="M1776" s="4">
        <v>1</v>
      </c>
      <c r="N1776" s="5">
        <v>46.43</v>
      </c>
      <c r="O1776" s="6">
        <v>0</v>
      </c>
      <c r="P1776" s="5">
        <v>18.2</v>
      </c>
      <c r="Q1776" s="5">
        <f t="shared" si="108"/>
        <v>46.43</v>
      </c>
      <c r="R1776" s="5">
        <f t="shared" si="109"/>
        <v>18.2</v>
      </c>
      <c r="S1776" s="5">
        <f t="shared" si="110"/>
        <v>28.23</v>
      </c>
      <c r="T1776" s="7">
        <f t="shared" si="111"/>
        <v>0.60801206116734874</v>
      </c>
    </row>
    <row r="1777" spans="1:20" ht="15.5" x14ac:dyDescent="0.35">
      <c r="A1777" s="1">
        <v>3026</v>
      </c>
      <c r="B1777" s="2">
        <v>46263</v>
      </c>
      <c r="C1777" s="3">
        <f>YEAR(SalesDataTable[[#This Row],[Order Date]])</f>
        <v>2026</v>
      </c>
      <c r="D1777" s="8" t="str">
        <f>"Q"&amp;ROUNDUP(MONTH(SalesDataTable[[#This Row],[Order Date]])/3,0)</f>
        <v>Q3</v>
      </c>
      <c r="E1777" s="3">
        <f>MONTH(SalesDataTable[[#This Row],[Order Date]])</f>
        <v>8</v>
      </c>
      <c r="F1777" s="3" t="str">
        <f>TEXT(SalesDataTable[[#This Row],[Order Date]],"MMM")</f>
        <v>Aug</v>
      </c>
      <c r="G1777" s="3" t="s">
        <v>0</v>
      </c>
      <c r="H1777" s="3" t="s">
        <v>1</v>
      </c>
      <c r="I1777" s="3" t="s">
        <v>2</v>
      </c>
      <c r="J1777" s="3" t="s">
        <v>13</v>
      </c>
      <c r="K1777" s="3" t="s">
        <v>23</v>
      </c>
      <c r="L1777" s="3" t="s">
        <v>29</v>
      </c>
      <c r="M1777" s="4">
        <v>1</v>
      </c>
      <c r="N1777" s="5">
        <v>194.75</v>
      </c>
      <c r="O1777" s="6">
        <v>0.05</v>
      </c>
      <c r="P1777" s="5">
        <v>105.94</v>
      </c>
      <c r="Q1777" s="5">
        <f t="shared" si="108"/>
        <v>185.01249999999999</v>
      </c>
      <c r="R1777" s="5">
        <f t="shared" si="109"/>
        <v>105.94</v>
      </c>
      <c r="S1777" s="5">
        <f t="shared" si="110"/>
        <v>79.072499999999991</v>
      </c>
      <c r="T1777" s="7">
        <f t="shared" si="111"/>
        <v>0.42739004121343149</v>
      </c>
    </row>
    <row r="1778" spans="1:20" ht="15.5" x14ac:dyDescent="0.35">
      <c r="A1778" s="1">
        <v>3057</v>
      </c>
      <c r="B1778" s="2">
        <v>46263</v>
      </c>
      <c r="C1778" s="3">
        <f>YEAR(SalesDataTable[[#This Row],[Order Date]])</f>
        <v>2026</v>
      </c>
      <c r="D1778" s="8" t="str">
        <f>"Q"&amp;ROUNDUP(MONTH(SalesDataTable[[#This Row],[Order Date]])/3,0)</f>
        <v>Q3</v>
      </c>
      <c r="E1778" s="3">
        <f>MONTH(SalesDataTable[[#This Row],[Order Date]])</f>
        <v>8</v>
      </c>
      <c r="F1778" s="3" t="str">
        <f>TEXT(SalesDataTable[[#This Row],[Order Date]],"MMM")</f>
        <v>Aug</v>
      </c>
      <c r="G1778" s="3" t="s">
        <v>6</v>
      </c>
      <c r="H1778" s="3" t="s">
        <v>49</v>
      </c>
      <c r="I1778" s="3" t="s">
        <v>19</v>
      </c>
      <c r="J1778" s="3" t="s">
        <v>3</v>
      </c>
      <c r="K1778" s="3" t="s">
        <v>9</v>
      </c>
      <c r="L1778" s="3" t="s">
        <v>17</v>
      </c>
      <c r="M1778" s="4">
        <v>2</v>
      </c>
      <c r="N1778" s="5">
        <v>142.16</v>
      </c>
      <c r="O1778" s="6">
        <v>0</v>
      </c>
      <c r="P1778" s="5">
        <v>79.36</v>
      </c>
      <c r="Q1778" s="5">
        <f t="shared" si="108"/>
        <v>284.32</v>
      </c>
      <c r="R1778" s="5">
        <f t="shared" si="109"/>
        <v>158.72</v>
      </c>
      <c r="S1778" s="5">
        <f t="shared" si="110"/>
        <v>125.6</v>
      </c>
      <c r="T1778" s="7">
        <f t="shared" si="111"/>
        <v>0.44175576814856499</v>
      </c>
    </row>
    <row r="1779" spans="1:20" ht="15.5" x14ac:dyDescent="0.35">
      <c r="A1779" s="1">
        <v>3112</v>
      </c>
      <c r="B1779" s="2">
        <v>46263</v>
      </c>
      <c r="C1779" s="3">
        <f>YEAR(SalesDataTable[[#This Row],[Order Date]])</f>
        <v>2026</v>
      </c>
      <c r="D1779" s="8" t="str">
        <f>"Q"&amp;ROUNDUP(MONTH(SalesDataTable[[#This Row],[Order Date]])/3,0)</f>
        <v>Q3</v>
      </c>
      <c r="E1779" s="3">
        <f>MONTH(SalesDataTable[[#This Row],[Order Date]])</f>
        <v>8</v>
      </c>
      <c r="F1779" s="3" t="str">
        <f>TEXT(SalesDataTable[[#This Row],[Order Date]],"MMM")</f>
        <v>Aug</v>
      </c>
      <c r="G1779" s="3" t="s">
        <v>20</v>
      </c>
      <c r="H1779" s="3" t="s">
        <v>33</v>
      </c>
      <c r="I1779" s="3" t="s">
        <v>2</v>
      </c>
      <c r="J1779" s="3" t="s">
        <v>16</v>
      </c>
      <c r="K1779" s="3" t="s">
        <v>14</v>
      </c>
      <c r="L1779" s="3" t="s">
        <v>32</v>
      </c>
      <c r="M1779" s="4">
        <v>2</v>
      </c>
      <c r="N1779" s="5">
        <v>47.69</v>
      </c>
      <c r="O1779" s="6">
        <v>0.05</v>
      </c>
      <c r="P1779" s="5">
        <v>18.8</v>
      </c>
      <c r="Q1779" s="5">
        <f t="shared" si="108"/>
        <v>90.61099999999999</v>
      </c>
      <c r="R1779" s="5">
        <f t="shared" si="109"/>
        <v>37.6</v>
      </c>
      <c r="S1779" s="5">
        <f t="shared" si="110"/>
        <v>53.010999999999989</v>
      </c>
      <c r="T1779" s="7">
        <f t="shared" si="111"/>
        <v>0.58503934400900548</v>
      </c>
    </row>
    <row r="1780" spans="1:20" ht="15.5" x14ac:dyDescent="0.35">
      <c r="A1780" s="1">
        <v>3137</v>
      </c>
      <c r="B1780" s="2">
        <v>46263</v>
      </c>
      <c r="C1780" s="3">
        <f>YEAR(SalesDataTable[[#This Row],[Order Date]])</f>
        <v>2026</v>
      </c>
      <c r="D1780" s="8" t="str">
        <f>"Q"&amp;ROUNDUP(MONTH(SalesDataTable[[#This Row],[Order Date]])/3,0)</f>
        <v>Q3</v>
      </c>
      <c r="E1780" s="3">
        <f>MONTH(SalesDataTable[[#This Row],[Order Date]])</f>
        <v>8</v>
      </c>
      <c r="F1780" s="3" t="str">
        <f>TEXT(SalesDataTable[[#This Row],[Order Date]],"MMM")</f>
        <v>Aug</v>
      </c>
      <c r="G1780" s="3" t="s">
        <v>11</v>
      </c>
      <c r="H1780" s="3" t="s">
        <v>25</v>
      </c>
      <c r="I1780" s="3" t="s">
        <v>19</v>
      </c>
      <c r="J1780" s="3" t="s">
        <v>13</v>
      </c>
      <c r="K1780" s="3" t="s">
        <v>14</v>
      </c>
      <c r="L1780" s="3" t="s">
        <v>48</v>
      </c>
      <c r="M1780" s="4">
        <v>3</v>
      </c>
      <c r="N1780" s="5">
        <v>164.51</v>
      </c>
      <c r="O1780" s="6">
        <v>0</v>
      </c>
      <c r="P1780" s="5">
        <v>86.76</v>
      </c>
      <c r="Q1780" s="5">
        <f t="shared" si="108"/>
        <v>493.53</v>
      </c>
      <c r="R1780" s="5">
        <f t="shared" si="109"/>
        <v>260.28000000000003</v>
      </c>
      <c r="S1780" s="5">
        <f t="shared" si="110"/>
        <v>233.24999999999994</v>
      </c>
      <c r="T1780" s="7">
        <f t="shared" si="111"/>
        <v>0.47261564646526039</v>
      </c>
    </row>
    <row r="1781" spans="1:20" ht="15.5" x14ac:dyDescent="0.35">
      <c r="A1781" s="1">
        <v>3983</v>
      </c>
      <c r="B1781" s="2">
        <v>46263</v>
      </c>
      <c r="C1781" s="3">
        <f>YEAR(SalesDataTable[[#This Row],[Order Date]])</f>
        <v>2026</v>
      </c>
      <c r="D1781" s="8" t="str">
        <f>"Q"&amp;ROUNDUP(MONTH(SalesDataTable[[#This Row],[Order Date]])/3,0)</f>
        <v>Q3</v>
      </c>
      <c r="E1781" s="3">
        <f>MONTH(SalesDataTable[[#This Row],[Order Date]])</f>
        <v>8</v>
      </c>
      <c r="F1781" s="3" t="str">
        <f>TEXT(SalesDataTable[[#This Row],[Order Date]],"MMM")</f>
        <v>Aug</v>
      </c>
      <c r="G1781" s="3" t="s">
        <v>11</v>
      </c>
      <c r="H1781" s="3" t="s">
        <v>12</v>
      </c>
      <c r="I1781" s="3" t="s">
        <v>28</v>
      </c>
      <c r="J1781" s="3" t="s">
        <v>16</v>
      </c>
      <c r="K1781" s="3" t="s">
        <v>23</v>
      </c>
      <c r="L1781" s="3" t="s">
        <v>29</v>
      </c>
      <c r="M1781" s="4">
        <v>2</v>
      </c>
      <c r="N1781" s="5">
        <v>194.71</v>
      </c>
      <c r="O1781" s="6">
        <v>0.1</v>
      </c>
      <c r="P1781" s="5">
        <v>105.57</v>
      </c>
      <c r="Q1781" s="5">
        <f t="shared" si="108"/>
        <v>350.47800000000001</v>
      </c>
      <c r="R1781" s="5">
        <f t="shared" si="109"/>
        <v>211.14</v>
      </c>
      <c r="S1781" s="5">
        <f t="shared" si="110"/>
        <v>139.33800000000002</v>
      </c>
      <c r="T1781" s="7">
        <f t="shared" si="111"/>
        <v>0.39756561039494637</v>
      </c>
    </row>
    <row r="1782" spans="1:20" ht="15.5" x14ac:dyDescent="0.35">
      <c r="A1782" s="1">
        <v>4016</v>
      </c>
      <c r="B1782" s="2">
        <v>46263</v>
      </c>
      <c r="C1782" s="3">
        <f>YEAR(SalesDataTable[[#This Row],[Order Date]])</f>
        <v>2026</v>
      </c>
      <c r="D1782" s="8" t="str">
        <f>"Q"&amp;ROUNDUP(MONTH(SalesDataTable[[#This Row],[Order Date]])/3,0)</f>
        <v>Q3</v>
      </c>
      <c r="E1782" s="3">
        <f>MONTH(SalesDataTable[[#This Row],[Order Date]])</f>
        <v>8</v>
      </c>
      <c r="F1782" s="3" t="str">
        <f>TEXT(SalesDataTable[[#This Row],[Order Date]],"MMM")</f>
        <v>Aug</v>
      </c>
      <c r="G1782" s="3" t="s">
        <v>20</v>
      </c>
      <c r="H1782" s="3" t="s">
        <v>47</v>
      </c>
      <c r="I1782" s="3" t="s">
        <v>8</v>
      </c>
      <c r="J1782" s="3" t="s">
        <v>16</v>
      </c>
      <c r="K1782" s="3" t="s">
        <v>9</v>
      </c>
      <c r="L1782" s="3" t="s">
        <v>17</v>
      </c>
      <c r="M1782" s="4">
        <v>5</v>
      </c>
      <c r="N1782" s="5">
        <v>145.24</v>
      </c>
      <c r="O1782" s="6">
        <v>0.15</v>
      </c>
      <c r="P1782" s="5">
        <v>77.69</v>
      </c>
      <c r="Q1782" s="5">
        <f t="shared" si="108"/>
        <v>617.27</v>
      </c>
      <c r="R1782" s="5">
        <f t="shared" si="109"/>
        <v>388.45</v>
      </c>
      <c r="S1782" s="5">
        <f t="shared" si="110"/>
        <v>228.82</v>
      </c>
      <c r="T1782" s="7">
        <f t="shared" si="111"/>
        <v>0.37069677774717708</v>
      </c>
    </row>
    <row r="1783" spans="1:20" ht="15.5" x14ac:dyDescent="0.35">
      <c r="A1783" s="1">
        <v>4340</v>
      </c>
      <c r="B1783" s="2">
        <v>46263</v>
      </c>
      <c r="C1783" s="3">
        <f>YEAR(SalesDataTable[[#This Row],[Order Date]])</f>
        <v>2026</v>
      </c>
      <c r="D1783" s="8" t="str">
        <f>"Q"&amp;ROUNDUP(MONTH(SalesDataTable[[#This Row],[Order Date]])/3,0)</f>
        <v>Q3</v>
      </c>
      <c r="E1783" s="3">
        <f>MONTH(SalesDataTable[[#This Row],[Order Date]])</f>
        <v>8</v>
      </c>
      <c r="F1783" s="3" t="str">
        <f>TEXT(SalesDataTable[[#This Row],[Order Date]],"MMM")</f>
        <v>Aug</v>
      </c>
      <c r="G1783" s="3" t="s">
        <v>20</v>
      </c>
      <c r="H1783" s="3" t="s">
        <v>33</v>
      </c>
      <c r="I1783" s="3" t="s">
        <v>2</v>
      </c>
      <c r="J1783" s="3" t="s">
        <v>13</v>
      </c>
      <c r="K1783" s="3" t="s">
        <v>14</v>
      </c>
      <c r="L1783" s="3" t="s">
        <v>15</v>
      </c>
      <c r="M1783" s="4">
        <v>2</v>
      </c>
      <c r="N1783" s="5">
        <v>35.6</v>
      </c>
      <c r="O1783" s="6">
        <v>0.15</v>
      </c>
      <c r="P1783" s="5">
        <v>13.67</v>
      </c>
      <c r="Q1783" s="5">
        <f t="shared" si="108"/>
        <v>60.52</v>
      </c>
      <c r="R1783" s="5">
        <f t="shared" si="109"/>
        <v>27.34</v>
      </c>
      <c r="S1783" s="5">
        <f t="shared" si="110"/>
        <v>33.180000000000007</v>
      </c>
      <c r="T1783" s="7">
        <f t="shared" si="111"/>
        <v>0.54824851288830145</v>
      </c>
    </row>
    <row r="1784" spans="1:20" ht="15.5" x14ac:dyDescent="0.35">
      <c r="A1784" s="1">
        <v>4640</v>
      </c>
      <c r="B1784" s="2">
        <v>46263</v>
      </c>
      <c r="C1784" s="3">
        <f>YEAR(SalesDataTable[[#This Row],[Order Date]])</f>
        <v>2026</v>
      </c>
      <c r="D1784" s="8" t="str">
        <f>"Q"&amp;ROUNDUP(MONTH(SalesDataTable[[#This Row],[Order Date]])/3,0)</f>
        <v>Q3</v>
      </c>
      <c r="E1784" s="3">
        <f>MONTH(SalesDataTable[[#This Row],[Order Date]])</f>
        <v>8</v>
      </c>
      <c r="F1784" s="3" t="str">
        <f>TEXT(SalesDataTable[[#This Row],[Order Date]],"MMM")</f>
        <v>Aug</v>
      </c>
      <c r="G1784" s="3" t="s">
        <v>0</v>
      </c>
      <c r="H1784" s="3" t="s">
        <v>50</v>
      </c>
      <c r="I1784" s="3" t="s">
        <v>2</v>
      </c>
      <c r="J1784" s="3" t="s">
        <v>13</v>
      </c>
      <c r="K1784" s="3" t="s">
        <v>34</v>
      </c>
      <c r="L1784" s="3" t="s">
        <v>35</v>
      </c>
      <c r="M1784" s="4">
        <v>2</v>
      </c>
      <c r="N1784" s="5">
        <v>41.05</v>
      </c>
      <c r="O1784" s="6">
        <v>0.05</v>
      </c>
      <c r="P1784" s="5">
        <v>14.47</v>
      </c>
      <c r="Q1784" s="5">
        <f t="shared" si="108"/>
        <v>77.99499999999999</v>
      </c>
      <c r="R1784" s="5">
        <f t="shared" si="109"/>
        <v>28.94</v>
      </c>
      <c r="S1784" s="5">
        <f t="shared" si="110"/>
        <v>49.054999999999993</v>
      </c>
      <c r="T1784" s="7">
        <f t="shared" si="111"/>
        <v>0.62895057375472785</v>
      </c>
    </row>
    <row r="1785" spans="1:20" ht="15.5" x14ac:dyDescent="0.35">
      <c r="A1785" s="1">
        <v>4733</v>
      </c>
      <c r="B1785" s="2">
        <v>46263</v>
      </c>
      <c r="C1785" s="3">
        <f>YEAR(SalesDataTable[[#This Row],[Order Date]])</f>
        <v>2026</v>
      </c>
      <c r="D1785" s="8" t="str">
        <f>"Q"&amp;ROUNDUP(MONTH(SalesDataTable[[#This Row],[Order Date]])/3,0)</f>
        <v>Q3</v>
      </c>
      <c r="E1785" s="3">
        <f>MONTH(SalesDataTable[[#This Row],[Order Date]])</f>
        <v>8</v>
      </c>
      <c r="F1785" s="3" t="str">
        <f>TEXT(SalesDataTable[[#This Row],[Order Date]],"MMM")</f>
        <v>Aug</v>
      </c>
      <c r="G1785" s="3" t="s">
        <v>11</v>
      </c>
      <c r="H1785" s="3" t="s">
        <v>12</v>
      </c>
      <c r="I1785" s="3" t="s">
        <v>2</v>
      </c>
      <c r="J1785" s="3" t="s">
        <v>13</v>
      </c>
      <c r="K1785" s="3" t="s">
        <v>9</v>
      </c>
      <c r="L1785" s="3" t="s">
        <v>37</v>
      </c>
      <c r="M1785" s="4">
        <v>2</v>
      </c>
      <c r="N1785" s="5">
        <v>153.63999999999999</v>
      </c>
      <c r="O1785" s="6">
        <v>0.05</v>
      </c>
      <c r="P1785" s="5">
        <v>77.709999999999994</v>
      </c>
      <c r="Q1785" s="5">
        <f t="shared" si="108"/>
        <v>291.91599999999994</v>
      </c>
      <c r="R1785" s="5">
        <f t="shared" si="109"/>
        <v>155.41999999999999</v>
      </c>
      <c r="S1785" s="5">
        <f t="shared" si="110"/>
        <v>136.49599999999995</v>
      </c>
      <c r="T1785" s="7">
        <f t="shared" si="111"/>
        <v>0.46758656599843784</v>
      </c>
    </row>
    <row r="1786" spans="1:20" ht="15.5" x14ac:dyDescent="0.35">
      <c r="A1786" s="1">
        <v>4827</v>
      </c>
      <c r="B1786" s="2">
        <v>46263</v>
      </c>
      <c r="C1786" s="3">
        <f>YEAR(SalesDataTable[[#This Row],[Order Date]])</f>
        <v>2026</v>
      </c>
      <c r="D1786" s="8" t="str">
        <f>"Q"&amp;ROUNDUP(MONTH(SalesDataTable[[#This Row],[Order Date]])/3,0)</f>
        <v>Q3</v>
      </c>
      <c r="E1786" s="3">
        <f>MONTH(SalesDataTable[[#This Row],[Order Date]])</f>
        <v>8</v>
      </c>
      <c r="F1786" s="3" t="str">
        <f>TEXT(SalesDataTable[[#This Row],[Order Date]],"MMM")</f>
        <v>Aug</v>
      </c>
      <c r="G1786" s="3" t="s">
        <v>11</v>
      </c>
      <c r="H1786" s="3" t="s">
        <v>12</v>
      </c>
      <c r="I1786" s="3" t="s">
        <v>2</v>
      </c>
      <c r="J1786" s="3" t="s">
        <v>3</v>
      </c>
      <c r="K1786" s="3" t="s">
        <v>14</v>
      </c>
      <c r="L1786" s="3" t="s">
        <v>15</v>
      </c>
      <c r="M1786" s="4">
        <v>5</v>
      </c>
      <c r="N1786" s="5">
        <v>36.700000000000003</v>
      </c>
      <c r="O1786" s="6">
        <v>0</v>
      </c>
      <c r="P1786" s="5">
        <v>13.45</v>
      </c>
      <c r="Q1786" s="5">
        <f t="shared" si="108"/>
        <v>183.5</v>
      </c>
      <c r="R1786" s="5">
        <f t="shared" si="109"/>
        <v>67.25</v>
      </c>
      <c r="S1786" s="5">
        <f t="shared" si="110"/>
        <v>116.25</v>
      </c>
      <c r="T1786" s="7">
        <f t="shared" si="111"/>
        <v>0.63351498637602177</v>
      </c>
    </row>
    <row r="1787" spans="1:20" ht="15.5" x14ac:dyDescent="0.35">
      <c r="A1787" s="1">
        <v>5180</v>
      </c>
      <c r="B1787" s="2">
        <v>46263</v>
      </c>
      <c r="C1787" s="3">
        <f>YEAR(SalesDataTable[[#This Row],[Order Date]])</f>
        <v>2026</v>
      </c>
      <c r="D1787" s="8" t="str">
        <f>"Q"&amp;ROUNDUP(MONTH(SalesDataTable[[#This Row],[Order Date]])/3,0)</f>
        <v>Q3</v>
      </c>
      <c r="E1787" s="3">
        <f>MONTH(SalesDataTable[[#This Row],[Order Date]])</f>
        <v>8</v>
      </c>
      <c r="F1787" s="3" t="str">
        <f>TEXT(SalesDataTable[[#This Row],[Order Date]],"MMM")</f>
        <v>Aug</v>
      </c>
      <c r="G1787" s="3" t="s">
        <v>0</v>
      </c>
      <c r="H1787" s="3" t="s">
        <v>50</v>
      </c>
      <c r="I1787" s="3" t="s">
        <v>8</v>
      </c>
      <c r="J1787" s="3" t="s">
        <v>16</v>
      </c>
      <c r="K1787" s="3" t="s">
        <v>23</v>
      </c>
      <c r="L1787" s="3" t="s">
        <v>51</v>
      </c>
      <c r="M1787" s="4">
        <v>8</v>
      </c>
      <c r="N1787" s="5">
        <v>124</v>
      </c>
      <c r="O1787" s="6">
        <v>0.1</v>
      </c>
      <c r="P1787" s="5">
        <v>61.85</v>
      </c>
      <c r="Q1787" s="5">
        <f t="shared" si="108"/>
        <v>892.80000000000007</v>
      </c>
      <c r="R1787" s="5">
        <f t="shared" si="109"/>
        <v>494.8</v>
      </c>
      <c r="S1787" s="5">
        <f t="shared" si="110"/>
        <v>398.00000000000006</v>
      </c>
      <c r="T1787" s="7">
        <f t="shared" si="111"/>
        <v>0.44578853046594985</v>
      </c>
    </row>
    <row r="1788" spans="1:20" ht="15.5" x14ac:dyDescent="0.35">
      <c r="A1788" s="1">
        <v>121</v>
      </c>
      <c r="B1788" s="2">
        <v>46264</v>
      </c>
      <c r="C1788" s="3">
        <f>YEAR(SalesDataTable[[#This Row],[Order Date]])</f>
        <v>2026</v>
      </c>
      <c r="D1788" s="8" t="str">
        <f>"Q"&amp;ROUNDUP(MONTH(SalesDataTable[[#This Row],[Order Date]])/3,0)</f>
        <v>Q3</v>
      </c>
      <c r="E1788" s="3">
        <f>MONTH(SalesDataTable[[#This Row],[Order Date]])</f>
        <v>8</v>
      </c>
      <c r="F1788" s="3" t="str">
        <f>TEXT(SalesDataTable[[#This Row],[Order Date]],"MMM")</f>
        <v>Aug</v>
      </c>
      <c r="G1788" s="3" t="s">
        <v>6</v>
      </c>
      <c r="H1788" s="3" t="s">
        <v>7</v>
      </c>
      <c r="I1788" s="3" t="s">
        <v>28</v>
      </c>
      <c r="J1788" s="3" t="s">
        <v>13</v>
      </c>
      <c r="K1788" s="3" t="s">
        <v>4</v>
      </c>
      <c r="L1788" s="3" t="s">
        <v>5</v>
      </c>
      <c r="M1788" s="4">
        <v>1</v>
      </c>
      <c r="N1788" s="5">
        <v>81.23</v>
      </c>
      <c r="O1788" s="6">
        <v>0.1</v>
      </c>
      <c r="P1788" s="5">
        <v>42.65</v>
      </c>
      <c r="Q1788" s="5">
        <f t="shared" si="108"/>
        <v>73.106999999999999</v>
      </c>
      <c r="R1788" s="5">
        <f t="shared" si="109"/>
        <v>42.65</v>
      </c>
      <c r="S1788" s="5">
        <f t="shared" si="110"/>
        <v>30.457000000000001</v>
      </c>
      <c r="T1788" s="7">
        <f t="shared" si="111"/>
        <v>0.41660853269864723</v>
      </c>
    </row>
    <row r="1789" spans="1:20" ht="15.5" x14ac:dyDescent="0.35">
      <c r="A1789" s="1">
        <v>618</v>
      </c>
      <c r="B1789" s="2">
        <v>46264</v>
      </c>
      <c r="C1789" s="3">
        <f>YEAR(SalesDataTable[[#This Row],[Order Date]])</f>
        <v>2026</v>
      </c>
      <c r="D1789" s="8" t="str">
        <f>"Q"&amp;ROUNDUP(MONTH(SalesDataTable[[#This Row],[Order Date]])/3,0)</f>
        <v>Q3</v>
      </c>
      <c r="E1789" s="3">
        <f>MONTH(SalesDataTable[[#This Row],[Order Date]])</f>
        <v>8</v>
      </c>
      <c r="F1789" s="3" t="str">
        <f>TEXT(SalesDataTable[[#This Row],[Order Date]],"MMM")</f>
        <v>Aug</v>
      </c>
      <c r="G1789" s="3" t="s">
        <v>6</v>
      </c>
      <c r="H1789" s="3" t="s">
        <v>43</v>
      </c>
      <c r="I1789" s="3" t="s">
        <v>2</v>
      </c>
      <c r="J1789" s="3" t="s">
        <v>16</v>
      </c>
      <c r="K1789" s="3" t="s">
        <v>4</v>
      </c>
      <c r="L1789" s="3" t="s">
        <v>26</v>
      </c>
      <c r="M1789" s="4">
        <v>2</v>
      </c>
      <c r="N1789" s="5">
        <v>41.06</v>
      </c>
      <c r="O1789" s="6">
        <v>0.05</v>
      </c>
      <c r="P1789" s="5">
        <v>16.559999999999999</v>
      </c>
      <c r="Q1789" s="5">
        <f t="shared" si="108"/>
        <v>78.013999999999996</v>
      </c>
      <c r="R1789" s="5">
        <f t="shared" si="109"/>
        <v>33.119999999999997</v>
      </c>
      <c r="S1789" s="5">
        <f t="shared" si="110"/>
        <v>44.893999999999998</v>
      </c>
      <c r="T1789" s="7">
        <f t="shared" si="111"/>
        <v>0.5754608147255621</v>
      </c>
    </row>
    <row r="1790" spans="1:20" ht="15.5" x14ac:dyDescent="0.35">
      <c r="A1790" s="1">
        <v>2860</v>
      </c>
      <c r="B1790" s="2">
        <v>46264</v>
      </c>
      <c r="C1790" s="3">
        <f>YEAR(SalesDataTable[[#This Row],[Order Date]])</f>
        <v>2026</v>
      </c>
      <c r="D1790" s="8" t="str">
        <f>"Q"&amp;ROUNDUP(MONTH(SalesDataTable[[#This Row],[Order Date]])/3,0)</f>
        <v>Q3</v>
      </c>
      <c r="E1790" s="3">
        <f>MONTH(SalesDataTable[[#This Row],[Order Date]])</f>
        <v>8</v>
      </c>
      <c r="F1790" s="3" t="str">
        <f>TEXT(SalesDataTable[[#This Row],[Order Date]],"MMM")</f>
        <v>Aug</v>
      </c>
      <c r="G1790" s="3" t="s">
        <v>20</v>
      </c>
      <c r="H1790" s="3" t="s">
        <v>31</v>
      </c>
      <c r="I1790" s="3" t="s">
        <v>28</v>
      </c>
      <c r="J1790" s="3" t="s">
        <v>3</v>
      </c>
      <c r="K1790" s="3" t="s">
        <v>9</v>
      </c>
      <c r="L1790" s="3" t="s">
        <v>17</v>
      </c>
      <c r="M1790" s="4">
        <v>1</v>
      </c>
      <c r="N1790" s="5">
        <v>143.49</v>
      </c>
      <c r="O1790" s="6">
        <v>0.1</v>
      </c>
      <c r="P1790" s="5">
        <v>80.72</v>
      </c>
      <c r="Q1790" s="5">
        <f t="shared" si="108"/>
        <v>129.14100000000002</v>
      </c>
      <c r="R1790" s="5">
        <f t="shared" si="109"/>
        <v>80.72</v>
      </c>
      <c r="S1790" s="5">
        <f t="shared" si="110"/>
        <v>48.421000000000021</v>
      </c>
      <c r="T1790" s="7">
        <f t="shared" si="111"/>
        <v>0.3749467636149636</v>
      </c>
    </row>
    <row r="1791" spans="1:20" ht="15.5" x14ac:dyDescent="0.35">
      <c r="A1791" s="1">
        <v>3768</v>
      </c>
      <c r="B1791" s="2">
        <v>46264</v>
      </c>
      <c r="C1791" s="3">
        <f>YEAR(SalesDataTable[[#This Row],[Order Date]])</f>
        <v>2026</v>
      </c>
      <c r="D1791" s="8" t="str">
        <f>"Q"&amp;ROUNDUP(MONTH(SalesDataTable[[#This Row],[Order Date]])/3,0)</f>
        <v>Q3</v>
      </c>
      <c r="E1791" s="3">
        <f>MONTH(SalesDataTable[[#This Row],[Order Date]])</f>
        <v>8</v>
      </c>
      <c r="F1791" s="3" t="str">
        <f>TEXT(SalesDataTable[[#This Row],[Order Date]],"MMM")</f>
        <v>Aug</v>
      </c>
      <c r="G1791" s="3" t="s">
        <v>11</v>
      </c>
      <c r="H1791" s="3" t="s">
        <v>18</v>
      </c>
      <c r="I1791" s="3" t="s">
        <v>19</v>
      </c>
      <c r="J1791" s="3" t="s">
        <v>13</v>
      </c>
      <c r="K1791" s="3" t="s">
        <v>9</v>
      </c>
      <c r="L1791" s="3" t="s">
        <v>17</v>
      </c>
      <c r="M1791" s="4">
        <v>1</v>
      </c>
      <c r="N1791" s="5">
        <v>143.38</v>
      </c>
      <c r="O1791" s="6">
        <v>0</v>
      </c>
      <c r="P1791" s="5">
        <v>78.37</v>
      </c>
      <c r="Q1791" s="5">
        <f t="shared" si="108"/>
        <v>143.38</v>
      </c>
      <c r="R1791" s="5">
        <f t="shared" si="109"/>
        <v>78.37</v>
      </c>
      <c r="S1791" s="5">
        <f t="shared" si="110"/>
        <v>65.009999999999991</v>
      </c>
      <c r="T1791" s="7">
        <f t="shared" si="111"/>
        <v>0.45341051750592826</v>
      </c>
    </row>
    <row r="1792" spans="1:20" ht="15.5" x14ac:dyDescent="0.35">
      <c r="A1792" s="1">
        <v>3987</v>
      </c>
      <c r="B1792" s="2">
        <v>46264</v>
      </c>
      <c r="C1792" s="3">
        <f>YEAR(SalesDataTable[[#This Row],[Order Date]])</f>
        <v>2026</v>
      </c>
      <c r="D1792" s="8" t="str">
        <f>"Q"&amp;ROUNDUP(MONTH(SalesDataTable[[#This Row],[Order Date]])/3,0)</f>
        <v>Q3</v>
      </c>
      <c r="E1792" s="3">
        <f>MONTH(SalesDataTable[[#This Row],[Order Date]])</f>
        <v>8</v>
      </c>
      <c r="F1792" s="3" t="str">
        <f>TEXT(SalesDataTable[[#This Row],[Order Date]],"MMM")</f>
        <v>Aug</v>
      </c>
      <c r="G1792" s="3" t="s">
        <v>6</v>
      </c>
      <c r="H1792" s="3" t="s">
        <v>43</v>
      </c>
      <c r="I1792" s="3" t="s">
        <v>28</v>
      </c>
      <c r="J1792" s="3" t="s">
        <v>16</v>
      </c>
      <c r="K1792" s="3" t="s">
        <v>9</v>
      </c>
      <c r="L1792" s="3" t="s">
        <v>17</v>
      </c>
      <c r="M1792" s="4">
        <v>1</v>
      </c>
      <c r="N1792" s="5">
        <v>144.54</v>
      </c>
      <c r="O1792" s="6">
        <v>0</v>
      </c>
      <c r="P1792" s="5">
        <v>78.77</v>
      </c>
      <c r="Q1792" s="5">
        <f t="shared" si="108"/>
        <v>144.54</v>
      </c>
      <c r="R1792" s="5">
        <f t="shared" si="109"/>
        <v>78.77</v>
      </c>
      <c r="S1792" s="5">
        <f t="shared" si="110"/>
        <v>65.77</v>
      </c>
      <c r="T1792" s="7">
        <f t="shared" si="111"/>
        <v>0.45502974955029751</v>
      </c>
    </row>
    <row r="1793" spans="1:20" ht="15.5" x14ac:dyDescent="0.35">
      <c r="A1793" s="1">
        <v>4990</v>
      </c>
      <c r="B1793" s="2">
        <v>46264</v>
      </c>
      <c r="C1793" s="3">
        <f>YEAR(SalesDataTable[[#This Row],[Order Date]])</f>
        <v>2026</v>
      </c>
      <c r="D1793" s="8" t="str">
        <f>"Q"&amp;ROUNDUP(MONTH(SalesDataTable[[#This Row],[Order Date]])/3,0)</f>
        <v>Q3</v>
      </c>
      <c r="E1793" s="3">
        <f>MONTH(SalesDataTable[[#This Row],[Order Date]])</f>
        <v>8</v>
      </c>
      <c r="F1793" s="3" t="str">
        <f>TEXT(SalesDataTable[[#This Row],[Order Date]],"MMM")</f>
        <v>Aug</v>
      </c>
      <c r="G1793" s="3" t="s">
        <v>20</v>
      </c>
      <c r="H1793" s="3" t="s">
        <v>33</v>
      </c>
      <c r="I1793" s="3" t="s">
        <v>28</v>
      </c>
      <c r="J1793" s="3" t="s">
        <v>3</v>
      </c>
      <c r="K1793" s="3" t="s">
        <v>34</v>
      </c>
      <c r="L1793" s="3" t="s">
        <v>35</v>
      </c>
      <c r="M1793" s="4">
        <v>1</v>
      </c>
      <c r="N1793" s="5">
        <v>40.92</v>
      </c>
      <c r="O1793" s="6">
        <v>0.1</v>
      </c>
      <c r="P1793" s="5">
        <v>14.94</v>
      </c>
      <c r="Q1793" s="5">
        <f t="shared" si="108"/>
        <v>36.828000000000003</v>
      </c>
      <c r="R1793" s="5">
        <f t="shared" si="109"/>
        <v>14.94</v>
      </c>
      <c r="S1793" s="5">
        <f t="shared" si="110"/>
        <v>21.888000000000005</v>
      </c>
      <c r="T1793" s="7">
        <f t="shared" si="111"/>
        <v>0.59433040078201382</v>
      </c>
    </row>
    <row r="1794" spans="1:20" ht="15.5" x14ac:dyDescent="0.35">
      <c r="A1794" s="1">
        <v>348</v>
      </c>
      <c r="B1794" s="2">
        <v>46265</v>
      </c>
      <c r="C1794" s="3">
        <f>YEAR(SalesDataTable[[#This Row],[Order Date]])</f>
        <v>2026</v>
      </c>
      <c r="D1794" s="8" t="str">
        <f>"Q"&amp;ROUNDUP(MONTH(SalesDataTable[[#This Row],[Order Date]])/3,0)</f>
        <v>Q3</v>
      </c>
      <c r="E1794" s="3">
        <f>MONTH(SalesDataTable[[#This Row],[Order Date]])</f>
        <v>8</v>
      </c>
      <c r="F1794" s="3" t="str">
        <f>TEXT(SalesDataTable[[#This Row],[Order Date]],"MMM")</f>
        <v>Aug</v>
      </c>
      <c r="G1794" s="3" t="s">
        <v>6</v>
      </c>
      <c r="H1794" s="3" t="s">
        <v>43</v>
      </c>
      <c r="I1794" s="3" t="s">
        <v>8</v>
      </c>
      <c r="J1794" s="3" t="s">
        <v>16</v>
      </c>
      <c r="K1794" s="3" t="s">
        <v>9</v>
      </c>
      <c r="L1794" s="3" t="s">
        <v>37</v>
      </c>
      <c r="M1794" s="4">
        <v>5</v>
      </c>
      <c r="N1794" s="5">
        <v>151.21</v>
      </c>
      <c r="O1794" s="6">
        <v>0.15</v>
      </c>
      <c r="P1794" s="5">
        <v>77.12</v>
      </c>
      <c r="Q1794" s="5">
        <f t="shared" ref="Q1794:Q1857" si="112">M1794*N1794*(1-O1794)</f>
        <v>642.64250000000004</v>
      </c>
      <c r="R1794" s="5">
        <f t="shared" ref="R1794:R1857" si="113">M1794*P1794</f>
        <v>385.6</v>
      </c>
      <c r="S1794" s="5">
        <f t="shared" ref="S1794:S1857" si="114">Q1794-R1794</f>
        <v>257.04250000000002</v>
      </c>
      <c r="T1794" s="7">
        <f t="shared" ref="T1794:T1857" si="115">IFERROR(S1794/Q1794,0)</f>
        <v>0.39997743691087967</v>
      </c>
    </row>
    <row r="1795" spans="1:20" ht="15.5" x14ac:dyDescent="0.35">
      <c r="A1795" s="1">
        <v>1642</v>
      </c>
      <c r="B1795" s="2">
        <v>46265</v>
      </c>
      <c r="C1795" s="3">
        <f>YEAR(SalesDataTable[[#This Row],[Order Date]])</f>
        <v>2026</v>
      </c>
      <c r="D1795" s="8" t="str">
        <f>"Q"&amp;ROUNDUP(MONTH(SalesDataTable[[#This Row],[Order Date]])/3,0)</f>
        <v>Q3</v>
      </c>
      <c r="E1795" s="3">
        <f>MONTH(SalesDataTable[[#This Row],[Order Date]])</f>
        <v>8</v>
      </c>
      <c r="F1795" s="3" t="str">
        <f>TEXT(SalesDataTable[[#This Row],[Order Date]],"MMM")</f>
        <v>Aug</v>
      </c>
      <c r="G1795" s="3" t="s">
        <v>20</v>
      </c>
      <c r="H1795" s="3" t="s">
        <v>33</v>
      </c>
      <c r="I1795" s="3" t="s">
        <v>28</v>
      </c>
      <c r="J1795" s="3" t="s">
        <v>13</v>
      </c>
      <c r="K1795" s="3" t="s">
        <v>34</v>
      </c>
      <c r="L1795" s="3" t="s">
        <v>35</v>
      </c>
      <c r="M1795" s="4">
        <v>1</v>
      </c>
      <c r="N1795" s="5">
        <v>40.770000000000003</v>
      </c>
      <c r="O1795" s="6">
        <v>0</v>
      </c>
      <c r="P1795" s="5">
        <v>15.13</v>
      </c>
      <c r="Q1795" s="5">
        <f t="shared" si="112"/>
        <v>40.770000000000003</v>
      </c>
      <c r="R1795" s="5">
        <f t="shared" si="113"/>
        <v>15.13</v>
      </c>
      <c r="S1795" s="5">
        <f t="shared" si="114"/>
        <v>25.64</v>
      </c>
      <c r="T1795" s="7">
        <f t="shared" si="115"/>
        <v>0.62889379445670834</v>
      </c>
    </row>
    <row r="1796" spans="1:20" ht="15.5" x14ac:dyDescent="0.35">
      <c r="A1796" s="1">
        <v>2146</v>
      </c>
      <c r="B1796" s="2">
        <v>46265</v>
      </c>
      <c r="C1796" s="3">
        <f>YEAR(SalesDataTable[[#This Row],[Order Date]])</f>
        <v>2026</v>
      </c>
      <c r="D1796" s="8" t="str">
        <f>"Q"&amp;ROUNDUP(MONTH(SalesDataTable[[#This Row],[Order Date]])/3,0)</f>
        <v>Q3</v>
      </c>
      <c r="E1796" s="3">
        <f>MONTH(SalesDataTable[[#This Row],[Order Date]])</f>
        <v>8</v>
      </c>
      <c r="F1796" s="3" t="str">
        <f>TEXT(SalesDataTable[[#This Row],[Order Date]],"MMM")</f>
        <v>Aug</v>
      </c>
      <c r="G1796" s="3" t="s">
        <v>0</v>
      </c>
      <c r="H1796" s="3" t="s">
        <v>1</v>
      </c>
      <c r="I1796" s="3" t="s">
        <v>28</v>
      </c>
      <c r="J1796" s="3" t="s">
        <v>13</v>
      </c>
      <c r="K1796" s="3" t="s">
        <v>34</v>
      </c>
      <c r="L1796" s="3" t="s">
        <v>42</v>
      </c>
      <c r="M1796" s="4">
        <v>1</v>
      </c>
      <c r="N1796" s="5">
        <v>35.47</v>
      </c>
      <c r="O1796" s="6">
        <v>0.05</v>
      </c>
      <c r="P1796" s="5">
        <v>14.1</v>
      </c>
      <c r="Q1796" s="5">
        <f t="shared" si="112"/>
        <v>33.6965</v>
      </c>
      <c r="R1796" s="5">
        <f t="shared" si="113"/>
        <v>14.1</v>
      </c>
      <c r="S1796" s="5">
        <f t="shared" si="114"/>
        <v>19.596499999999999</v>
      </c>
      <c r="T1796" s="7">
        <f t="shared" si="115"/>
        <v>0.58155891561438122</v>
      </c>
    </row>
    <row r="1797" spans="1:20" ht="15.5" x14ac:dyDescent="0.35">
      <c r="A1797" s="1">
        <v>2629</v>
      </c>
      <c r="B1797" s="2">
        <v>46265</v>
      </c>
      <c r="C1797" s="3">
        <f>YEAR(SalesDataTable[[#This Row],[Order Date]])</f>
        <v>2026</v>
      </c>
      <c r="D1797" s="8" t="str">
        <f>"Q"&amp;ROUNDUP(MONTH(SalesDataTable[[#This Row],[Order Date]])/3,0)</f>
        <v>Q3</v>
      </c>
      <c r="E1797" s="3">
        <f>MONTH(SalesDataTable[[#This Row],[Order Date]])</f>
        <v>8</v>
      </c>
      <c r="F1797" s="3" t="str">
        <f>TEXT(SalesDataTable[[#This Row],[Order Date]],"MMM")</f>
        <v>Aug</v>
      </c>
      <c r="G1797" s="3" t="s">
        <v>20</v>
      </c>
      <c r="H1797" s="3" t="s">
        <v>33</v>
      </c>
      <c r="I1797" s="3" t="s">
        <v>2</v>
      </c>
      <c r="J1797" s="3" t="s">
        <v>3</v>
      </c>
      <c r="K1797" s="3" t="s">
        <v>4</v>
      </c>
      <c r="L1797" s="3" t="s">
        <v>5</v>
      </c>
      <c r="M1797" s="4">
        <v>1</v>
      </c>
      <c r="N1797" s="5">
        <v>81.72</v>
      </c>
      <c r="O1797" s="6">
        <v>0</v>
      </c>
      <c r="P1797" s="5">
        <v>42.38</v>
      </c>
      <c r="Q1797" s="5">
        <f t="shared" si="112"/>
        <v>81.72</v>
      </c>
      <c r="R1797" s="5">
        <f t="shared" si="113"/>
        <v>42.38</v>
      </c>
      <c r="S1797" s="5">
        <f t="shared" si="114"/>
        <v>39.339999999999996</v>
      </c>
      <c r="T1797" s="7">
        <f t="shared" si="115"/>
        <v>0.48139990210474787</v>
      </c>
    </row>
    <row r="1798" spans="1:20" ht="15.5" x14ac:dyDescent="0.35">
      <c r="A1798" s="1">
        <v>2870</v>
      </c>
      <c r="B1798" s="2">
        <v>46265</v>
      </c>
      <c r="C1798" s="3">
        <f>YEAR(SalesDataTable[[#This Row],[Order Date]])</f>
        <v>2026</v>
      </c>
      <c r="D1798" s="8" t="str">
        <f>"Q"&amp;ROUNDUP(MONTH(SalesDataTable[[#This Row],[Order Date]])/3,0)</f>
        <v>Q3</v>
      </c>
      <c r="E1798" s="3">
        <f>MONTH(SalesDataTable[[#This Row],[Order Date]])</f>
        <v>8</v>
      </c>
      <c r="F1798" s="3" t="str">
        <f>TEXT(SalesDataTable[[#This Row],[Order Date]],"MMM")</f>
        <v>Aug</v>
      </c>
      <c r="G1798" s="3" t="s">
        <v>20</v>
      </c>
      <c r="H1798" s="3" t="s">
        <v>31</v>
      </c>
      <c r="I1798" s="3" t="s">
        <v>2</v>
      </c>
      <c r="J1798" s="3" t="s">
        <v>13</v>
      </c>
      <c r="K1798" s="3" t="s">
        <v>14</v>
      </c>
      <c r="L1798" s="3" t="s">
        <v>32</v>
      </c>
      <c r="M1798" s="4">
        <v>1</v>
      </c>
      <c r="N1798" s="5">
        <v>45.84</v>
      </c>
      <c r="O1798" s="6">
        <v>0</v>
      </c>
      <c r="P1798" s="5">
        <v>17.84</v>
      </c>
      <c r="Q1798" s="5">
        <f t="shared" si="112"/>
        <v>45.84</v>
      </c>
      <c r="R1798" s="5">
        <f t="shared" si="113"/>
        <v>17.84</v>
      </c>
      <c r="S1798" s="5">
        <f t="shared" si="114"/>
        <v>28.000000000000004</v>
      </c>
      <c r="T1798" s="7">
        <f t="shared" si="115"/>
        <v>0.61082024432809778</v>
      </c>
    </row>
    <row r="1799" spans="1:20" ht="15.5" x14ac:dyDescent="0.35">
      <c r="A1799" s="1">
        <v>2975</v>
      </c>
      <c r="B1799" s="2">
        <v>46265</v>
      </c>
      <c r="C1799" s="3">
        <f>YEAR(SalesDataTable[[#This Row],[Order Date]])</f>
        <v>2026</v>
      </c>
      <c r="D1799" s="8" t="str">
        <f>"Q"&amp;ROUNDUP(MONTH(SalesDataTable[[#This Row],[Order Date]])/3,0)</f>
        <v>Q3</v>
      </c>
      <c r="E1799" s="3">
        <f>MONTH(SalesDataTable[[#This Row],[Order Date]])</f>
        <v>8</v>
      </c>
      <c r="F1799" s="3" t="str">
        <f>TEXT(SalesDataTable[[#This Row],[Order Date]],"MMM")</f>
        <v>Aug</v>
      </c>
      <c r="G1799" s="3" t="s">
        <v>6</v>
      </c>
      <c r="H1799" s="3" t="s">
        <v>43</v>
      </c>
      <c r="I1799" s="3" t="s">
        <v>2</v>
      </c>
      <c r="J1799" s="3" t="s">
        <v>13</v>
      </c>
      <c r="K1799" s="3" t="s">
        <v>14</v>
      </c>
      <c r="L1799" s="3" t="s">
        <v>32</v>
      </c>
      <c r="M1799" s="4">
        <v>1</v>
      </c>
      <c r="N1799" s="5">
        <v>46.59</v>
      </c>
      <c r="O1799" s="6">
        <v>0</v>
      </c>
      <c r="P1799" s="5">
        <v>18.47</v>
      </c>
      <c r="Q1799" s="5">
        <f t="shared" si="112"/>
        <v>46.59</v>
      </c>
      <c r="R1799" s="5">
        <f t="shared" si="113"/>
        <v>18.47</v>
      </c>
      <c r="S1799" s="5">
        <f t="shared" si="114"/>
        <v>28.120000000000005</v>
      </c>
      <c r="T1799" s="7">
        <f t="shared" si="115"/>
        <v>0.60356299635114841</v>
      </c>
    </row>
    <row r="1800" spans="1:20" ht="15.5" x14ac:dyDescent="0.35">
      <c r="A1800" s="1">
        <v>3163</v>
      </c>
      <c r="B1800" s="2">
        <v>46265</v>
      </c>
      <c r="C1800" s="3">
        <f>YEAR(SalesDataTable[[#This Row],[Order Date]])</f>
        <v>2026</v>
      </c>
      <c r="D1800" s="8" t="str">
        <f>"Q"&amp;ROUNDUP(MONTH(SalesDataTable[[#This Row],[Order Date]])/3,0)</f>
        <v>Q3</v>
      </c>
      <c r="E1800" s="3">
        <f>MONTH(SalesDataTable[[#This Row],[Order Date]])</f>
        <v>8</v>
      </c>
      <c r="F1800" s="3" t="str">
        <f>TEXT(SalesDataTable[[#This Row],[Order Date]],"MMM")</f>
        <v>Aug</v>
      </c>
      <c r="G1800" s="3" t="s">
        <v>0</v>
      </c>
      <c r="H1800" s="3" t="s">
        <v>50</v>
      </c>
      <c r="I1800" s="3" t="s">
        <v>19</v>
      </c>
      <c r="J1800" s="3" t="s">
        <v>16</v>
      </c>
      <c r="K1800" s="3" t="s">
        <v>9</v>
      </c>
      <c r="L1800" s="3" t="s">
        <v>46</v>
      </c>
      <c r="M1800" s="4">
        <v>1</v>
      </c>
      <c r="N1800" s="5">
        <v>69.959999999999994</v>
      </c>
      <c r="O1800" s="6">
        <v>0</v>
      </c>
      <c r="P1800" s="5">
        <v>32.340000000000003</v>
      </c>
      <c r="Q1800" s="5">
        <f t="shared" si="112"/>
        <v>69.959999999999994</v>
      </c>
      <c r="R1800" s="5">
        <f t="shared" si="113"/>
        <v>32.340000000000003</v>
      </c>
      <c r="S1800" s="5">
        <f t="shared" si="114"/>
        <v>37.61999999999999</v>
      </c>
      <c r="T1800" s="7">
        <f t="shared" si="115"/>
        <v>0.53773584905660365</v>
      </c>
    </row>
    <row r="1801" spans="1:20" ht="15.5" x14ac:dyDescent="0.35">
      <c r="A1801" s="1">
        <v>94</v>
      </c>
      <c r="B1801" s="2">
        <v>46266</v>
      </c>
      <c r="C1801" s="3">
        <f>YEAR(SalesDataTable[[#This Row],[Order Date]])</f>
        <v>2026</v>
      </c>
      <c r="D1801" s="8" t="str">
        <f>"Q"&amp;ROUNDUP(MONTH(SalesDataTable[[#This Row],[Order Date]])/3,0)</f>
        <v>Q3</v>
      </c>
      <c r="E1801" s="3">
        <f>MONTH(SalesDataTable[[#This Row],[Order Date]])</f>
        <v>9</v>
      </c>
      <c r="F1801" s="3" t="str">
        <f>TEXT(SalesDataTable[[#This Row],[Order Date]],"MMM")</f>
        <v>Sep</v>
      </c>
      <c r="G1801" s="3" t="s">
        <v>6</v>
      </c>
      <c r="H1801" s="3" t="s">
        <v>27</v>
      </c>
      <c r="I1801" s="3" t="s">
        <v>19</v>
      </c>
      <c r="J1801" s="3" t="s">
        <v>3</v>
      </c>
      <c r="K1801" s="3" t="s">
        <v>4</v>
      </c>
      <c r="L1801" s="3" t="s">
        <v>22</v>
      </c>
      <c r="M1801" s="4">
        <v>5</v>
      </c>
      <c r="N1801" s="5">
        <v>50.76</v>
      </c>
      <c r="O1801" s="6">
        <v>0</v>
      </c>
      <c r="P1801" s="5">
        <v>22.89</v>
      </c>
      <c r="Q1801" s="5">
        <f t="shared" si="112"/>
        <v>253.79999999999998</v>
      </c>
      <c r="R1801" s="5">
        <f t="shared" si="113"/>
        <v>114.45</v>
      </c>
      <c r="S1801" s="5">
        <f t="shared" si="114"/>
        <v>139.34999999999997</v>
      </c>
      <c r="T1801" s="7">
        <f t="shared" si="115"/>
        <v>0.54905437352245856</v>
      </c>
    </row>
    <row r="1802" spans="1:20" ht="15.5" x14ac:dyDescent="0.35">
      <c r="A1802" s="1">
        <v>271</v>
      </c>
      <c r="B1802" s="2">
        <v>46266</v>
      </c>
      <c r="C1802" s="3">
        <f>YEAR(SalesDataTable[[#This Row],[Order Date]])</f>
        <v>2026</v>
      </c>
      <c r="D1802" s="8" t="str">
        <f>"Q"&amp;ROUNDUP(MONTH(SalesDataTable[[#This Row],[Order Date]])/3,0)</f>
        <v>Q3</v>
      </c>
      <c r="E1802" s="3">
        <f>MONTH(SalesDataTable[[#This Row],[Order Date]])</f>
        <v>9</v>
      </c>
      <c r="F1802" s="3" t="str">
        <f>TEXT(SalesDataTable[[#This Row],[Order Date]],"MMM")</f>
        <v>Sep</v>
      </c>
      <c r="G1802" s="3" t="s">
        <v>6</v>
      </c>
      <c r="H1802" s="3" t="s">
        <v>43</v>
      </c>
      <c r="I1802" s="3" t="s">
        <v>28</v>
      </c>
      <c r="J1802" s="3" t="s">
        <v>3</v>
      </c>
      <c r="K1802" s="3" t="s">
        <v>9</v>
      </c>
      <c r="L1802" s="3" t="s">
        <v>10</v>
      </c>
      <c r="M1802" s="4">
        <v>1</v>
      </c>
      <c r="N1802" s="5">
        <v>94.29</v>
      </c>
      <c r="O1802" s="6">
        <v>0.1</v>
      </c>
      <c r="P1802" s="5">
        <v>45.12</v>
      </c>
      <c r="Q1802" s="5">
        <f t="shared" si="112"/>
        <v>84.861000000000004</v>
      </c>
      <c r="R1802" s="5">
        <f t="shared" si="113"/>
        <v>45.12</v>
      </c>
      <c r="S1802" s="5">
        <f t="shared" si="114"/>
        <v>39.741000000000007</v>
      </c>
      <c r="T1802" s="7">
        <f t="shared" si="115"/>
        <v>0.46830699614663984</v>
      </c>
    </row>
    <row r="1803" spans="1:20" ht="15.5" x14ac:dyDescent="0.35">
      <c r="A1803" s="1">
        <v>1481</v>
      </c>
      <c r="B1803" s="2">
        <v>46266</v>
      </c>
      <c r="C1803" s="3">
        <f>YEAR(SalesDataTable[[#This Row],[Order Date]])</f>
        <v>2026</v>
      </c>
      <c r="D1803" s="8" t="str">
        <f>"Q"&amp;ROUNDUP(MONTH(SalesDataTable[[#This Row],[Order Date]])/3,0)</f>
        <v>Q3</v>
      </c>
      <c r="E1803" s="3">
        <f>MONTH(SalesDataTable[[#This Row],[Order Date]])</f>
        <v>9</v>
      </c>
      <c r="F1803" s="3" t="str">
        <f>TEXT(SalesDataTable[[#This Row],[Order Date]],"MMM")</f>
        <v>Sep</v>
      </c>
      <c r="G1803" s="3" t="s">
        <v>6</v>
      </c>
      <c r="H1803" s="3" t="s">
        <v>43</v>
      </c>
      <c r="I1803" s="3" t="s">
        <v>8</v>
      </c>
      <c r="J1803" s="3" t="s">
        <v>16</v>
      </c>
      <c r="K1803" s="3" t="s">
        <v>4</v>
      </c>
      <c r="L1803" s="3" t="s">
        <v>5</v>
      </c>
      <c r="M1803" s="4">
        <v>6</v>
      </c>
      <c r="N1803" s="5">
        <v>81.430000000000007</v>
      </c>
      <c r="O1803" s="6">
        <v>0.05</v>
      </c>
      <c r="P1803" s="5">
        <v>42.24</v>
      </c>
      <c r="Q1803" s="5">
        <f t="shared" si="112"/>
        <v>464.15100000000001</v>
      </c>
      <c r="R1803" s="5">
        <f t="shared" si="113"/>
        <v>253.44</v>
      </c>
      <c r="S1803" s="5">
        <f t="shared" si="114"/>
        <v>210.71100000000001</v>
      </c>
      <c r="T1803" s="7">
        <f t="shared" si="115"/>
        <v>0.45397079829624415</v>
      </c>
    </row>
    <row r="1804" spans="1:20" ht="15.5" x14ac:dyDescent="0.35">
      <c r="A1804" s="1">
        <v>1663</v>
      </c>
      <c r="B1804" s="2">
        <v>46266</v>
      </c>
      <c r="C1804" s="3">
        <f>YEAR(SalesDataTable[[#This Row],[Order Date]])</f>
        <v>2026</v>
      </c>
      <c r="D1804" s="8" t="str">
        <f>"Q"&amp;ROUNDUP(MONTH(SalesDataTable[[#This Row],[Order Date]])/3,0)</f>
        <v>Q3</v>
      </c>
      <c r="E1804" s="3">
        <f>MONTH(SalesDataTable[[#This Row],[Order Date]])</f>
        <v>9</v>
      </c>
      <c r="F1804" s="3" t="str">
        <f>TEXT(SalesDataTable[[#This Row],[Order Date]],"MMM")</f>
        <v>Sep</v>
      </c>
      <c r="G1804" s="3" t="s">
        <v>11</v>
      </c>
      <c r="H1804" s="3" t="s">
        <v>25</v>
      </c>
      <c r="I1804" s="3" t="s">
        <v>2</v>
      </c>
      <c r="J1804" s="3" t="s">
        <v>3</v>
      </c>
      <c r="K1804" s="3" t="s">
        <v>14</v>
      </c>
      <c r="L1804" s="3" t="s">
        <v>32</v>
      </c>
      <c r="M1804" s="4">
        <v>1</v>
      </c>
      <c r="N1804" s="5">
        <v>45.54</v>
      </c>
      <c r="O1804" s="6">
        <v>0.1</v>
      </c>
      <c r="P1804" s="5">
        <v>18.440000000000001</v>
      </c>
      <c r="Q1804" s="5">
        <f t="shared" si="112"/>
        <v>40.985999999999997</v>
      </c>
      <c r="R1804" s="5">
        <f t="shared" si="113"/>
        <v>18.440000000000001</v>
      </c>
      <c r="S1804" s="5">
        <f t="shared" si="114"/>
        <v>22.545999999999996</v>
      </c>
      <c r="T1804" s="7">
        <f t="shared" si="115"/>
        <v>0.5500902747279558</v>
      </c>
    </row>
    <row r="1805" spans="1:20" ht="15.5" x14ac:dyDescent="0.35">
      <c r="A1805" s="1">
        <v>2866</v>
      </c>
      <c r="B1805" s="2">
        <v>46266</v>
      </c>
      <c r="C1805" s="3">
        <f>YEAR(SalesDataTable[[#This Row],[Order Date]])</f>
        <v>2026</v>
      </c>
      <c r="D1805" s="8" t="str">
        <f>"Q"&amp;ROUNDUP(MONTH(SalesDataTable[[#This Row],[Order Date]])/3,0)</f>
        <v>Q3</v>
      </c>
      <c r="E1805" s="3">
        <f>MONTH(SalesDataTable[[#This Row],[Order Date]])</f>
        <v>9</v>
      </c>
      <c r="F1805" s="3" t="str">
        <f>TEXT(SalesDataTable[[#This Row],[Order Date]],"MMM")</f>
        <v>Sep</v>
      </c>
      <c r="G1805" s="3" t="s">
        <v>0</v>
      </c>
      <c r="H1805" s="3" t="s">
        <v>50</v>
      </c>
      <c r="I1805" s="3" t="s">
        <v>28</v>
      </c>
      <c r="J1805" s="3" t="s">
        <v>3</v>
      </c>
      <c r="K1805" s="3" t="s">
        <v>9</v>
      </c>
      <c r="L1805" s="3" t="s">
        <v>37</v>
      </c>
      <c r="M1805" s="4">
        <v>2</v>
      </c>
      <c r="N1805" s="5">
        <v>156.63999999999999</v>
      </c>
      <c r="O1805" s="6">
        <v>0.1</v>
      </c>
      <c r="P1805" s="5">
        <v>80.09</v>
      </c>
      <c r="Q1805" s="5">
        <f t="shared" si="112"/>
        <v>281.952</v>
      </c>
      <c r="R1805" s="5">
        <f t="shared" si="113"/>
        <v>160.18</v>
      </c>
      <c r="S1805" s="5">
        <f t="shared" si="114"/>
        <v>121.77199999999999</v>
      </c>
      <c r="T1805" s="7">
        <f t="shared" si="115"/>
        <v>0.43188911587787987</v>
      </c>
    </row>
    <row r="1806" spans="1:20" ht="15.5" x14ac:dyDescent="0.35">
      <c r="A1806" s="1">
        <v>3288</v>
      </c>
      <c r="B1806" s="2">
        <v>46266</v>
      </c>
      <c r="C1806" s="3">
        <f>YEAR(SalesDataTable[[#This Row],[Order Date]])</f>
        <v>2026</v>
      </c>
      <c r="D1806" s="8" t="str">
        <f>"Q"&amp;ROUNDUP(MONTH(SalesDataTable[[#This Row],[Order Date]])/3,0)</f>
        <v>Q3</v>
      </c>
      <c r="E1806" s="3">
        <f>MONTH(SalesDataTable[[#This Row],[Order Date]])</f>
        <v>9</v>
      </c>
      <c r="F1806" s="3" t="str">
        <f>TEXT(SalesDataTable[[#This Row],[Order Date]],"MMM")</f>
        <v>Sep</v>
      </c>
      <c r="G1806" s="3" t="s">
        <v>20</v>
      </c>
      <c r="H1806" s="3" t="s">
        <v>31</v>
      </c>
      <c r="I1806" s="3" t="s">
        <v>28</v>
      </c>
      <c r="J1806" s="3" t="s">
        <v>16</v>
      </c>
      <c r="K1806" s="3" t="s">
        <v>9</v>
      </c>
      <c r="L1806" s="3" t="s">
        <v>46</v>
      </c>
      <c r="M1806" s="4">
        <v>1</v>
      </c>
      <c r="N1806" s="5">
        <v>72.81</v>
      </c>
      <c r="O1806" s="6">
        <v>0</v>
      </c>
      <c r="P1806" s="5">
        <v>32.299999999999997</v>
      </c>
      <c r="Q1806" s="5">
        <f t="shared" si="112"/>
        <v>72.81</v>
      </c>
      <c r="R1806" s="5">
        <f t="shared" si="113"/>
        <v>32.299999999999997</v>
      </c>
      <c r="S1806" s="5">
        <f t="shared" si="114"/>
        <v>40.510000000000005</v>
      </c>
      <c r="T1806" s="7">
        <f t="shared" si="115"/>
        <v>0.55637961818431536</v>
      </c>
    </row>
    <row r="1807" spans="1:20" ht="15.5" x14ac:dyDescent="0.35">
      <c r="A1807" s="1">
        <v>3426</v>
      </c>
      <c r="B1807" s="2">
        <v>46266</v>
      </c>
      <c r="C1807" s="3">
        <f>YEAR(SalesDataTable[[#This Row],[Order Date]])</f>
        <v>2026</v>
      </c>
      <c r="D1807" s="8" t="str">
        <f>"Q"&amp;ROUNDUP(MONTH(SalesDataTable[[#This Row],[Order Date]])/3,0)</f>
        <v>Q3</v>
      </c>
      <c r="E1807" s="3">
        <f>MONTH(SalesDataTable[[#This Row],[Order Date]])</f>
        <v>9</v>
      </c>
      <c r="F1807" s="3" t="str">
        <f>TEXT(SalesDataTable[[#This Row],[Order Date]],"MMM")</f>
        <v>Sep</v>
      </c>
      <c r="G1807" s="3" t="s">
        <v>6</v>
      </c>
      <c r="H1807" s="3" t="s">
        <v>41</v>
      </c>
      <c r="I1807" s="3" t="s">
        <v>19</v>
      </c>
      <c r="J1807" s="3" t="s">
        <v>13</v>
      </c>
      <c r="K1807" s="3" t="s">
        <v>23</v>
      </c>
      <c r="L1807" s="3" t="s">
        <v>40</v>
      </c>
      <c r="M1807" s="4">
        <v>6</v>
      </c>
      <c r="N1807" s="5">
        <v>80.319999999999993</v>
      </c>
      <c r="O1807" s="6">
        <v>0</v>
      </c>
      <c r="P1807" s="5">
        <v>38.42</v>
      </c>
      <c r="Q1807" s="5">
        <f t="shared" si="112"/>
        <v>481.91999999999996</v>
      </c>
      <c r="R1807" s="5">
        <f t="shared" si="113"/>
        <v>230.52</v>
      </c>
      <c r="S1807" s="5">
        <f t="shared" si="114"/>
        <v>251.39999999999995</v>
      </c>
      <c r="T1807" s="7">
        <f t="shared" si="115"/>
        <v>0.52166334661354574</v>
      </c>
    </row>
    <row r="1808" spans="1:20" ht="15.5" x14ac:dyDescent="0.35">
      <c r="A1808" s="1">
        <v>4826</v>
      </c>
      <c r="B1808" s="2">
        <v>46266</v>
      </c>
      <c r="C1808" s="3">
        <f>YEAR(SalesDataTable[[#This Row],[Order Date]])</f>
        <v>2026</v>
      </c>
      <c r="D1808" s="8" t="str">
        <f>"Q"&amp;ROUNDUP(MONTH(SalesDataTable[[#This Row],[Order Date]])/3,0)</f>
        <v>Q3</v>
      </c>
      <c r="E1808" s="3">
        <f>MONTH(SalesDataTable[[#This Row],[Order Date]])</f>
        <v>9</v>
      </c>
      <c r="F1808" s="3" t="str">
        <f>TEXT(SalesDataTable[[#This Row],[Order Date]],"MMM")</f>
        <v>Sep</v>
      </c>
      <c r="G1808" s="3" t="s">
        <v>20</v>
      </c>
      <c r="H1808" s="3" t="s">
        <v>47</v>
      </c>
      <c r="I1808" s="3" t="s">
        <v>19</v>
      </c>
      <c r="J1808" s="3" t="s">
        <v>3</v>
      </c>
      <c r="K1808" s="3" t="s">
        <v>14</v>
      </c>
      <c r="L1808" s="3" t="s">
        <v>48</v>
      </c>
      <c r="M1808" s="4">
        <v>5</v>
      </c>
      <c r="N1808" s="5">
        <v>166.81</v>
      </c>
      <c r="O1808" s="6">
        <v>0.05</v>
      </c>
      <c r="P1808" s="5">
        <v>89.24</v>
      </c>
      <c r="Q1808" s="5">
        <f t="shared" si="112"/>
        <v>792.34749999999997</v>
      </c>
      <c r="R1808" s="5">
        <f t="shared" si="113"/>
        <v>446.2</v>
      </c>
      <c r="S1808" s="5">
        <f t="shared" si="114"/>
        <v>346.14749999999998</v>
      </c>
      <c r="T1808" s="7">
        <f t="shared" si="115"/>
        <v>0.43686324497774021</v>
      </c>
    </row>
    <row r="1809" spans="1:20" ht="15.5" x14ac:dyDescent="0.35">
      <c r="A1809" s="1">
        <v>662</v>
      </c>
      <c r="B1809" s="2">
        <v>46267</v>
      </c>
      <c r="C1809" s="3">
        <f>YEAR(SalesDataTable[[#This Row],[Order Date]])</f>
        <v>2026</v>
      </c>
      <c r="D1809" s="8" t="str">
        <f>"Q"&amp;ROUNDUP(MONTH(SalesDataTable[[#This Row],[Order Date]])/3,0)</f>
        <v>Q3</v>
      </c>
      <c r="E1809" s="3">
        <f>MONTH(SalesDataTable[[#This Row],[Order Date]])</f>
        <v>9</v>
      </c>
      <c r="F1809" s="3" t="str">
        <f>TEXT(SalesDataTable[[#This Row],[Order Date]],"MMM")</f>
        <v>Sep</v>
      </c>
      <c r="G1809" s="3" t="s">
        <v>20</v>
      </c>
      <c r="H1809" s="3" t="s">
        <v>47</v>
      </c>
      <c r="I1809" s="3" t="s">
        <v>2</v>
      </c>
      <c r="J1809" s="3" t="s">
        <v>13</v>
      </c>
      <c r="K1809" s="3" t="s">
        <v>34</v>
      </c>
      <c r="L1809" s="3" t="s">
        <v>35</v>
      </c>
      <c r="M1809" s="4">
        <v>1</v>
      </c>
      <c r="N1809" s="5">
        <v>40.56</v>
      </c>
      <c r="O1809" s="6">
        <v>0.15</v>
      </c>
      <c r="P1809" s="5">
        <v>14.28</v>
      </c>
      <c r="Q1809" s="5">
        <f t="shared" si="112"/>
        <v>34.475999999999999</v>
      </c>
      <c r="R1809" s="5">
        <f t="shared" si="113"/>
        <v>14.28</v>
      </c>
      <c r="S1809" s="5">
        <f t="shared" si="114"/>
        <v>20.195999999999998</v>
      </c>
      <c r="T1809" s="7">
        <f t="shared" si="115"/>
        <v>0.58579881656804733</v>
      </c>
    </row>
    <row r="1810" spans="1:20" ht="15.5" x14ac:dyDescent="0.35">
      <c r="A1810" s="1">
        <v>1393</v>
      </c>
      <c r="B1810" s="2">
        <v>46267</v>
      </c>
      <c r="C1810" s="3">
        <f>YEAR(SalesDataTable[[#This Row],[Order Date]])</f>
        <v>2026</v>
      </c>
      <c r="D1810" s="8" t="str">
        <f>"Q"&amp;ROUNDUP(MONTH(SalesDataTable[[#This Row],[Order Date]])/3,0)</f>
        <v>Q3</v>
      </c>
      <c r="E1810" s="3">
        <f>MONTH(SalesDataTable[[#This Row],[Order Date]])</f>
        <v>9</v>
      </c>
      <c r="F1810" s="3" t="str">
        <f>TEXT(SalesDataTable[[#This Row],[Order Date]],"MMM")</f>
        <v>Sep</v>
      </c>
      <c r="G1810" s="3" t="s">
        <v>11</v>
      </c>
      <c r="H1810" s="3" t="s">
        <v>52</v>
      </c>
      <c r="I1810" s="3" t="s">
        <v>2</v>
      </c>
      <c r="J1810" s="3" t="s">
        <v>3</v>
      </c>
      <c r="K1810" s="3" t="s">
        <v>14</v>
      </c>
      <c r="L1810" s="3" t="s">
        <v>48</v>
      </c>
      <c r="M1810" s="4">
        <v>2</v>
      </c>
      <c r="N1810" s="5">
        <v>162.4</v>
      </c>
      <c r="O1810" s="6">
        <v>0.1</v>
      </c>
      <c r="P1810" s="5">
        <v>88.04</v>
      </c>
      <c r="Q1810" s="5">
        <f t="shared" si="112"/>
        <v>292.32</v>
      </c>
      <c r="R1810" s="5">
        <f t="shared" si="113"/>
        <v>176.08</v>
      </c>
      <c r="S1810" s="5">
        <f t="shared" si="114"/>
        <v>116.23999999999998</v>
      </c>
      <c r="T1810" s="7">
        <f t="shared" si="115"/>
        <v>0.39764641488779412</v>
      </c>
    </row>
    <row r="1811" spans="1:20" ht="15.5" x14ac:dyDescent="0.35">
      <c r="A1811" s="1">
        <v>1568</v>
      </c>
      <c r="B1811" s="2">
        <v>46267</v>
      </c>
      <c r="C1811" s="3">
        <f>YEAR(SalesDataTable[[#This Row],[Order Date]])</f>
        <v>2026</v>
      </c>
      <c r="D1811" s="8" t="str">
        <f>"Q"&amp;ROUNDUP(MONTH(SalesDataTable[[#This Row],[Order Date]])/3,0)</f>
        <v>Q3</v>
      </c>
      <c r="E1811" s="3">
        <f>MONTH(SalesDataTable[[#This Row],[Order Date]])</f>
        <v>9</v>
      </c>
      <c r="F1811" s="3" t="str">
        <f>TEXT(SalesDataTable[[#This Row],[Order Date]],"MMM")</f>
        <v>Sep</v>
      </c>
      <c r="G1811" s="3" t="s">
        <v>0</v>
      </c>
      <c r="H1811" s="3" t="s">
        <v>50</v>
      </c>
      <c r="I1811" s="3" t="s">
        <v>19</v>
      </c>
      <c r="J1811" s="3" t="s">
        <v>3</v>
      </c>
      <c r="K1811" s="3" t="s">
        <v>34</v>
      </c>
      <c r="L1811" s="3" t="s">
        <v>38</v>
      </c>
      <c r="M1811" s="4">
        <v>5</v>
      </c>
      <c r="N1811" s="5">
        <v>123.09</v>
      </c>
      <c r="O1811" s="6">
        <v>0</v>
      </c>
      <c r="P1811" s="5">
        <v>70.3</v>
      </c>
      <c r="Q1811" s="5">
        <f t="shared" si="112"/>
        <v>615.45000000000005</v>
      </c>
      <c r="R1811" s="5">
        <f t="shared" si="113"/>
        <v>351.5</v>
      </c>
      <c r="S1811" s="5">
        <f t="shared" si="114"/>
        <v>263.95000000000005</v>
      </c>
      <c r="T1811" s="7">
        <f t="shared" si="115"/>
        <v>0.42887318222438869</v>
      </c>
    </row>
    <row r="1812" spans="1:20" ht="15.5" x14ac:dyDescent="0.35">
      <c r="A1812" s="1">
        <v>2428</v>
      </c>
      <c r="B1812" s="2">
        <v>46267</v>
      </c>
      <c r="C1812" s="3">
        <f>YEAR(SalesDataTable[[#This Row],[Order Date]])</f>
        <v>2026</v>
      </c>
      <c r="D1812" s="8" t="str">
        <f>"Q"&amp;ROUNDUP(MONTH(SalesDataTable[[#This Row],[Order Date]])/3,0)</f>
        <v>Q3</v>
      </c>
      <c r="E1812" s="3">
        <f>MONTH(SalesDataTable[[#This Row],[Order Date]])</f>
        <v>9</v>
      </c>
      <c r="F1812" s="3" t="str">
        <f>TEXT(SalesDataTable[[#This Row],[Order Date]],"MMM")</f>
        <v>Sep</v>
      </c>
      <c r="G1812" s="3" t="s">
        <v>6</v>
      </c>
      <c r="H1812" s="3" t="s">
        <v>27</v>
      </c>
      <c r="I1812" s="3" t="s">
        <v>28</v>
      </c>
      <c r="J1812" s="3" t="s">
        <v>13</v>
      </c>
      <c r="K1812" s="3" t="s">
        <v>14</v>
      </c>
      <c r="L1812" s="3" t="s">
        <v>15</v>
      </c>
      <c r="M1812" s="4">
        <v>1</v>
      </c>
      <c r="N1812" s="5">
        <v>36.69</v>
      </c>
      <c r="O1812" s="6">
        <v>0</v>
      </c>
      <c r="P1812" s="5">
        <v>13.92</v>
      </c>
      <c r="Q1812" s="5">
        <f t="shared" si="112"/>
        <v>36.69</v>
      </c>
      <c r="R1812" s="5">
        <f t="shared" si="113"/>
        <v>13.92</v>
      </c>
      <c r="S1812" s="5">
        <f t="shared" si="114"/>
        <v>22.769999999999996</v>
      </c>
      <c r="T1812" s="7">
        <f t="shared" si="115"/>
        <v>0.6206050695012264</v>
      </c>
    </row>
    <row r="1813" spans="1:20" ht="15.5" x14ac:dyDescent="0.35">
      <c r="A1813" s="1">
        <v>2890</v>
      </c>
      <c r="B1813" s="2">
        <v>46267</v>
      </c>
      <c r="C1813" s="3">
        <f>YEAR(SalesDataTable[[#This Row],[Order Date]])</f>
        <v>2026</v>
      </c>
      <c r="D1813" s="8" t="str">
        <f>"Q"&amp;ROUNDUP(MONTH(SalesDataTable[[#This Row],[Order Date]])/3,0)</f>
        <v>Q3</v>
      </c>
      <c r="E1813" s="3">
        <f>MONTH(SalesDataTable[[#This Row],[Order Date]])</f>
        <v>9</v>
      </c>
      <c r="F1813" s="3" t="str">
        <f>TEXT(SalesDataTable[[#This Row],[Order Date]],"MMM")</f>
        <v>Sep</v>
      </c>
      <c r="G1813" s="3" t="s">
        <v>11</v>
      </c>
      <c r="H1813" s="3" t="s">
        <v>18</v>
      </c>
      <c r="I1813" s="3" t="s">
        <v>2</v>
      </c>
      <c r="J1813" s="3" t="s">
        <v>16</v>
      </c>
      <c r="K1813" s="3" t="s">
        <v>14</v>
      </c>
      <c r="L1813" s="3" t="s">
        <v>44</v>
      </c>
      <c r="M1813" s="4">
        <v>4</v>
      </c>
      <c r="N1813" s="5">
        <v>130.43</v>
      </c>
      <c r="O1813" s="6">
        <v>0</v>
      </c>
      <c r="P1813" s="5">
        <v>66.849999999999994</v>
      </c>
      <c r="Q1813" s="5">
        <f t="shared" si="112"/>
        <v>521.72</v>
      </c>
      <c r="R1813" s="5">
        <f t="shared" si="113"/>
        <v>267.39999999999998</v>
      </c>
      <c r="S1813" s="5">
        <f t="shared" si="114"/>
        <v>254.32000000000005</v>
      </c>
      <c r="T1813" s="7">
        <f t="shared" si="115"/>
        <v>0.48746454036648018</v>
      </c>
    </row>
    <row r="1814" spans="1:20" ht="15.5" x14ac:dyDescent="0.35">
      <c r="A1814" s="1">
        <v>2108</v>
      </c>
      <c r="B1814" s="2">
        <v>46268</v>
      </c>
      <c r="C1814" s="3">
        <f>YEAR(SalesDataTable[[#This Row],[Order Date]])</f>
        <v>2026</v>
      </c>
      <c r="D1814" s="8" t="str">
        <f>"Q"&amp;ROUNDUP(MONTH(SalesDataTable[[#This Row],[Order Date]])/3,0)</f>
        <v>Q3</v>
      </c>
      <c r="E1814" s="3">
        <f>MONTH(SalesDataTable[[#This Row],[Order Date]])</f>
        <v>9</v>
      </c>
      <c r="F1814" s="3" t="str">
        <f>TEXT(SalesDataTable[[#This Row],[Order Date]],"MMM")</f>
        <v>Sep</v>
      </c>
      <c r="G1814" s="3" t="s">
        <v>6</v>
      </c>
      <c r="H1814" s="3" t="s">
        <v>41</v>
      </c>
      <c r="I1814" s="3" t="s">
        <v>2</v>
      </c>
      <c r="J1814" s="3" t="s">
        <v>3</v>
      </c>
      <c r="K1814" s="3" t="s">
        <v>9</v>
      </c>
      <c r="L1814" s="3" t="s">
        <v>17</v>
      </c>
      <c r="M1814" s="4">
        <v>1</v>
      </c>
      <c r="N1814" s="5">
        <v>146.13999999999999</v>
      </c>
      <c r="O1814" s="6">
        <v>0</v>
      </c>
      <c r="P1814" s="5">
        <v>81.040000000000006</v>
      </c>
      <c r="Q1814" s="5">
        <f t="shared" si="112"/>
        <v>146.13999999999999</v>
      </c>
      <c r="R1814" s="5">
        <f t="shared" si="113"/>
        <v>81.040000000000006</v>
      </c>
      <c r="S1814" s="5">
        <f t="shared" si="114"/>
        <v>65.09999999999998</v>
      </c>
      <c r="T1814" s="7">
        <f t="shared" si="115"/>
        <v>0.44546325441357593</v>
      </c>
    </row>
    <row r="1815" spans="1:20" ht="15.5" x14ac:dyDescent="0.35">
      <c r="A1815" s="1">
        <v>2340</v>
      </c>
      <c r="B1815" s="2">
        <v>46268</v>
      </c>
      <c r="C1815" s="3">
        <f>YEAR(SalesDataTable[[#This Row],[Order Date]])</f>
        <v>2026</v>
      </c>
      <c r="D1815" s="8" t="str">
        <f>"Q"&amp;ROUNDUP(MONTH(SalesDataTable[[#This Row],[Order Date]])/3,0)</f>
        <v>Q3</v>
      </c>
      <c r="E1815" s="3">
        <f>MONTH(SalesDataTable[[#This Row],[Order Date]])</f>
        <v>9</v>
      </c>
      <c r="F1815" s="3" t="str">
        <f>TEXT(SalesDataTable[[#This Row],[Order Date]],"MMM")</f>
        <v>Sep</v>
      </c>
      <c r="G1815" s="3" t="s">
        <v>6</v>
      </c>
      <c r="H1815" s="3" t="s">
        <v>49</v>
      </c>
      <c r="I1815" s="3" t="s">
        <v>19</v>
      </c>
      <c r="J1815" s="3" t="s">
        <v>13</v>
      </c>
      <c r="K1815" s="3" t="s">
        <v>23</v>
      </c>
      <c r="L1815" s="3" t="s">
        <v>24</v>
      </c>
      <c r="M1815" s="4">
        <v>4</v>
      </c>
      <c r="N1815" s="5">
        <v>332.93</v>
      </c>
      <c r="O1815" s="6">
        <v>0</v>
      </c>
      <c r="P1815" s="5">
        <v>193.56</v>
      </c>
      <c r="Q1815" s="5">
        <f t="shared" si="112"/>
        <v>1331.72</v>
      </c>
      <c r="R1815" s="5">
        <f t="shared" si="113"/>
        <v>774.24</v>
      </c>
      <c r="S1815" s="5">
        <f t="shared" si="114"/>
        <v>557.48</v>
      </c>
      <c r="T1815" s="7">
        <f t="shared" si="115"/>
        <v>0.41861652599645571</v>
      </c>
    </row>
    <row r="1816" spans="1:20" ht="15.5" x14ac:dyDescent="0.35">
      <c r="A1816" s="1">
        <v>3078</v>
      </c>
      <c r="B1816" s="2">
        <v>46268</v>
      </c>
      <c r="C1816" s="3">
        <f>YEAR(SalesDataTable[[#This Row],[Order Date]])</f>
        <v>2026</v>
      </c>
      <c r="D1816" s="8" t="str">
        <f>"Q"&amp;ROUNDUP(MONTH(SalesDataTable[[#This Row],[Order Date]])/3,0)</f>
        <v>Q3</v>
      </c>
      <c r="E1816" s="3">
        <f>MONTH(SalesDataTable[[#This Row],[Order Date]])</f>
        <v>9</v>
      </c>
      <c r="F1816" s="3" t="str">
        <f>TEXT(SalesDataTable[[#This Row],[Order Date]],"MMM")</f>
        <v>Sep</v>
      </c>
      <c r="G1816" s="3" t="s">
        <v>6</v>
      </c>
      <c r="H1816" s="3" t="s">
        <v>49</v>
      </c>
      <c r="I1816" s="3" t="s">
        <v>19</v>
      </c>
      <c r="J1816" s="3" t="s">
        <v>16</v>
      </c>
      <c r="K1816" s="3" t="s">
        <v>23</v>
      </c>
      <c r="L1816" s="3" t="s">
        <v>51</v>
      </c>
      <c r="M1816" s="4">
        <v>4</v>
      </c>
      <c r="N1816" s="5">
        <v>122.43</v>
      </c>
      <c r="O1816" s="6">
        <v>0</v>
      </c>
      <c r="P1816" s="5">
        <v>61.5</v>
      </c>
      <c r="Q1816" s="5">
        <f t="shared" si="112"/>
        <v>489.72</v>
      </c>
      <c r="R1816" s="5">
        <f t="shared" si="113"/>
        <v>246</v>
      </c>
      <c r="S1816" s="5">
        <f t="shared" si="114"/>
        <v>243.72000000000003</v>
      </c>
      <c r="T1816" s="7">
        <f t="shared" si="115"/>
        <v>0.49767213918157316</v>
      </c>
    </row>
    <row r="1817" spans="1:20" ht="15.5" x14ac:dyDescent="0.35">
      <c r="A1817" s="1">
        <v>3575</v>
      </c>
      <c r="B1817" s="2">
        <v>46268</v>
      </c>
      <c r="C1817" s="3">
        <f>YEAR(SalesDataTable[[#This Row],[Order Date]])</f>
        <v>2026</v>
      </c>
      <c r="D1817" s="8" t="str">
        <f>"Q"&amp;ROUNDUP(MONTH(SalesDataTable[[#This Row],[Order Date]])/3,0)</f>
        <v>Q3</v>
      </c>
      <c r="E1817" s="3">
        <f>MONTH(SalesDataTable[[#This Row],[Order Date]])</f>
        <v>9</v>
      </c>
      <c r="F1817" s="3" t="str">
        <f>TEXT(SalesDataTable[[#This Row],[Order Date]],"MMM")</f>
        <v>Sep</v>
      </c>
      <c r="G1817" s="3" t="s">
        <v>11</v>
      </c>
      <c r="H1817" s="3" t="s">
        <v>12</v>
      </c>
      <c r="I1817" s="3" t="s">
        <v>28</v>
      </c>
      <c r="J1817" s="3" t="s">
        <v>3</v>
      </c>
      <c r="K1817" s="3" t="s">
        <v>4</v>
      </c>
      <c r="L1817" s="3" t="s">
        <v>5</v>
      </c>
      <c r="M1817" s="4">
        <v>3</v>
      </c>
      <c r="N1817" s="5">
        <v>81.12</v>
      </c>
      <c r="O1817" s="6">
        <v>0.1</v>
      </c>
      <c r="P1817" s="5">
        <v>41.78</v>
      </c>
      <c r="Q1817" s="5">
        <f t="shared" si="112"/>
        <v>219.02400000000003</v>
      </c>
      <c r="R1817" s="5">
        <f t="shared" si="113"/>
        <v>125.34</v>
      </c>
      <c r="S1817" s="5">
        <f t="shared" si="114"/>
        <v>93.684000000000026</v>
      </c>
      <c r="T1817" s="7">
        <f t="shared" si="115"/>
        <v>0.42773394696471628</v>
      </c>
    </row>
    <row r="1818" spans="1:20" ht="15.5" x14ac:dyDescent="0.35">
      <c r="A1818" s="1">
        <v>3700</v>
      </c>
      <c r="B1818" s="2">
        <v>46268</v>
      </c>
      <c r="C1818" s="3">
        <f>YEAR(SalesDataTable[[#This Row],[Order Date]])</f>
        <v>2026</v>
      </c>
      <c r="D1818" s="8" t="str">
        <f>"Q"&amp;ROUNDUP(MONTH(SalesDataTable[[#This Row],[Order Date]])/3,0)</f>
        <v>Q3</v>
      </c>
      <c r="E1818" s="3">
        <f>MONTH(SalesDataTable[[#This Row],[Order Date]])</f>
        <v>9</v>
      </c>
      <c r="F1818" s="3" t="str">
        <f>TEXT(SalesDataTable[[#This Row],[Order Date]],"MMM")</f>
        <v>Sep</v>
      </c>
      <c r="G1818" s="3" t="s">
        <v>6</v>
      </c>
      <c r="H1818" s="3" t="s">
        <v>49</v>
      </c>
      <c r="I1818" s="3" t="s">
        <v>2</v>
      </c>
      <c r="J1818" s="3" t="s">
        <v>3</v>
      </c>
      <c r="K1818" s="3" t="s">
        <v>14</v>
      </c>
      <c r="L1818" s="3" t="s">
        <v>48</v>
      </c>
      <c r="M1818" s="4">
        <v>1</v>
      </c>
      <c r="N1818" s="5">
        <v>168.54</v>
      </c>
      <c r="O1818" s="6">
        <v>0.05</v>
      </c>
      <c r="P1818" s="5">
        <v>87.82</v>
      </c>
      <c r="Q1818" s="5">
        <f t="shared" si="112"/>
        <v>160.11299999999997</v>
      </c>
      <c r="R1818" s="5">
        <f t="shared" si="113"/>
        <v>87.82</v>
      </c>
      <c r="S1818" s="5">
        <f t="shared" si="114"/>
        <v>72.292999999999978</v>
      </c>
      <c r="T1818" s="7">
        <f t="shared" si="115"/>
        <v>0.45151236938911887</v>
      </c>
    </row>
    <row r="1819" spans="1:20" ht="15.5" x14ac:dyDescent="0.35">
      <c r="A1819" s="1">
        <v>3762</v>
      </c>
      <c r="B1819" s="2">
        <v>46268</v>
      </c>
      <c r="C1819" s="3">
        <f>YEAR(SalesDataTable[[#This Row],[Order Date]])</f>
        <v>2026</v>
      </c>
      <c r="D1819" s="8" t="str">
        <f>"Q"&amp;ROUNDUP(MONTH(SalesDataTable[[#This Row],[Order Date]])/3,0)</f>
        <v>Q3</v>
      </c>
      <c r="E1819" s="3">
        <f>MONTH(SalesDataTable[[#This Row],[Order Date]])</f>
        <v>9</v>
      </c>
      <c r="F1819" s="3" t="str">
        <f>TEXT(SalesDataTable[[#This Row],[Order Date]],"MMM")</f>
        <v>Sep</v>
      </c>
      <c r="G1819" s="3" t="s">
        <v>0</v>
      </c>
      <c r="H1819" s="3" t="s">
        <v>1</v>
      </c>
      <c r="I1819" s="3" t="s">
        <v>19</v>
      </c>
      <c r="J1819" s="3" t="s">
        <v>13</v>
      </c>
      <c r="K1819" s="3" t="s">
        <v>4</v>
      </c>
      <c r="L1819" s="3" t="s">
        <v>26</v>
      </c>
      <c r="M1819" s="4">
        <v>4</v>
      </c>
      <c r="N1819" s="5">
        <v>39.61</v>
      </c>
      <c r="O1819" s="6">
        <v>0.1</v>
      </c>
      <c r="P1819" s="5">
        <v>16.829999999999998</v>
      </c>
      <c r="Q1819" s="5">
        <f t="shared" si="112"/>
        <v>142.596</v>
      </c>
      <c r="R1819" s="5">
        <f t="shared" si="113"/>
        <v>67.319999999999993</v>
      </c>
      <c r="S1819" s="5">
        <f t="shared" si="114"/>
        <v>75.27600000000001</v>
      </c>
      <c r="T1819" s="7">
        <f t="shared" si="115"/>
        <v>0.52789699570815452</v>
      </c>
    </row>
    <row r="1820" spans="1:20" ht="15.5" x14ac:dyDescent="0.35">
      <c r="A1820" s="1">
        <v>2790</v>
      </c>
      <c r="B1820" s="2">
        <v>46269</v>
      </c>
      <c r="C1820" s="3">
        <f>YEAR(SalesDataTable[[#This Row],[Order Date]])</f>
        <v>2026</v>
      </c>
      <c r="D1820" s="8" t="str">
        <f>"Q"&amp;ROUNDUP(MONTH(SalesDataTable[[#This Row],[Order Date]])/3,0)</f>
        <v>Q3</v>
      </c>
      <c r="E1820" s="3">
        <f>MONTH(SalesDataTable[[#This Row],[Order Date]])</f>
        <v>9</v>
      </c>
      <c r="F1820" s="3" t="str">
        <f>TEXT(SalesDataTable[[#This Row],[Order Date]],"MMM")</f>
        <v>Sep</v>
      </c>
      <c r="G1820" s="3" t="s">
        <v>20</v>
      </c>
      <c r="H1820" s="3" t="s">
        <v>33</v>
      </c>
      <c r="I1820" s="3" t="s">
        <v>2</v>
      </c>
      <c r="J1820" s="3" t="s">
        <v>3</v>
      </c>
      <c r="K1820" s="3" t="s">
        <v>34</v>
      </c>
      <c r="L1820" s="3" t="s">
        <v>35</v>
      </c>
      <c r="M1820" s="4">
        <v>1</v>
      </c>
      <c r="N1820" s="5">
        <v>39.85</v>
      </c>
      <c r="O1820" s="6">
        <v>0.1</v>
      </c>
      <c r="P1820" s="5">
        <v>14.96</v>
      </c>
      <c r="Q1820" s="5">
        <f t="shared" si="112"/>
        <v>35.865000000000002</v>
      </c>
      <c r="R1820" s="5">
        <f t="shared" si="113"/>
        <v>14.96</v>
      </c>
      <c r="S1820" s="5">
        <f t="shared" si="114"/>
        <v>20.905000000000001</v>
      </c>
      <c r="T1820" s="7">
        <f t="shared" si="115"/>
        <v>0.58288024536456151</v>
      </c>
    </row>
    <row r="1821" spans="1:20" ht="15.5" x14ac:dyDescent="0.35">
      <c r="A1821" s="1">
        <v>4149</v>
      </c>
      <c r="B1821" s="2">
        <v>46269</v>
      </c>
      <c r="C1821" s="3">
        <f>YEAR(SalesDataTable[[#This Row],[Order Date]])</f>
        <v>2026</v>
      </c>
      <c r="D1821" s="8" t="str">
        <f>"Q"&amp;ROUNDUP(MONTH(SalesDataTable[[#This Row],[Order Date]])/3,0)</f>
        <v>Q3</v>
      </c>
      <c r="E1821" s="3">
        <f>MONTH(SalesDataTable[[#This Row],[Order Date]])</f>
        <v>9</v>
      </c>
      <c r="F1821" s="3" t="str">
        <f>TEXT(SalesDataTable[[#This Row],[Order Date]],"MMM")</f>
        <v>Sep</v>
      </c>
      <c r="G1821" s="3" t="s">
        <v>20</v>
      </c>
      <c r="H1821" s="3" t="s">
        <v>33</v>
      </c>
      <c r="I1821" s="3" t="s">
        <v>2</v>
      </c>
      <c r="J1821" s="3" t="s">
        <v>13</v>
      </c>
      <c r="K1821" s="3" t="s">
        <v>34</v>
      </c>
      <c r="L1821" s="3" t="s">
        <v>35</v>
      </c>
      <c r="M1821" s="4">
        <v>1</v>
      </c>
      <c r="N1821" s="5">
        <v>40.51</v>
      </c>
      <c r="O1821" s="6">
        <v>0.05</v>
      </c>
      <c r="P1821" s="5">
        <v>14.7</v>
      </c>
      <c r="Q1821" s="5">
        <f t="shared" si="112"/>
        <v>38.484499999999997</v>
      </c>
      <c r="R1821" s="5">
        <f t="shared" si="113"/>
        <v>14.7</v>
      </c>
      <c r="S1821" s="5">
        <f t="shared" si="114"/>
        <v>23.784499999999998</v>
      </c>
      <c r="T1821" s="7">
        <f t="shared" si="115"/>
        <v>0.6180280372617547</v>
      </c>
    </row>
    <row r="1822" spans="1:20" ht="15.5" x14ac:dyDescent="0.35">
      <c r="A1822" s="1">
        <v>1955</v>
      </c>
      <c r="B1822" s="2">
        <v>46270</v>
      </c>
      <c r="C1822" s="3">
        <f>YEAR(SalesDataTable[[#This Row],[Order Date]])</f>
        <v>2026</v>
      </c>
      <c r="D1822" s="8" t="str">
        <f>"Q"&amp;ROUNDUP(MONTH(SalesDataTable[[#This Row],[Order Date]])/3,0)</f>
        <v>Q3</v>
      </c>
      <c r="E1822" s="3">
        <f>MONTH(SalesDataTable[[#This Row],[Order Date]])</f>
        <v>9</v>
      </c>
      <c r="F1822" s="3" t="str">
        <f>TEXT(SalesDataTable[[#This Row],[Order Date]],"MMM")</f>
        <v>Sep</v>
      </c>
      <c r="G1822" s="3" t="s">
        <v>6</v>
      </c>
      <c r="H1822" s="3" t="s">
        <v>43</v>
      </c>
      <c r="I1822" s="3" t="s">
        <v>2</v>
      </c>
      <c r="J1822" s="3" t="s">
        <v>3</v>
      </c>
      <c r="K1822" s="3" t="s">
        <v>23</v>
      </c>
      <c r="L1822" s="3" t="s">
        <v>51</v>
      </c>
      <c r="M1822" s="4">
        <v>1</v>
      </c>
      <c r="N1822" s="5">
        <v>121.59</v>
      </c>
      <c r="O1822" s="6">
        <v>0</v>
      </c>
      <c r="P1822" s="5">
        <v>62.44</v>
      </c>
      <c r="Q1822" s="5">
        <f t="shared" si="112"/>
        <v>121.59</v>
      </c>
      <c r="R1822" s="5">
        <f t="shared" si="113"/>
        <v>62.44</v>
      </c>
      <c r="S1822" s="5">
        <f t="shared" si="114"/>
        <v>59.150000000000006</v>
      </c>
      <c r="T1822" s="7">
        <f t="shared" si="115"/>
        <v>0.4864709268854347</v>
      </c>
    </row>
    <row r="1823" spans="1:20" ht="15.5" x14ac:dyDescent="0.35">
      <c r="A1823" s="1">
        <v>2077</v>
      </c>
      <c r="B1823" s="2">
        <v>46270</v>
      </c>
      <c r="C1823" s="3">
        <f>YEAR(SalesDataTable[[#This Row],[Order Date]])</f>
        <v>2026</v>
      </c>
      <c r="D1823" s="8" t="str">
        <f>"Q"&amp;ROUNDUP(MONTH(SalesDataTable[[#This Row],[Order Date]])/3,0)</f>
        <v>Q3</v>
      </c>
      <c r="E1823" s="3">
        <f>MONTH(SalesDataTable[[#This Row],[Order Date]])</f>
        <v>9</v>
      </c>
      <c r="F1823" s="3" t="str">
        <f>TEXT(SalesDataTable[[#This Row],[Order Date]],"MMM")</f>
        <v>Sep</v>
      </c>
      <c r="G1823" s="3" t="s">
        <v>20</v>
      </c>
      <c r="H1823" s="3" t="s">
        <v>33</v>
      </c>
      <c r="I1823" s="3" t="s">
        <v>8</v>
      </c>
      <c r="J1823" s="3" t="s">
        <v>16</v>
      </c>
      <c r="K1823" s="3" t="s">
        <v>9</v>
      </c>
      <c r="L1823" s="3" t="s">
        <v>37</v>
      </c>
      <c r="M1823" s="4">
        <v>4</v>
      </c>
      <c r="N1823" s="5">
        <v>152.99</v>
      </c>
      <c r="O1823" s="6">
        <v>0.15</v>
      </c>
      <c r="P1823" s="5">
        <v>77.12</v>
      </c>
      <c r="Q1823" s="5">
        <f t="shared" si="112"/>
        <v>520.16600000000005</v>
      </c>
      <c r="R1823" s="5">
        <f t="shared" si="113"/>
        <v>308.48</v>
      </c>
      <c r="S1823" s="5">
        <f t="shared" si="114"/>
        <v>211.68600000000004</v>
      </c>
      <c r="T1823" s="7">
        <f t="shared" si="115"/>
        <v>0.40695854784818697</v>
      </c>
    </row>
    <row r="1824" spans="1:20" ht="15.5" x14ac:dyDescent="0.35">
      <c r="A1824" s="1">
        <v>2879</v>
      </c>
      <c r="B1824" s="2">
        <v>46270</v>
      </c>
      <c r="C1824" s="3">
        <f>YEAR(SalesDataTable[[#This Row],[Order Date]])</f>
        <v>2026</v>
      </c>
      <c r="D1824" s="8" t="str">
        <f>"Q"&amp;ROUNDUP(MONTH(SalesDataTable[[#This Row],[Order Date]])/3,0)</f>
        <v>Q3</v>
      </c>
      <c r="E1824" s="3">
        <f>MONTH(SalesDataTable[[#This Row],[Order Date]])</f>
        <v>9</v>
      </c>
      <c r="F1824" s="3" t="str">
        <f>TEXT(SalesDataTable[[#This Row],[Order Date]],"MMM")</f>
        <v>Sep</v>
      </c>
      <c r="G1824" s="3" t="s">
        <v>11</v>
      </c>
      <c r="H1824" s="3" t="s">
        <v>39</v>
      </c>
      <c r="I1824" s="3" t="s">
        <v>2</v>
      </c>
      <c r="J1824" s="3" t="s">
        <v>16</v>
      </c>
      <c r="K1824" s="3" t="s">
        <v>14</v>
      </c>
      <c r="L1824" s="3" t="s">
        <v>15</v>
      </c>
      <c r="M1824" s="4">
        <v>3</v>
      </c>
      <c r="N1824" s="5">
        <v>36.19</v>
      </c>
      <c r="O1824" s="6">
        <v>0.1</v>
      </c>
      <c r="P1824" s="5">
        <v>13.97</v>
      </c>
      <c r="Q1824" s="5">
        <f t="shared" si="112"/>
        <v>97.712999999999994</v>
      </c>
      <c r="R1824" s="5">
        <f t="shared" si="113"/>
        <v>41.910000000000004</v>
      </c>
      <c r="S1824" s="5">
        <f t="shared" si="114"/>
        <v>55.80299999999999</v>
      </c>
      <c r="T1824" s="7">
        <f t="shared" si="115"/>
        <v>0.57109084768659235</v>
      </c>
    </row>
    <row r="1825" spans="1:20" ht="15.5" x14ac:dyDescent="0.35">
      <c r="A1825" s="1">
        <v>3353</v>
      </c>
      <c r="B1825" s="2">
        <v>46270</v>
      </c>
      <c r="C1825" s="3">
        <f>YEAR(SalesDataTable[[#This Row],[Order Date]])</f>
        <v>2026</v>
      </c>
      <c r="D1825" s="8" t="str">
        <f>"Q"&amp;ROUNDUP(MONTH(SalesDataTable[[#This Row],[Order Date]])/3,0)</f>
        <v>Q3</v>
      </c>
      <c r="E1825" s="3">
        <f>MONTH(SalesDataTable[[#This Row],[Order Date]])</f>
        <v>9</v>
      </c>
      <c r="F1825" s="3" t="str">
        <f>TEXT(SalesDataTable[[#This Row],[Order Date]],"MMM")</f>
        <v>Sep</v>
      </c>
      <c r="G1825" s="3" t="s">
        <v>11</v>
      </c>
      <c r="H1825" s="3" t="s">
        <v>52</v>
      </c>
      <c r="I1825" s="3" t="s">
        <v>19</v>
      </c>
      <c r="J1825" s="3" t="s">
        <v>13</v>
      </c>
      <c r="K1825" s="3" t="s">
        <v>9</v>
      </c>
      <c r="L1825" s="3" t="s">
        <v>17</v>
      </c>
      <c r="M1825" s="4">
        <v>2</v>
      </c>
      <c r="N1825" s="5">
        <v>142.44</v>
      </c>
      <c r="O1825" s="6">
        <v>0</v>
      </c>
      <c r="P1825" s="5">
        <v>77.33</v>
      </c>
      <c r="Q1825" s="5">
        <f t="shared" si="112"/>
        <v>284.88</v>
      </c>
      <c r="R1825" s="5">
        <f t="shared" si="113"/>
        <v>154.66</v>
      </c>
      <c r="S1825" s="5">
        <f t="shared" si="114"/>
        <v>130.22</v>
      </c>
      <c r="T1825" s="7">
        <f t="shared" si="115"/>
        <v>0.45710474585790506</v>
      </c>
    </row>
    <row r="1826" spans="1:20" ht="15.5" x14ac:dyDescent="0.35">
      <c r="A1826" s="1">
        <v>3514</v>
      </c>
      <c r="B1826" s="2">
        <v>46270</v>
      </c>
      <c r="C1826" s="3">
        <f>YEAR(SalesDataTable[[#This Row],[Order Date]])</f>
        <v>2026</v>
      </c>
      <c r="D1826" s="8" t="str">
        <f>"Q"&amp;ROUNDUP(MONTH(SalesDataTable[[#This Row],[Order Date]])/3,0)</f>
        <v>Q3</v>
      </c>
      <c r="E1826" s="3">
        <f>MONTH(SalesDataTable[[#This Row],[Order Date]])</f>
        <v>9</v>
      </c>
      <c r="F1826" s="3" t="str">
        <f>TEXT(SalesDataTable[[#This Row],[Order Date]],"MMM")</f>
        <v>Sep</v>
      </c>
      <c r="G1826" s="3" t="s">
        <v>6</v>
      </c>
      <c r="H1826" s="3" t="s">
        <v>27</v>
      </c>
      <c r="I1826" s="3" t="s">
        <v>2</v>
      </c>
      <c r="J1826" s="3" t="s">
        <v>13</v>
      </c>
      <c r="K1826" s="3" t="s">
        <v>14</v>
      </c>
      <c r="L1826" s="3" t="s">
        <v>44</v>
      </c>
      <c r="M1826" s="4">
        <v>2</v>
      </c>
      <c r="N1826" s="5">
        <v>133.81</v>
      </c>
      <c r="O1826" s="6">
        <v>0</v>
      </c>
      <c r="P1826" s="5">
        <v>66.78</v>
      </c>
      <c r="Q1826" s="5">
        <f t="shared" si="112"/>
        <v>267.62</v>
      </c>
      <c r="R1826" s="5">
        <f t="shared" si="113"/>
        <v>133.56</v>
      </c>
      <c r="S1826" s="5">
        <f t="shared" si="114"/>
        <v>134.06</v>
      </c>
      <c r="T1826" s="7">
        <f t="shared" si="115"/>
        <v>0.5009341603766535</v>
      </c>
    </row>
    <row r="1827" spans="1:20" ht="15.5" x14ac:dyDescent="0.35">
      <c r="A1827" s="1">
        <v>3964</v>
      </c>
      <c r="B1827" s="2">
        <v>46270</v>
      </c>
      <c r="C1827" s="3">
        <f>YEAR(SalesDataTable[[#This Row],[Order Date]])</f>
        <v>2026</v>
      </c>
      <c r="D1827" s="8" t="str">
        <f>"Q"&amp;ROUNDUP(MONTH(SalesDataTable[[#This Row],[Order Date]])/3,0)</f>
        <v>Q3</v>
      </c>
      <c r="E1827" s="3">
        <f>MONTH(SalesDataTable[[#This Row],[Order Date]])</f>
        <v>9</v>
      </c>
      <c r="F1827" s="3" t="str">
        <f>TEXT(SalesDataTable[[#This Row],[Order Date]],"MMM")</f>
        <v>Sep</v>
      </c>
      <c r="G1827" s="3" t="s">
        <v>6</v>
      </c>
      <c r="H1827" s="3" t="s">
        <v>43</v>
      </c>
      <c r="I1827" s="3" t="s">
        <v>19</v>
      </c>
      <c r="J1827" s="3" t="s">
        <v>13</v>
      </c>
      <c r="K1827" s="3" t="s">
        <v>34</v>
      </c>
      <c r="L1827" s="3" t="s">
        <v>35</v>
      </c>
      <c r="M1827" s="4">
        <v>2</v>
      </c>
      <c r="N1827" s="5">
        <v>40.49</v>
      </c>
      <c r="O1827" s="6">
        <v>0.15</v>
      </c>
      <c r="P1827" s="5">
        <v>14.32</v>
      </c>
      <c r="Q1827" s="5">
        <f t="shared" si="112"/>
        <v>68.832999999999998</v>
      </c>
      <c r="R1827" s="5">
        <f t="shared" si="113"/>
        <v>28.64</v>
      </c>
      <c r="S1827" s="5">
        <f t="shared" si="114"/>
        <v>40.192999999999998</v>
      </c>
      <c r="T1827" s="7">
        <f t="shared" si="115"/>
        <v>0.58392050324698908</v>
      </c>
    </row>
    <row r="1828" spans="1:20" ht="15.5" x14ac:dyDescent="0.35">
      <c r="A1828" s="1">
        <v>4599</v>
      </c>
      <c r="B1828" s="2">
        <v>46270</v>
      </c>
      <c r="C1828" s="3">
        <f>YEAR(SalesDataTable[[#This Row],[Order Date]])</f>
        <v>2026</v>
      </c>
      <c r="D1828" s="8" t="str">
        <f>"Q"&amp;ROUNDUP(MONTH(SalesDataTable[[#This Row],[Order Date]])/3,0)</f>
        <v>Q3</v>
      </c>
      <c r="E1828" s="3">
        <f>MONTH(SalesDataTable[[#This Row],[Order Date]])</f>
        <v>9</v>
      </c>
      <c r="F1828" s="3" t="str">
        <f>TEXT(SalesDataTable[[#This Row],[Order Date]],"MMM")</f>
        <v>Sep</v>
      </c>
      <c r="G1828" s="3" t="s">
        <v>11</v>
      </c>
      <c r="H1828" s="3" t="s">
        <v>12</v>
      </c>
      <c r="I1828" s="3" t="s">
        <v>2</v>
      </c>
      <c r="J1828" s="3" t="s">
        <v>16</v>
      </c>
      <c r="K1828" s="3" t="s">
        <v>23</v>
      </c>
      <c r="L1828" s="3" t="s">
        <v>29</v>
      </c>
      <c r="M1828" s="4">
        <v>4</v>
      </c>
      <c r="N1828" s="5">
        <v>198.1</v>
      </c>
      <c r="O1828" s="6">
        <v>0</v>
      </c>
      <c r="P1828" s="5">
        <v>101.61</v>
      </c>
      <c r="Q1828" s="5">
        <f t="shared" si="112"/>
        <v>792.4</v>
      </c>
      <c r="R1828" s="5">
        <f t="shared" si="113"/>
        <v>406.44</v>
      </c>
      <c r="S1828" s="5">
        <f t="shared" si="114"/>
        <v>385.96</v>
      </c>
      <c r="T1828" s="7">
        <f t="shared" si="115"/>
        <v>0.48707723372034323</v>
      </c>
    </row>
    <row r="1829" spans="1:20" ht="15.5" x14ac:dyDescent="0.35">
      <c r="A1829" s="1">
        <v>5030</v>
      </c>
      <c r="B1829" s="2">
        <v>46270</v>
      </c>
      <c r="C1829" s="3">
        <f>YEAR(SalesDataTable[[#This Row],[Order Date]])</f>
        <v>2026</v>
      </c>
      <c r="D1829" s="8" t="str">
        <f>"Q"&amp;ROUNDUP(MONTH(SalesDataTable[[#This Row],[Order Date]])/3,0)</f>
        <v>Q3</v>
      </c>
      <c r="E1829" s="3">
        <f>MONTH(SalesDataTable[[#This Row],[Order Date]])</f>
        <v>9</v>
      </c>
      <c r="F1829" s="3" t="str">
        <f>TEXT(SalesDataTable[[#This Row],[Order Date]],"MMM")</f>
        <v>Sep</v>
      </c>
      <c r="G1829" s="3" t="s">
        <v>6</v>
      </c>
      <c r="H1829" s="3" t="s">
        <v>43</v>
      </c>
      <c r="I1829" s="3" t="s">
        <v>19</v>
      </c>
      <c r="J1829" s="3" t="s">
        <v>13</v>
      </c>
      <c r="K1829" s="3" t="s">
        <v>4</v>
      </c>
      <c r="L1829" s="3" t="s">
        <v>5</v>
      </c>
      <c r="M1829" s="4">
        <v>1</v>
      </c>
      <c r="N1829" s="5">
        <v>83.73</v>
      </c>
      <c r="O1829" s="6">
        <v>0.15</v>
      </c>
      <c r="P1829" s="5">
        <v>43.34</v>
      </c>
      <c r="Q1829" s="5">
        <f t="shared" si="112"/>
        <v>71.170500000000004</v>
      </c>
      <c r="R1829" s="5">
        <f t="shared" si="113"/>
        <v>43.34</v>
      </c>
      <c r="S1829" s="5">
        <f t="shared" si="114"/>
        <v>27.830500000000001</v>
      </c>
      <c r="T1829" s="7">
        <f t="shared" si="115"/>
        <v>0.39103982689457006</v>
      </c>
    </row>
    <row r="1830" spans="1:20" ht="15.5" x14ac:dyDescent="0.35">
      <c r="A1830" s="1">
        <v>1593</v>
      </c>
      <c r="B1830" s="2">
        <v>46271</v>
      </c>
      <c r="C1830" s="3">
        <f>YEAR(SalesDataTable[[#This Row],[Order Date]])</f>
        <v>2026</v>
      </c>
      <c r="D1830" s="8" t="str">
        <f>"Q"&amp;ROUNDUP(MONTH(SalesDataTable[[#This Row],[Order Date]])/3,0)</f>
        <v>Q3</v>
      </c>
      <c r="E1830" s="3">
        <f>MONTH(SalesDataTable[[#This Row],[Order Date]])</f>
        <v>9</v>
      </c>
      <c r="F1830" s="3" t="str">
        <f>TEXT(SalesDataTable[[#This Row],[Order Date]],"MMM")</f>
        <v>Sep</v>
      </c>
      <c r="G1830" s="3" t="s">
        <v>6</v>
      </c>
      <c r="H1830" s="3" t="s">
        <v>49</v>
      </c>
      <c r="I1830" s="3" t="s">
        <v>19</v>
      </c>
      <c r="J1830" s="3" t="s">
        <v>13</v>
      </c>
      <c r="K1830" s="3" t="s">
        <v>23</v>
      </c>
      <c r="L1830" s="3" t="s">
        <v>29</v>
      </c>
      <c r="M1830" s="4">
        <v>2</v>
      </c>
      <c r="N1830" s="5">
        <v>194.92</v>
      </c>
      <c r="O1830" s="6">
        <v>0</v>
      </c>
      <c r="P1830" s="5">
        <v>102.66</v>
      </c>
      <c r="Q1830" s="5">
        <f t="shared" si="112"/>
        <v>389.84</v>
      </c>
      <c r="R1830" s="5">
        <f t="shared" si="113"/>
        <v>205.32</v>
      </c>
      <c r="S1830" s="5">
        <f t="shared" si="114"/>
        <v>184.51999999999998</v>
      </c>
      <c r="T1830" s="7">
        <f t="shared" si="115"/>
        <v>0.47332238867227577</v>
      </c>
    </row>
    <row r="1831" spans="1:20" ht="15.5" x14ac:dyDescent="0.35">
      <c r="A1831" s="1">
        <v>1818</v>
      </c>
      <c r="B1831" s="2">
        <v>46271</v>
      </c>
      <c r="C1831" s="3">
        <f>YEAR(SalesDataTable[[#This Row],[Order Date]])</f>
        <v>2026</v>
      </c>
      <c r="D1831" s="8" t="str">
        <f>"Q"&amp;ROUNDUP(MONTH(SalesDataTable[[#This Row],[Order Date]])/3,0)</f>
        <v>Q3</v>
      </c>
      <c r="E1831" s="3">
        <f>MONTH(SalesDataTable[[#This Row],[Order Date]])</f>
        <v>9</v>
      </c>
      <c r="F1831" s="3" t="str">
        <f>TEXT(SalesDataTable[[#This Row],[Order Date]],"MMM")</f>
        <v>Sep</v>
      </c>
      <c r="G1831" s="3" t="s">
        <v>6</v>
      </c>
      <c r="H1831" s="3" t="s">
        <v>43</v>
      </c>
      <c r="I1831" s="3" t="s">
        <v>19</v>
      </c>
      <c r="J1831" s="3" t="s">
        <v>13</v>
      </c>
      <c r="K1831" s="3" t="s">
        <v>14</v>
      </c>
      <c r="L1831" s="3" t="s">
        <v>48</v>
      </c>
      <c r="M1831" s="4">
        <v>1</v>
      </c>
      <c r="N1831" s="5">
        <v>161.03</v>
      </c>
      <c r="O1831" s="6">
        <v>0</v>
      </c>
      <c r="P1831" s="5">
        <v>89.86</v>
      </c>
      <c r="Q1831" s="5">
        <f t="shared" si="112"/>
        <v>161.03</v>
      </c>
      <c r="R1831" s="5">
        <f t="shared" si="113"/>
        <v>89.86</v>
      </c>
      <c r="S1831" s="5">
        <f t="shared" si="114"/>
        <v>71.17</v>
      </c>
      <c r="T1831" s="7">
        <f t="shared" si="115"/>
        <v>0.44196733527914056</v>
      </c>
    </row>
    <row r="1832" spans="1:20" ht="15.5" x14ac:dyDescent="0.35">
      <c r="A1832" s="1">
        <v>2370</v>
      </c>
      <c r="B1832" s="2">
        <v>46271</v>
      </c>
      <c r="C1832" s="3">
        <f>YEAR(SalesDataTable[[#This Row],[Order Date]])</f>
        <v>2026</v>
      </c>
      <c r="D1832" s="8" t="str">
        <f>"Q"&amp;ROUNDUP(MONTH(SalesDataTable[[#This Row],[Order Date]])/3,0)</f>
        <v>Q3</v>
      </c>
      <c r="E1832" s="3">
        <f>MONTH(SalesDataTable[[#This Row],[Order Date]])</f>
        <v>9</v>
      </c>
      <c r="F1832" s="3" t="str">
        <f>TEXT(SalesDataTable[[#This Row],[Order Date]],"MMM")</f>
        <v>Sep</v>
      </c>
      <c r="G1832" s="3" t="s">
        <v>20</v>
      </c>
      <c r="H1832" s="3" t="s">
        <v>21</v>
      </c>
      <c r="I1832" s="3" t="s">
        <v>28</v>
      </c>
      <c r="J1832" s="3" t="s">
        <v>13</v>
      </c>
      <c r="K1832" s="3" t="s">
        <v>34</v>
      </c>
      <c r="L1832" s="3" t="s">
        <v>42</v>
      </c>
      <c r="M1832" s="4">
        <v>1</v>
      </c>
      <c r="N1832" s="5">
        <v>35.68</v>
      </c>
      <c r="O1832" s="6">
        <v>0.05</v>
      </c>
      <c r="P1832" s="5">
        <v>13.76</v>
      </c>
      <c r="Q1832" s="5">
        <f t="shared" si="112"/>
        <v>33.896000000000001</v>
      </c>
      <c r="R1832" s="5">
        <f t="shared" si="113"/>
        <v>13.76</v>
      </c>
      <c r="S1832" s="5">
        <f t="shared" si="114"/>
        <v>20.136000000000003</v>
      </c>
      <c r="T1832" s="7">
        <f t="shared" si="115"/>
        <v>0.59405239556289835</v>
      </c>
    </row>
    <row r="1833" spans="1:20" ht="15.5" x14ac:dyDescent="0.35">
      <c r="A1833" s="1">
        <v>2726</v>
      </c>
      <c r="B1833" s="2">
        <v>46271</v>
      </c>
      <c r="C1833" s="3">
        <f>YEAR(SalesDataTable[[#This Row],[Order Date]])</f>
        <v>2026</v>
      </c>
      <c r="D1833" s="8" t="str">
        <f>"Q"&amp;ROUNDUP(MONTH(SalesDataTable[[#This Row],[Order Date]])/3,0)</f>
        <v>Q3</v>
      </c>
      <c r="E1833" s="3">
        <f>MONTH(SalesDataTable[[#This Row],[Order Date]])</f>
        <v>9</v>
      </c>
      <c r="F1833" s="3" t="str">
        <f>TEXT(SalesDataTable[[#This Row],[Order Date]],"MMM")</f>
        <v>Sep</v>
      </c>
      <c r="G1833" s="3" t="s">
        <v>6</v>
      </c>
      <c r="H1833" s="3" t="s">
        <v>27</v>
      </c>
      <c r="I1833" s="3" t="s">
        <v>2</v>
      </c>
      <c r="J1833" s="3" t="s">
        <v>13</v>
      </c>
      <c r="K1833" s="3" t="s">
        <v>4</v>
      </c>
      <c r="L1833" s="3" t="s">
        <v>26</v>
      </c>
      <c r="M1833" s="4">
        <v>1</v>
      </c>
      <c r="N1833" s="5">
        <v>39.68</v>
      </c>
      <c r="O1833" s="6">
        <v>0.05</v>
      </c>
      <c r="P1833" s="5">
        <v>16.63</v>
      </c>
      <c r="Q1833" s="5">
        <f t="shared" si="112"/>
        <v>37.695999999999998</v>
      </c>
      <c r="R1833" s="5">
        <f t="shared" si="113"/>
        <v>16.63</v>
      </c>
      <c r="S1833" s="5">
        <f t="shared" si="114"/>
        <v>21.065999999999999</v>
      </c>
      <c r="T1833" s="7">
        <f t="shared" si="115"/>
        <v>0.55883913412563668</v>
      </c>
    </row>
    <row r="1834" spans="1:20" ht="15.5" x14ac:dyDescent="0.35">
      <c r="A1834" s="1">
        <v>2755</v>
      </c>
      <c r="B1834" s="2">
        <v>46271</v>
      </c>
      <c r="C1834" s="3">
        <f>YEAR(SalesDataTable[[#This Row],[Order Date]])</f>
        <v>2026</v>
      </c>
      <c r="D1834" s="8" t="str">
        <f>"Q"&amp;ROUNDUP(MONTH(SalesDataTable[[#This Row],[Order Date]])/3,0)</f>
        <v>Q3</v>
      </c>
      <c r="E1834" s="3">
        <f>MONTH(SalesDataTable[[#This Row],[Order Date]])</f>
        <v>9</v>
      </c>
      <c r="F1834" s="3" t="str">
        <f>TEXT(SalesDataTable[[#This Row],[Order Date]],"MMM")</f>
        <v>Sep</v>
      </c>
      <c r="G1834" s="3" t="s">
        <v>11</v>
      </c>
      <c r="H1834" s="3" t="s">
        <v>39</v>
      </c>
      <c r="I1834" s="3" t="s">
        <v>2</v>
      </c>
      <c r="J1834" s="3" t="s">
        <v>13</v>
      </c>
      <c r="K1834" s="3" t="s">
        <v>9</v>
      </c>
      <c r="L1834" s="3" t="s">
        <v>17</v>
      </c>
      <c r="M1834" s="4">
        <v>3</v>
      </c>
      <c r="N1834" s="5">
        <v>146.22</v>
      </c>
      <c r="O1834" s="6">
        <v>0</v>
      </c>
      <c r="P1834" s="5">
        <v>80.13</v>
      </c>
      <c r="Q1834" s="5">
        <f t="shared" si="112"/>
        <v>438.65999999999997</v>
      </c>
      <c r="R1834" s="5">
        <f t="shared" si="113"/>
        <v>240.39</v>
      </c>
      <c r="S1834" s="5">
        <f t="shared" si="114"/>
        <v>198.26999999999998</v>
      </c>
      <c r="T1834" s="7">
        <f t="shared" si="115"/>
        <v>0.4519901518260156</v>
      </c>
    </row>
    <row r="1835" spans="1:20" ht="15.5" x14ac:dyDescent="0.35">
      <c r="A1835" s="1">
        <v>3187</v>
      </c>
      <c r="B1835" s="2">
        <v>46271</v>
      </c>
      <c r="C1835" s="3">
        <f>YEAR(SalesDataTable[[#This Row],[Order Date]])</f>
        <v>2026</v>
      </c>
      <c r="D1835" s="8" t="str">
        <f>"Q"&amp;ROUNDUP(MONTH(SalesDataTable[[#This Row],[Order Date]])/3,0)</f>
        <v>Q3</v>
      </c>
      <c r="E1835" s="3">
        <f>MONTH(SalesDataTable[[#This Row],[Order Date]])</f>
        <v>9</v>
      </c>
      <c r="F1835" s="3" t="str">
        <f>TEXT(SalesDataTable[[#This Row],[Order Date]],"MMM")</f>
        <v>Sep</v>
      </c>
      <c r="G1835" s="3" t="s">
        <v>20</v>
      </c>
      <c r="H1835" s="3" t="s">
        <v>31</v>
      </c>
      <c r="I1835" s="3" t="s">
        <v>19</v>
      </c>
      <c r="J1835" s="3" t="s">
        <v>3</v>
      </c>
      <c r="K1835" s="3" t="s">
        <v>9</v>
      </c>
      <c r="L1835" s="3" t="s">
        <v>46</v>
      </c>
      <c r="M1835" s="4">
        <v>1</v>
      </c>
      <c r="N1835" s="5">
        <v>71.680000000000007</v>
      </c>
      <c r="O1835" s="6">
        <v>0</v>
      </c>
      <c r="P1835" s="5">
        <v>31.87</v>
      </c>
      <c r="Q1835" s="5">
        <f t="shared" si="112"/>
        <v>71.680000000000007</v>
      </c>
      <c r="R1835" s="5">
        <f t="shared" si="113"/>
        <v>31.87</v>
      </c>
      <c r="S1835" s="5">
        <f t="shared" si="114"/>
        <v>39.81</v>
      </c>
      <c r="T1835" s="7">
        <f t="shared" si="115"/>
        <v>0.5553850446428571</v>
      </c>
    </row>
    <row r="1836" spans="1:20" ht="15.5" x14ac:dyDescent="0.35">
      <c r="A1836" s="1">
        <v>3471</v>
      </c>
      <c r="B1836" s="2">
        <v>46271</v>
      </c>
      <c r="C1836" s="3">
        <f>YEAR(SalesDataTable[[#This Row],[Order Date]])</f>
        <v>2026</v>
      </c>
      <c r="D1836" s="8" t="str">
        <f>"Q"&amp;ROUNDUP(MONTH(SalesDataTable[[#This Row],[Order Date]])/3,0)</f>
        <v>Q3</v>
      </c>
      <c r="E1836" s="3">
        <f>MONTH(SalesDataTable[[#This Row],[Order Date]])</f>
        <v>9</v>
      </c>
      <c r="F1836" s="3" t="str">
        <f>TEXT(SalesDataTable[[#This Row],[Order Date]],"MMM")</f>
        <v>Sep</v>
      </c>
      <c r="G1836" s="3" t="s">
        <v>11</v>
      </c>
      <c r="H1836" s="3" t="s">
        <v>39</v>
      </c>
      <c r="I1836" s="3" t="s">
        <v>28</v>
      </c>
      <c r="J1836" s="3" t="s">
        <v>13</v>
      </c>
      <c r="K1836" s="3" t="s">
        <v>34</v>
      </c>
      <c r="L1836" s="3" t="s">
        <v>45</v>
      </c>
      <c r="M1836" s="4">
        <v>2</v>
      </c>
      <c r="N1836" s="5">
        <v>51.77</v>
      </c>
      <c r="O1836" s="6">
        <v>0</v>
      </c>
      <c r="P1836" s="5">
        <v>21.46</v>
      </c>
      <c r="Q1836" s="5">
        <f t="shared" si="112"/>
        <v>103.54</v>
      </c>
      <c r="R1836" s="5">
        <f t="shared" si="113"/>
        <v>42.92</v>
      </c>
      <c r="S1836" s="5">
        <f t="shared" si="114"/>
        <v>60.620000000000005</v>
      </c>
      <c r="T1836" s="7">
        <f t="shared" si="115"/>
        <v>0.58547421286459345</v>
      </c>
    </row>
    <row r="1837" spans="1:20" ht="15.5" x14ac:dyDescent="0.35">
      <c r="A1837" s="1">
        <v>3529</v>
      </c>
      <c r="B1837" s="2">
        <v>46271</v>
      </c>
      <c r="C1837" s="3">
        <f>YEAR(SalesDataTable[[#This Row],[Order Date]])</f>
        <v>2026</v>
      </c>
      <c r="D1837" s="8" t="str">
        <f>"Q"&amp;ROUNDUP(MONTH(SalesDataTable[[#This Row],[Order Date]])/3,0)</f>
        <v>Q3</v>
      </c>
      <c r="E1837" s="3">
        <f>MONTH(SalesDataTable[[#This Row],[Order Date]])</f>
        <v>9</v>
      </c>
      <c r="F1837" s="3" t="str">
        <f>TEXT(SalesDataTable[[#This Row],[Order Date]],"MMM")</f>
        <v>Sep</v>
      </c>
      <c r="G1837" s="3" t="s">
        <v>11</v>
      </c>
      <c r="H1837" s="3" t="s">
        <v>25</v>
      </c>
      <c r="I1837" s="3" t="s">
        <v>8</v>
      </c>
      <c r="J1837" s="3" t="s">
        <v>3</v>
      </c>
      <c r="K1837" s="3" t="s">
        <v>34</v>
      </c>
      <c r="L1837" s="3" t="s">
        <v>35</v>
      </c>
      <c r="M1837" s="4">
        <v>4</v>
      </c>
      <c r="N1837" s="5">
        <v>39.4</v>
      </c>
      <c r="O1837" s="6">
        <v>0.15</v>
      </c>
      <c r="P1837" s="5">
        <v>14.95</v>
      </c>
      <c r="Q1837" s="5">
        <f t="shared" si="112"/>
        <v>133.95999999999998</v>
      </c>
      <c r="R1837" s="5">
        <f t="shared" si="113"/>
        <v>59.8</v>
      </c>
      <c r="S1837" s="5">
        <f t="shared" si="114"/>
        <v>74.159999999999982</v>
      </c>
      <c r="T1837" s="7">
        <f t="shared" si="115"/>
        <v>0.55359808898178553</v>
      </c>
    </row>
    <row r="1838" spans="1:20" ht="15.5" x14ac:dyDescent="0.35">
      <c r="A1838" s="1">
        <v>3549</v>
      </c>
      <c r="B1838" s="2">
        <v>46271</v>
      </c>
      <c r="C1838" s="3">
        <f>YEAR(SalesDataTable[[#This Row],[Order Date]])</f>
        <v>2026</v>
      </c>
      <c r="D1838" s="8" t="str">
        <f>"Q"&amp;ROUNDUP(MONTH(SalesDataTable[[#This Row],[Order Date]])/3,0)</f>
        <v>Q3</v>
      </c>
      <c r="E1838" s="3">
        <f>MONTH(SalesDataTable[[#This Row],[Order Date]])</f>
        <v>9</v>
      </c>
      <c r="F1838" s="3" t="str">
        <f>TEXT(SalesDataTable[[#This Row],[Order Date]],"MMM")</f>
        <v>Sep</v>
      </c>
      <c r="G1838" s="3" t="s">
        <v>20</v>
      </c>
      <c r="H1838" s="3" t="s">
        <v>33</v>
      </c>
      <c r="I1838" s="3" t="s">
        <v>2</v>
      </c>
      <c r="J1838" s="3" t="s">
        <v>13</v>
      </c>
      <c r="K1838" s="3" t="s">
        <v>14</v>
      </c>
      <c r="L1838" s="3" t="s">
        <v>32</v>
      </c>
      <c r="M1838" s="4">
        <v>1</v>
      </c>
      <c r="N1838" s="5">
        <v>47.17</v>
      </c>
      <c r="O1838" s="6">
        <v>0</v>
      </c>
      <c r="P1838" s="5">
        <v>18.64</v>
      </c>
      <c r="Q1838" s="5">
        <f t="shared" si="112"/>
        <v>47.17</v>
      </c>
      <c r="R1838" s="5">
        <f t="shared" si="113"/>
        <v>18.64</v>
      </c>
      <c r="S1838" s="5">
        <f t="shared" si="114"/>
        <v>28.53</v>
      </c>
      <c r="T1838" s="7">
        <f t="shared" si="115"/>
        <v>0.60483358066567738</v>
      </c>
    </row>
    <row r="1839" spans="1:20" ht="15.5" x14ac:dyDescent="0.35">
      <c r="A1839" s="1">
        <v>4003</v>
      </c>
      <c r="B1839" s="2">
        <v>46271</v>
      </c>
      <c r="C1839" s="3">
        <f>YEAR(SalesDataTable[[#This Row],[Order Date]])</f>
        <v>2026</v>
      </c>
      <c r="D1839" s="8" t="str">
        <f>"Q"&amp;ROUNDUP(MONTH(SalesDataTable[[#This Row],[Order Date]])/3,0)</f>
        <v>Q3</v>
      </c>
      <c r="E1839" s="3">
        <f>MONTH(SalesDataTable[[#This Row],[Order Date]])</f>
        <v>9</v>
      </c>
      <c r="F1839" s="3" t="str">
        <f>TEXT(SalesDataTable[[#This Row],[Order Date]],"MMM")</f>
        <v>Sep</v>
      </c>
      <c r="G1839" s="3" t="s">
        <v>20</v>
      </c>
      <c r="H1839" s="3" t="s">
        <v>21</v>
      </c>
      <c r="I1839" s="3" t="s">
        <v>28</v>
      </c>
      <c r="J1839" s="3" t="s">
        <v>3</v>
      </c>
      <c r="K1839" s="3" t="s">
        <v>34</v>
      </c>
      <c r="L1839" s="3" t="s">
        <v>45</v>
      </c>
      <c r="M1839" s="4">
        <v>2</v>
      </c>
      <c r="N1839" s="5">
        <v>50.41</v>
      </c>
      <c r="O1839" s="6">
        <v>0.1</v>
      </c>
      <c r="P1839" s="5">
        <v>22.05</v>
      </c>
      <c r="Q1839" s="5">
        <f t="shared" si="112"/>
        <v>90.738</v>
      </c>
      <c r="R1839" s="5">
        <f t="shared" si="113"/>
        <v>44.1</v>
      </c>
      <c r="S1839" s="5">
        <f t="shared" si="114"/>
        <v>46.637999999999998</v>
      </c>
      <c r="T1839" s="7">
        <f t="shared" si="115"/>
        <v>0.51398532037294187</v>
      </c>
    </row>
    <row r="1840" spans="1:20" ht="15.5" x14ac:dyDescent="0.35">
      <c r="A1840" s="1">
        <v>4613</v>
      </c>
      <c r="B1840" s="2">
        <v>46271</v>
      </c>
      <c r="C1840" s="3">
        <f>YEAR(SalesDataTable[[#This Row],[Order Date]])</f>
        <v>2026</v>
      </c>
      <c r="D1840" s="8" t="str">
        <f>"Q"&amp;ROUNDUP(MONTH(SalesDataTable[[#This Row],[Order Date]])/3,0)</f>
        <v>Q3</v>
      </c>
      <c r="E1840" s="3">
        <f>MONTH(SalesDataTable[[#This Row],[Order Date]])</f>
        <v>9</v>
      </c>
      <c r="F1840" s="3" t="str">
        <f>TEXT(SalesDataTable[[#This Row],[Order Date]],"MMM")</f>
        <v>Sep</v>
      </c>
      <c r="G1840" s="3" t="s">
        <v>20</v>
      </c>
      <c r="H1840" s="3" t="s">
        <v>47</v>
      </c>
      <c r="I1840" s="3" t="s">
        <v>2</v>
      </c>
      <c r="J1840" s="3" t="s">
        <v>16</v>
      </c>
      <c r="K1840" s="3" t="s">
        <v>4</v>
      </c>
      <c r="L1840" s="3" t="s">
        <v>5</v>
      </c>
      <c r="M1840" s="4">
        <v>4</v>
      </c>
      <c r="N1840" s="5">
        <v>80.38</v>
      </c>
      <c r="O1840" s="6">
        <v>0.1</v>
      </c>
      <c r="P1840" s="5">
        <v>42.55</v>
      </c>
      <c r="Q1840" s="5">
        <f t="shared" si="112"/>
        <v>289.36799999999999</v>
      </c>
      <c r="R1840" s="5">
        <f t="shared" si="113"/>
        <v>170.2</v>
      </c>
      <c r="S1840" s="5">
        <f t="shared" si="114"/>
        <v>119.16800000000001</v>
      </c>
      <c r="T1840" s="7">
        <f t="shared" si="115"/>
        <v>0.41182162505874875</v>
      </c>
    </row>
    <row r="1841" spans="1:20" ht="15.5" x14ac:dyDescent="0.35">
      <c r="A1841" s="1">
        <v>75</v>
      </c>
      <c r="B1841" s="2">
        <v>46272</v>
      </c>
      <c r="C1841" s="3">
        <f>YEAR(SalesDataTable[[#This Row],[Order Date]])</f>
        <v>2026</v>
      </c>
      <c r="D1841" s="8" t="str">
        <f>"Q"&amp;ROUNDUP(MONTH(SalesDataTable[[#This Row],[Order Date]])/3,0)</f>
        <v>Q3</v>
      </c>
      <c r="E1841" s="3">
        <f>MONTH(SalesDataTable[[#This Row],[Order Date]])</f>
        <v>9</v>
      </c>
      <c r="F1841" s="3" t="str">
        <f>TEXT(SalesDataTable[[#This Row],[Order Date]],"MMM")</f>
        <v>Sep</v>
      </c>
      <c r="G1841" s="3" t="s">
        <v>0</v>
      </c>
      <c r="H1841" s="3" t="s">
        <v>1</v>
      </c>
      <c r="I1841" s="3" t="s">
        <v>2</v>
      </c>
      <c r="J1841" s="3" t="s">
        <v>16</v>
      </c>
      <c r="K1841" s="3" t="s">
        <v>34</v>
      </c>
      <c r="L1841" s="3" t="s">
        <v>35</v>
      </c>
      <c r="M1841" s="4">
        <v>2</v>
      </c>
      <c r="N1841" s="5">
        <v>40.78</v>
      </c>
      <c r="O1841" s="6">
        <v>0</v>
      </c>
      <c r="P1841" s="5">
        <v>15.04</v>
      </c>
      <c r="Q1841" s="5">
        <f t="shared" si="112"/>
        <v>81.56</v>
      </c>
      <c r="R1841" s="5">
        <f t="shared" si="113"/>
        <v>30.08</v>
      </c>
      <c r="S1841" s="5">
        <f t="shared" si="114"/>
        <v>51.480000000000004</v>
      </c>
      <c r="T1841" s="7">
        <f t="shared" si="115"/>
        <v>0.63119176066699367</v>
      </c>
    </row>
    <row r="1842" spans="1:20" ht="15.5" x14ac:dyDescent="0.35">
      <c r="A1842" s="1">
        <v>601</v>
      </c>
      <c r="B1842" s="2">
        <v>46272</v>
      </c>
      <c r="C1842" s="3">
        <f>YEAR(SalesDataTable[[#This Row],[Order Date]])</f>
        <v>2026</v>
      </c>
      <c r="D1842" s="8" t="str">
        <f>"Q"&amp;ROUNDUP(MONTH(SalesDataTable[[#This Row],[Order Date]])/3,0)</f>
        <v>Q3</v>
      </c>
      <c r="E1842" s="3">
        <f>MONTH(SalesDataTable[[#This Row],[Order Date]])</f>
        <v>9</v>
      </c>
      <c r="F1842" s="3" t="str">
        <f>TEXT(SalesDataTable[[#This Row],[Order Date]],"MMM")</f>
        <v>Sep</v>
      </c>
      <c r="G1842" s="3" t="s">
        <v>6</v>
      </c>
      <c r="H1842" s="3" t="s">
        <v>43</v>
      </c>
      <c r="I1842" s="3" t="s">
        <v>2</v>
      </c>
      <c r="J1842" s="3" t="s">
        <v>3</v>
      </c>
      <c r="K1842" s="3" t="s">
        <v>9</v>
      </c>
      <c r="L1842" s="3" t="s">
        <v>17</v>
      </c>
      <c r="M1842" s="4">
        <v>1</v>
      </c>
      <c r="N1842" s="5">
        <v>141.69</v>
      </c>
      <c r="O1842" s="6">
        <v>0</v>
      </c>
      <c r="P1842" s="5">
        <v>80.34</v>
      </c>
      <c r="Q1842" s="5">
        <f t="shared" si="112"/>
        <v>141.69</v>
      </c>
      <c r="R1842" s="5">
        <f t="shared" si="113"/>
        <v>80.34</v>
      </c>
      <c r="S1842" s="5">
        <f t="shared" si="114"/>
        <v>61.349999999999994</v>
      </c>
      <c r="T1842" s="7">
        <f t="shared" si="115"/>
        <v>0.43298750793986868</v>
      </c>
    </row>
    <row r="1843" spans="1:20" ht="15.5" x14ac:dyDescent="0.35">
      <c r="A1843" s="1">
        <v>1617</v>
      </c>
      <c r="B1843" s="2">
        <v>46272</v>
      </c>
      <c r="C1843" s="3">
        <f>YEAR(SalesDataTable[[#This Row],[Order Date]])</f>
        <v>2026</v>
      </c>
      <c r="D1843" s="8" t="str">
        <f>"Q"&amp;ROUNDUP(MONTH(SalesDataTable[[#This Row],[Order Date]])/3,0)</f>
        <v>Q3</v>
      </c>
      <c r="E1843" s="3">
        <f>MONTH(SalesDataTable[[#This Row],[Order Date]])</f>
        <v>9</v>
      </c>
      <c r="F1843" s="3" t="str">
        <f>TEXT(SalesDataTable[[#This Row],[Order Date]],"MMM")</f>
        <v>Sep</v>
      </c>
      <c r="G1843" s="3" t="s">
        <v>20</v>
      </c>
      <c r="H1843" s="3" t="s">
        <v>33</v>
      </c>
      <c r="I1843" s="3" t="s">
        <v>2</v>
      </c>
      <c r="J1843" s="3" t="s">
        <v>13</v>
      </c>
      <c r="K1843" s="3" t="s">
        <v>23</v>
      </c>
      <c r="L1843" s="3" t="s">
        <v>40</v>
      </c>
      <c r="M1843" s="4">
        <v>1</v>
      </c>
      <c r="N1843" s="5">
        <v>83.28</v>
      </c>
      <c r="O1843" s="6">
        <v>0.1</v>
      </c>
      <c r="P1843" s="5">
        <v>39.75</v>
      </c>
      <c r="Q1843" s="5">
        <f t="shared" si="112"/>
        <v>74.951999999999998</v>
      </c>
      <c r="R1843" s="5">
        <f t="shared" si="113"/>
        <v>39.75</v>
      </c>
      <c r="S1843" s="5">
        <f t="shared" si="114"/>
        <v>35.201999999999998</v>
      </c>
      <c r="T1843" s="7">
        <f t="shared" si="115"/>
        <v>0.46966058277297468</v>
      </c>
    </row>
    <row r="1844" spans="1:20" ht="15.5" x14ac:dyDescent="0.35">
      <c r="A1844" s="1">
        <v>2305</v>
      </c>
      <c r="B1844" s="2">
        <v>46272</v>
      </c>
      <c r="C1844" s="3">
        <f>YEAR(SalesDataTable[[#This Row],[Order Date]])</f>
        <v>2026</v>
      </c>
      <c r="D1844" s="8" t="str">
        <f>"Q"&amp;ROUNDUP(MONTH(SalesDataTable[[#This Row],[Order Date]])/3,0)</f>
        <v>Q3</v>
      </c>
      <c r="E1844" s="3">
        <f>MONTH(SalesDataTable[[#This Row],[Order Date]])</f>
        <v>9</v>
      </c>
      <c r="F1844" s="3" t="str">
        <f>TEXT(SalesDataTable[[#This Row],[Order Date]],"MMM")</f>
        <v>Sep</v>
      </c>
      <c r="G1844" s="3" t="s">
        <v>20</v>
      </c>
      <c r="H1844" s="3" t="s">
        <v>31</v>
      </c>
      <c r="I1844" s="3" t="s">
        <v>28</v>
      </c>
      <c r="J1844" s="3" t="s">
        <v>3</v>
      </c>
      <c r="K1844" s="3" t="s">
        <v>23</v>
      </c>
      <c r="L1844" s="3" t="s">
        <v>40</v>
      </c>
      <c r="M1844" s="4">
        <v>2</v>
      </c>
      <c r="N1844" s="5">
        <v>82.43</v>
      </c>
      <c r="O1844" s="6">
        <v>0</v>
      </c>
      <c r="P1844" s="5">
        <v>40.51</v>
      </c>
      <c r="Q1844" s="5">
        <f t="shared" si="112"/>
        <v>164.86</v>
      </c>
      <c r="R1844" s="5">
        <f t="shared" si="113"/>
        <v>81.02</v>
      </c>
      <c r="S1844" s="5">
        <f t="shared" si="114"/>
        <v>83.840000000000018</v>
      </c>
      <c r="T1844" s="7">
        <f t="shared" si="115"/>
        <v>0.50855271139148372</v>
      </c>
    </row>
    <row r="1845" spans="1:20" ht="15.5" x14ac:dyDescent="0.35">
      <c r="A1845" s="1">
        <v>2344</v>
      </c>
      <c r="B1845" s="2">
        <v>46272</v>
      </c>
      <c r="C1845" s="3">
        <f>YEAR(SalesDataTable[[#This Row],[Order Date]])</f>
        <v>2026</v>
      </c>
      <c r="D1845" s="8" t="str">
        <f>"Q"&amp;ROUNDUP(MONTH(SalesDataTable[[#This Row],[Order Date]])/3,0)</f>
        <v>Q3</v>
      </c>
      <c r="E1845" s="3">
        <f>MONTH(SalesDataTable[[#This Row],[Order Date]])</f>
        <v>9</v>
      </c>
      <c r="F1845" s="3" t="str">
        <f>TEXT(SalesDataTable[[#This Row],[Order Date]],"MMM")</f>
        <v>Sep</v>
      </c>
      <c r="G1845" s="3" t="s">
        <v>0</v>
      </c>
      <c r="H1845" s="3" t="s">
        <v>50</v>
      </c>
      <c r="I1845" s="3" t="s">
        <v>28</v>
      </c>
      <c r="J1845" s="3" t="s">
        <v>13</v>
      </c>
      <c r="K1845" s="3" t="s">
        <v>34</v>
      </c>
      <c r="L1845" s="3" t="s">
        <v>42</v>
      </c>
      <c r="M1845" s="4">
        <v>4</v>
      </c>
      <c r="N1845" s="5">
        <v>36.380000000000003</v>
      </c>
      <c r="O1845" s="6">
        <v>0</v>
      </c>
      <c r="P1845" s="5">
        <v>14.16</v>
      </c>
      <c r="Q1845" s="5">
        <f t="shared" si="112"/>
        <v>145.52000000000001</v>
      </c>
      <c r="R1845" s="5">
        <f t="shared" si="113"/>
        <v>56.64</v>
      </c>
      <c r="S1845" s="5">
        <f t="shared" si="114"/>
        <v>88.88000000000001</v>
      </c>
      <c r="T1845" s="7">
        <f t="shared" si="115"/>
        <v>0.61077515118196812</v>
      </c>
    </row>
    <row r="1846" spans="1:20" ht="15.5" x14ac:dyDescent="0.35">
      <c r="A1846" s="1">
        <v>2601</v>
      </c>
      <c r="B1846" s="2">
        <v>46272</v>
      </c>
      <c r="C1846" s="3">
        <f>YEAR(SalesDataTable[[#This Row],[Order Date]])</f>
        <v>2026</v>
      </c>
      <c r="D1846" s="8" t="str">
        <f>"Q"&amp;ROUNDUP(MONTH(SalesDataTable[[#This Row],[Order Date]])/3,0)</f>
        <v>Q3</v>
      </c>
      <c r="E1846" s="3">
        <f>MONTH(SalesDataTable[[#This Row],[Order Date]])</f>
        <v>9</v>
      </c>
      <c r="F1846" s="3" t="str">
        <f>TEXT(SalesDataTable[[#This Row],[Order Date]],"MMM")</f>
        <v>Sep</v>
      </c>
      <c r="G1846" s="3" t="s">
        <v>6</v>
      </c>
      <c r="H1846" s="3" t="s">
        <v>41</v>
      </c>
      <c r="I1846" s="3" t="s">
        <v>2</v>
      </c>
      <c r="J1846" s="3" t="s">
        <v>13</v>
      </c>
      <c r="K1846" s="3" t="s">
        <v>4</v>
      </c>
      <c r="L1846" s="3" t="s">
        <v>5</v>
      </c>
      <c r="M1846" s="4">
        <v>1</v>
      </c>
      <c r="N1846" s="5">
        <v>82.86</v>
      </c>
      <c r="O1846" s="6">
        <v>0</v>
      </c>
      <c r="P1846" s="5">
        <v>43.33</v>
      </c>
      <c r="Q1846" s="5">
        <f t="shared" si="112"/>
        <v>82.86</v>
      </c>
      <c r="R1846" s="5">
        <f t="shared" si="113"/>
        <v>43.33</v>
      </c>
      <c r="S1846" s="5">
        <f t="shared" si="114"/>
        <v>39.53</v>
      </c>
      <c r="T1846" s="7">
        <f t="shared" si="115"/>
        <v>0.47706975621530295</v>
      </c>
    </row>
    <row r="1847" spans="1:20" ht="15.5" x14ac:dyDescent="0.35">
      <c r="A1847" s="1">
        <v>2831</v>
      </c>
      <c r="B1847" s="2">
        <v>46272</v>
      </c>
      <c r="C1847" s="3">
        <f>YEAR(SalesDataTable[[#This Row],[Order Date]])</f>
        <v>2026</v>
      </c>
      <c r="D1847" s="8" t="str">
        <f>"Q"&amp;ROUNDUP(MONTH(SalesDataTable[[#This Row],[Order Date]])/3,0)</f>
        <v>Q3</v>
      </c>
      <c r="E1847" s="3">
        <f>MONTH(SalesDataTable[[#This Row],[Order Date]])</f>
        <v>9</v>
      </c>
      <c r="F1847" s="3" t="str">
        <f>TEXT(SalesDataTable[[#This Row],[Order Date]],"MMM")</f>
        <v>Sep</v>
      </c>
      <c r="G1847" s="3" t="s">
        <v>0</v>
      </c>
      <c r="H1847" s="3" t="s">
        <v>36</v>
      </c>
      <c r="I1847" s="3" t="s">
        <v>2</v>
      </c>
      <c r="J1847" s="3" t="s">
        <v>13</v>
      </c>
      <c r="K1847" s="3" t="s">
        <v>14</v>
      </c>
      <c r="L1847" s="3" t="s">
        <v>32</v>
      </c>
      <c r="M1847" s="4">
        <v>1</v>
      </c>
      <c r="N1847" s="5">
        <v>46.44</v>
      </c>
      <c r="O1847" s="6">
        <v>0.05</v>
      </c>
      <c r="P1847" s="5">
        <v>17.88</v>
      </c>
      <c r="Q1847" s="5">
        <f t="shared" si="112"/>
        <v>44.117999999999995</v>
      </c>
      <c r="R1847" s="5">
        <f t="shared" si="113"/>
        <v>17.88</v>
      </c>
      <c r="S1847" s="5">
        <f t="shared" si="114"/>
        <v>26.237999999999996</v>
      </c>
      <c r="T1847" s="7">
        <f t="shared" si="115"/>
        <v>0.59472324221406225</v>
      </c>
    </row>
    <row r="1848" spans="1:20" ht="15.5" x14ac:dyDescent="0.35">
      <c r="A1848" s="1">
        <v>2845</v>
      </c>
      <c r="B1848" s="2">
        <v>46272</v>
      </c>
      <c r="C1848" s="3">
        <f>YEAR(SalesDataTable[[#This Row],[Order Date]])</f>
        <v>2026</v>
      </c>
      <c r="D1848" s="8" t="str">
        <f>"Q"&amp;ROUNDUP(MONTH(SalesDataTable[[#This Row],[Order Date]])/3,0)</f>
        <v>Q3</v>
      </c>
      <c r="E1848" s="3">
        <f>MONTH(SalesDataTable[[#This Row],[Order Date]])</f>
        <v>9</v>
      </c>
      <c r="F1848" s="3" t="str">
        <f>TEXT(SalesDataTable[[#This Row],[Order Date]],"MMM")</f>
        <v>Sep</v>
      </c>
      <c r="G1848" s="3" t="s">
        <v>0</v>
      </c>
      <c r="H1848" s="3" t="s">
        <v>1</v>
      </c>
      <c r="I1848" s="3" t="s">
        <v>8</v>
      </c>
      <c r="J1848" s="3" t="s">
        <v>16</v>
      </c>
      <c r="K1848" s="3" t="s">
        <v>14</v>
      </c>
      <c r="L1848" s="3" t="s">
        <v>44</v>
      </c>
      <c r="M1848" s="4">
        <v>4</v>
      </c>
      <c r="N1848" s="5">
        <v>133.26</v>
      </c>
      <c r="O1848" s="6">
        <v>0.1</v>
      </c>
      <c r="P1848" s="5">
        <v>68.77</v>
      </c>
      <c r="Q1848" s="5">
        <f t="shared" si="112"/>
        <v>479.73599999999999</v>
      </c>
      <c r="R1848" s="5">
        <f t="shared" si="113"/>
        <v>275.08</v>
      </c>
      <c r="S1848" s="5">
        <f t="shared" si="114"/>
        <v>204.65600000000001</v>
      </c>
      <c r="T1848" s="7">
        <f t="shared" si="115"/>
        <v>0.42660129738022579</v>
      </c>
    </row>
    <row r="1849" spans="1:20" ht="15.5" x14ac:dyDescent="0.35">
      <c r="A1849" s="1">
        <v>3679</v>
      </c>
      <c r="B1849" s="2">
        <v>46272</v>
      </c>
      <c r="C1849" s="3">
        <f>YEAR(SalesDataTable[[#This Row],[Order Date]])</f>
        <v>2026</v>
      </c>
      <c r="D1849" s="8" t="str">
        <f>"Q"&amp;ROUNDUP(MONTH(SalesDataTable[[#This Row],[Order Date]])/3,0)</f>
        <v>Q3</v>
      </c>
      <c r="E1849" s="3">
        <f>MONTH(SalesDataTable[[#This Row],[Order Date]])</f>
        <v>9</v>
      </c>
      <c r="F1849" s="3" t="str">
        <f>TEXT(SalesDataTable[[#This Row],[Order Date]],"MMM")</f>
        <v>Sep</v>
      </c>
      <c r="G1849" s="3" t="s">
        <v>6</v>
      </c>
      <c r="H1849" s="3" t="s">
        <v>43</v>
      </c>
      <c r="I1849" s="3" t="s">
        <v>28</v>
      </c>
      <c r="J1849" s="3" t="s">
        <v>13</v>
      </c>
      <c r="K1849" s="3" t="s">
        <v>9</v>
      </c>
      <c r="L1849" s="3" t="s">
        <v>17</v>
      </c>
      <c r="M1849" s="4">
        <v>1</v>
      </c>
      <c r="N1849" s="5">
        <v>147.36000000000001</v>
      </c>
      <c r="O1849" s="6">
        <v>0</v>
      </c>
      <c r="P1849" s="5">
        <v>81.599999999999994</v>
      </c>
      <c r="Q1849" s="5">
        <f t="shared" si="112"/>
        <v>147.36000000000001</v>
      </c>
      <c r="R1849" s="5">
        <f t="shared" si="113"/>
        <v>81.599999999999994</v>
      </c>
      <c r="S1849" s="5">
        <f t="shared" si="114"/>
        <v>65.760000000000019</v>
      </c>
      <c r="T1849" s="7">
        <f t="shared" si="115"/>
        <v>0.44625407166123787</v>
      </c>
    </row>
    <row r="1850" spans="1:20" ht="15.5" x14ac:dyDescent="0.35">
      <c r="A1850" s="1">
        <v>3828</v>
      </c>
      <c r="B1850" s="2">
        <v>46272</v>
      </c>
      <c r="C1850" s="3">
        <f>YEAR(SalesDataTable[[#This Row],[Order Date]])</f>
        <v>2026</v>
      </c>
      <c r="D1850" s="8" t="str">
        <f>"Q"&amp;ROUNDUP(MONTH(SalesDataTable[[#This Row],[Order Date]])/3,0)</f>
        <v>Q3</v>
      </c>
      <c r="E1850" s="3">
        <f>MONTH(SalesDataTable[[#This Row],[Order Date]])</f>
        <v>9</v>
      </c>
      <c r="F1850" s="3" t="str">
        <f>TEXT(SalesDataTable[[#This Row],[Order Date]],"MMM")</f>
        <v>Sep</v>
      </c>
      <c r="G1850" s="3" t="s">
        <v>0</v>
      </c>
      <c r="H1850" s="3" t="s">
        <v>1</v>
      </c>
      <c r="I1850" s="3" t="s">
        <v>2</v>
      </c>
      <c r="J1850" s="3" t="s">
        <v>13</v>
      </c>
      <c r="K1850" s="3" t="s">
        <v>14</v>
      </c>
      <c r="L1850" s="3" t="s">
        <v>48</v>
      </c>
      <c r="M1850" s="4">
        <v>2</v>
      </c>
      <c r="N1850" s="5">
        <v>166.13</v>
      </c>
      <c r="O1850" s="6">
        <v>0.15</v>
      </c>
      <c r="P1850" s="5">
        <v>86.71</v>
      </c>
      <c r="Q1850" s="5">
        <f t="shared" si="112"/>
        <v>282.42099999999999</v>
      </c>
      <c r="R1850" s="5">
        <f t="shared" si="113"/>
        <v>173.42</v>
      </c>
      <c r="S1850" s="5">
        <f t="shared" si="114"/>
        <v>109.001</v>
      </c>
      <c r="T1850" s="7">
        <f t="shared" si="115"/>
        <v>0.38595217777714835</v>
      </c>
    </row>
    <row r="1851" spans="1:20" ht="15.5" x14ac:dyDescent="0.35">
      <c r="A1851" s="1">
        <v>4226</v>
      </c>
      <c r="B1851" s="2">
        <v>46272</v>
      </c>
      <c r="C1851" s="3">
        <f>YEAR(SalesDataTable[[#This Row],[Order Date]])</f>
        <v>2026</v>
      </c>
      <c r="D1851" s="8" t="str">
        <f>"Q"&amp;ROUNDUP(MONTH(SalesDataTable[[#This Row],[Order Date]])/3,0)</f>
        <v>Q3</v>
      </c>
      <c r="E1851" s="3">
        <f>MONTH(SalesDataTable[[#This Row],[Order Date]])</f>
        <v>9</v>
      </c>
      <c r="F1851" s="3" t="str">
        <f>TEXT(SalesDataTable[[#This Row],[Order Date]],"MMM")</f>
        <v>Sep</v>
      </c>
      <c r="G1851" s="3" t="s">
        <v>11</v>
      </c>
      <c r="H1851" s="3" t="s">
        <v>18</v>
      </c>
      <c r="I1851" s="3" t="s">
        <v>2</v>
      </c>
      <c r="J1851" s="3" t="s">
        <v>13</v>
      </c>
      <c r="K1851" s="3" t="s">
        <v>34</v>
      </c>
      <c r="L1851" s="3" t="s">
        <v>45</v>
      </c>
      <c r="M1851" s="4">
        <v>1</v>
      </c>
      <c r="N1851" s="5">
        <v>51.74</v>
      </c>
      <c r="O1851" s="6">
        <v>0</v>
      </c>
      <c r="P1851" s="5">
        <v>22.45</v>
      </c>
      <c r="Q1851" s="5">
        <f t="shared" si="112"/>
        <v>51.74</v>
      </c>
      <c r="R1851" s="5">
        <f t="shared" si="113"/>
        <v>22.45</v>
      </c>
      <c r="S1851" s="5">
        <f t="shared" si="114"/>
        <v>29.290000000000003</v>
      </c>
      <c r="T1851" s="7">
        <f t="shared" si="115"/>
        <v>0.56609972941631237</v>
      </c>
    </row>
    <row r="1852" spans="1:20" ht="15.5" x14ac:dyDescent="0.35">
      <c r="A1852" s="1">
        <v>58</v>
      </c>
      <c r="B1852" s="2">
        <v>46273</v>
      </c>
      <c r="C1852" s="3">
        <f>YEAR(SalesDataTable[[#This Row],[Order Date]])</f>
        <v>2026</v>
      </c>
      <c r="D1852" s="8" t="str">
        <f>"Q"&amp;ROUNDUP(MONTH(SalesDataTable[[#This Row],[Order Date]])/3,0)</f>
        <v>Q3</v>
      </c>
      <c r="E1852" s="3">
        <f>MONTH(SalesDataTable[[#This Row],[Order Date]])</f>
        <v>9</v>
      </c>
      <c r="F1852" s="3" t="str">
        <f>TEXT(SalesDataTable[[#This Row],[Order Date]],"MMM")</f>
        <v>Sep</v>
      </c>
      <c r="G1852" s="3" t="s">
        <v>0</v>
      </c>
      <c r="H1852" s="3" t="s">
        <v>1</v>
      </c>
      <c r="I1852" s="3" t="s">
        <v>19</v>
      </c>
      <c r="J1852" s="3" t="s">
        <v>3</v>
      </c>
      <c r="K1852" s="3" t="s">
        <v>9</v>
      </c>
      <c r="L1852" s="3" t="s">
        <v>46</v>
      </c>
      <c r="M1852" s="4">
        <v>1</v>
      </c>
      <c r="N1852" s="5">
        <v>71.7</v>
      </c>
      <c r="O1852" s="6">
        <v>0</v>
      </c>
      <c r="P1852" s="5">
        <v>32</v>
      </c>
      <c r="Q1852" s="5">
        <f t="shared" si="112"/>
        <v>71.7</v>
      </c>
      <c r="R1852" s="5">
        <f t="shared" si="113"/>
        <v>32</v>
      </c>
      <c r="S1852" s="5">
        <f t="shared" si="114"/>
        <v>39.700000000000003</v>
      </c>
      <c r="T1852" s="7">
        <f t="shared" si="115"/>
        <v>0.55369595536959559</v>
      </c>
    </row>
    <row r="1853" spans="1:20" ht="15.5" x14ac:dyDescent="0.35">
      <c r="A1853" s="1">
        <v>1224</v>
      </c>
      <c r="B1853" s="2">
        <v>46273</v>
      </c>
      <c r="C1853" s="3">
        <f>YEAR(SalesDataTable[[#This Row],[Order Date]])</f>
        <v>2026</v>
      </c>
      <c r="D1853" s="8" t="str">
        <f>"Q"&amp;ROUNDUP(MONTH(SalesDataTable[[#This Row],[Order Date]])/3,0)</f>
        <v>Q3</v>
      </c>
      <c r="E1853" s="3">
        <f>MONTH(SalesDataTable[[#This Row],[Order Date]])</f>
        <v>9</v>
      </c>
      <c r="F1853" s="3" t="str">
        <f>TEXT(SalesDataTable[[#This Row],[Order Date]],"MMM")</f>
        <v>Sep</v>
      </c>
      <c r="G1853" s="3" t="s">
        <v>11</v>
      </c>
      <c r="H1853" s="3" t="s">
        <v>12</v>
      </c>
      <c r="I1853" s="3" t="s">
        <v>2</v>
      </c>
      <c r="J1853" s="3" t="s">
        <v>3</v>
      </c>
      <c r="K1853" s="3" t="s">
        <v>4</v>
      </c>
      <c r="L1853" s="3" t="s">
        <v>26</v>
      </c>
      <c r="M1853" s="4">
        <v>2</v>
      </c>
      <c r="N1853" s="5">
        <v>39.409999999999997</v>
      </c>
      <c r="O1853" s="6">
        <v>0.05</v>
      </c>
      <c r="P1853" s="5">
        <v>17.12</v>
      </c>
      <c r="Q1853" s="5">
        <f t="shared" si="112"/>
        <v>74.878999999999991</v>
      </c>
      <c r="R1853" s="5">
        <f t="shared" si="113"/>
        <v>34.24</v>
      </c>
      <c r="S1853" s="5">
        <f t="shared" si="114"/>
        <v>40.638999999999989</v>
      </c>
      <c r="T1853" s="7">
        <f t="shared" si="115"/>
        <v>0.54272893601677363</v>
      </c>
    </row>
    <row r="1854" spans="1:20" ht="15.5" x14ac:dyDescent="0.35">
      <c r="A1854" s="1">
        <v>4345</v>
      </c>
      <c r="B1854" s="2">
        <v>46273</v>
      </c>
      <c r="C1854" s="3">
        <f>YEAR(SalesDataTable[[#This Row],[Order Date]])</f>
        <v>2026</v>
      </c>
      <c r="D1854" s="8" t="str">
        <f>"Q"&amp;ROUNDUP(MONTH(SalesDataTable[[#This Row],[Order Date]])/3,0)</f>
        <v>Q3</v>
      </c>
      <c r="E1854" s="3">
        <f>MONTH(SalesDataTable[[#This Row],[Order Date]])</f>
        <v>9</v>
      </c>
      <c r="F1854" s="3" t="str">
        <f>TEXT(SalesDataTable[[#This Row],[Order Date]],"MMM")</f>
        <v>Sep</v>
      </c>
      <c r="G1854" s="3" t="s">
        <v>0</v>
      </c>
      <c r="H1854" s="3" t="s">
        <v>36</v>
      </c>
      <c r="I1854" s="3" t="s">
        <v>2</v>
      </c>
      <c r="J1854" s="3" t="s">
        <v>13</v>
      </c>
      <c r="K1854" s="3" t="s">
        <v>23</v>
      </c>
      <c r="L1854" s="3" t="s">
        <v>24</v>
      </c>
      <c r="M1854" s="4">
        <v>2</v>
      </c>
      <c r="N1854" s="5">
        <v>345.33</v>
      </c>
      <c r="O1854" s="6">
        <v>0</v>
      </c>
      <c r="P1854" s="5">
        <v>198.22</v>
      </c>
      <c r="Q1854" s="5">
        <f t="shared" si="112"/>
        <v>690.66</v>
      </c>
      <c r="R1854" s="5">
        <f t="shared" si="113"/>
        <v>396.44</v>
      </c>
      <c r="S1854" s="5">
        <f t="shared" si="114"/>
        <v>294.21999999999997</v>
      </c>
      <c r="T1854" s="7">
        <f t="shared" si="115"/>
        <v>0.42599832044710856</v>
      </c>
    </row>
    <row r="1855" spans="1:20" ht="15.5" x14ac:dyDescent="0.35">
      <c r="A1855" s="1">
        <v>1069</v>
      </c>
      <c r="B1855" s="2">
        <v>46274</v>
      </c>
      <c r="C1855" s="3">
        <f>YEAR(SalesDataTable[[#This Row],[Order Date]])</f>
        <v>2026</v>
      </c>
      <c r="D1855" s="8" t="str">
        <f>"Q"&amp;ROUNDUP(MONTH(SalesDataTable[[#This Row],[Order Date]])/3,0)</f>
        <v>Q3</v>
      </c>
      <c r="E1855" s="3">
        <f>MONTH(SalesDataTable[[#This Row],[Order Date]])</f>
        <v>9</v>
      </c>
      <c r="F1855" s="3" t="str">
        <f>TEXT(SalesDataTable[[#This Row],[Order Date]],"MMM")</f>
        <v>Sep</v>
      </c>
      <c r="G1855" s="3" t="s">
        <v>20</v>
      </c>
      <c r="H1855" s="3" t="s">
        <v>47</v>
      </c>
      <c r="I1855" s="3" t="s">
        <v>2</v>
      </c>
      <c r="J1855" s="3" t="s">
        <v>3</v>
      </c>
      <c r="K1855" s="3" t="s">
        <v>9</v>
      </c>
      <c r="L1855" s="3" t="s">
        <v>17</v>
      </c>
      <c r="M1855" s="4">
        <v>1</v>
      </c>
      <c r="N1855" s="5">
        <v>145.33000000000001</v>
      </c>
      <c r="O1855" s="6">
        <v>0.1</v>
      </c>
      <c r="P1855" s="5">
        <v>80.97</v>
      </c>
      <c r="Q1855" s="5">
        <f t="shared" si="112"/>
        <v>130.79700000000003</v>
      </c>
      <c r="R1855" s="5">
        <f t="shared" si="113"/>
        <v>80.97</v>
      </c>
      <c r="S1855" s="5">
        <f t="shared" si="114"/>
        <v>49.827000000000027</v>
      </c>
      <c r="T1855" s="7">
        <f t="shared" si="115"/>
        <v>0.3809491043372556</v>
      </c>
    </row>
    <row r="1856" spans="1:20" ht="15.5" x14ac:dyDescent="0.35">
      <c r="A1856" s="1">
        <v>1489</v>
      </c>
      <c r="B1856" s="2">
        <v>46274</v>
      </c>
      <c r="C1856" s="3">
        <f>YEAR(SalesDataTable[[#This Row],[Order Date]])</f>
        <v>2026</v>
      </c>
      <c r="D1856" s="8" t="str">
        <f>"Q"&amp;ROUNDUP(MONTH(SalesDataTable[[#This Row],[Order Date]])/3,0)</f>
        <v>Q3</v>
      </c>
      <c r="E1856" s="3">
        <f>MONTH(SalesDataTable[[#This Row],[Order Date]])</f>
        <v>9</v>
      </c>
      <c r="F1856" s="3" t="str">
        <f>TEXT(SalesDataTable[[#This Row],[Order Date]],"MMM")</f>
        <v>Sep</v>
      </c>
      <c r="G1856" s="3" t="s">
        <v>0</v>
      </c>
      <c r="H1856" s="3" t="s">
        <v>1</v>
      </c>
      <c r="I1856" s="3" t="s">
        <v>2</v>
      </c>
      <c r="J1856" s="3" t="s">
        <v>3</v>
      </c>
      <c r="K1856" s="3" t="s">
        <v>4</v>
      </c>
      <c r="L1856" s="3" t="s">
        <v>22</v>
      </c>
      <c r="M1856" s="4">
        <v>3</v>
      </c>
      <c r="N1856" s="5">
        <v>50.03</v>
      </c>
      <c r="O1856" s="6">
        <v>0.1</v>
      </c>
      <c r="P1856" s="5">
        <v>22.89</v>
      </c>
      <c r="Q1856" s="5">
        <f t="shared" si="112"/>
        <v>135.08100000000002</v>
      </c>
      <c r="R1856" s="5">
        <f t="shared" si="113"/>
        <v>68.67</v>
      </c>
      <c r="S1856" s="5">
        <f t="shared" si="114"/>
        <v>66.411000000000016</v>
      </c>
      <c r="T1856" s="7">
        <f t="shared" si="115"/>
        <v>0.49163835032313952</v>
      </c>
    </row>
    <row r="1857" spans="1:20" ht="15.5" x14ac:dyDescent="0.35">
      <c r="A1857" s="1">
        <v>2045</v>
      </c>
      <c r="B1857" s="2">
        <v>46274</v>
      </c>
      <c r="C1857" s="3">
        <f>YEAR(SalesDataTable[[#This Row],[Order Date]])</f>
        <v>2026</v>
      </c>
      <c r="D1857" s="8" t="str">
        <f>"Q"&amp;ROUNDUP(MONTH(SalesDataTable[[#This Row],[Order Date]])/3,0)</f>
        <v>Q3</v>
      </c>
      <c r="E1857" s="3">
        <f>MONTH(SalesDataTable[[#This Row],[Order Date]])</f>
        <v>9</v>
      </c>
      <c r="F1857" s="3" t="str">
        <f>TEXT(SalesDataTable[[#This Row],[Order Date]],"MMM")</f>
        <v>Sep</v>
      </c>
      <c r="G1857" s="3" t="s">
        <v>6</v>
      </c>
      <c r="H1857" s="3" t="s">
        <v>7</v>
      </c>
      <c r="I1857" s="3" t="s">
        <v>28</v>
      </c>
      <c r="J1857" s="3" t="s">
        <v>3</v>
      </c>
      <c r="K1857" s="3" t="s">
        <v>14</v>
      </c>
      <c r="L1857" s="3" t="s">
        <v>15</v>
      </c>
      <c r="M1857" s="4">
        <v>1</v>
      </c>
      <c r="N1857" s="5">
        <v>35.68</v>
      </c>
      <c r="O1857" s="6">
        <v>0.05</v>
      </c>
      <c r="P1857" s="5">
        <v>13.37</v>
      </c>
      <c r="Q1857" s="5">
        <f t="shared" si="112"/>
        <v>33.896000000000001</v>
      </c>
      <c r="R1857" s="5">
        <f t="shared" si="113"/>
        <v>13.37</v>
      </c>
      <c r="S1857" s="5">
        <f t="shared" si="114"/>
        <v>20.526000000000003</v>
      </c>
      <c r="T1857" s="7">
        <f t="shared" si="115"/>
        <v>0.60555817795610112</v>
      </c>
    </row>
    <row r="1858" spans="1:20" ht="15.5" x14ac:dyDescent="0.35">
      <c r="A1858" s="1">
        <v>2610</v>
      </c>
      <c r="B1858" s="2">
        <v>46274</v>
      </c>
      <c r="C1858" s="3">
        <f>YEAR(SalesDataTable[[#This Row],[Order Date]])</f>
        <v>2026</v>
      </c>
      <c r="D1858" s="8" t="str">
        <f>"Q"&amp;ROUNDUP(MONTH(SalesDataTable[[#This Row],[Order Date]])/3,0)</f>
        <v>Q3</v>
      </c>
      <c r="E1858" s="3">
        <f>MONTH(SalesDataTable[[#This Row],[Order Date]])</f>
        <v>9</v>
      </c>
      <c r="F1858" s="3" t="str">
        <f>TEXT(SalesDataTable[[#This Row],[Order Date]],"MMM")</f>
        <v>Sep</v>
      </c>
      <c r="G1858" s="3" t="s">
        <v>20</v>
      </c>
      <c r="H1858" s="3" t="s">
        <v>33</v>
      </c>
      <c r="I1858" s="3" t="s">
        <v>2</v>
      </c>
      <c r="J1858" s="3" t="s">
        <v>3</v>
      </c>
      <c r="K1858" s="3" t="s">
        <v>23</v>
      </c>
      <c r="L1858" s="3" t="s">
        <v>24</v>
      </c>
      <c r="M1858" s="4">
        <v>1</v>
      </c>
      <c r="N1858" s="5">
        <v>341.87</v>
      </c>
      <c r="O1858" s="6">
        <v>0.1</v>
      </c>
      <c r="P1858" s="5">
        <v>190.66</v>
      </c>
      <c r="Q1858" s="5">
        <f t="shared" ref="Q1858:Q1921" si="116">M1858*N1858*(1-O1858)</f>
        <v>307.68299999999999</v>
      </c>
      <c r="R1858" s="5">
        <f t="shared" ref="R1858:R1921" si="117">M1858*P1858</f>
        <v>190.66</v>
      </c>
      <c r="S1858" s="5">
        <f t="shared" ref="S1858:S1921" si="118">Q1858-R1858</f>
        <v>117.023</v>
      </c>
      <c r="T1858" s="7">
        <f t="shared" ref="T1858:T1921" si="119">IFERROR(S1858/Q1858,0)</f>
        <v>0.38033625517171893</v>
      </c>
    </row>
    <row r="1859" spans="1:20" ht="15.5" x14ac:dyDescent="0.35">
      <c r="A1859" s="1">
        <v>4210</v>
      </c>
      <c r="B1859" s="2">
        <v>46274</v>
      </c>
      <c r="C1859" s="3">
        <f>YEAR(SalesDataTable[[#This Row],[Order Date]])</f>
        <v>2026</v>
      </c>
      <c r="D1859" s="8" t="str">
        <f>"Q"&amp;ROUNDUP(MONTH(SalesDataTable[[#This Row],[Order Date]])/3,0)</f>
        <v>Q3</v>
      </c>
      <c r="E1859" s="3">
        <f>MONTH(SalesDataTable[[#This Row],[Order Date]])</f>
        <v>9</v>
      </c>
      <c r="F1859" s="3" t="str">
        <f>TEXT(SalesDataTable[[#This Row],[Order Date]],"MMM")</f>
        <v>Sep</v>
      </c>
      <c r="G1859" s="3" t="s">
        <v>6</v>
      </c>
      <c r="H1859" s="3" t="s">
        <v>27</v>
      </c>
      <c r="I1859" s="3" t="s">
        <v>2</v>
      </c>
      <c r="J1859" s="3" t="s">
        <v>3</v>
      </c>
      <c r="K1859" s="3" t="s">
        <v>14</v>
      </c>
      <c r="L1859" s="3" t="s">
        <v>48</v>
      </c>
      <c r="M1859" s="4">
        <v>1</v>
      </c>
      <c r="N1859" s="5">
        <v>164.6</v>
      </c>
      <c r="O1859" s="6">
        <v>0</v>
      </c>
      <c r="P1859" s="5">
        <v>87.21</v>
      </c>
      <c r="Q1859" s="5">
        <f t="shared" si="116"/>
        <v>164.6</v>
      </c>
      <c r="R1859" s="5">
        <f t="shared" si="117"/>
        <v>87.21</v>
      </c>
      <c r="S1859" s="5">
        <f t="shared" si="118"/>
        <v>77.39</v>
      </c>
      <c r="T1859" s="7">
        <f t="shared" si="119"/>
        <v>0.47017010935601461</v>
      </c>
    </row>
    <row r="1860" spans="1:20" ht="15.5" x14ac:dyDescent="0.35">
      <c r="A1860" s="1">
        <v>4584</v>
      </c>
      <c r="B1860" s="2">
        <v>46274</v>
      </c>
      <c r="C1860" s="3">
        <f>YEAR(SalesDataTable[[#This Row],[Order Date]])</f>
        <v>2026</v>
      </c>
      <c r="D1860" s="8" t="str">
        <f>"Q"&amp;ROUNDUP(MONTH(SalesDataTable[[#This Row],[Order Date]])/3,0)</f>
        <v>Q3</v>
      </c>
      <c r="E1860" s="3">
        <f>MONTH(SalesDataTable[[#This Row],[Order Date]])</f>
        <v>9</v>
      </c>
      <c r="F1860" s="3" t="str">
        <f>TEXT(SalesDataTable[[#This Row],[Order Date]],"MMM")</f>
        <v>Sep</v>
      </c>
      <c r="G1860" s="3" t="s">
        <v>20</v>
      </c>
      <c r="H1860" s="3" t="s">
        <v>33</v>
      </c>
      <c r="I1860" s="3" t="s">
        <v>2</v>
      </c>
      <c r="J1860" s="3" t="s">
        <v>3</v>
      </c>
      <c r="K1860" s="3" t="s">
        <v>34</v>
      </c>
      <c r="L1860" s="3" t="s">
        <v>35</v>
      </c>
      <c r="M1860" s="4">
        <v>2</v>
      </c>
      <c r="N1860" s="5">
        <v>41.24</v>
      </c>
      <c r="O1860" s="6">
        <v>0</v>
      </c>
      <c r="P1860" s="5">
        <v>14.46</v>
      </c>
      <c r="Q1860" s="5">
        <f t="shared" si="116"/>
        <v>82.48</v>
      </c>
      <c r="R1860" s="5">
        <f t="shared" si="117"/>
        <v>28.92</v>
      </c>
      <c r="S1860" s="5">
        <f t="shared" si="118"/>
        <v>53.56</v>
      </c>
      <c r="T1860" s="7">
        <f t="shared" si="119"/>
        <v>0.64936954413191073</v>
      </c>
    </row>
    <row r="1861" spans="1:20" ht="15.5" x14ac:dyDescent="0.35">
      <c r="A1861" s="1">
        <v>44</v>
      </c>
      <c r="B1861" s="2">
        <v>46275</v>
      </c>
      <c r="C1861" s="3">
        <f>YEAR(SalesDataTable[[#This Row],[Order Date]])</f>
        <v>2026</v>
      </c>
      <c r="D1861" s="8" t="str">
        <f>"Q"&amp;ROUNDUP(MONTH(SalesDataTable[[#This Row],[Order Date]])/3,0)</f>
        <v>Q3</v>
      </c>
      <c r="E1861" s="3">
        <f>MONTH(SalesDataTable[[#This Row],[Order Date]])</f>
        <v>9</v>
      </c>
      <c r="F1861" s="3" t="str">
        <f>TEXT(SalesDataTable[[#This Row],[Order Date]],"MMM")</f>
        <v>Sep</v>
      </c>
      <c r="G1861" s="3" t="s">
        <v>11</v>
      </c>
      <c r="H1861" s="3" t="s">
        <v>39</v>
      </c>
      <c r="I1861" s="3" t="s">
        <v>19</v>
      </c>
      <c r="J1861" s="3" t="s">
        <v>13</v>
      </c>
      <c r="K1861" s="3" t="s">
        <v>4</v>
      </c>
      <c r="L1861" s="3" t="s">
        <v>26</v>
      </c>
      <c r="M1861" s="4">
        <v>1</v>
      </c>
      <c r="N1861" s="5">
        <v>40.1</v>
      </c>
      <c r="O1861" s="6">
        <v>0</v>
      </c>
      <c r="P1861" s="5">
        <v>16.920000000000002</v>
      </c>
      <c r="Q1861" s="5">
        <f t="shared" si="116"/>
        <v>40.1</v>
      </c>
      <c r="R1861" s="5">
        <f t="shared" si="117"/>
        <v>16.920000000000002</v>
      </c>
      <c r="S1861" s="5">
        <f t="shared" si="118"/>
        <v>23.18</v>
      </c>
      <c r="T1861" s="7">
        <f t="shared" si="119"/>
        <v>0.57805486284289276</v>
      </c>
    </row>
    <row r="1862" spans="1:20" ht="15.5" x14ac:dyDescent="0.35">
      <c r="A1862" s="1">
        <v>97</v>
      </c>
      <c r="B1862" s="2">
        <v>46275</v>
      </c>
      <c r="C1862" s="3">
        <f>YEAR(SalesDataTable[[#This Row],[Order Date]])</f>
        <v>2026</v>
      </c>
      <c r="D1862" s="8" t="str">
        <f>"Q"&amp;ROUNDUP(MONTH(SalesDataTable[[#This Row],[Order Date]])/3,0)</f>
        <v>Q3</v>
      </c>
      <c r="E1862" s="3">
        <f>MONTH(SalesDataTable[[#This Row],[Order Date]])</f>
        <v>9</v>
      </c>
      <c r="F1862" s="3" t="str">
        <f>TEXT(SalesDataTable[[#This Row],[Order Date]],"MMM")</f>
        <v>Sep</v>
      </c>
      <c r="G1862" s="3" t="s">
        <v>6</v>
      </c>
      <c r="H1862" s="3" t="s">
        <v>27</v>
      </c>
      <c r="I1862" s="3" t="s">
        <v>2</v>
      </c>
      <c r="J1862" s="3" t="s">
        <v>13</v>
      </c>
      <c r="K1862" s="3" t="s">
        <v>23</v>
      </c>
      <c r="L1862" s="3" t="s">
        <v>40</v>
      </c>
      <c r="M1862" s="4">
        <v>2</v>
      </c>
      <c r="N1862" s="5">
        <v>80.239999999999995</v>
      </c>
      <c r="O1862" s="6">
        <v>0</v>
      </c>
      <c r="P1862" s="5">
        <v>40.5</v>
      </c>
      <c r="Q1862" s="5">
        <f t="shared" si="116"/>
        <v>160.47999999999999</v>
      </c>
      <c r="R1862" s="5">
        <f t="shared" si="117"/>
        <v>81</v>
      </c>
      <c r="S1862" s="5">
        <f t="shared" si="118"/>
        <v>79.47999999999999</v>
      </c>
      <c r="T1862" s="7">
        <f t="shared" si="119"/>
        <v>0.49526420737786636</v>
      </c>
    </row>
    <row r="1863" spans="1:20" ht="15.5" x14ac:dyDescent="0.35">
      <c r="A1863" s="1">
        <v>1015</v>
      </c>
      <c r="B1863" s="2">
        <v>46275</v>
      </c>
      <c r="C1863" s="3">
        <f>YEAR(SalesDataTable[[#This Row],[Order Date]])</f>
        <v>2026</v>
      </c>
      <c r="D1863" s="8" t="str">
        <f>"Q"&amp;ROUNDUP(MONTH(SalesDataTable[[#This Row],[Order Date]])/3,0)</f>
        <v>Q3</v>
      </c>
      <c r="E1863" s="3">
        <f>MONTH(SalesDataTable[[#This Row],[Order Date]])</f>
        <v>9</v>
      </c>
      <c r="F1863" s="3" t="str">
        <f>TEXT(SalesDataTable[[#This Row],[Order Date]],"MMM")</f>
        <v>Sep</v>
      </c>
      <c r="G1863" s="3" t="s">
        <v>11</v>
      </c>
      <c r="H1863" s="3" t="s">
        <v>18</v>
      </c>
      <c r="I1863" s="3" t="s">
        <v>2</v>
      </c>
      <c r="J1863" s="3" t="s">
        <v>13</v>
      </c>
      <c r="K1863" s="3" t="s">
        <v>9</v>
      </c>
      <c r="L1863" s="3" t="s">
        <v>37</v>
      </c>
      <c r="M1863" s="4">
        <v>4</v>
      </c>
      <c r="N1863" s="5">
        <v>151.01</v>
      </c>
      <c r="O1863" s="6">
        <v>0</v>
      </c>
      <c r="P1863" s="5">
        <v>80.569999999999993</v>
      </c>
      <c r="Q1863" s="5">
        <f t="shared" si="116"/>
        <v>604.04</v>
      </c>
      <c r="R1863" s="5">
        <f t="shared" si="117"/>
        <v>322.27999999999997</v>
      </c>
      <c r="S1863" s="5">
        <f t="shared" si="118"/>
        <v>281.76</v>
      </c>
      <c r="T1863" s="7">
        <f t="shared" si="119"/>
        <v>0.46645917488908023</v>
      </c>
    </row>
    <row r="1864" spans="1:20" ht="15.5" x14ac:dyDescent="0.35">
      <c r="A1864" s="1">
        <v>1128</v>
      </c>
      <c r="B1864" s="2">
        <v>46275</v>
      </c>
      <c r="C1864" s="3">
        <f>YEAR(SalesDataTable[[#This Row],[Order Date]])</f>
        <v>2026</v>
      </c>
      <c r="D1864" s="8" t="str">
        <f>"Q"&amp;ROUNDUP(MONTH(SalesDataTable[[#This Row],[Order Date]])/3,0)</f>
        <v>Q3</v>
      </c>
      <c r="E1864" s="3">
        <f>MONTH(SalesDataTable[[#This Row],[Order Date]])</f>
        <v>9</v>
      </c>
      <c r="F1864" s="3" t="str">
        <f>TEXT(SalesDataTable[[#This Row],[Order Date]],"MMM")</f>
        <v>Sep</v>
      </c>
      <c r="G1864" s="3" t="s">
        <v>0</v>
      </c>
      <c r="H1864" s="3" t="s">
        <v>50</v>
      </c>
      <c r="I1864" s="3" t="s">
        <v>28</v>
      </c>
      <c r="J1864" s="3" t="s">
        <v>3</v>
      </c>
      <c r="K1864" s="3" t="s">
        <v>4</v>
      </c>
      <c r="L1864" s="3" t="s">
        <v>22</v>
      </c>
      <c r="M1864" s="4">
        <v>1</v>
      </c>
      <c r="N1864" s="5">
        <v>51.32</v>
      </c>
      <c r="O1864" s="6">
        <v>0.1</v>
      </c>
      <c r="P1864" s="5">
        <v>22.67</v>
      </c>
      <c r="Q1864" s="5">
        <f t="shared" si="116"/>
        <v>46.188000000000002</v>
      </c>
      <c r="R1864" s="5">
        <f t="shared" si="117"/>
        <v>22.67</v>
      </c>
      <c r="S1864" s="5">
        <f t="shared" si="118"/>
        <v>23.518000000000001</v>
      </c>
      <c r="T1864" s="7">
        <f t="shared" si="119"/>
        <v>0.50917987356023209</v>
      </c>
    </row>
    <row r="1865" spans="1:20" ht="15.5" x14ac:dyDescent="0.35">
      <c r="A1865" s="1">
        <v>3548</v>
      </c>
      <c r="B1865" s="2">
        <v>46275</v>
      </c>
      <c r="C1865" s="3">
        <f>YEAR(SalesDataTable[[#This Row],[Order Date]])</f>
        <v>2026</v>
      </c>
      <c r="D1865" s="8" t="str">
        <f>"Q"&amp;ROUNDUP(MONTH(SalesDataTable[[#This Row],[Order Date]])/3,0)</f>
        <v>Q3</v>
      </c>
      <c r="E1865" s="3">
        <f>MONTH(SalesDataTable[[#This Row],[Order Date]])</f>
        <v>9</v>
      </c>
      <c r="F1865" s="3" t="str">
        <f>TEXT(SalesDataTable[[#This Row],[Order Date]],"MMM")</f>
        <v>Sep</v>
      </c>
      <c r="G1865" s="3" t="s">
        <v>20</v>
      </c>
      <c r="H1865" s="3" t="s">
        <v>31</v>
      </c>
      <c r="I1865" s="3" t="s">
        <v>19</v>
      </c>
      <c r="J1865" s="3" t="s">
        <v>3</v>
      </c>
      <c r="K1865" s="3" t="s">
        <v>9</v>
      </c>
      <c r="L1865" s="3" t="s">
        <v>46</v>
      </c>
      <c r="M1865" s="4">
        <v>2</v>
      </c>
      <c r="N1865" s="5">
        <v>72.61</v>
      </c>
      <c r="O1865" s="6">
        <v>0</v>
      </c>
      <c r="P1865" s="5">
        <v>32.68</v>
      </c>
      <c r="Q1865" s="5">
        <f t="shared" si="116"/>
        <v>145.22</v>
      </c>
      <c r="R1865" s="5">
        <f t="shared" si="117"/>
        <v>65.36</v>
      </c>
      <c r="S1865" s="5">
        <f t="shared" si="118"/>
        <v>79.86</v>
      </c>
      <c r="T1865" s="7">
        <f t="shared" si="119"/>
        <v>0.54992425285773305</v>
      </c>
    </row>
    <row r="1866" spans="1:20" ht="15.5" x14ac:dyDescent="0.35">
      <c r="A1866" s="1">
        <v>242</v>
      </c>
      <c r="B1866" s="2">
        <v>46276</v>
      </c>
      <c r="C1866" s="3">
        <f>YEAR(SalesDataTable[[#This Row],[Order Date]])</f>
        <v>2026</v>
      </c>
      <c r="D1866" s="8" t="str">
        <f>"Q"&amp;ROUNDUP(MONTH(SalesDataTable[[#This Row],[Order Date]])/3,0)</f>
        <v>Q3</v>
      </c>
      <c r="E1866" s="3">
        <f>MONTH(SalesDataTable[[#This Row],[Order Date]])</f>
        <v>9</v>
      </c>
      <c r="F1866" s="3" t="str">
        <f>TEXT(SalesDataTable[[#This Row],[Order Date]],"MMM")</f>
        <v>Sep</v>
      </c>
      <c r="G1866" s="3" t="s">
        <v>20</v>
      </c>
      <c r="H1866" s="3" t="s">
        <v>47</v>
      </c>
      <c r="I1866" s="3" t="s">
        <v>28</v>
      </c>
      <c r="J1866" s="3" t="s">
        <v>16</v>
      </c>
      <c r="K1866" s="3" t="s">
        <v>34</v>
      </c>
      <c r="L1866" s="3" t="s">
        <v>35</v>
      </c>
      <c r="M1866" s="4">
        <v>5</v>
      </c>
      <c r="N1866" s="5">
        <v>40.94</v>
      </c>
      <c r="O1866" s="6">
        <v>0</v>
      </c>
      <c r="P1866" s="5">
        <v>14.78</v>
      </c>
      <c r="Q1866" s="5">
        <f t="shared" si="116"/>
        <v>204.7</v>
      </c>
      <c r="R1866" s="5">
        <f t="shared" si="117"/>
        <v>73.899999999999991</v>
      </c>
      <c r="S1866" s="5">
        <f t="shared" si="118"/>
        <v>130.80000000000001</v>
      </c>
      <c r="T1866" s="7">
        <f t="shared" si="119"/>
        <v>0.6389838788470934</v>
      </c>
    </row>
    <row r="1867" spans="1:20" ht="15.5" x14ac:dyDescent="0.35">
      <c r="A1867" s="1">
        <v>784</v>
      </c>
      <c r="B1867" s="2">
        <v>46276</v>
      </c>
      <c r="C1867" s="3">
        <f>YEAR(SalesDataTable[[#This Row],[Order Date]])</f>
        <v>2026</v>
      </c>
      <c r="D1867" s="8" t="str">
        <f>"Q"&amp;ROUNDUP(MONTH(SalesDataTable[[#This Row],[Order Date]])/3,0)</f>
        <v>Q3</v>
      </c>
      <c r="E1867" s="3">
        <f>MONTH(SalesDataTable[[#This Row],[Order Date]])</f>
        <v>9</v>
      </c>
      <c r="F1867" s="3" t="str">
        <f>TEXT(SalesDataTable[[#This Row],[Order Date]],"MMM")</f>
        <v>Sep</v>
      </c>
      <c r="G1867" s="3" t="s">
        <v>11</v>
      </c>
      <c r="H1867" s="3" t="s">
        <v>52</v>
      </c>
      <c r="I1867" s="3" t="s">
        <v>28</v>
      </c>
      <c r="J1867" s="3" t="s">
        <v>13</v>
      </c>
      <c r="K1867" s="3" t="s">
        <v>4</v>
      </c>
      <c r="L1867" s="3" t="s">
        <v>5</v>
      </c>
      <c r="M1867" s="4">
        <v>4</v>
      </c>
      <c r="N1867" s="5">
        <v>81.69</v>
      </c>
      <c r="O1867" s="6">
        <v>0</v>
      </c>
      <c r="P1867" s="5">
        <v>42.23</v>
      </c>
      <c r="Q1867" s="5">
        <f t="shared" si="116"/>
        <v>326.76</v>
      </c>
      <c r="R1867" s="5">
        <f t="shared" si="117"/>
        <v>168.92</v>
      </c>
      <c r="S1867" s="5">
        <f t="shared" si="118"/>
        <v>157.84</v>
      </c>
      <c r="T1867" s="7">
        <f t="shared" si="119"/>
        <v>0.48304566042355246</v>
      </c>
    </row>
    <row r="1868" spans="1:20" ht="15.5" x14ac:dyDescent="0.35">
      <c r="A1868" s="1">
        <v>1535</v>
      </c>
      <c r="B1868" s="2">
        <v>46276</v>
      </c>
      <c r="C1868" s="3">
        <f>YEAR(SalesDataTable[[#This Row],[Order Date]])</f>
        <v>2026</v>
      </c>
      <c r="D1868" s="8" t="str">
        <f>"Q"&amp;ROUNDUP(MONTH(SalesDataTable[[#This Row],[Order Date]])/3,0)</f>
        <v>Q3</v>
      </c>
      <c r="E1868" s="3">
        <f>MONTH(SalesDataTable[[#This Row],[Order Date]])</f>
        <v>9</v>
      </c>
      <c r="F1868" s="3" t="str">
        <f>TEXT(SalesDataTable[[#This Row],[Order Date]],"MMM")</f>
        <v>Sep</v>
      </c>
      <c r="G1868" s="3" t="s">
        <v>0</v>
      </c>
      <c r="H1868" s="3" t="s">
        <v>50</v>
      </c>
      <c r="I1868" s="3" t="s">
        <v>19</v>
      </c>
      <c r="J1868" s="3" t="s">
        <v>13</v>
      </c>
      <c r="K1868" s="3" t="s">
        <v>4</v>
      </c>
      <c r="L1868" s="3" t="s">
        <v>22</v>
      </c>
      <c r="M1868" s="4">
        <v>1</v>
      </c>
      <c r="N1868" s="5">
        <v>51.25</v>
      </c>
      <c r="O1868" s="6">
        <v>0.05</v>
      </c>
      <c r="P1868" s="5">
        <v>21.99</v>
      </c>
      <c r="Q1868" s="5">
        <f t="shared" si="116"/>
        <v>48.6875</v>
      </c>
      <c r="R1868" s="5">
        <f t="shared" si="117"/>
        <v>21.99</v>
      </c>
      <c r="S1868" s="5">
        <f t="shared" si="118"/>
        <v>26.697500000000002</v>
      </c>
      <c r="T1868" s="7">
        <f t="shared" si="119"/>
        <v>0.54834403080872918</v>
      </c>
    </row>
    <row r="1869" spans="1:20" ht="15.5" x14ac:dyDescent="0.35">
      <c r="A1869" s="1">
        <v>1687</v>
      </c>
      <c r="B1869" s="2">
        <v>46276</v>
      </c>
      <c r="C1869" s="3">
        <f>YEAR(SalesDataTable[[#This Row],[Order Date]])</f>
        <v>2026</v>
      </c>
      <c r="D1869" s="8" t="str">
        <f>"Q"&amp;ROUNDUP(MONTH(SalesDataTable[[#This Row],[Order Date]])/3,0)</f>
        <v>Q3</v>
      </c>
      <c r="E1869" s="3">
        <f>MONTH(SalesDataTable[[#This Row],[Order Date]])</f>
        <v>9</v>
      </c>
      <c r="F1869" s="3" t="str">
        <f>TEXT(SalesDataTable[[#This Row],[Order Date]],"MMM")</f>
        <v>Sep</v>
      </c>
      <c r="G1869" s="3" t="s">
        <v>11</v>
      </c>
      <c r="H1869" s="3" t="s">
        <v>52</v>
      </c>
      <c r="I1869" s="3" t="s">
        <v>2</v>
      </c>
      <c r="J1869" s="3" t="s">
        <v>3</v>
      </c>
      <c r="K1869" s="3" t="s">
        <v>34</v>
      </c>
      <c r="L1869" s="3" t="s">
        <v>45</v>
      </c>
      <c r="M1869" s="4">
        <v>1</v>
      </c>
      <c r="N1869" s="5">
        <v>50.78</v>
      </c>
      <c r="O1869" s="6">
        <v>0.05</v>
      </c>
      <c r="P1869" s="5">
        <v>22.52</v>
      </c>
      <c r="Q1869" s="5">
        <f t="shared" si="116"/>
        <v>48.241</v>
      </c>
      <c r="R1869" s="5">
        <f t="shared" si="117"/>
        <v>22.52</v>
      </c>
      <c r="S1869" s="5">
        <f t="shared" si="118"/>
        <v>25.721</v>
      </c>
      <c r="T1869" s="7">
        <f t="shared" si="119"/>
        <v>0.5331771729441761</v>
      </c>
    </row>
    <row r="1870" spans="1:20" ht="15.5" x14ac:dyDescent="0.35">
      <c r="A1870" s="1">
        <v>2162</v>
      </c>
      <c r="B1870" s="2">
        <v>46276</v>
      </c>
      <c r="C1870" s="3">
        <f>YEAR(SalesDataTable[[#This Row],[Order Date]])</f>
        <v>2026</v>
      </c>
      <c r="D1870" s="8" t="str">
        <f>"Q"&amp;ROUNDUP(MONTH(SalesDataTable[[#This Row],[Order Date]])/3,0)</f>
        <v>Q3</v>
      </c>
      <c r="E1870" s="3">
        <f>MONTH(SalesDataTable[[#This Row],[Order Date]])</f>
        <v>9</v>
      </c>
      <c r="F1870" s="3" t="str">
        <f>TEXT(SalesDataTable[[#This Row],[Order Date]],"MMM")</f>
        <v>Sep</v>
      </c>
      <c r="G1870" s="3" t="s">
        <v>6</v>
      </c>
      <c r="H1870" s="3" t="s">
        <v>7</v>
      </c>
      <c r="I1870" s="3" t="s">
        <v>2</v>
      </c>
      <c r="J1870" s="3" t="s">
        <v>13</v>
      </c>
      <c r="K1870" s="3" t="s">
        <v>14</v>
      </c>
      <c r="L1870" s="3" t="s">
        <v>44</v>
      </c>
      <c r="M1870" s="4">
        <v>1</v>
      </c>
      <c r="N1870" s="5">
        <v>133.31</v>
      </c>
      <c r="O1870" s="6">
        <v>0.05</v>
      </c>
      <c r="P1870" s="5">
        <v>67.790000000000006</v>
      </c>
      <c r="Q1870" s="5">
        <f t="shared" si="116"/>
        <v>126.64449999999999</v>
      </c>
      <c r="R1870" s="5">
        <f t="shared" si="117"/>
        <v>67.790000000000006</v>
      </c>
      <c r="S1870" s="5">
        <f t="shared" si="118"/>
        <v>58.854499999999987</v>
      </c>
      <c r="T1870" s="7">
        <f t="shared" si="119"/>
        <v>0.46472211584395684</v>
      </c>
    </row>
    <row r="1871" spans="1:20" ht="15.5" x14ac:dyDescent="0.35">
      <c r="A1871" s="1">
        <v>2307</v>
      </c>
      <c r="B1871" s="2">
        <v>46276</v>
      </c>
      <c r="C1871" s="3">
        <f>YEAR(SalesDataTable[[#This Row],[Order Date]])</f>
        <v>2026</v>
      </c>
      <c r="D1871" s="8" t="str">
        <f>"Q"&amp;ROUNDUP(MONTH(SalesDataTable[[#This Row],[Order Date]])/3,0)</f>
        <v>Q3</v>
      </c>
      <c r="E1871" s="3">
        <f>MONTH(SalesDataTable[[#This Row],[Order Date]])</f>
        <v>9</v>
      </c>
      <c r="F1871" s="3" t="str">
        <f>TEXT(SalesDataTable[[#This Row],[Order Date]],"MMM")</f>
        <v>Sep</v>
      </c>
      <c r="G1871" s="3" t="s">
        <v>11</v>
      </c>
      <c r="H1871" s="3" t="s">
        <v>12</v>
      </c>
      <c r="I1871" s="3" t="s">
        <v>2</v>
      </c>
      <c r="J1871" s="3" t="s">
        <v>3</v>
      </c>
      <c r="K1871" s="3" t="s">
        <v>14</v>
      </c>
      <c r="L1871" s="3" t="s">
        <v>48</v>
      </c>
      <c r="M1871" s="4">
        <v>1</v>
      </c>
      <c r="N1871" s="5">
        <v>162.06</v>
      </c>
      <c r="O1871" s="6">
        <v>0</v>
      </c>
      <c r="P1871" s="5">
        <v>86.95</v>
      </c>
      <c r="Q1871" s="5">
        <f t="shared" si="116"/>
        <v>162.06</v>
      </c>
      <c r="R1871" s="5">
        <f t="shared" si="117"/>
        <v>86.95</v>
      </c>
      <c r="S1871" s="5">
        <f t="shared" si="118"/>
        <v>75.11</v>
      </c>
      <c r="T1871" s="7">
        <f t="shared" si="119"/>
        <v>0.4634703196347032</v>
      </c>
    </row>
    <row r="1872" spans="1:20" ht="15.5" x14ac:dyDescent="0.35">
      <c r="A1872" s="1">
        <v>3976</v>
      </c>
      <c r="B1872" s="2">
        <v>46276</v>
      </c>
      <c r="C1872" s="3">
        <f>YEAR(SalesDataTable[[#This Row],[Order Date]])</f>
        <v>2026</v>
      </c>
      <c r="D1872" s="8" t="str">
        <f>"Q"&amp;ROUNDUP(MONTH(SalesDataTable[[#This Row],[Order Date]])/3,0)</f>
        <v>Q3</v>
      </c>
      <c r="E1872" s="3">
        <f>MONTH(SalesDataTable[[#This Row],[Order Date]])</f>
        <v>9</v>
      </c>
      <c r="F1872" s="3" t="str">
        <f>TEXT(SalesDataTable[[#This Row],[Order Date]],"MMM")</f>
        <v>Sep</v>
      </c>
      <c r="G1872" s="3" t="s">
        <v>11</v>
      </c>
      <c r="H1872" s="3" t="s">
        <v>25</v>
      </c>
      <c r="I1872" s="3" t="s">
        <v>19</v>
      </c>
      <c r="J1872" s="3" t="s">
        <v>3</v>
      </c>
      <c r="K1872" s="3" t="s">
        <v>14</v>
      </c>
      <c r="L1872" s="3" t="s">
        <v>15</v>
      </c>
      <c r="M1872" s="4">
        <v>2</v>
      </c>
      <c r="N1872" s="5">
        <v>37.03</v>
      </c>
      <c r="O1872" s="6">
        <v>0.1</v>
      </c>
      <c r="P1872" s="5">
        <v>13.46</v>
      </c>
      <c r="Q1872" s="5">
        <f t="shared" si="116"/>
        <v>66.654000000000011</v>
      </c>
      <c r="R1872" s="5">
        <f t="shared" si="117"/>
        <v>26.92</v>
      </c>
      <c r="S1872" s="5">
        <f t="shared" si="118"/>
        <v>39.734000000000009</v>
      </c>
      <c r="T1872" s="7">
        <f t="shared" si="119"/>
        <v>0.59612326342004984</v>
      </c>
    </row>
    <row r="1873" spans="1:20" ht="15.5" x14ac:dyDescent="0.35">
      <c r="A1873" s="1">
        <v>5066</v>
      </c>
      <c r="B1873" s="2">
        <v>46276</v>
      </c>
      <c r="C1873" s="3">
        <f>YEAR(SalesDataTable[[#This Row],[Order Date]])</f>
        <v>2026</v>
      </c>
      <c r="D1873" s="8" t="str">
        <f>"Q"&amp;ROUNDUP(MONTH(SalesDataTable[[#This Row],[Order Date]])/3,0)</f>
        <v>Q3</v>
      </c>
      <c r="E1873" s="3">
        <f>MONTH(SalesDataTable[[#This Row],[Order Date]])</f>
        <v>9</v>
      </c>
      <c r="F1873" s="3" t="str">
        <f>TEXT(SalesDataTable[[#This Row],[Order Date]],"MMM")</f>
        <v>Sep</v>
      </c>
      <c r="G1873" s="3" t="s">
        <v>6</v>
      </c>
      <c r="H1873" s="3" t="s">
        <v>41</v>
      </c>
      <c r="I1873" s="3" t="s">
        <v>2</v>
      </c>
      <c r="J1873" s="3" t="s">
        <v>13</v>
      </c>
      <c r="K1873" s="3" t="s">
        <v>23</v>
      </c>
      <c r="L1873" s="3" t="s">
        <v>24</v>
      </c>
      <c r="M1873" s="4">
        <v>1</v>
      </c>
      <c r="N1873" s="5">
        <v>338.01</v>
      </c>
      <c r="O1873" s="6">
        <v>0</v>
      </c>
      <c r="P1873" s="5">
        <v>190.89</v>
      </c>
      <c r="Q1873" s="5">
        <f t="shared" si="116"/>
        <v>338.01</v>
      </c>
      <c r="R1873" s="5">
        <f t="shared" si="117"/>
        <v>190.89</v>
      </c>
      <c r="S1873" s="5">
        <f t="shared" si="118"/>
        <v>147.12</v>
      </c>
      <c r="T1873" s="7">
        <f t="shared" si="119"/>
        <v>0.43525339486997427</v>
      </c>
    </row>
    <row r="1874" spans="1:20" ht="15.5" x14ac:dyDescent="0.35">
      <c r="A1874" s="1">
        <v>78</v>
      </c>
      <c r="B1874" s="2">
        <v>46277</v>
      </c>
      <c r="C1874" s="3">
        <f>YEAR(SalesDataTable[[#This Row],[Order Date]])</f>
        <v>2026</v>
      </c>
      <c r="D1874" s="8" t="str">
        <f>"Q"&amp;ROUNDUP(MONTH(SalesDataTable[[#This Row],[Order Date]])/3,0)</f>
        <v>Q3</v>
      </c>
      <c r="E1874" s="3">
        <f>MONTH(SalesDataTable[[#This Row],[Order Date]])</f>
        <v>9</v>
      </c>
      <c r="F1874" s="3" t="str">
        <f>TEXT(SalesDataTable[[#This Row],[Order Date]],"MMM")</f>
        <v>Sep</v>
      </c>
      <c r="G1874" s="3" t="s">
        <v>20</v>
      </c>
      <c r="H1874" s="3" t="s">
        <v>47</v>
      </c>
      <c r="I1874" s="3" t="s">
        <v>2</v>
      </c>
      <c r="J1874" s="3" t="s">
        <v>13</v>
      </c>
      <c r="K1874" s="3" t="s">
        <v>34</v>
      </c>
      <c r="L1874" s="3" t="s">
        <v>35</v>
      </c>
      <c r="M1874" s="4">
        <v>5</v>
      </c>
      <c r="N1874" s="5">
        <v>40.78</v>
      </c>
      <c r="O1874" s="6">
        <v>0.05</v>
      </c>
      <c r="P1874" s="5">
        <v>14.94</v>
      </c>
      <c r="Q1874" s="5">
        <f t="shared" si="116"/>
        <v>193.70499999999998</v>
      </c>
      <c r="R1874" s="5">
        <f t="shared" si="117"/>
        <v>74.7</v>
      </c>
      <c r="S1874" s="5">
        <f t="shared" si="118"/>
        <v>119.00499999999998</v>
      </c>
      <c r="T1874" s="7">
        <f t="shared" si="119"/>
        <v>0.61436204537828132</v>
      </c>
    </row>
    <row r="1875" spans="1:20" ht="15.5" x14ac:dyDescent="0.35">
      <c r="A1875" s="1">
        <v>354</v>
      </c>
      <c r="B1875" s="2">
        <v>46277</v>
      </c>
      <c r="C1875" s="3">
        <f>YEAR(SalesDataTable[[#This Row],[Order Date]])</f>
        <v>2026</v>
      </c>
      <c r="D1875" s="8" t="str">
        <f>"Q"&amp;ROUNDUP(MONTH(SalesDataTable[[#This Row],[Order Date]])/3,0)</f>
        <v>Q3</v>
      </c>
      <c r="E1875" s="3">
        <f>MONTH(SalesDataTable[[#This Row],[Order Date]])</f>
        <v>9</v>
      </c>
      <c r="F1875" s="3" t="str">
        <f>TEXT(SalesDataTable[[#This Row],[Order Date]],"MMM")</f>
        <v>Sep</v>
      </c>
      <c r="G1875" s="3" t="s">
        <v>11</v>
      </c>
      <c r="H1875" s="3" t="s">
        <v>52</v>
      </c>
      <c r="I1875" s="3" t="s">
        <v>2</v>
      </c>
      <c r="J1875" s="3" t="s">
        <v>3</v>
      </c>
      <c r="K1875" s="3" t="s">
        <v>4</v>
      </c>
      <c r="L1875" s="3" t="s">
        <v>22</v>
      </c>
      <c r="M1875" s="4">
        <v>4</v>
      </c>
      <c r="N1875" s="5">
        <v>51.47</v>
      </c>
      <c r="O1875" s="6">
        <v>0</v>
      </c>
      <c r="P1875" s="5">
        <v>21.9</v>
      </c>
      <c r="Q1875" s="5">
        <f t="shared" si="116"/>
        <v>205.88</v>
      </c>
      <c r="R1875" s="5">
        <f t="shared" si="117"/>
        <v>87.6</v>
      </c>
      <c r="S1875" s="5">
        <f t="shared" si="118"/>
        <v>118.28</v>
      </c>
      <c r="T1875" s="7">
        <f t="shared" si="119"/>
        <v>0.57450942296483387</v>
      </c>
    </row>
    <row r="1876" spans="1:20" ht="15.5" x14ac:dyDescent="0.35">
      <c r="A1876" s="1">
        <v>1738</v>
      </c>
      <c r="B1876" s="2">
        <v>46277</v>
      </c>
      <c r="C1876" s="3">
        <f>YEAR(SalesDataTable[[#This Row],[Order Date]])</f>
        <v>2026</v>
      </c>
      <c r="D1876" s="8" t="str">
        <f>"Q"&amp;ROUNDUP(MONTH(SalesDataTable[[#This Row],[Order Date]])/3,0)</f>
        <v>Q3</v>
      </c>
      <c r="E1876" s="3">
        <f>MONTH(SalesDataTable[[#This Row],[Order Date]])</f>
        <v>9</v>
      </c>
      <c r="F1876" s="3" t="str">
        <f>TEXT(SalesDataTable[[#This Row],[Order Date]],"MMM")</f>
        <v>Sep</v>
      </c>
      <c r="G1876" s="3" t="s">
        <v>0</v>
      </c>
      <c r="H1876" s="3" t="s">
        <v>50</v>
      </c>
      <c r="I1876" s="3" t="s">
        <v>8</v>
      </c>
      <c r="J1876" s="3" t="s">
        <v>16</v>
      </c>
      <c r="K1876" s="3" t="s">
        <v>9</v>
      </c>
      <c r="L1876" s="3" t="s">
        <v>17</v>
      </c>
      <c r="M1876" s="4">
        <v>10</v>
      </c>
      <c r="N1876" s="5">
        <v>144.4</v>
      </c>
      <c r="O1876" s="6">
        <v>0.1</v>
      </c>
      <c r="P1876" s="5">
        <v>81.069999999999993</v>
      </c>
      <c r="Q1876" s="5">
        <f t="shared" si="116"/>
        <v>1299.6000000000001</v>
      </c>
      <c r="R1876" s="5">
        <f t="shared" si="117"/>
        <v>810.69999999999993</v>
      </c>
      <c r="S1876" s="5">
        <f t="shared" si="118"/>
        <v>488.9000000000002</v>
      </c>
      <c r="T1876" s="7">
        <f t="shared" si="119"/>
        <v>0.37619267466912909</v>
      </c>
    </row>
    <row r="1877" spans="1:20" ht="15.5" x14ac:dyDescent="0.35">
      <c r="A1877" s="1">
        <v>1900</v>
      </c>
      <c r="B1877" s="2">
        <v>46277</v>
      </c>
      <c r="C1877" s="3">
        <f>YEAR(SalesDataTable[[#This Row],[Order Date]])</f>
        <v>2026</v>
      </c>
      <c r="D1877" s="8" t="str">
        <f>"Q"&amp;ROUNDUP(MONTH(SalesDataTable[[#This Row],[Order Date]])/3,0)</f>
        <v>Q3</v>
      </c>
      <c r="E1877" s="3">
        <f>MONTH(SalesDataTable[[#This Row],[Order Date]])</f>
        <v>9</v>
      </c>
      <c r="F1877" s="3" t="str">
        <f>TEXT(SalesDataTable[[#This Row],[Order Date]],"MMM")</f>
        <v>Sep</v>
      </c>
      <c r="G1877" s="3" t="s">
        <v>6</v>
      </c>
      <c r="H1877" s="3" t="s">
        <v>27</v>
      </c>
      <c r="I1877" s="3" t="s">
        <v>19</v>
      </c>
      <c r="J1877" s="3" t="s">
        <v>13</v>
      </c>
      <c r="K1877" s="3" t="s">
        <v>34</v>
      </c>
      <c r="L1877" s="3" t="s">
        <v>45</v>
      </c>
      <c r="M1877" s="4">
        <v>1</v>
      </c>
      <c r="N1877" s="5">
        <v>51.34</v>
      </c>
      <c r="O1877" s="6">
        <v>0.1</v>
      </c>
      <c r="P1877" s="5">
        <v>22.63</v>
      </c>
      <c r="Q1877" s="5">
        <f t="shared" si="116"/>
        <v>46.206000000000003</v>
      </c>
      <c r="R1877" s="5">
        <f t="shared" si="117"/>
        <v>22.63</v>
      </c>
      <c r="S1877" s="5">
        <f t="shared" si="118"/>
        <v>23.576000000000004</v>
      </c>
      <c r="T1877" s="7">
        <f t="shared" si="119"/>
        <v>0.51023676578799293</v>
      </c>
    </row>
    <row r="1878" spans="1:20" ht="15.5" x14ac:dyDescent="0.35">
      <c r="A1878" s="1">
        <v>3375</v>
      </c>
      <c r="B1878" s="2">
        <v>46277</v>
      </c>
      <c r="C1878" s="3">
        <f>YEAR(SalesDataTable[[#This Row],[Order Date]])</f>
        <v>2026</v>
      </c>
      <c r="D1878" s="8" t="str">
        <f>"Q"&amp;ROUNDUP(MONTH(SalesDataTable[[#This Row],[Order Date]])/3,0)</f>
        <v>Q3</v>
      </c>
      <c r="E1878" s="3">
        <f>MONTH(SalesDataTable[[#This Row],[Order Date]])</f>
        <v>9</v>
      </c>
      <c r="F1878" s="3" t="str">
        <f>TEXT(SalesDataTable[[#This Row],[Order Date]],"MMM")</f>
        <v>Sep</v>
      </c>
      <c r="G1878" s="3" t="s">
        <v>6</v>
      </c>
      <c r="H1878" s="3" t="s">
        <v>7</v>
      </c>
      <c r="I1878" s="3" t="s">
        <v>8</v>
      </c>
      <c r="J1878" s="3" t="s">
        <v>3</v>
      </c>
      <c r="K1878" s="3" t="s">
        <v>14</v>
      </c>
      <c r="L1878" s="3" t="s">
        <v>32</v>
      </c>
      <c r="M1878" s="4">
        <v>6</v>
      </c>
      <c r="N1878" s="5">
        <v>47.72</v>
      </c>
      <c r="O1878" s="6">
        <v>0.1</v>
      </c>
      <c r="P1878" s="5">
        <v>18.41</v>
      </c>
      <c r="Q1878" s="5">
        <f t="shared" si="116"/>
        <v>257.68799999999999</v>
      </c>
      <c r="R1878" s="5">
        <f t="shared" si="117"/>
        <v>110.46000000000001</v>
      </c>
      <c r="S1878" s="5">
        <f t="shared" si="118"/>
        <v>147.22799999999998</v>
      </c>
      <c r="T1878" s="7">
        <f t="shared" si="119"/>
        <v>0.57134208810654741</v>
      </c>
    </row>
    <row r="1879" spans="1:20" ht="15.5" x14ac:dyDescent="0.35">
      <c r="A1879" s="1">
        <v>3567</v>
      </c>
      <c r="B1879" s="2">
        <v>46277</v>
      </c>
      <c r="C1879" s="3">
        <f>YEAR(SalesDataTable[[#This Row],[Order Date]])</f>
        <v>2026</v>
      </c>
      <c r="D1879" s="8" t="str">
        <f>"Q"&amp;ROUNDUP(MONTH(SalesDataTable[[#This Row],[Order Date]])/3,0)</f>
        <v>Q3</v>
      </c>
      <c r="E1879" s="3">
        <f>MONTH(SalesDataTable[[#This Row],[Order Date]])</f>
        <v>9</v>
      </c>
      <c r="F1879" s="3" t="str">
        <f>TEXT(SalesDataTable[[#This Row],[Order Date]],"MMM")</f>
        <v>Sep</v>
      </c>
      <c r="G1879" s="3" t="s">
        <v>6</v>
      </c>
      <c r="H1879" s="3" t="s">
        <v>41</v>
      </c>
      <c r="I1879" s="3" t="s">
        <v>2</v>
      </c>
      <c r="J1879" s="3" t="s">
        <v>16</v>
      </c>
      <c r="K1879" s="3" t="s">
        <v>23</v>
      </c>
      <c r="L1879" s="3" t="s">
        <v>40</v>
      </c>
      <c r="M1879" s="4">
        <v>1</v>
      </c>
      <c r="N1879" s="5">
        <v>81.489999999999995</v>
      </c>
      <c r="O1879" s="6">
        <v>0.1</v>
      </c>
      <c r="P1879" s="5">
        <v>38.83</v>
      </c>
      <c r="Q1879" s="5">
        <f t="shared" si="116"/>
        <v>73.340999999999994</v>
      </c>
      <c r="R1879" s="5">
        <f t="shared" si="117"/>
        <v>38.83</v>
      </c>
      <c r="S1879" s="5">
        <f t="shared" si="118"/>
        <v>34.510999999999996</v>
      </c>
      <c r="T1879" s="7">
        <f t="shared" si="119"/>
        <v>0.47055535103148305</v>
      </c>
    </row>
    <row r="1880" spans="1:20" ht="15.5" x14ac:dyDescent="0.35">
      <c r="A1880" s="1">
        <v>4106</v>
      </c>
      <c r="B1880" s="2">
        <v>46277</v>
      </c>
      <c r="C1880" s="3">
        <f>YEAR(SalesDataTable[[#This Row],[Order Date]])</f>
        <v>2026</v>
      </c>
      <c r="D1880" s="8" t="str">
        <f>"Q"&amp;ROUNDUP(MONTH(SalesDataTable[[#This Row],[Order Date]])/3,0)</f>
        <v>Q3</v>
      </c>
      <c r="E1880" s="3">
        <f>MONTH(SalesDataTable[[#This Row],[Order Date]])</f>
        <v>9</v>
      </c>
      <c r="F1880" s="3" t="str">
        <f>TEXT(SalesDataTable[[#This Row],[Order Date]],"MMM")</f>
        <v>Sep</v>
      </c>
      <c r="G1880" s="3" t="s">
        <v>6</v>
      </c>
      <c r="H1880" s="3" t="s">
        <v>27</v>
      </c>
      <c r="I1880" s="3" t="s">
        <v>19</v>
      </c>
      <c r="J1880" s="3" t="s">
        <v>3</v>
      </c>
      <c r="K1880" s="3" t="s">
        <v>4</v>
      </c>
      <c r="L1880" s="3" t="s">
        <v>26</v>
      </c>
      <c r="M1880" s="4">
        <v>2</v>
      </c>
      <c r="N1880" s="5">
        <v>39.700000000000003</v>
      </c>
      <c r="O1880" s="6">
        <v>0</v>
      </c>
      <c r="P1880" s="5">
        <v>16.32</v>
      </c>
      <c r="Q1880" s="5">
        <f t="shared" si="116"/>
        <v>79.400000000000006</v>
      </c>
      <c r="R1880" s="5">
        <f t="shared" si="117"/>
        <v>32.64</v>
      </c>
      <c r="S1880" s="5">
        <f t="shared" si="118"/>
        <v>46.760000000000005</v>
      </c>
      <c r="T1880" s="7">
        <f t="shared" si="119"/>
        <v>0.58891687657430736</v>
      </c>
    </row>
    <row r="1881" spans="1:20" ht="15.5" x14ac:dyDescent="0.35">
      <c r="A1881" s="1">
        <v>4293</v>
      </c>
      <c r="B1881" s="2">
        <v>46277</v>
      </c>
      <c r="C1881" s="3">
        <f>YEAR(SalesDataTable[[#This Row],[Order Date]])</f>
        <v>2026</v>
      </c>
      <c r="D1881" s="8" t="str">
        <f>"Q"&amp;ROUNDUP(MONTH(SalesDataTable[[#This Row],[Order Date]])/3,0)</f>
        <v>Q3</v>
      </c>
      <c r="E1881" s="3">
        <f>MONTH(SalesDataTable[[#This Row],[Order Date]])</f>
        <v>9</v>
      </c>
      <c r="F1881" s="3" t="str">
        <f>TEXT(SalesDataTable[[#This Row],[Order Date]],"MMM")</f>
        <v>Sep</v>
      </c>
      <c r="G1881" s="3" t="s">
        <v>6</v>
      </c>
      <c r="H1881" s="3" t="s">
        <v>43</v>
      </c>
      <c r="I1881" s="3" t="s">
        <v>8</v>
      </c>
      <c r="J1881" s="3" t="s">
        <v>13</v>
      </c>
      <c r="K1881" s="3" t="s">
        <v>23</v>
      </c>
      <c r="L1881" s="3" t="s">
        <v>24</v>
      </c>
      <c r="M1881" s="4">
        <v>4</v>
      </c>
      <c r="N1881" s="5">
        <v>344.67</v>
      </c>
      <c r="O1881" s="6">
        <v>0.1</v>
      </c>
      <c r="P1881" s="5">
        <v>195.35</v>
      </c>
      <c r="Q1881" s="5">
        <f t="shared" si="116"/>
        <v>1240.8120000000001</v>
      </c>
      <c r="R1881" s="5">
        <f t="shared" si="117"/>
        <v>781.4</v>
      </c>
      <c r="S1881" s="5">
        <f t="shared" si="118"/>
        <v>459.41200000000015</v>
      </c>
      <c r="T1881" s="7">
        <f t="shared" si="119"/>
        <v>0.37025109363868186</v>
      </c>
    </row>
    <row r="1882" spans="1:20" ht="15.5" x14ac:dyDescent="0.35">
      <c r="A1882" s="1">
        <v>4859</v>
      </c>
      <c r="B1882" s="2">
        <v>46277</v>
      </c>
      <c r="C1882" s="3">
        <f>YEAR(SalesDataTable[[#This Row],[Order Date]])</f>
        <v>2026</v>
      </c>
      <c r="D1882" s="8" t="str">
        <f>"Q"&amp;ROUNDUP(MONTH(SalesDataTable[[#This Row],[Order Date]])/3,0)</f>
        <v>Q3</v>
      </c>
      <c r="E1882" s="3">
        <f>MONTH(SalesDataTable[[#This Row],[Order Date]])</f>
        <v>9</v>
      </c>
      <c r="F1882" s="3" t="str">
        <f>TEXT(SalesDataTable[[#This Row],[Order Date]],"MMM")</f>
        <v>Sep</v>
      </c>
      <c r="G1882" s="3" t="s">
        <v>0</v>
      </c>
      <c r="H1882" s="3" t="s">
        <v>1</v>
      </c>
      <c r="I1882" s="3" t="s">
        <v>2</v>
      </c>
      <c r="J1882" s="3" t="s">
        <v>3</v>
      </c>
      <c r="K1882" s="3" t="s">
        <v>4</v>
      </c>
      <c r="L1882" s="3" t="s">
        <v>5</v>
      </c>
      <c r="M1882" s="4">
        <v>1</v>
      </c>
      <c r="N1882" s="5">
        <v>80.39</v>
      </c>
      <c r="O1882" s="6">
        <v>0</v>
      </c>
      <c r="P1882" s="5">
        <v>42.85</v>
      </c>
      <c r="Q1882" s="5">
        <f t="shared" si="116"/>
        <v>80.39</v>
      </c>
      <c r="R1882" s="5">
        <f t="shared" si="117"/>
        <v>42.85</v>
      </c>
      <c r="S1882" s="5">
        <f t="shared" si="118"/>
        <v>37.54</v>
      </c>
      <c r="T1882" s="7">
        <f t="shared" si="119"/>
        <v>0.46697350416718497</v>
      </c>
    </row>
    <row r="1883" spans="1:20" ht="15.5" x14ac:dyDescent="0.35">
      <c r="A1883" s="1">
        <v>770</v>
      </c>
      <c r="B1883" s="2">
        <v>46278</v>
      </c>
      <c r="C1883" s="3">
        <f>YEAR(SalesDataTable[[#This Row],[Order Date]])</f>
        <v>2026</v>
      </c>
      <c r="D1883" s="8" t="str">
        <f>"Q"&amp;ROUNDUP(MONTH(SalesDataTable[[#This Row],[Order Date]])/3,0)</f>
        <v>Q3</v>
      </c>
      <c r="E1883" s="3">
        <f>MONTH(SalesDataTable[[#This Row],[Order Date]])</f>
        <v>9</v>
      </c>
      <c r="F1883" s="3" t="str">
        <f>TEXT(SalesDataTable[[#This Row],[Order Date]],"MMM")</f>
        <v>Sep</v>
      </c>
      <c r="G1883" s="3" t="s">
        <v>11</v>
      </c>
      <c r="H1883" s="3" t="s">
        <v>18</v>
      </c>
      <c r="I1883" s="3" t="s">
        <v>19</v>
      </c>
      <c r="J1883" s="3" t="s">
        <v>3</v>
      </c>
      <c r="K1883" s="3" t="s">
        <v>9</v>
      </c>
      <c r="L1883" s="3" t="s">
        <v>17</v>
      </c>
      <c r="M1883" s="4">
        <v>1</v>
      </c>
      <c r="N1883" s="5">
        <v>143.66999999999999</v>
      </c>
      <c r="O1883" s="6">
        <v>0.1</v>
      </c>
      <c r="P1883" s="5">
        <v>79.89</v>
      </c>
      <c r="Q1883" s="5">
        <f t="shared" si="116"/>
        <v>129.303</v>
      </c>
      <c r="R1883" s="5">
        <f t="shared" si="117"/>
        <v>79.89</v>
      </c>
      <c r="S1883" s="5">
        <f t="shared" si="118"/>
        <v>49.412999999999997</v>
      </c>
      <c r="T1883" s="7">
        <f t="shared" si="119"/>
        <v>0.38214890605786406</v>
      </c>
    </row>
    <row r="1884" spans="1:20" ht="15.5" x14ac:dyDescent="0.35">
      <c r="A1884" s="1">
        <v>1375</v>
      </c>
      <c r="B1884" s="2">
        <v>46278</v>
      </c>
      <c r="C1884" s="3">
        <f>YEAR(SalesDataTable[[#This Row],[Order Date]])</f>
        <v>2026</v>
      </c>
      <c r="D1884" s="8" t="str">
        <f>"Q"&amp;ROUNDUP(MONTH(SalesDataTable[[#This Row],[Order Date]])/3,0)</f>
        <v>Q3</v>
      </c>
      <c r="E1884" s="3">
        <f>MONTH(SalesDataTable[[#This Row],[Order Date]])</f>
        <v>9</v>
      </c>
      <c r="F1884" s="3" t="str">
        <f>TEXT(SalesDataTable[[#This Row],[Order Date]],"MMM")</f>
        <v>Sep</v>
      </c>
      <c r="G1884" s="3" t="s">
        <v>6</v>
      </c>
      <c r="H1884" s="3" t="s">
        <v>43</v>
      </c>
      <c r="I1884" s="3" t="s">
        <v>19</v>
      </c>
      <c r="J1884" s="3" t="s">
        <v>3</v>
      </c>
      <c r="K1884" s="3" t="s">
        <v>14</v>
      </c>
      <c r="L1884" s="3" t="s">
        <v>15</v>
      </c>
      <c r="M1884" s="4">
        <v>1</v>
      </c>
      <c r="N1884" s="5">
        <v>35.86</v>
      </c>
      <c r="O1884" s="6">
        <v>0</v>
      </c>
      <c r="P1884" s="5">
        <v>13.33</v>
      </c>
      <c r="Q1884" s="5">
        <f t="shared" si="116"/>
        <v>35.86</v>
      </c>
      <c r="R1884" s="5">
        <f t="shared" si="117"/>
        <v>13.33</v>
      </c>
      <c r="S1884" s="5">
        <f t="shared" si="118"/>
        <v>22.53</v>
      </c>
      <c r="T1884" s="7">
        <f t="shared" si="119"/>
        <v>0.62827663134411604</v>
      </c>
    </row>
    <row r="1885" spans="1:20" ht="15.5" x14ac:dyDescent="0.35">
      <c r="A1885" s="1">
        <v>2063</v>
      </c>
      <c r="B1885" s="2">
        <v>46278</v>
      </c>
      <c r="C1885" s="3">
        <f>YEAR(SalesDataTable[[#This Row],[Order Date]])</f>
        <v>2026</v>
      </c>
      <c r="D1885" s="8" t="str">
        <f>"Q"&amp;ROUNDUP(MONTH(SalesDataTable[[#This Row],[Order Date]])/3,0)</f>
        <v>Q3</v>
      </c>
      <c r="E1885" s="3">
        <f>MONTH(SalesDataTable[[#This Row],[Order Date]])</f>
        <v>9</v>
      </c>
      <c r="F1885" s="3" t="str">
        <f>TEXT(SalesDataTable[[#This Row],[Order Date]],"MMM")</f>
        <v>Sep</v>
      </c>
      <c r="G1885" s="3" t="s">
        <v>6</v>
      </c>
      <c r="H1885" s="3" t="s">
        <v>49</v>
      </c>
      <c r="I1885" s="3" t="s">
        <v>19</v>
      </c>
      <c r="J1885" s="3" t="s">
        <v>3</v>
      </c>
      <c r="K1885" s="3" t="s">
        <v>14</v>
      </c>
      <c r="L1885" s="3" t="s">
        <v>44</v>
      </c>
      <c r="M1885" s="4">
        <v>3</v>
      </c>
      <c r="N1885" s="5">
        <v>130.28</v>
      </c>
      <c r="O1885" s="6">
        <v>0.1</v>
      </c>
      <c r="P1885" s="5">
        <v>65.33</v>
      </c>
      <c r="Q1885" s="5">
        <f t="shared" si="116"/>
        <v>351.75600000000003</v>
      </c>
      <c r="R1885" s="5">
        <f t="shared" si="117"/>
        <v>195.99</v>
      </c>
      <c r="S1885" s="5">
        <f t="shared" si="118"/>
        <v>155.76600000000002</v>
      </c>
      <c r="T1885" s="7">
        <f t="shared" si="119"/>
        <v>0.44282400300208102</v>
      </c>
    </row>
    <row r="1886" spans="1:20" ht="15.5" x14ac:dyDescent="0.35">
      <c r="A1886" s="1">
        <v>2563</v>
      </c>
      <c r="B1886" s="2">
        <v>46278</v>
      </c>
      <c r="C1886" s="3">
        <f>YEAR(SalesDataTable[[#This Row],[Order Date]])</f>
        <v>2026</v>
      </c>
      <c r="D1886" s="8" t="str">
        <f>"Q"&amp;ROUNDUP(MONTH(SalesDataTable[[#This Row],[Order Date]])/3,0)</f>
        <v>Q3</v>
      </c>
      <c r="E1886" s="3">
        <f>MONTH(SalesDataTable[[#This Row],[Order Date]])</f>
        <v>9</v>
      </c>
      <c r="F1886" s="3" t="str">
        <f>TEXT(SalesDataTable[[#This Row],[Order Date]],"MMM")</f>
        <v>Sep</v>
      </c>
      <c r="G1886" s="3" t="s">
        <v>6</v>
      </c>
      <c r="H1886" s="3" t="s">
        <v>27</v>
      </c>
      <c r="I1886" s="3" t="s">
        <v>28</v>
      </c>
      <c r="J1886" s="3" t="s">
        <v>3</v>
      </c>
      <c r="K1886" s="3" t="s">
        <v>9</v>
      </c>
      <c r="L1886" s="3" t="s">
        <v>37</v>
      </c>
      <c r="M1886" s="4">
        <v>1</v>
      </c>
      <c r="N1886" s="5">
        <v>157.88999999999999</v>
      </c>
      <c r="O1886" s="6">
        <v>0.1</v>
      </c>
      <c r="P1886" s="5">
        <v>78.209999999999994</v>
      </c>
      <c r="Q1886" s="5">
        <f t="shared" si="116"/>
        <v>142.101</v>
      </c>
      <c r="R1886" s="5">
        <f t="shared" si="117"/>
        <v>78.209999999999994</v>
      </c>
      <c r="S1886" s="5">
        <f t="shared" si="118"/>
        <v>63.891000000000005</v>
      </c>
      <c r="T1886" s="7">
        <f t="shared" si="119"/>
        <v>0.44961682183798851</v>
      </c>
    </row>
    <row r="1887" spans="1:20" ht="15.5" x14ac:dyDescent="0.35">
      <c r="A1887" s="1">
        <v>2786</v>
      </c>
      <c r="B1887" s="2">
        <v>46278</v>
      </c>
      <c r="C1887" s="3">
        <f>YEAR(SalesDataTable[[#This Row],[Order Date]])</f>
        <v>2026</v>
      </c>
      <c r="D1887" s="8" t="str">
        <f>"Q"&amp;ROUNDUP(MONTH(SalesDataTable[[#This Row],[Order Date]])/3,0)</f>
        <v>Q3</v>
      </c>
      <c r="E1887" s="3">
        <f>MONTH(SalesDataTable[[#This Row],[Order Date]])</f>
        <v>9</v>
      </c>
      <c r="F1887" s="3" t="str">
        <f>TEXT(SalesDataTable[[#This Row],[Order Date]],"MMM")</f>
        <v>Sep</v>
      </c>
      <c r="G1887" s="3" t="s">
        <v>20</v>
      </c>
      <c r="H1887" s="3" t="s">
        <v>33</v>
      </c>
      <c r="I1887" s="3" t="s">
        <v>2</v>
      </c>
      <c r="J1887" s="3" t="s">
        <v>13</v>
      </c>
      <c r="K1887" s="3" t="s">
        <v>34</v>
      </c>
      <c r="L1887" s="3" t="s">
        <v>35</v>
      </c>
      <c r="M1887" s="4">
        <v>2</v>
      </c>
      <c r="N1887" s="5">
        <v>40.83</v>
      </c>
      <c r="O1887" s="6">
        <v>0</v>
      </c>
      <c r="P1887" s="5">
        <v>14.56</v>
      </c>
      <c r="Q1887" s="5">
        <f t="shared" si="116"/>
        <v>81.66</v>
      </c>
      <c r="R1887" s="5">
        <f t="shared" si="117"/>
        <v>29.12</v>
      </c>
      <c r="S1887" s="5">
        <f t="shared" si="118"/>
        <v>52.539999999999992</v>
      </c>
      <c r="T1887" s="7">
        <f t="shared" si="119"/>
        <v>0.64339946118050451</v>
      </c>
    </row>
    <row r="1888" spans="1:20" ht="15.5" x14ac:dyDescent="0.35">
      <c r="A1888" s="1">
        <v>3269</v>
      </c>
      <c r="B1888" s="2">
        <v>46278</v>
      </c>
      <c r="C1888" s="3">
        <f>YEAR(SalesDataTable[[#This Row],[Order Date]])</f>
        <v>2026</v>
      </c>
      <c r="D1888" s="8" t="str">
        <f>"Q"&amp;ROUNDUP(MONTH(SalesDataTable[[#This Row],[Order Date]])/3,0)</f>
        <v>Q3</v>
      </c>
      <c r="E1888" s="3">
        <f>MONTH(SalesDataTable[[#This Row],[Order Date]])</f>
        <v>9</v>
      </c>
      <c r="F1888" s="3" t="str">
        <f>TEXT(SalesDataTable[[#This Row],[Order Date]],"MMM")</f>
        <v>Sep</v>
      </c>
      <c r="G1888" s="3" t="s">
        <v>11</v>
      </c>
      <c r="H1888" s="3" t="s">
        <v>52</v>
      </c>
      <c r="I1888" s="3" t="s">
        <v>19</v>
      </c>
      <c r="J1888" s="3" t="s">
        <v>13</v>
      </c>
      <c r="K1888" s="3" t="s">
        <v>34</v>
      </c>
      <c r="L1888" s="3" t="s">
        <v>42</v>
      </c>
      <c r="M1888" s="4">
        <v>2</v>
      </c>
      <c r="N1888" s="5">
        <v>37.119999999999997</v>
      </c>
      <c r="O1888" s="6">
        <v>0</v>
      </c>
      <c r="P1888" s="5">
        <v>14.26</v>
      </c>
      <c r="Q1888" s="5">
        <f t="shared" si="116"/>
        <v>74.239999999999995</v>
      </c>
      <c r="R1888" s="5">
        <f t="shared" si="117"/>
        <v>28.52</v>
      </c>
      <c r="S1888" s="5">
        <f t="shared" si="118"/>
        <v>45.72</v>
      </c>
      <c r="T1888" s="7">
        <f t="shared" si="119"/>
        <v>0.61584051724137934</v>
      </c>
    </row>
    <row r="1889" spans="1:20" ht="15.5" x14ac:dyDescent="0.35">
      <c r="A1889" s="1">
        <v>3346</v>
      </c>
      <c r="B1889" s="2">
        <v>46278</v>
      </c>
      <c r="C1889" s="3">
        <f>YEAR(SalesDataTable[[#This Row],[Order Date]])</f>
        <v>2026</v>
      </c>
      <c r="D1889" s="8" t="str">
        <f>"Q"&amp;ROUNDUP(MONTH(SalesDataTable[[#This Row],[Order Date]])/3,0)</f>
        <v>Q3</v>
      </c>
      <c r="E1889" s="3">
        <f>MONTH(SalesDataTable[[#This Row],[Order Date]])</f>
        <v>9</v>
      </c>
      <c r="F1889" s="3" t="str">
        <f>TEXT(SalesDataTable[[#This Row],[Order Date]],"MMM")</f>
        <v>Sep</v>
      </c>
      <c r="G1889" s="3" t="s">
        <v>20</v>
      </c>
      <c r="H1889" s="3" t="s">
        <v>33</v>
      </c>
      <c r="I1889" s="3" t="s">
        <v>2</v>
      </c>
      <c r="J1889" s="3" t="s">
        <v>3</v>
      </c>
      <c r="K1889" s="3" t="s">
        <v>23</v>
      </c>
      <c r="L1889" s="3" t="s">
        <v>51</v>
      </c>
      <c r="M1889" s="4">
        <v>2</v>
      </c>
      <c r="N1889" s="5">
        <v>124.04</v>
      </c>
      <c r="O1889" s="6">
        <v>0.05</v>
      </c>
      <c r="P1889" s="5">
        <v>59.29</v>
      </c>
      <c r="Q1889" s="5">
        <f t="shared" si="116"/>
        <v>235.67599999999999</v>
      </c>
      <c r="R1889" s="5">
        <f t="shared" si="117"/>
        <v>118.58</v>
      </c>
      <c r="S1889" s="5">
        <f t="shared" si="118"/>
        <v>117.09599999999999</v>
      </c>
      <c r="T1889" s="7">
        <f t="shared" si="119"/>
        <v>0.49685160983723414</v>
      </c>
    </row>
    <row r="1890" spans="1:20" ht="15.5" x14ac:dyDescent="0.35">
      <c r="A1890" s="1">
        <v>4097</v>
      </c>
      <c r="B1890" s="2">
        <v>46278</v>
      </c>
      <c r="C1890" s="3">
        <f>YEAR(SalesDataTable[[#This Row],[Order Date]])</f>
        <v>2026</v>
      </c>
      <c r="D1890" s="8" t="str">
        <f>"Q"&amp;ROUNDUP(MONTH(SalesDataTable[[#This Row],[Order Date]])/3,0)</f>
        <v>Q3</v>
      </c>
      <c r="E1890" s="3">
        <f>MONTH(SalesDataTable[[#This Row],[Order Date]])</f>
        <v>9</v>
      </c>
      <c r="F1890" s="3" t="str">
        <f>TEXT(SalesDataTable[[#This Row],[Order Date]],"MMM")</f>
        <v>Sep</v>
      </c>
      <c r="G1890" s="3" t="s">
        <v>6</v>
      </c>
      <c r="H1890" s="3" t="s">
        <v>43</v>
      </c>
      <c r="I1890" s="3" t="s">
        <v>2</v>
      </c>
      <c r="J1890" s="3" t="s">
        <v>3</v>
      </c>
      <c r="K1890" s="3" t="s">
        <v>9</v>
      </c>
      <c r="L1890" s="3" t="s">
        <v>17</v>
      </c>
      <c r="M1890" s="4">
        <v>1</v>
      </c>
      <c r="N1890" s="5">
        <v>142.36000000000001</v>
      </c>
      <c r="O1890" s="6">
        <v>0</v>
      </c>
      <c r="P1890" s="5">
        <v>78.3</v>
      </c>
      <c r="Q1890" s="5">
        <f t="shared" si="116"/>
        <v>142.36000000000001</v>
      </c>
      <c r="R1890" s="5">
        <f t="shared" si="117"/>
        <v>78.3</v>
      </c>
      <c r="S1890" s="5">
        <f t="shared" si="118"/>
        <v>64.060000000000016</v>
      </c>
      <c r="T1890" s="7">
        <f t="shared" si="119"/>
        <v>0.44998595110986239</v>
      </c>
    </row>
    <row r="1891" spans="1:20" ht="15.5" x14ac:dyDescent="0.35">
      <c r="A1891" s="1">
        <v>4208</v>
      </c>
      <c r="B1891" s="2">
        <v>46278</v>
      </c>
      <c r="C1891" s="3">
        <f>YEAR(SalesDataTable[[#This Row],[Order Date]])</f>
        <v>2026</v>
      </c>
      <c r="D1891" s="8" t="str">
        <f>"Q"&amp;ROUNDUP(MONTH(SalesDataTable[[#This Row],[Order Date]])/3,0)</f>
        <v>Q3</v>
      </c>
      <c r="E1891" s="3">
        <f>MONTH(SalesDataTable[[#This Row],[Order Date]])</f>
        <v>9</v>
      </c>
      <c r="F1891" s="3" t="str">
        <f>TEXT(SalesDataTable[[#This Row],[Order Date]],"MMM")</f>
        <v>Sep</v>
      </c>
      <c r="G1891" s="3" t="s">
        <v>6</v>
      </c>
      <c r="H1891" s="3" t="s">
        <v>43</v>
      </c>
      <c r="I1891" s="3" t="s">
        <v>8</v>
      </c>
      <c r="J1891" s="3" t="s">
        <v>16</v>
      </c>
      <c r="K1891" s="3" t="s">
        <v>4</v>
      </c>
      <c r="L1891" s="3" t="s">
        <v>30</v>
      </c>
      <c r="M1891" s="4">
        <v>6</v>
      </c>
      <c r="N1891" s="5">
        <v>104.11</v>
      </c>
      <c r="O1891" s="6">
        <v>0.1</v>
      </c>
      <c r="P1891" s="5">
        <v>49</v>
      </c>
      <c r="Q1891" s="5">
        <f t="shared" si="116"/>
        <v>562.19399999999996</v>
      </c>
      <c r="R1891" s="5">
        <f t="shared" si="117"/>
        <v>294</v>
      </c>
      <c r="S1891" s="5">
        <f t="shared" si="118"/>
        <v>268.19399999999996</v>
      </c>
      <c r="T1891" s="7">
        <f t="shared" si="119"/>
        <v>0.47704884790659446</v>
      </c>
    </row>
    <row r="1892" spans="1:20" ht="15.5" x14ac:dyDescent="0.35">
      <c r="A1892" s="1">
        <v>4606</v>
      </c>
      <c r="B1892" s="2">
        <v>46278</v>
      </c>
      <c r="C1892" s="3">
        <f>YEAR(SalesDataTable[[#This Row],[Order Date]])</f>
        <v>2026</v>
      </c>
      <c r="D1892" s="8" t="str">
        <f>"Q"&amp;ROUNDUP(MONTH(SalesDataTable[[#This Row],[Order Date]])/3,0)</f>
        <v>Q3</v>
      </c>
      <c r="E1892" s="3">
        <f>MONTH(SalesDataTable[[#This Row],[Order Date]])</f>
        <v>9</v>
      </c>
      <c r="F1892" s="3" t="str">
        <f>TEXT(SalesDataTable[[#This Row],[Order Date]],"MMM")</f>
        <v>Sep</v>
      </c>
      <c r="G1892" s="3" t="s">
        <v>20</v>
      </c>
      <c r="H1892" s="3" t="s">
        <v>33</v>
      </c>
      <c r="I1892" s="3" t="s">
        <v>2</v>
      </c>
      <c r="J1892" s="3" t="s">
        <v>16</v>
      </c>
      <c r="K1892" s="3" t="s">
        <v>23</v>
      </c>
      <c r="L1892" s="3" t="s">
        <v>24</v>
      </c>
      <c r="M1892" s="4">
        <v>1</v>
      </c>
      <c r="N1892" s="5">
        <v>335.02</v>
      </c>
      <c r="O1892" s="6">
        <v>0.05</v>
      </c>
      <c r="P1892" s="5">
        <v>198.44</v>
      </c>
      <c r="Q1892" s="5">
        <f t="shared" si="116"/>
        <v>318.26899999999995</v>
      </c>
      <c r="R1892" s="5">
        <f t="shared" si="117"/>
        <v>198.44</v>
      </c>
      <c r="S1892" s="5">
        <f t="shared" si="118"/>
        <v>119.82899999999995</v>
      </c>
      <c r="T1892" s="7">
        <f t="shared" si="119"/>
        <v>0.3765022669502841</v>
      </c>
    </row>
    <row r="1893" spans="1:20" ht="15.5" x14ac:dyDescent="0.35">
      <c r="A1893" s="1">
        <v>222</v>
      </c>
      <c r="B1893" s="2">
        <v>46279</v>
      </c>
      <c r="C1893" s="3">
        <f>YEAR(SalesDataTable[[#This Row],[Order Date]])</f>
        <v>2026</v>
      </c>
      <c r="D1893" s="8" t="str">
        <f>"Q"&amp;ROUNDUP(MONTH(SalesDataTable[[#This Row],[Order Date]])/3,0)</f>
        <v>Q3</v>
      </c>
      <c r="E1893" s="3">
        <f>MONTH(SalesDataTable[[#This Row],[Order Date]])</f>
        <v>9</v>
      </c>
      <c r="F1893" s="3" t="str">
        <f>TEXT(SalesDataTable[[#This Row],[Order Date]],"MMM")</f>
        <v>Sep</v>
      </c>
      <c r="G1893" s="3" t="s">
        <v>6</v>
      </c>
      <c r="H1893" s="3" t="s">
        <v>43</v>
      </c>
      <c r="I1893" s="3" t="s">
        <v>2</v>
      </c>
      <c r="J1893" s="3" t="s">
        <v>3</v>
      </c>
      <c r="K1893" s="3" t="s">
        <v>4</v>
      </c>
      <c r="L1893" s="3" t="s">
        <v>22</v>
      </c>
      <c r="M1893" s="4">
        <v>2</v>
      </c>
      <c r="N1893" s="5">
        <v>49.69</v>
      </c>
      <c r="O1893" s="6">
        <v>0.05</v>
      </c>
      <c r="P1893" s="5">
        <v>22.55</v>
      </c>
      <c r="Q1893" s="5">
        <f t="shared" si="116"/>
        <v>94.410999999999987</v>
      </c>
      <c r="R1893" s="5">
        <f t="shared" si="117"/>
        <v>45.1</v>
      </c>
      <c r="S1893" s="5">
        <f t="shared" si="118"/>
        <v>49.310999999999986</v>
      </c>
      <c r="T1893" s="7">
        <f t="shared" si="119"/>
        <v>0.52230142674052804</v>
      </c>
    </row>
    <row r="1894" spans="1:20" ht="15.5" x14ac:dyDescent="0.35">
      <c r="A1894" s="1">
        <v>241</v>
      </c>
      <c r="B1894" s="2">
        <v>46279</v>
      </c>
      <c r="C1894" s="3">
        <f>YEAR(SalesDataTable[[#This Row],[Order Date]])</f>
        <v>2026</v>
      </c>
      <c r="D1894" s="8" t="str">
        <f>"Q"&amp;ROUNDUP(MONTH(SalesDataTable[[#This Row],[Order Date]])/3,0)</f>
        <v>Q3</v>
      </c>
      <c r="E1894" s="3">
        <f>MONTH(SalesDataTable[[#This Row],[Order Date]])</f>
        <v>9</v>
      </c>
      <c r="F1894" s="3" t="str">
        <f>TEXT(SalesDataTable[[#This Row],[Order Date]],"MMM")</f>
        <v>Sep</v>
      </c>
      <c r="G1894" s="3" t="s">
        <v>11</v>
      </c>
      <c r="H1894" s="3" t="s">
        <v>25</v>
      </c>
      <c r="I1894" s="3" t="s">
        <v>2</v>
      </c>
      <c r="J1894" s="3" t="s">
        <v>3</v>
      </c>
      <c r="K1894" s="3" t="s">
        <v>4</v>
      </c>
      <c r="L1894" s="3" t="s">
        <v>22</v>
      </c>
      <c r="M1894" s="4">
        <v>4</v>
      </c>
      <c r="N1894" s="5">
        <v>50.5</v>
      </c>
      <c r="O1894" s="6">
        <v>0</v>
      </c>
      <c r="P1894" s="5">
        <v>23.02</v>
      </c>
      <c r="Q1894" s="5">
        <f t="shared" si="116"/>
        <v>202</v>
      </c>
      <c r="R1894" s="5">
        <f t="shared" si="117"/>
        <v>92.08</v>
      </c>
      <c r="S1894" s="5">
        <f t="shared" si="118"/>
        <v>109.92</v>
      </c>
      <c r="T1894" s="7">
        <f t="shared" si="119"/>
        <v>0.5441584158415842</v>
      </c>
    </row>
    <row r="1895" spans="1:20" ht="15.5" x14ac:dyDescent="0.35">
      <c r="A1895" s="1">
        <v>753</v>
      </c>
      <c r="B1895" s="2">
        <v>46279</v>
      </c>
      <c r="C1895" s="3">
        <f>YEAR(SalesDataTable[[#This Row],[Order Date]])</f>
        <v>2026</v>
      </c>
      <c r="D1895" s="8" t="str">
        <f>"Q"&amp;ROUNDUP(MONTH(SalesDataTable[[#This Row],[Order Date]])/3,0)</f>
        <v>Q3</v>
      </c>
      <c r="E1895" s="3">
        <f>MONTH(SalesDataTable[[#This Row],[Order Date]])</f>
        <v>9</v>
      </c>
      <c r="F1895" s="3" t="str">
        <f>TEXT(SalesDataTable[[#This Row],[Order Date]],"MMM")</f>
        <v>Sep</v>
      </c>
      <c r="G1895" s="3" t="s">
        <v>20</v>
      </c>
      <c r="H1895" s="3" t="s">
        <v>21</v>
      </c>
      <c r="I1895" s="3" t="s">
        <v>19</v>
      </c>
      <c r="J1895" s="3" t="s">
        <v>3</v>
      </c>
      <c r="K1895" s="3" t="s">
        <v>14</v>
      </c>
      <c r="L1895" s="3" t="s">
        <v>32</v>
      </c>
      <c r="M1895" s="4">
        <v>1</v>
      </c>
      <c r="N1895" s="5">
        <v>47.55</v>
      </c>
      <c r="O1895" s="6">
        <v>0.05</v>
      </c>
      <c r="P1895" s="5">
        <v>18.350000000000001</v>
      </c>
      <c r="Q1895" s="5">
        <f t="shared" si="116"/>
        <v>45.172499999999992</v>
      </c>
      <c r="R1895" s="5">
        <f t="shared" si="117"/>
        <v>18.350000000000001</v>
      </c>
      <c r="S1895" s="5">
        <f t="shared" si="118"/>
        <v>26.822499999999991</v>
      </c>
      <c r="T1895" s="7">
        <f t="shared" si="119"/>
        <v>0.5937794011843488</v>
      </c>
    </row>
    <row r="1896" spans="1:20" ht="15.5" x14ac:dyDescent="0.35">
      <c r="A1896" s="1">
        <v>2530</v>
      </c>
      <c r="B1896" s="2">
        <v>46279</v>
      </c>
      <c r="C1896" s="3">
        <f>YEAR(SalesDataTable[[#This Row],[Order Date]])</f>
        <v>2026</v>
      </c>
      <c r="D1896" s="8" t="str">
        <f>"Q"&amp;ROUNDUP(MONTH(SalesDataTable[[#This Row],[Order Date]])/3,0)</f>
        <v>Q3</v>
      </c>
      <c r="E1896" s="3">
        <f>MONTH(SalesDataTable[[#This Row],[Order Date]])</f>
        <v>9</v>
      </c>
      <c r="F1896" s="3" t="str">
        <f>TEXT(SalesDataTable[[#This Row],[Order Date]],"MMM")</f>
        <v>Sep</v>
      </c>
      <c r="G1896" s="3" t="s">
        <v>20</v>
      </c>
      <c r="H1896" s="3" t="s">
        <v>31</v>
      </c>
      <c r="I1896" s="3" t="s">
        <v>2</v>
      </c>
      <c r="J1896" s="3" t="s">
        <v>13</v>
      </c>
      <c r="K1896" s="3" t="s">
        <v>14</v>
      </c>
      <c r="L1896" s="3" t="s">
        <v>32</v>
      </c>
      <c r="M1896" s="4">
        <v>6</v>
      </c>
      <c r="N1896" s="5">
        <v>46.16</v>
      </c>
      <c r="O1896" s="6">
        <v>0.1</v>
      </c>
      <c r="P1896" s="5">
        <v>18.39</v>
      </c>
      <c r="Q1896" s="5">
        <f t="shared" si="116"/>
        <v>249.26399999999998</v>
      </c>
      <c r="R1896" s="5">
        <f t="shared" si="117"/>
        <v>110.34</v>
      </c>
      <c r="S1896" s="5">
        <f t="shared" si="118"/>
        <v>138.92399999999998</v>
      </c>
      <c r="T1896" s="7">
        <f t="shared" si="119"/>
        <v>0.55733679953783932</v>
      </c>
    </row>
    <row r="1897" spans="1:20" ht="15.5" x14ac:dyDescent="0.35">
      <c r="A1897" s="1">
        <v>572</v>
      </c>
      <c r="B1897" s="2">
        <v>46280</v>
      </c>
      <c r="C1897" s="3">
        <f>YEAR(SalesDataTable[[#This Row],[Order Date]])</f>
        <v>2026</v>
      </c>
      <c r="D1897" s="8" t="str">
        <f>"Q"&amp;ROUNDUP(MONTH(SalesDataTable[[#This Row],[Order Date]])/3,0)</f>
        <v>Q3</v>
      </c>
      <c r="E1897" s="3">
        <f>MONTH(SalesDataTable[[#This Row],[Order Date]])</f>
        <v>9</v>
      </c>
      <c r="F1897" s="3" t="str">
        <f>TEXT(SalesDataTable[[#This Row],[Order Date]],"MMM")</f>
        <v>Sep</v>
      </c>
      <c r="G1897" s="3" t="s">
        <v>0</v>
      </c>
      <c r="H1897" s="3" t="s">
        <v>50</v>
      </c>
      <c r="I1897" s="3" t="s">
        <v>19</v>
      </c>
      <c r="J1897" s="3" t="s">
        <v>3</v>
      </c>
      <c r="K1897" s="3" t="s">
        <v>14</v>
      </c>
      <c r="L1897" s="3" t="s">
        <v>44</v>
      </c>
      <c r="M1897" s="4">
        <v>2</v>
      </c>
      <c r="N1897" s="5">
        <v>135.79</v>
      </c>
      <c r="O1897" s="6">
        <v>0.05</v>
      </c>
      <c r="P1897" s="5">
        <v>66.53</v>
      </c>
      <c r="Q1897" s="5">
        <f t="shared" si="116"/>
        <v>258.00099999999998</v>
      </c>
      <c r="R1897" s="5">
        <f t="shared" si="117"/>
        <v>133.06</v>
      </c>
      <c r="S1897" s="5">
        <f t="shared" si="118"/>
        <v>124.94099999999997</v>
      </c>
      <c r="T1897" s="7">
        <f t="shared" si="119"/>
        <v>0.48426556486215167</v>
      </c>
    </row>
    <row r="1898" spans="1:20" ht="15.5" x14ac:dyDescent="0.35">
      <c r="A1898" s="1">
        <v>874</v>
      </c>
      <c r="B1898" s="2">
        <v>46280</v>
      </c>
      <c r="C1898" s="3">
        <f>YEAR(SalesDataTable[[#This Row],[Order Date]])</f>
        <v>2026</v>
      </c>
      <c r="D1898" s="8" t="str">
        <f>"Q"&amp;ROUNDUP(MONTH(SalesDataTable[[#This Row],[Order Date]])/3,0)</f>
        <v>Q3</v>
      </c>
      <c r="E1898" s="3">
        <f>MONTH(SalesDataTable[[#This Row],[Order Date]])</f>
        <v>9</v>
      </c>
      <c r="F1898" s="3" t="str">
        <f>TEXT(SalesDataTable[[#This Row],[Order Date]],"MMM")</f>
        <v>Sep</v>
      </c>
      <c r="G1898" s="3" t="s">
        <v>0</v>
      </c>
      <c r="H1898" s="3" t="s">
        <v>50</v>
      </c>
      <c r="I1898" s="3" t="s">
        <v>2</v>
      </c>
      <c r="J1898" s="3" t="s">
        <v>3</v>
      </c>
      <c r="K1898" s="3" t="s">
        <v>9</v>
      </c>
      <c r="L1898" s="3" t="s">
        <v>17</v>
      </c>
      <c r="M1898" s="4">
        <v>2</v>
      </c>
      <c r="N1898" s="5">
        <v>141.91999999999999</v>
      </c>
      <c r="O1898" s="6">
        <v>0</v>
      </c>
      <c r="P1898" s="5">
        <v>79.900000000000006</v>
      </c>
      <c r="Q1898" s="5">
        <f t="shared" si="116"/>
        <v>283.83999999999997</v>
      </c>
      <c r="R1898" s="5">
        <f t="shared" si="117"/>
        <v>159.80000000000001</v>
      </c>
      <c r="S1898" s="5">
        <f t="shared" si="118"/>
        <v>124.03999999999996</v>
      </c>
      <c r="T1898" s="7">
        <f t="shared" si="119"/>
        <v>0.43700676437429531</v>
      </c>
    </row>
    <row r="1899" spans="1:20" ht="15.5" x14ac:dyDescent="0.35">
      <c r="A1899" s="1">
        <v>937</v>
      </c>
      <c r="B1899" s="2">
        <v>46280</v>
      </c>
      <c r="C1899" s="3">
        <f>YEAR(SalesDataTable[[#This Row],[Order Date]])</f>
        <v>2026</v>
      </c>
      <c r="D1899" s="8" t="str">
        <f>"Q"&amp;ROUNDUP(MONTH(SalesDataTable[[#This Row],[Order Date]])/3,0)</f>
        <v>Q3</v>
      </c>
      <c r="E1899" s="3">
        <f>MONTH(SalesDataTable[[#This Row],[Order Date]])</f>
        <v>9</v>
      </c>
      <c r="F1899" s="3" t="str">
        <f>TEXT(SalesDataTable[[#This Row],[Order Date]],"MMM")</f>
        <v>Sep</v>
      </c>
      <c r="G1899" s="3" t="s">
        <v>20</v>
      </c>
      <c r="H1899" s="3" t="s">
        <v>21</v>
      </c>
      <c r="I1899" s="3" t="s">
        <v>28</v>
      </c>
      <c r="J1899" s="3" t="s">
        <v>16</v>
      </c>
      <c r="K1899" s="3" t="s">
        <v>9</v>
      </c>
      <c r="L1899" s="3" t="s">
        <v>17</v>
      </c>
      <c r="M1899" s="4">
        <v>1</v>
      </c>
      <c r="N1899" s="5">
        <v>146.41</v>
      </c>
      <c r="O1899" s="6">
        <v>0.15</v>
      </c>
      <c r="P1899" s="5">
        <v>80.87</v>
      </c>
      <c r="Q1899" s="5">
        <f t="shared" si="116"/>
        <v>124.4485</v>
      </c>
      <c r="R1899" s="5">
        <f t="shared" si="117"/>
        <v>80.87</v>
      </c>
      <c r="S1899" s="5">
        <f t="shared" si="118"/>
        <v>43.578499999999991</v>
      </c>
      <c r="T1899" s="7">
        <f t="shared" si="119"/>
        <v>0.35017296311325563</v>
      </c>
    </row>
    <row r="1900" spans="1:20" ht="15.5" x14ac:dyDescent="0.35">
      <c r="A1900" s="1">
        <v>1229</v>
      </c>
      <c r="B1900" s="2">
        <v>46280</v>
      </c>
      <c r="C1900" s="3">
        <f>YEAR(SalesDataTable[[#This Row],[Order Date]])</f>
        <v>2026</v>
      </c>
      <c r="D1900" s="8" t="str">
        <f>"Q"&amp;ROUNDUP(MONTH(SalesDataTable[[#This Row],[Order Date]])/3,0)</f>
        <v>Q3</v>
      </c>
      <c r="E1900" s="3">
        <f>MONTH(SalesDataTable[[#This Row],[Order Date]])</f>
        <v>9</v>
      </c>
      <c r="F1900" s="3" t="str">
        <f>TEXT(SalesDataTable[[#This Row],[Order Date]],"MMM")</f>
        <v>Sep</v>
      </c>
      <c r="G1900" s="3" t="s">
        <v>6</v>
      </c>
      <c r="H1900" s="3" t="s">
        <v>7</v>
      </c>
      <c r="I1900" s="3" t="s">
        <v>28</v>
      </c>
      <c r="J1900" s="3" t="s">
        <v>13</v>
      </c>
      <c r="K1900" s="3" t="s">
        <v>4</v>
      </c>
      <c r="L1900" s="3" t="s">
        <v>26</v>
      </c>
      <c r="M1900" s="4">
        <v>5</v>
      </c>
      <c r="N1900" s="5">
        <v>40.17</v>
      </c>
      <c r="O1900" s="6">
        <v>0</v>
      </c>
      <c r="P1900" s="5">
        <v>16.27</v>
      </c>
      <c r="Q1900" s="5">
        <f t="shared" si="116"/>
        <v>200.85000000000002</v>
      </c>
      <c r="R1900" s="5">
        <f t="shared" si="117"/>
        <v>81.349999999999994</v>
      </c>
      <c r="S1900" s="5">
        <f t="shared" si="118"/>
        <v>119.50000000000003</v>
      </c>
      <c r="T1900" s="7">
        <f t="shared" si="119"/>
        <v>0.59497137167040082</v>
      </c>
    </row>
    <row r="1901" spans="1:20" ht="15.5" x14ac:dyDescent="0.35">
      <c r="A1901" s="1">
        <v>2186</v>
      </c>
      <c r="B1901" s="2">
        <v>46280</v>
      </c>
      <c r="C1901" s="3">
        <f>YEAR(SalesDataTable[[#This Row],[Order Date]])</f>
        <v>2026</v>
      </c>
      <c r="D1901" s="8" t="str">
        <f>"Q"&amp;ROUNDUP(MONTH(SalesDataTable[[#This Row],[Order Date]])/3,0)</f>
        <v>Q3</v>
      </c>
      <c r="E1901" s="3">
        <f>MONTH(SalesDataTable[[#This Row],[Order Date]])</f>
        <v>9</v>
      </c>
      <c r="F1901" s="3" t="str">
        <f>TEXT(SalesDataTable[[#This Row],[Order Date]],"MMM")</f>
        <v>Sep</v>
      </c>
      <c r="G1901" s="3" t="s">
        <v>11</v>
      </c>
      <c r="H1901" s="3" t="s">
        <v>12</v>
      </c>
      <c r="I1901" s="3" t="s">
        <v>2</v>
      </c>
      <c r="J1901" s="3" t="s">
        <v>3</v>
      </c>
      <c r="K1901" s="3" t="s">
        <v>9</v>
      </c>
      <c r="L1901" s="3" t="s">
        <v>10</v>
      </c>
      <c r="M1901" s="4">
        <v>2</v>
      </c>
      <c r="N1901" s="5">
        <v>91.6</v>
      </c>
      <c r="O1901" s="6">
        <v>0</v>
      </c>
      <c r="P1901" s="5">
        <v>46.54</v>
      </c>
      <c r="Q1901" s="5">
        <f t="shared" si="116"/>
        <v>183.2</v>
      </c>
      <c r="R1901" s="5">
        <f t="shared" si="117"/>
        <v>93.08</v>
      </c>
      <c r="S1901" s="5">
        <f t="shared" si="118"/>
        <v>90.11999999999999</v>
      </c>
      <c r="T1901" s="7">
        <f t="shared" si="119"/>
        <v>0.49192139737991264</v>
      </c>
    </row>
    <row r="1902" spans="1:20" ht="15.5" x14ac:dyDescent="0.35">
      <c r="A1902" s="1">
        <v>2922</v>
      </c>
      <c r="B1902" s="2">
        <v>46280</v>
      </c>
      <c r="C1902" s="3">
        <f>YEAR(SalesDataTable[[#This Row],[Order Date]])</f>
        <v>2026</v>
      </c>
      <c r="D1902" s="8" t="str">
        <f>"Q"&amp;ROUNDUP(MONTH(SalesDataTable[[#This Row],[Order Date]])/3,0)</f>
        <v>Q3</v>
      </c>
      <c r="E1902" s="3">
        <f>MONTH(SalesDataTable[[#This Row],[Order Date]])</f>
        <v>9</v>
      </c>
      <c r="F1902" s="3" t="str">
        <f>TEXT(SalesDataTable[[#This Row],[Order Date]],"MMM")</f>
        <v>Sep</v>
      </c>
      <c r="G1902" s="3" t="s">
        <v>11</v>
      </c>
      <c r="H1902" s="3" t="s">
        <v>12</v>
      </c>
      <c r="I1902" s="3" t="s">
        <v>2</v>
      </c>
      <c r="J1902" s="3" t="s">
        <v>13</v>
      </c>
      <c r="K1902" s="3" t="s">
        <v>34</v>
      </c>
      <c r="L1902" s="3" t="s">
        <v>38</v>
      </c>
      <c r="M1902" s="4">
        <v>4</v>
      </c>
      <c r="N1902" s="5">
        <v>121.47</v>
      </c>
      <c r="O1902" s="6">
        <v>0.05</v>
      </c>
      <c r="P1902" s="5">
        <v>67.650000000000006</v>
      </c>
      <c r="Q1902" s="5">
        <f t="shared" si="116"/>
        <v>461.58599999999996</v>
      </c>
      <c r="R1902" s="5">
        <f t="shared" si="117"/>
        <v>270.60000000000002</v>
      </c>
      <c r="S1902" s="5">
        <f t="shared" si="118"/>
        <v>190.98599999999993</v>
      </c>
      <c r="T1902" s="7">
        <f t="shared" si="119"/>
        <v>0.41376038268058379</v>
      </c>
    </row>
    <row r="1903" spans="1:20" ht="15.5" x14ac:dyDescent="0.35">
      <c r="A1903" s="1">
        <v>3140</v>
      </c>
      <c r="B1903" s="2">
        <v>46280</v>
      </c>
      <c r="C1903" s="3">
        <f>YEAR(SalesDataTable[[#This Row],[Order Date]])</f>
        <v>2026</v>
      </c>
      <c r="D1903" s="8" t="str">
        <f>"Q"&amp;ROUNDUP(MONTH(SalesDataTable[[#This Row],[Order Date]])/3,0)</f>
        <v>Q3</v>
      </c>
      <c r="E1903" s="3">
        <f>MONTH(SalesDataTable[[#This Row],[Order Date]])</f>
        <v>9</v>
      </c>
      <c r="F1903" s="3" t="str">
        <f>TEXT(SalesDataTable[[#This Row],[Order Date]],"MMM")</f>
        <v>Sep</v>
      </c>
      <c r="G1903" s="3" t="s">
        <v>6</v>
      </c>
      <c r="H1903" s="3" t="s">
        <v>43</v>
      </c>
      <c r="I1903" s="3" t="s">
        <v>28</v>
      </c>
      <c r="J1903" s="3" t="s">
        <v>13</v>
      </c>
      <c r="K1903" s="3" t="s">
        <v>23</v>
      </c>
      <c r="L1903" s="3" t="s">
        <v>51</v>
      </c>
      <c r="M1903" s="4">
        <v>2</v>
      </c>
      <c r="N1903" s="5">
        <v>122.69</v>
      </c>
      <c r="O1903" s="6">
        <v>0</v>
      </c>
      <c r="P1903" s="5">
        <v>61.4</v>
      </c>
      <c r="Q1903" s="5">
        <f t="shared" si="116"/>
        <v>245.38</v>
      </c>
      <c r="R1903" s="5">
        <f t="shared" si="117"/>
        <v>122.8</v>
      </c>
      <c r="S1903" s="5">
        <f t="shared" si="118"/>
        <v>122.58</v>
      </c>
      <c r="T1903" s="7">
        <f t="shared" si="119"/>
        <v>0.49955171570625151</v>
      </c>
    </row>
    <row r="1904" spans="1:20" ht="15.5" x14ac:dyDescent="0.35">
      <c r="A1904" s="1">
        <v>3369</v>
      </c>
      <c r="B1904" s="2">
        <v>46280</v>
      </c>
      <c r="C1904" s="3">
        <f>YEAR(SalesDataTable[[#This Row],[Order Date]])</f>
        <v>2026</v>
      </c>
      <c r="D1904" s="8" t="str">
        <f>"Q"&amp;ROUNDUP(MONTH(SalesDataTable[[#This Row],[Order Date]])/3,0)</f>
        <v>Q3</v>
      </c>
      <c r="E1904" s="3">
        <f>MONTH(SalesDataTable[[#This Row],[Order Date]])</f>
        <v>9</v>
      </c>
      <c r="F1904" s="3" t="str">
        <f>TEXT(SalesDataTable[[#This Row],[Order Date]],"MMM")</f>
        <v>Sep</v>
      </c>
      <c r="G1904" s="3" t="s">
        <v>6</v>
      </c>
      <c r="H1904" s="3" t="s">
        <v>43</v>
      </c>
      <c r="I1904" s="3" t="s">
        <v>28</v>
      </c>
      <c r="J1904" s="3" t="s">
        <v>13</v>
      </c>
      <c r="K1904" s="3" t="s">
        <v>14</v>
      </c>
      <c r="L1904" s="3" t="s">
        <v>32</v>
      </c>
      <c r="M1904" s="4">
        <v>1</v>
      </c>
      <c r="N1904" s="5">
        <v>45.59</v>
      </c>
      <c r="O1904" s="6">
        <v>0</v>
      </c>
      <c r="P1904" s="5">
        <v>18.28</v>
      </c>
      <c r="Q1904" s="5">
        <f t="shared" si="116"/>
        <v>45.59</v>
      </c>
      <c r="R1904" s="5">
        <f t="shared" si="117"/>
        <v>18.28</v>
      </c>
      <c r="S1904" s="5">
        <f t="shared" si="118"/>
        <v>27.310000000000002</v>
      </c>
      <c r="T1904" s="7">
        <f t="shared" si="119"/>
        <v>0.59903487606931349</v>
      </c>
    </row>
    <row r="1905" spans="1:20" ht="15.5" x14ac:dyDescent="0.35">
      <c r="A1905" s="1">
        <v>4865</v>
      </c>
      <c r="B1905" s="2">
        <v>46280</v>
      </c>
      <c r="C1905" s="3">
        <f>YEAR(SalesDataTable[[#This Row],[Order Date]])</f>
        <v>2026</v>
      </c>
      <c r="D1905" s="8" t="str">
        <f>"Q"&amp;ROUNDUP(MONTH(SalesDataTable[[#This Row],[Order Date]])/3,0)</f>
        <v>Q3</v>
      </c>
      <c r="E1905" s="3">
        <f>MONTH(SalesDataTable[[#This Row],[Order Date]])</f>
        <v>9</v>
      </c>
      <c r="F1905" s="3" t="str">
        <f>TEXT(SalesDataTable[[#This Row],[Order Date]],"MMM")</f>
        <v>Sep</v>
      </c>
      <c r="G1905" s="3" t="s">
        <v>20</v>
      </c>
      <c r="H1905" s="3" t="s">
        <v>21</v>
      </c>
      <c r="I1905" s="3" t="s">
        <v>2</v>
      </c>
      <c r="J1905" s="3" t="s">
        <v>3</v>
      </c>
      <c r="K1905" s="3" t="s">
        <v>4</v>
      </c>
      <c r="L1905" s="3" t="s">
        <v>5</v>
      </c>
      <c r="M1905" s="4">
        <v>1</v>
      </c>
      <c r="N1905" s="5">
        <v>83.8</v>
      </c>
      <c r="O1905" s="6">
        <v>0</v>
      </c>
      <c r="P1905" s="5">
        <v>42.23</v>
      </c>
      <c r="Q1905" s="5">
        <f t="shared" si="116"/>
        <v>83.8</v>
      </c>
      <c r="R1905" s="5">
        <f t="shared" si="117"/>
        <v>42.23</v>
      </c>
      <c r="S1905" s="5">
        <f t="shared" si="118"/>
        <v>41.57</v>
      </c>
      <c r="T1905" s="7">
        <f t="shared" si="119"/>
        <v>0.49606205250596663</v>
      </c>
    </row>
    <row r="1906" spans="1:20" ht="15.5" x14ac:dyDescent="0.35">
      <c r="A1906" s="1">
        <v>103</v>
      </c>
      <c r="B1906" s="2">
        <v>46281</v>
      </c>
      <c r="C1906" s="3">
        <f>YEAR(SalesDataTable[[#This Row],[Order Date]])</f>
        <v>2026</v>
      </c>
      <c r="D1906" s="8" t="str">
        <f>"Q"&amp;ROUNDUP(MONTH(SalesDataTable[[#This Row],[Order Date]])/3,0)</f>
        <v>Q3</v>
      </c>
      <c r="E1906" s="3">
        <f>MONTH(SalesDataTable[[#This Row],[Order Date]])</f>
        <v>9</v>
      </c>
      <c r="F1906" s="3" t="str">
        <f>TEXT(SalesDataTable[[#This Row],[Order Date]],"MMM")</f>
        <v>Sep</v>
      </c>
      <c r="G1906" s="3" t="s">
        <v>11</v>
      </c>
      <c r="H1906" s="3" t="s">
        <v>18</v>
      </c>
      <c r="I1906" s="3" t="s">
        <v>2</v>
      </c>
      <c r="J1906" s="3" t="s">
        <v>13</v>
      </c>
      <c r="K1906" s="3" t="s">
        <v>14</v>
      </c>
      <c r="L1906" s="3" t="s">
        <v>44</v>
      </c>
      <c r="M1906" s="4">
        <v>1</v>
      </c>
      <c r="N1906" s="5">
        <v>132.58000000000001</v>
      </c>
      <c r="O1906" s="6">
        <v>0.15</v>
      </c>
      <c r="P1906" s="5">
        <v>67.62</v>
      </c>
      <c r="Q1906" s="5">
        <f t="shared" si="116"/>
        <v>112.69300000000001</v>
      </c>
      <c r="R1906" s="5">
        <f t="shared" si="117"/>
        <v>67.62</v>
      </c>
      <c r="S1906" s="5">
        <f t="shared" si="118"/>
        <v>45.073000000000008</v>
      </c>
      <c r="T1906" s="7">
        <f t="shared" si="119"/>
        <v>0.39996273060438536</v>
      </c>
    </row>
    <row r="1907" spans="1:20" ht="15.5" x14ac:dyDescent="0.35">
      <c r="A1907" s="1">
        <v>4500</v>
      </c>
      <c r="B1907" s="2">
        <v>46281</v>
      </c>
      <c r="C1907" s="3">
        <f>YEAR(SalesDataTable[[#This Row],[Order Date]])</f>
        <v>2026</v>
      </c>
      <c r="D1907" s="8" t="str">
        <f>"Q"&amp;ROUNDUP(MONTH(SalesDataTable[[#This Row],[Order Date]])/3,0)</f>
        <v>Q3</v>
      </c>
      <c r="E1907" s="3">
        <f>MONTH(SalesDataTable[[#This Row],[Order Date]])</f>
        <v>9</v>
      </c>
      <c r="F1907" s="3" t="str">
        <f>TEXT(SalesDataTable[[#This Row],[Order Date]],"MMM")</f>
        <v>Sep</v>
      </c>
      <c r="G1907" s="3" t="s">
        <v>20</v>
      </c>
      <c r="H1907" s="3" t="s">
        <v>33</v>
      </c>
      <c r="I1907" s="3" t="s">
        <v>2</v>
      </c>
      <c r="J1907" s="3" t="s">
        <v>13</v>
      </c>
      <c r="K1907" s="3" t="s">
        <v>23</v>
      </c>
      <c r="L1907" s="3" t="s">
        <v>51</v>
      </c>
      <c r="M1907" s="4">
        <v>2</v>
      </c>
      <c r="N1907" s="5">
        <v>122.12</v>
      </c>
      <c r="O1907" s="6">
        <v>0.05</v>
      </c>
      <c r="P1907" s="5">
        <v>61.76</v>
      </c>
      <c r="Q1907" s="5">
        <f t="shared" si="116"/>
        <v>232.02799999999999</v>
      </c>
      <c r="R1907" s="5">
        <f t="shared" si="117"/>
        <v>123.52</v>
      </c>
      <c r="S1907" s="5">
        <f t="shared" si="118"/>
        <v>108.508</v>
      </c>
      <c r="T1907" s="7">
        <f t="shared" si="119"/>
        <v>0.46765045597945076</v>
      </c>
    </row>
    <row r="1908" spans="1:20" ht="15.5" x14ac:dyDescent="0.35">
      <c r="A1908" s="1">
        <v>5093</v>
      </c>
      <c r="B1908" s="2">
        <v>46281</v>
      </c>
      <c r="C1908" s="3">
        <f>YEAR(SalesDataTable[[#This Row],[Order Date]])</f>
        <v>2026</v>
      </c>
      <c r="D1908" s="8" t="str">
        <f>"Q"&amp;ROUNDUP(MONTH(SalesDataTable[[#This Row],[Order Date]])/3,0)</f>
        <v>Q3</v>
      </c>
      <c r="E1908" s="3">
        <f>MONTH(SalesDataTable[[#This Row],[Order Date]])</f>
        <v>9</v>
      </c>
      <c r="F1908" s="3" t="str">
        <f>TEXT(SalesDataTable[[#This Row],[Order Date]],"MMM")</f>
        <v>Sep</v>
      </c>
      <c r="G1908" s="3" t="s">
        <v>0</v>
      </c>
      <c r="H1908" s="3" t="s">
        <v>1</v>
      </c>
      <c r="I1908" s="3" t="s">
        <v>8</v>
      </c>
      <c r="J1908" s="3" t="s">
        <v>16</v>
      </c>
      <c r="K1908" s="3" t="s">
        <v>9</v>
      </c>
      <c r="L1908" s="3" t="s">
        <v>17</v>
      </c>
      <c r="M1908" s="4">
        <v>3</v>
      </c>
      <c r="N1908" s="5">
        <v>140.47</v>
      </c>
      <c r="O1908" s="6">
        <v>0.15</v>
      </c>
      <c r="P1908" s="5">
        <v>81.739999999999995</v>
      </c>
      <c r="Q1908" s="5">
        <f t="shared" si="116"/>
        <v>358.19849999999997</v>
      </c>
      <c r="R1908" s="5">
        <f t="shared" si="117"/>
        <v>245.21999999999997</v>
      </c>
      <c r="S1908" s="5">
        <f t="shared" si="118"/>
        <v>112.9785</v>
      </c>
      <c r="T1908" s="7">
        <f t="shared" si="119"/>
        <v>0.31540751845694498</v>
      </c>
    </row>
    <row r="1909" spans="1:20" ht="15.5" x14ac:dyDescent="0.35">
      <c r="A1909" s="1">
        <v>5147</v>
      </c>
      <c r="B1909" s="2">
        <v>46281</v>
      </c>
      <c r="C1909" s="3">
        <f>YEAR(SalesDataTable[[#This Row],[Order Date]])</f>
        <v>2026</v>
      </c>
      <c r="D1909" s="8" t="str">
        <f>"Q"&amp;ROUNDUP(MONTH(SalesDataTable[[#This Row],[Order Date]])/3,0)</f>
        <v>Q3</v>
      </c>
      <c r="E1909" s="3">
        <f>MONTH(SalesDataTable[[#This Row],[Order Date]])</f>
        <v>9</v>
      </c>
      <c r="F1909" s="3" t="str">
        <f>TEXT(SalesDataTable[[#This Row],[Order Date]],"MMM")</f>
        <v>Sep</v>
      </c>
      <c r="G1909" s="3" t="s">
        <v>20</v>
      </c>
      <c r="H1909" s="3" t="s">
        <v>47</v>
      </c>
      <c r="I1909" s="3" t="s">
        <v>2</v>
      </c>
      <c r="J1909" s="3" t="s">
        <v>13</v>
      </c>
      <c r="K1909" s="3" t="s">
        <v>9</v>
      </c>
      <c r="L1909" s="3" t="s">
        <v>17</v>
      </c>
      <c r="M1909" s="4">
        <v>2</v>
      </c>
      <c r="N1909" s="5">
        <v>145.35</v>
      </c>
      <c r="O1909" s="6">
        <v>0.05</v>
      </c>
      <c r="P1909" s="5">
        <v>78.39</v>
      </c>
      <c r="Q1909" s="5">
        <f t="shared" si="116"/>
        <v>276.16499999999996</v>
      </c>
      <c r="R1909" s="5">
        <f t="shared" si="117"/>
        <v>156.78</v>
      </c>
      <c r="S1909" s="5">
        <f t="shared" si="118"/>
        <v>119.38499999999996</v>
      </c>
      <c r="T1909" s="7">
        <f t="shared" si="119"/>
        <v>0.4322959100537721</v>
      </c>
    </row>
    <row r="1910" spans="1:20" ht="15.5" x14ac:dyDescent="0.35">
      <c r="A1910" s="1">
        <v>365</v>
      </c>
      <c r="B1910" s="2">
        <v>46282</v>
      </c>
      <c r="C1910" s="3">
        <f>YEAR(SalesDataTable[[#This Row],[Order Date]])</f>
        <v>2026</v>
      </c>
      <c r="D1910" s="8" t="str">
        <f>"Q"&amp;ROUNDUP(MONTH(SalesDataTable[[#This Row],[Order Date]])/3,0)</f>
        <v>Q3</v>
      </c>
      <c r="E1910" s="3">
        <f>MONTH(SalesDataTable[[#This Row],[Order Date]])</f>
        <v>9</v>
      </c>
      <c r="F1910" s="3" t="str">
        <f>TEXT(SalesDataTable[[#This Row],[Order Date]],"MMM")</f>
        <v>Sep</v>
      </c>
      <c r="G1910" s="3" t="s">
        <v>20</v>
      </c>
      <c r="H1910" s="3" t="s">
        <v>33</v>
      </c>
      <c r="I1910" s="3" t="s">
        <v>28</v>
      </c>
      <c r="J1910" s="3" t="s">
        <v>3</v>
      </c>
      <c r="K1910" s="3" t="s">
        <v>23</v>
      </c>
      <c r="L1910" s="3" t="s">
        <v>51</v>
      </c>
      <c r="M1910" s="4">
        <v>2</v>
      </c>
      <c r="N1910" s="5">
        <v>121.25</v>
      </c>
      <c r="O1910" s="6">
        <v>0</v>
      </c>
      <c r="P1910" s="5">
        <v>61.5</v>
      </c>
      <c r="Q1910" s="5">
        <f t="shared" si="116"/>
        <v>242.5</v>
      </c>
      <c r="R1910" s="5">
        <f t="shared" si="117"/>
        <v>123</v>
      </c>
      <c r="S1910" s="5">
        <f t="shared" si="118"/>
        <v>119.5</v>
      </c>
      <c r="T1910" s="7">
        <f t="shared" si="119"/>
        <v>0.4927835051546392</v>
      </c>
    </row>
    <row r="1911" spans="1:20" ht="15.5" x14ac:dyDescent="0.35">
      <c r="A1911" s="1">
        <v>494</v>
      </c>
      <c r="B1911" s="2">
        <v>46282</v>
      </c>
      <c r="C1911" s="3">
        <f>YEAR(SalesDataTable[[#This Row],[Order Date]])</f>
        <v>2026</v>
      </c>
      <c r="D1911" s="8" t="str">
        <f>"Q"&amp;ROUNDUP(MONTH(SalesDataTable[[#This Row],[Order Date]])/3,0)</f>
        <v>Q3</v>
      </c>
      <c r="E1911" s="3">
        <f>MONTH(SalesDataTable[[#This Row],[Order Date]])</f>
        <v>9</v>
      </c>
      <c r="F1911" s="3" t="str">
        <f>TEXT(SalesDataTable[[#This Row],[Order Date]],"MMM")</f>
        <v>Sep</v>
      </c>
      <c r="G1911" s="3" t="s">
        <v>20</v>
      </c>
      <c r="H1911" s="3" t="s">
        <v>21</v>
      </c>
      <c r="I1911" s="3" t="s">
        <v>2</v>
      </c>
      <c r="J1911" s="3" t="s">
        <v>13</v>
      </c>
      <c r="K1911" s="3" t="s">
        <v>14</v>
      </c>
      <c r="L1911" s="3" t="s">
        <v>15</v>
      </c>
      <c r="M1911" s="4">
        <v>1</v>
      </c>
      <c r="N1911" s="5">
        <v>35.94</v>
      </c>
      <c r="O1911" s="6">
        <v>0.1</v>
      </c>
      <c r="P1911" s="5">
        <v>13.19</v>
      </c>
      <c r="Q1911" s="5">
        <f t="shared" si="116"/>
        <v>32.345999999999997</v>
      </c>
      <c r="R1911" s="5">
        <f t="shared" si="117"/>
        <v>13.19</v>
      </c>
      <c r="S1911" s="5">
        <f t="shared" si="118"/>
        <v>19.155999999999999</v>
      </c>
      <c r="T1911" s="7">
        <f t="shared" si="119"/>
        <v>0.59222160390774747</v>
      </c>
    </row>
    <row r="1912" spans="1:20" ht="15.5" x14ac:dyDescent="0.35">
      <c r="A1912" s="1">
        <v>665</v>
      </c>
      <c r="B1912" s="2">
        <v>46282</v>
      </c>
      <c r="C1912" s="3">
        <f>YEAR(SalesDataTable[[#This Row],[Order Date]])</f>
        <v>2026</v>
      </c>
      <c r="D1912" s="8" t="str">
        <f>"Q"&amp;ROUNDUP(MONTH(SalesDataTable[[#This Row],[Order Date]])/3,0)</f>
        <v>Q3</v>
      </c>
      <c r="E1912" s="3">
        <f>MONTH(SalesDataTable[[#This Row],[Order Date]])</f>
        <v>9</v>
      </c>
      <c r="F1912" s="3" t="str">
        <f>TEXT(SalesDataTable[[#This Row],[Order Date]],"MMM")</f>
        <v>Sep</v>
      </c>
      <c r="G1912" s="3" t="s">
        <v>6</v>
      </c>
      <c r="H1912" s="3" t="s">
        <v>49</v>
      </c>
      <c r="I1912" s="3" t="s">
        <v>2</v>
      </c>
      <c r="J1912" s="3" t="s">
        <v>13</v>
      </c>
      <c r="K1912" s="3" t="s">
        <v>4</v>
      </c>
      <c r="L1912" s="3" t="s">
        <v>30</v>
      </c>
      <c r="M1912" s="4">
        <v>1</v>
      </c>
      <c r="N1912" s="5">
        <v>101.18</v>
      </c>
      <c r="O1912" s="6">
        <v>0.1</v>
      </c>
      <c r="P1912" s="5">
        <v>49.38</v>
      </c>
      <c r="Q1912" s="5">
        <f t="shared" si="116"/>
        <v>91.062000000000012</v>
      </c>
      <c r="R1912" s="5">
        <f t="shared" si="117"/>
        <v>49.38</v>
      </c>
      <c r="S1912" s="5">
        <f t="shared" si="118"/>
        <v>41.682000000000009</v>
      </c>
      <c r="T1912" s="7">
        <f t="shared" si="119"/>
        <v>0.45773209461685449</v>
      </c>
    </row>
    <row r="1913" spans="1:20" ht="15.5" x14ac:dyDescent="0.35">
      <c r="A1913" s="1">
        <v>2067</v>
      </c>
      <c r="B1913" s="2">
        <v>46282</v>
      </c>
      <c r="C1913" s="3">
        <f>YEAR(SalesDataTable[[#This Row],[Order Date]])</f>
        <v>2026</v>
      </c>
      <c r="D1913" s="8" t="str">
        <f>"Q"&amp;ROUNDUP(MONTH(SalesDataTable[[#This Row],[Order Date]])/3,0)</f>
        <v>Q3</v>
      </c>
      <c r="E1913" s="3">
        <f>MONTH(SalesDataTable[[#This Row],[Order Date]])</f>
        <v>9</v>
      </c>
      <c r="F1913" s="3" t="str">
        <f>TEXT(SalesDataTable[[#This Row],[Order Date]],"MMM")</f>
        <v>Sep</v>
      </c>
      <c r="G1913" s="3" t="s">
        <v>20</v>
      </c>
      <c r="H1913" s="3" t="s">
        <v>31</v>
      </c>
      <c r="I1913" s="3" t="s">
        <v>19</v>
      </c>
      <c r="J1913" s="3" t="s">
        <v>13</v>
      </c>
      <c r="K1913" s="3" t="s">
        <v>4</v>
      </c>
      <c r="L1913" s="3" t="s">
        <v>5</v>
      </c>
      <c r="M1913" s="4">
        <v>2</v>
      </c>
      <c r="N1913" s="5">
        <v>82.47</v>
      </c>
      <c r="O1913" s="6">
        <v>0</v>
      </c>
      <c r="P1913" s="5">
        <v>42.49</v>
      </c>
      <c r="Q1913" s="5">
        <f t="shared" si="116"/>
        <v>164.94</v>
      </c>
      <c r="R1913" s="5">
        <f t="shared" si="117"/>
        <v>84.98</v>
      </c>
      <c r="S1913" s="5">
        <f t="shared" si="118"/>
        <v>79.959999999999994</v>
      </c>
      <c r="T1913" s="7">
        <f t="shared" si="119"/>
        <v>0.48478234509518608</v>
      </c>
    </row>
    <row r="1914" spans="1:20" ht="15.5" x14ac:dyDescent="0.35">
      <c r="A1914" s="1">
        <v>2648</v>
      </c>
      <c r="B1914" s="2">
        <v>46282</v>
      </c>
      <c r="C1914" s="3">
        <f>YEAR(SalesDataTable[[#This Row],[Order Date]])</f>
        <v>2026</v>
      </c>
      <c r="D1914" s="8" t="str">
        <f>"Q"&amp;ROUNDUP(MONTH(SalesDataTable[[#This Row],[Order Date]])/3,0)</f>
        <v>Q3</v>
      </c>
      <c r="E1914" s="3">
        <f>MONTH(SalesDataTable[[#This Row],[Order Date]])</f>
        <v>9</v>
      </c>
      <c r="F1914" s="3" t="str">
        <f>TEXT(SalesDataTable[[#This Row],[Order Date]],"MMM")</f>
        <v>Sep</v>
      </c>
      <c r="G1914" s="3" t="s">
        <v>11</v>
      </c>
      <c r="H1914" s="3" t="s">
        <v>52</v>
      </c>
      <c r="I1914" s="3" t="s">
        <v>28</v>
      </c>
      <c r="J1914" s="3" t="s">
        <v>13</v>
      </c>
      <c r="K1914" s="3" t="s">
        <v>34</v>
      </c>
      <c r="L1914" s="3" t="s">
        <v>45</v>
      </c>
      <c r="M1914" s="4">
        <v>1</v>
      </c>
      <c r="N1914" s="5">
        <v>50.47</v>
      </c>
      <c r="O1914" s="6">
        <v>0.05</v>
      </c>
      <c r="P1914" s="5">
        <v>22.27</v>
      </c>
      <c r="Q1914" s="5">
        <f t="shared" si="116"/>
        <v>47.946499999999993</v>
      </c>
      <c r="R1914" s="5">
        <f t="shared" si="117"/>
        <v>22.27</v>
      </c>
      <c r="S1914" s="5">
        <f t="shared" si="118"/>
        <v>25.676499999999994</v>
      </c>
      <c r="T1914" s="7">
        <f t="shared" si="119"/>
        <v>0.53552396942425406</v>
      </c>
    </row>
    <row r="1915" spans="1:20" ht="15.5" x14ac:dyDescent="0.35">
      <c r="A1915" s="1">
        <v>3074</v>
      </c>
      <c r="B1915" s="2">
        <v>46282</v>
      </c>
      <c r="C1915" s="3">
        <f>YEAR(SalesDataTable[[#This Row],[Order Date]])</f>
        <v>2026</v>
      </c>
      <c r="D1915" s="8" t="str">
        <f>"Q"&amp;ROUNDUP(MONTH(SalesDataTable[[#This Row],[Order Date]])/3,0)</f>
        <v>Q3</v>
      </c>
      <c r="E1915" s="3">
        <f>MONTH(SalesDataTable[[#This Row],[Order Date]])</f>
        <v>9</v>
      </c>
      <c r="F1915" s="3" t="str">
        <f>TEXT(SalesDataTable[[#This Row],[Order Date]],"MMM")</f>
        <v>Sep</v>
      </c>
      <c r="G1915" s="3" t="s">
        <v>20</v>
      </c>
      <c r="H1915" s="3" t="s">
        <v>33</v>
      </c>
      <c r="I1915" s="3" t="s">
        <v>8</v>
      </c>
      <c r="J1915" s="3" t="s">
        <v>16</v>
      </c>
      <c r="K1915" s="3" t="s">
        <v>23</v>
      </c>
      <c r="L1915" s="3" t="s">
        <v>40</v>
      </c>
      <c r="M1915" s="4">
        <v>5</v>
      </c>
      <c r="N1915" s="5">
        <v>82.63</v>
      </c>
      <c r="O1915" s="6">
        <v>0.15</v>
      </c>
      <c r="P1915" s="5">
        <v>38.630000000000003</v>
      </c>
      <c r="Q1915" s="5">
        <f t="shared" si="116"/>
        <v>351.17749999999995</v>
      </c>
      <c r="R1915" s="5">
        <f t="shared" si="117"/>
        <v>193.15</v>
      </c>
      <c r="S1915" s="5">
        <f t="shared" si="118"/>
        <v>158.02749999999995</v>
      </c>
      <c r="T1915" s="7">
        <f t="shared" si="119"/>
        <v>0.44999323703824978</v>
      </c>
    </row>
    <row r="1916" spans="1:20" ht="15.5" x14ac:dyDescent="0.35">
      <c r="A1916" s="1">
        <v>259</v>
      </c>
      <c r="B1916" s="2">
        <v>46283</v>
      </c>
      <c r="C1916" s="3">
        <f>YEAR(SalesDataTable[[#This Row],[Order Date]])</f>
        <v>2026</v>
      </c>
      <c r="D1916" s="8" t="str">
        <f>"Q"&amp;ROUNDUP(MONTH(SalesDataTable[[#This Row],[Order Date]])/3,0)</f>
        <v>Q3</v>
      </c>
      <c r="E1916" s="3">
        <f>MONTH(SalesDataTable[[#This Row],[Order Date]])</f>
        <v>9</v>
      </c>
      <c r="F1916" s="3" t="str">
        <f>TEXT(SalesDataTable[[#This Row],[Order Date]],"MMM")</f>
        <v>Sep</v>
      </c>
      <c r="G1916" s="3" t="s">
        <v>20</v>
      </c>
      <c r="H1916" s="3" t="s">
        <v>33</v>
      </c>
      <c r="I1916" s="3" t="s">
        <v>19</v>
      </c>
      <c r="J1916" s="3" t="s">
        <v>16</v>
      </c>
      <c r="K1916" s="3" t="s">
        <v>14</v>
      </c>
      <c r="L1916" s="3" t="s">
        <v>48</v>
      </c>
      <c r="M1916" s="4">
        <v>4</v>
      </c>
      <c r="N1916" s="5">
        <v>168.48</v>
      </c>
      <c r="O1916" s="6">
        <v>0.1</v>
      </c>
      <c r="P1916" s="5">
        <v>89.85</v>
      </c>
      <c r="Q1916" s="5">
        <f t="shared" si="116"/>
        <v>606.52800000000002</v>
      </c>
      <c r="R1916" s="5">
        <f t="shared" si="117"/>
        <v>359.4</v>
      </c>
      <c r="S1916" s="5">
        <f t="shared" si="118"/>
        <v>247.12800000000004</v>
      </c>
      <c r="T1916" s="7">
        <f t="shared" si="119"/>
        <v>0.4074469768914214</v>
      </c>
    </row>
    <row r="1917" spans="1:20" ht="15.5" x14ac:dyDescent="0.35">
      <c r="A1917" s="1">
        <v>997</v>
      </c>
      <c r="B1917" s="2">
        <v>46283</v>
      </c>
      <c r="C1917" s="3">
        <f>YEAR(SalesDataTable[[#This Row],[Order Date]])</f>
        <v>2026</v>
      </c>
      <c r="D1917" s="8" t="str">
        <f>"Q"&amp;ROUNDUP(MONTH(SalesDataTable[[#This Row],[Order Date]])/3,0)</f>
        <v>Q3</v>
      </c>
      <c r="E1917" s="3">
        <f>MONTH(SalesDataTable[[#This Row],[Order Date]])</f>
        <v>9</v>
      </c>
      <c r="F1917" s="3" t="str">
        <f>TEXT(SalesDataTable[[#This Row],[Order Date]],"MMM")</f>
        <v>Sep</v>
      </c>
      <c r="G1917" s="3" t="s">
        <v>6</v>
      </c>
      <c r="H1917" s="3" t="s">
        <v>41</v>
      </c>
      <c r="I1917" s="3" t="s">
        <v>28</v>
      </c>
      <c r="J1917" s="3" t="s">
        <v>3</v>
      </c>
      <c r="K1917" s="3" t="s">
        <v>23</v>
      </c>
      <c r="L1917" s="3" t="s">
        <v>51</v>
      </c>
      <c r="M1917" s="4">
        <v>2</v>
      </c>
      <c r="N1917" s="5">
        <v>121.82</v>
      </c>
      <c r="O1917" s="6">
        <v>0</v>
      </c>
      <c r="P1917" s="5">
        <v>61.92</v>
      </c>
      <c r="Q1917" s="5">
        <f t="shared" si="116"/>
        <v>243.64</v>
      </c>
      <c r="R1917" s="5">
        <f t="shared" si="117"/>
        <v>123.84</v>
      </c>
      <c r="S1917" s="5">
        <f t="shared" si="118"/>
        <v>119.79999999999998</v>
      </c>
      <c r="T1917" s="7">
        <f t="shared" si="119"/>
        <v>0.49170907896897059</v>
      </c>
    </row>
    <row r="1918" spans="1:20" ht="15.5" x14ac:dyDescent="0.35">
      <c r="A1918" s="1">
        <v>2102</v>
      </c>
      <c r="B1918" s="2">
        <v>46283</v>
      </c>
      <c r="C1918" s="3">
        <f>YEAR(SalesDataTable[[#This Row],[Order Date]])</f>
        <v>2026</v>
      </c>
      <c r="D1918" s="8" t="str">
        <f>"Q"&amp;ROUNDUP(MONTH(SalesDataTable[[#This Row],[Order Date]])/3,0)</f>
        <v>Q3</v>
      </c>
      <c r="E1918" s="3">
        <f>MONTH(SalesDataTable[[#This Row],[Order Date]])</f>
        <v>9</v>
      </c>
      <c r="F1918" s="3" t="str">
        <f>TEXT(SalesDataTable[[#This Row],[Order Date]],"MMM")</f>
        <v>Sep</v>
      </c>
      <c r="G1918" s="3" t="s">
        <v>0</v>
      </c>
      <c r="H1918" s="3" t="s">
        <v>50</v>
      </c>
      <c r="I1918" s="3" t="s">
        <v>19</v>
      </c>
      <c r="J1918" s="3" t="s">
        <v>3</v>
      </c>
      <c r="K1918" s="3" t="s">
        <v>4</v>
      </c>
      <c r="L1918" s="3" t="s">
        <v>22</v>
      </c>
      <c r="M1918" s="4">
        <v>1</v>
      </c>
      <c r="N1918" s="5">
        <v>50.02</v>
      </c>
      <c r="O1918" s="6">
        <v>0.1</v>
      </c>
      <c r="P1918" s="5">
        <v>22.47</v>
      </c>
      <c r="Q1918" s="5">
        <f t="shared" si="116"/>
        <v>45.018000000000001</v>
      </c>
      <c r="R1918" s="5">
        <f t="shared" si="117"/>
        <v>22.47</v>
      </c>
      <c r="S1918" s="5">
        <f t="shared" si="118"/>
        <v>22.548000000000002</v>
      </c>
      <c r="T1918" s="7">
        <f t="shared" si="119"/>
        <v>0.50086632013861121</v>
      </c>
    </row>
    <row r="1919" spans="1:20" ht="15.5" x14ac:dyDescent="0.35">
      <c r="A1919" s="1">
        <v>2452</v>
      </c>
      <c r="B1919" s="2">
        <v>46283</v>
      </c>
      <c r="C1919" s="3">
        <f>YEAR(SalesDataTable[[#This Row],[Order Date]])</f>
        <v>2026</v>
      </c>
      <c r="D1919" s="8" t="str">
        <f>"Q"&amp;ROUNDUP(MONTH(SalesDataTable[[#This Row],[Order Date]])/3,0)</f>
        <v>Q3</v>
      </c>
      <c r="E1919" s="3">
        <f>MONTH(SalesDataTable[[#This Row],[Order Date]])</f>
        <v>9</v>
      </c>
      <c r="F1919" s="3" t="str">
        <f>TEXT(SalesDataTable[[#This Row],[Order Date]],"MMM")</f>
        <v>Sep</v>
      </c>
      <c r="G1919" s="3" t="s">
        <v>11</v>
      </c>
      <c r="H1919" s="3" t="s">
        <v>25</v>
      </c>
      <c r="I1919" s="3" t="s">
        <v>2</v>
      </c>
      <c r="J1919" s="3" t="s">
        <v>13</v>
      </c>
      <c r="K1919" s="3" t="s">
        <v>34</v>
      </c>
      <c r="L1919" s="3" t="s">
        <v>45</v>
      </c>
      <c r="M1919" s="4">
        <v>1</v>
      </c>
      <c r="N1919" s="5">
        <v>50.17</v>
      </c>
      <c r="O1919" s="6">
        <v>0.1</v>
      </c>
      <c r="P1919" s="5">
        <v>21.99</v>
      </c>
      <c r="Q1919" s="5">
        <f t="shared" si="116"/>
        <v>45.153000000000006</v>
      </c>
      <c r="R1919" s="5">
        <f t="shared" si="117"/>
        <v>21.99</v>
      </c>
      <c r="S1919" s="5">
        <f t="shared" si="118"/>
        <v>23.163000000000007</v>
      </c>
      <c r="T1919" s="7">
        <f t="shared" si="119"/>
        <v>0.51298917015480705</v>
      </c>
    </row>
    <row r="1920" spans="1:20" ht="15.5" x14ac:dyDescent="0.35">
      <c r="A1920" s="1">
        <v>2761</v>
      </c>
      <c r="B1920" s="2">
        <v>46283</v>
      </c>
      <c r="C1920" s="3">
        <f>YEAR(SalesDataTable[[#This Row],[Order Date]])</f>
        <v>2026</v>
      </c>
      <c r="D1920" s="8" t="str">
        <f>"Q"&amp;ROUNDUP(MONTH(SalesDataTable[[#This Row],[Order Date]])/3,0)</f>
        <v>Q3</v>
      </c>
      <c r="E1920" s="3">
        <f>MONTH(SalesDataTable[[#This Row],[Order Date]])</f>
        <v>9</v>
      </c>
      <c r="F1920" s="3" t="str">
        <f>TEXT(SalesDataTable[[#This Row],[Order Date]],"MMM")</f>
        <v>Sep</v>
      </c>
      <c r="G1920" s="3" t="s">
        <v>0</v>
      </c>
      <c r="H1920" s="3" t="s">
        <v>50</v>
      </c>
      <c r="I1920" s="3" t="s">
        <v>8</v>
      </c>
      <c r="J1920" s="3" t="s">
        <v>16</v>
      </c>
      <c r="K1920" s="3" t="s">
        <v>23</v>
      </c>
      <c r="L1920" s="3" t="s">
        <v>51</v>
      </c>
      <c r="M1920" s="4">
        <v>5</v>
      </c>
      <c r="N1920" s="5">
        <v>124.51</v>
      </c>
      <c r="O1920" s="6">
        <v>0.1</v>
      </c>
      <c r="P1920" s="5">
        <v>60.29</v>
      </c>
      <c r="Q1920" s="5">
        <f t="shared" si="116"/>
        <v>560.29500000000007</v>
      </c>
      <c r="R1920" s="5">
        <f t="shared" si="117"/>
        <v>301.45</v>
      </c>
      <c r="S1920" s="5">
        <f t="shared" si="118"/>
        <v>258.84500000000008</v>
      </c>
      <c r="T1920" s="7">
        <f t="shared" si="119"/>
        <v>0.46197984990049895</v>
      </c>
    </row>
    <row r="1921" spans="1:20" ht="15.5" x14ac:dyDescent="0.35">
      <c r="A1921" s="1">
        <v>3993</v>
      </c>
      <c r="B1921" s="2">
        <v>46283</v>
      </c>
      <c r="C1921" s="3">
        <f>YEAR(SalesDataTable[[#This Row],[Order Date]])</f>
        <v>2026</v>
      </c>
      <c r="D1921" s="8" t="str">
        <f>"Q"&amp;ROUNDUP(MONTH(SalesDataTable[[#This Row],[Order Date]])/3,0)</f>
        <v>Q3</v>
      </c>
      <c r="E1921" s="3">
        <f>MONTH(SalesDataTable[[#This Row],[Order Date]])</f>
        <v>9</v>
      </c>
      <c r="F1921" s="3" t="str">
        <f>TEXT(SalesDataTable[[#This Row],[Order Date]],"MMM")</f>
        <v>Sep</v>
      </c>
      <c r="G1921" s="3" t="s">
        <v>6</v>
      </c>
      <c r="H1921" s="3" t="s">
        <v>43</v>
      </c>
      <c r="I1921" s="3" t="s">
        <v>28</v>
      </c>
      <c r="J1921" s="3" t="s">
        <v>3</v>
      </c>
      <c r="K1921" s="3" t="s">
        <v>9</v>
      </c>
      <c r="L1921" s="3" t="s">
        <v>37</v>
      </c>
      <c r="M1921" s="4">
        <v>1</v>
      </c>
      <c r="N1921" s="5">
        <v>153.68</v>
      </c>
      <c r="O1921" s="6">
        <v>0.05</v>
      </c>
      <c r="P1921" s="5">
        <v>77.42</v>
      </c>
      <c r="Q1921" s="5">
        <f t="shared" si="116"/>
        <v>145.99600000000001</v>
      </c>
      <c r="R1921" s="5">
        <f t="shared" si="117"/>
        <v>77.42</v>
      </c>
      <c r="S1921" s="5">
        <f t="shared" si="118"/>
        <v>68.576000000000008</v>
      </c>
      <c r="T1921" s="7">
        <f t="shared" si="119"/>
        <v>0.46971149894517661</v>
      </c>
    </row>
    <row r="1922" spans="1:20" ht="15.5" x14ac:dyDescent="0.35">
      <c r="A1922" s="1">
        <v>4343</v>
      </c>
      <c r="B1922" s="2">
        <v>46283</v>
      </c>
      <c r="C1922" s="3">
        <f>YEAR(SalesDataTable[[#This Row],[Order Date]])</f>
        <v>2026</v>
      </c>
      <c r="D1922" s="8" t="str">
        <f>"Q"&amp;ROUNDUP(MONTH(SalesDataTable[[#This Row],[Order Date]])/3,0)</f>
        <v>Q3</v>
      </c>
      <c r="E1922" s="3">
        <f>MONTH(SalesDataTable[[#This Row],[Order Date]])</f>
        <v>9</v>
      </c>
      <c r="F1922" s="3" t="str">
        <f>TEXT(SalesDataTable[[#This Row],[Order Date]],"MMM")</f>
        <v>Sep</v>
      </c>
      <c r="G1922" s="3" t="s">
        <v>6</v>
      </c>
      <c r="H1922" s="3" t="s">
        <v>43</v>
      </c>
      <c r="I1922" s="3" t="s">
        <v>28</v>
      </c>
      <c r="J1922" s="3" t="s">
        <v>13</v>
      </c>
      <c r="K1922" s="3" t="s">
        <v>23</v>
      </c>
      <c r="L1922" s="3" t="s">
        <v>51</v>
      </c>
      <c r="M1922" s="4">
        <v>2</v>
      </c>
      <c r="N1922" s="5">
        <v>121.37</v>
      </c>
      <c r="O1922" s="6">
        <v>0.05</v>
      </c>
      <c r="P1922" s="5">
        <v>60.13</v>
      </c>
      <c r="Q1922" s="5">
        <f t="shared" ref="Q1922:Q1985" si="120">M1922*N1922*(1-O1922)</f>
        <v>230.60300000000001</v>
      </c>
      <c r="R1922" s="5">
        <f t="shared" ref="R1922:R1985" si="121">M1922*P1922</f>
        <v>120.26</v>
      </c>
      <c r="S1922" s="5">
        <f t="shared" ref="S1922:S1985" si="122">Q1922-R1922</f>
        <v>110.343</v>
      </c>
      <c r="T1922" s="7">
        <f t="shared" ref="T1922:T1985" si="123">IFERROR(S1922/Q1922,0)</f>
        <v>0.47849767782726155</v>
      </c>
    </row>
    <row r="1923" spans="1:20" ht="15.5" x14ac:dyDescent="0.35">
      <c r="A1923" s="1">
        <v>4429</v>
      </c>
      <c r="B1923" s="2">
        <v>46283</v>
      </c>
      <c r="C1923" s="3">
        <f>YEAR(SalesDataTable[[#This Row],[Order Date]])</f>
        <v>2026</v>
      </c>
      <c r="D1923" s="8" t="str">
        <f>"Q"&amp;ROUNDUP(MONTH(SalesDataTable[[#This Row],[Order Date]])/3,0)</f>
        <v>Q3</v>
      </c>
      <c r="E1923" s="3">
        <f>MONTH(SalesDataTable[[#This Row],[Order Date]])</f>
        <v>9</v>
      </c>
      <c r="F1923" s="3" t="str">
        <f>TEXT(SalesDataTable[[#This Row],[Order Date]],"MMM")</f>
        <v>Sep</v>
      </c>
      <c r="G1923" s="3" t="s">
        <v>0</v>
      </c>
      <c r="H1923" s="3" t="s">
        <v>50</v>
      </c>
      <c r="I1923" s="3" t="s">
        <v>2</v>
      </c>
      <c r="J1923" s="3" t="s">
        <v>16</v>
      </c>
      <c r="K1923" s="3" t="s">
        <v>9</v>
      </c>
      <c r="L1923" s="3" t="s">
        <v>17</v>
      </c>
      <c r="M1923" s="4">
        <v>2</v>
      </c>
      <c r="N1923" s="5">
        <v>145.1</v>
      </c>
      <c r="O1923" s="6">
        <v>0.1</v>
      </c>
      <c r="P1923" s="5">
        <v>77.62</v>
      </c>
      <c r="Q1923" s="5">
        <f t="shared" si="120"/>
        <v>261.18</v>
      </c>
      <c r="R1923" s="5">
        <f t="shared" si="121"/>
        <v>155.24</v>
      </c>
      <c r="S1923" s="5">
        <f t="shared" si="122"/>
        <v>105.94</v>
      </c>
      <c r="T1923" s="7">
        <f t="shared" si="123"/>
        <v>0.40562064476606169</v>
      </c>
    </row>
    <row r="1924" spans="1:20" ht="15.5" x14ac:dyDescent="0.35">
      <c r="A1924" s="1">
        <v>4824</v>
      </c>
      <c r="B1924" s="2">
        <v>46283</v>
      </c>
      <c r="C1924" s="3">
        <f>YEAR(SalesDataTable[[#This Row],[Order Date]])</f>
        <v>2026</v>
      </c>
      <c r="D1924" s="8" t="str">
        <f>"Q"&amp;ROUNDUP(MONTH(SalesDataTable[[#This Row],[Order Date]])/3,0)</f>
        <v>Q3</v>
      </c>
      <c r="E1924" s="3">
        <f>MONTH(SalesDataTable[[#This Row],[Order Date]])</f>
        <v>9</v>
      </c>
      <c r="F1924" s="3" t="str">
        <f>TEXT(SalesDataTable[[#This Row],[Order Date]],"MMM")</f>
        <v>Sep</v>
      </c>
      <c r="G1924" s="3" t="s">
        <v>20</v>
      </c>
      <c r="H1924" s="3" t="s">
        <v>33</v>
      </c>
      <c r="I1924" s="3" t="s">
        <v>2</v>
      </c>
      <c r="J1924" s="3" t="s">
        <v>3</v>
      </c>
      <c r="K1924" s="3" t="s">
        <v>34</v>
      </c>
      <c r="L1924" s="3" t="s">
        <v>42</v>
      </c>
      <c r="M1924" s="4">
        <v>1</v>
      </c>
      <c r="N1924" s="5">
        <v>36.729999999999997</v>
      </c>
      <c r="O1924" s="6">
        <v>0.05</v>
      </c>
      <c r="P1924" s="5">
        <v>14.11</v>
      </c>
      <c r="Q1924" s="5">
        <f t="shared" si="120"/>
        <v>34.893499999999996</v>
      </c>
      <c r="R1924" s="5">
        <f t="shared" si="121"/>
        <v>14.11</v>
      </c>
      <c r="S1924" s="5">
        <f t="shared" si="122"/>
        <v>20.783499999999997</v>
      </c>
      <c r="T1924" s="7">
        <f t="shared" si="123"/>
        <v>0.59562669265049362</v>
      </c>
    </row>
    <row r="1925" spans="1:20" ht="15.5" x14ac:dyDescent="0.35">
      <c r="A1925" s="1">
        <v>4881</v>
      </c>
      <c r="B1925" s="2">
        <v>46283</v>
      </c>
      <c r="C1925" s="3">
        <f>YEAR(SalesDataTable[[#This Row],[Order Date]])</f>
        <v>2026</v>
      </c>
      <c r="D1925" s="8" t="str">
        <f>"Q"&amp;ROUNDUP(MONTH(SalesDataTable[[#This Row],[Order Date]])/3,0)</f>
        <v>Q3</v>
      </c>
      <c r="E1925" s="3">
        <f>MONTH(SalesDataTable[[#This Row],[Order Date]])</f>
        <v>9</v>
      </c>
      <c r="F1925" s="3" t="str">
        <f>TEXT(SalesDataTable[[#This Row],[Order Date]],"MMM")</f>
        <v>Sep</v>
      </c>
      <c r="G1925" s="3" t="s">
        <v>11</v>
      </c>
      <c r="H1925" s="3" t="s">
        <v>12</v>
      </c>
      <c r="I1925" s="3" t="s">
        <v>2</v>
      </c>
      <c r="J1925" s="3" t="s">
        <v>16</v>
      </c>
      <c r="K1925" s="3" t="s">
        <v>14</v>
      </c>
      <c r="L1925" s="3" t="s">
        <v>44</v>
      </c>
      <c r="M1925" s="4">
        <v>4</v>
      </c>
      <c r="N1925" s="5">
        <v>134.15</v>
      </c>
      <c r="O1925" s="6">
        <v>0.05</v>
      </c>
      <c r="P1925" s="5">
        <v>65.58</v>
      </c>
      <c r="Q1925" s="5">
        <f t="shared" si="120"/>
        <v>509.77</v>
      </c>
      <c r="R1925" s="5">
        <f t="shared" si="121"/>
        <v>262.32</v>
      </c>
      <c r="S1925" s="5">
        <f t="shared" si="122"/>
        <v>247.45</v>
      </c>
      <c r="T1925" s="7">
        <f t="shared" si="123"/>
        <v>0.48541499107440611</v>
      </c>
    </row>
    <row r="1926" spans="1:20" ht="15.5" x14ac:dyDescent="0.35">
      <c r="A1926" s="1">
        <v>5138</v>
      </c>
      <c r="B1926" s="2">
        <v>46283</v>
      </c>
      <c r="C1926" s="3">
        <f>YEAR(SalesDataTable[[#This Row],[Order Date]])</f>
        <v>2026</v>
      </c>
      <c r="D1926" s="8" t="str">
        <f>"Q"&amp;ROUNDUP(MONTH(SalesDataTable[[#This Row],[Order Date]])/3,0)</f>
        <v>Q3</v>
      </c>
      <c r="E1926" s="3">
        <f>MONTH(SalesDataTable[[#This Row],[Order Date]])</f>
        <v>9</v>
      </c>
      <c r="F1926" s="3" t="str">
        <f>TEXT(SalesDataTable[[#This Row],[Order Date]],"MMM")</f>
        <v>Sep</v>
      </c>
      <c r="G1926" s="3" t="s">
        <v>0</v>
      </c>
      <c r="H1926" s="3" t="s">
        <v>1</v>
      </c>
      <c r="I1926" s="3" t="s">
        <v>8</v>
      </c>
      <c r="J1926" s="3" t="s">
        <v>16</v>
      </c>
      <c r="K1926" s="3" t="s">
        <v>9</v>
      </c>
      <c r="L1926" s="3" t="s">
        <v>10</v>
      </c>
      <c r="M1926" s="4">
        <v>8</v>
      </c>
      <c r="N1926" s="5">
        <v>94.21</v>
      </c>
      <c r="O1926" s="6">
        <v>0.1</v>
      </c>
      <c r="P1926" s="5">
        <v>45.05</v>
      </c>
      <c r="Q1926" s="5">
        <f t="shared" si="120"/>
        <v>678.31200000000001</v>
      </c>
      <c r="R1926" s="5">
        <f t="shared" si="121"/>
        <v>360.4</v>
      </c>
      <c r="S1926" s="5">
        <f t="shared" si="122"/>
        <v>317.91200000000003</v>
      </c>
      <c r="T1926" s="7">
        <f t="shared" si="123"/>
        <v>0.46868107891353833</v>
      </c>
    </row>
    <row r="1927" spans="1:20" ht="15.5" x14ac:dyDescent="0.35">
      <c r="A1927" s="1">
        <v>1214</v>
      </c>
      <c r="B1927" s="2">
        <v>46284</v>
      </c>
      <c r="C1927" s="3">
        <f>YEAR(SalesDataTable[[#This Row],[Order Date]])</f>
        <v>2026</v>
      </c>
      <c r="D1927" s="8" t="str">
        <f>"Q"&amp;ROUNDUP(MONTH(SalesDataTable[[#This Row],[Order Date]])/3,0)</f>
        <v>Q3</v>
      </c>
      <c r="E1927" s="3">
        <f>MONTH(SalesDataTable[[#This Row],[Order Date]])</f>
        <v>9</v>
      </c>
      <c r="F1927" s="3" t="str">
        <f>TEXT(SalesDataTable[[#This Row],[Order Date]],"MMM")</f>
        <v>Sep</v>
      </c>
      <c r="G1927" s="3" t="s">
        <v>0</v>
      </c>
      <c r="H1927" s="3" t="s">
        <v>50</v>
      </c>
      <c r="I1927" s="3" t="s">
        <v>19</v>
      </c>
      <c r="J1927" s="3" t="s">
        <v>3</v>
      </c>
      <c r="K1927" s="3" t="s">
        <v>23</v>
      </c>
      <c r="L1927" s="3" t="s">
        <v>29</v>
      </c>
      <c r="M1927" s="4">
        <v>1</v>
      </c>
      <c r="N1927" s="5">
        <v>198.29</v>
      </c>
      <c r="O1927" s="6">
        <v>0.05</v>
      </c>
      <c r="P1927" s="5">
        <v>106.24</v>
      </c>
      <c r="Q1927" s="5">
        <f t="shared" si="120"/>
        <v>188.37549999999999</v>
      </c>
      <c r="R1927" s="5">
        <f t="shared" si="121"/>
        <v>106.24</v>
      </c>
      <c r="S1927" s="5">
        <f t="shared" si="122"/>
        <v>82.135499999999993</v>
      </c>
      <c r="T1927" s="7">
        <f t="shared" si="123"/>
        <v>0.436020076920831</v>
      </c>
    </row>
    <row r="1928" spans="1:20" ht="15.5" x14ac:dyDescent="0.35">
      <c r="A1928" s="1">
        <v>1346</v>
      </c>
      <c r="B1928" s="2">
        <v>46284</v>
      </c>
      <c r="C1928" s="3">
        <f>YEAR(SalesDataTable[[#This Row],[Order Date]])</f>
        <v>2026</v>
      </c>
      <c r="D1928" s="8" t="str">
        <f>"Q"&amp;ROUNDUP(MONTH(SalesDataTable[[#This Row],[Order Date]])/3,0)</f>
        <v>Q3</v>
      </c>
      <c r="E1928" s="3">
        <f>MONTH(SalesDataTable[[#This Row],[Order Date]])</f>
        <v>9</v>
      </c>
      <c r="F1928" s="3" t="str">
        <f>TEXT(SalesDataTable[[#This Row],[Order Date]],"MMM")</f>
        <v>Sep</v>
      </c>
      <c r="G1928" s="3" t="s">
        <v>6</v>
      </c>
      <c r="H1928" s="3" t="s">
        <v>49</v>
      </c>
      <c r="I1928" s="3" t="s">
        <v>28</v>
      </c>
      <c r="J1928" s="3" t="s">
        <v>3</v>
      </c>
      <c r="K1928" s="3" t="s">
        <v>14</v>
      </c>
      <c r="L1928" s="3" t="s">
        <v>48</v>
      </c>
      <c r="M1928" s="4">
        <v>3</v>
      </c>
      <c r="N1928" s="5">
        <v>166.21</v>
      </c>
      <c r="O1928" s="6">
        <v>0.05</v>
      </c>
      <c r="P1928" s="5">
        <v>85.03</v>
      </c>
      <c r="Q1928" s="5">
        <f t="shared" si="120"/>
        <v>473.69849999999997</v>
      </c>
      <c r="R1928" s="5">
        <f t="shared" si="121"/>
        <v>255.09</v>
      </c>
      <c r="S1928" s="5">
        <f t="shared" si="122"/>
        <v>218.60849999999996</v>
      </c>
      <c r="T1928" s="7">
        <f t="shared" si="123"/>
        <v>0.4614929116304991</v>
      </c>
    </row>
    <row r="1929" spans="1:20" ht="15.5" x14ac:dyDescent="0.35">
      <c r="A1929" s="1">
        <v>1361</v>
      </c>
      <c r="B1929" s="2">
        <v>46284</v>
      </c>
      <c r="C1929" s="3">
        <f>YEAR(SalesDataTable[[#This Row],[Order Date]])</f>
        <v>2026</v>
      </c>
      <c r="D1929" s="8" t="str">
        <f>"Q"&amp;ROUNDUP(MONTH(SalesDataTable[[#This Row],[Order Date]])/3,0)</f>
        <v>Q3</v>
      </c>
      <c r="E1929" s="3">
        <f>MONTH(SalesDataTable[[#This Row],[Order Date]])</f>
        <v>9</v>
      </c>
      <c r="F1929" s="3" t="str">
        <f>TEXT(SalesDataTable[[#This Row],[Order Date]],"MMM")</f>
        <v>Sep</v>
      </c>
      <c r="G1929" s="3" t="s">
        <v>6</v>
      </c>
      <c r="H1929" s="3" t="s">
        <v>27</v>
      </c>
      <c r="I1929" s="3" t="s">
        <v>28</v>
      </c>
      <c r="J1929" s="3" t="s">
        <v>13</v>
      </c>
      <c r="K1929" s="3" t="s">
        <v>4</v>
      </c>
      <c r="L1929" s="3" t="s">
        <v>26</v>
      </c>
      <c r="M1929" s="4">
        <v>1</v>
      </c>
      <c r="N1929" s="5">
        <v>40.700000000000003</v>
      </c>
      <c r="O1929" s="6">
        <v>0.05</v>
      </c>
      <c r="P1929" s="5">
        <v>16.43</v>
      </c>
      <c r="Q1929" s="5">
        <f t="shared" si="120"/>
        <v>38.664999999999999</v>
      </c>
      <c r="R1929" s="5">
        <f t="shared" si="121"/>
        <v>16.43</v>
      </c>
      <c r="S1929" s="5">
        <f t="shared" si="122"/>
        <v>22.234999999999999</v>
      </c>
      <c r="T1929" s="7">
        <f t="shared" si="123"/>
        <v>0.57506789085736454</v>
      </c>
    </row>
    <row r="1930" spans="1:20" ht="15.5" x14ac:dyDescent="0.35">
      <c r="A1930" s="1">
        <v>2728</v>
      </c>
      <c r="B1930" s="2">
        <v>46284</v>
      </c>
      <c r="C1930" s="3">
        <f>YEAR(SalesDataTable[[#This Row],[Order Date]])</f>
        <v>2026</v>
      </c>
      <c r="D1930" s="8" t="str">
        <f>"Q"&amp;ROUNDUP(MONTH(SalesDataTable[[#This Row],[Order Date]])/3,0)</f>
        <v>Q3</v>
      </c>
      <c r="E1930" s="3">
        <f>MONTH(SalesDataTable[[#This Row],[Order Date]])</f>
        <v>9</v>
      </c>
      <c r="F1930" s="3" t="str">
        <f>TEXT(SalesDataTable[[#This Row],[Order Date]],"MMM")</f>
        <v>Sep</v>
      </c>
      <c r="G1930" s="3" t="s">
        <v>0</v>
      </c>
      <c r="H1930" s="3" t="s">
        <v>50</v>
      </c>
      <c r="I1930" s="3" t="s">
        <v>2</v>
      </c>
      <c r="J1930" s="3" t="s">
        <v>13</v>
      </c>
      <c r="K1930" s="3" t="s">
        <v>9</v>
      </c>
      <c r="L1930" s="3" t="s">
        <v>37</v>
      </c>
      <c r="M1930" s="4">
        <v>3</v>
      </c>
      <c r="N1930" s="5">
        <v>153.5</v>
      </c>
      <c r="O1930" s="6">
        <v>0</v>
      </c>
      <c r="P1930" s="5">
        <v>80.819999999999993</v>
      </c>
      <c r="Q1930" s="5">
        <f t="shared" si="120"/>
        <v>460.5</v>
      </c>
      <c r="R1930" s="5">
        <f t="shared" si="121"/>
        <v>242.45999999999998</v>
      </c>
      <c r="S1930" s="5">
        <f t="shared" si="122"/>
        <v>218.04000000000002</v>
      </c>
      <c r="T1930" s="7">
        <f t="shared" si="123"/>
        <v>0.47348534201954401</v>
      </c>
    </row>
    <row r="1931" spans="1:20" ht="15.5" x14ac:dyDescent="0.35">
      <c r="A1931" s="1">
        <v>2788</v>
      </c>
      <c r="B1931" s="2">
        <v>46284</v>
      </c>
      <c r="C1931" s="3">
        <f>YEAR(SalesDataTable[[#This Row],[Order Date]])</f>
        <v>2026</v>
      </c>
      <c r="D1931" s="8" t="str">
        <f>"Q"&amp;ROUNDUP(MONTH(SalesDataTable[[#This Row],[Order Date]])/3,0)</f>
        <v>Q3</v>
      </c>
      <c r="E1931" s="3">
        <f>MONTH(SalesDataTable[[#This Row],[Order Date]])</f>
        <v>9</v>
      </c>
      <c r="F1931" s="3" t="str">
        <f>TEXT(SalesDataTable[[#This Row],[Order Date]],"MMM")</f>
        <v>Sep</v>
      </c>
      <c r="G1931" s="3" t="s">
        <v>6</v>
      </c>
      <c r="H1931" s="3" t="s">
        <v>43</v>
      </c>
      <c r="I1931" s="3" t="s">
        <v>28</v>
      </c>
      <c r="J1931" s="3" t="s">
        <v>13</v>
      </c>
      <c r="K1931" s="3" t="s">
        <v>9</v>
      </c>
      <c r="L1931" s="3" t="s">
        <v>46</v>
      </c>
      <c r="M1931" s="4">
        <v>1</v>
      </c>
      <c r="N1931" s="5">
        <v>70.430000000000007</v>
      </c>
      <c r="O1931" s="6">
        <v>0</v>
      </c>
      <c r="P1931" s="5">
        <v>31.51</v>
      </c>
      <c r="Q1931" s="5">
        <f t="shared" si="120"/>
        <v>70.430000000000007</v>
      </c>
      <c r="R1931" s="5">
        <f t="shared" si="121"/>
        <v>31.51</v>
      </c>
      <c r="S1931" s="5">
        <f t="shared" si="122"/>
        <v>38.92</v>
      </c>
      <c r="T1931" s="7">
        <f t="shared" si="123"/>
        <v>0.55260542382507449</v>
      </c>
    </row>
    <row r="1932" spans="1:20" ht="15.5" x14ac:dyDescent="0.35">
      <c r="A1932" s="1">
        <v>2932</v>
      </c>
      <c r="B1932" s="2">
        <v>46284</v>
      </c>
      <c r="C1932" s="3">
        <f>YEAR(SalesDataTable[[#This Row],[Order Date]])</f>
        <v>2026</v>
      </c>
      <c r="D1932" s="8" t="str">
        <f>"Q"&amp;ROUNDUP(MONTH(SalesDataTable[[#This Row],[Order Date]])/3,0)</f>
        <v>Q3</v>
      </c>
      <c r="E1932" s="3">
        <f>MONTH(SalesDataTable[[#This Row],[Order Date]])</f>
        <v>9</v>
      </c>
      <c r="F1932" s="3" t="str">
        <f>TEXT(SalesDataTable[[#This Row],[Order Date]],"MMM")</f>
        <v>Sep</v>
      </c>
      <c r="G1932" s="3" t="s">
        <v>0</v>
      </c>
      <c r="H1932" s="3" t="s">
        <v>50</v>
      </c>
      <c r="I1932" s="3" t="s">
        <v>19</v>
      </c>
      <c r="J1932" s="3" t="s">
        <v>16</v>
      </c>
      <c r="K1932" s="3" t="s">
        <v>4</v>
      </c>
      <c r="L1932" s="3" t="s">
        <v>22</v>
      </c>
      <c r="M1932" s="4">
        <v>4</v>
      </c>
      <c r="N1932" s="5">
        <v>49.93</v>
      </c>
      <c r="O1932" s="6">
        <v>0</v>
      </c>
      <c r="P1932" s="5">
        <v>22.99</v>
      </c>
      <c r="Q1932" s="5">
        <f t="shared" si="120"/>
        <v>199.72</v>
      </c>
      <c r="R1932" s="5">
        <f t="shared" si="121"/>
        <v>91.96</v>
      </c>
      <c r="S1932" s="5">
        <f t="shared" si="122"/>
        <v>107.76</v>
      </c>
      <c r="T1932" s="7">
        <f t="shared" si="123"/>
        <v>0.53955537752853999</v>
      </c>
    </row>
    <row r="1933" spans="1:20" ht="15.5" x14ac:dyDescent="0.35">
      <c r="A1933" s="1">
        <v>3399</v>
      </c>
      <c r="B1933" s="2">
        <v>46284</v>
      </c>
      <c r="C1933" s="3">
        <f>YEAR(SalesDataTable[[#This Row],[Order Date]])</f>
        <v>2026</v>
      </c>
      <c r="D1933" s="8" t="str">
        <f>"Q"&amp;ROUNDUP(MONTH(SalesDataTable[[#This Row],[Order Date]])/3,0)</f>
        <v>Q3</v>
      </c>
      <c r="E1933" s="3">
        <f>MONTH(SalesDataTable[[#This Row],[Order Date]])</f>
        <v>9</v>
      </c>
      <c r="F1933" s="3" t="str">
        <f>TEXT(SalesDataTable[[#This Row],[Order Date]],"MMM")</f>
        <v>Sep</v>
      </c>
      <c r="G1933" s="3" t="s">
        <v>6</v>
      </c>
      <c r="H1933" s="3" t="s">
        <v>43</v>
      </c>
      <c r="I1933" s="3" t="s">
        <v>19</v>
      </c>
      <c r="J1933" s="3" t="s">
        <v>3</v>
      </c>
      <c r="K1933" s="3" t="s">
        <v>4</v>
      </c>
      <c r="L1933" s="3" t="s">
        <v>22</v>
      </c>
      <c r="M1933" s="4">
        <v>1</v>
      </c>
      <c r="N1933" s="5">
        <v>50.18</v>
      </c>
      <c r="O1933" s="6">
        <v>0</v>
      </c>
      <c r="P1933" s="5">
        <v>22.92</v>
      </c>
      <c r="Q1933" s="5">
        <f t="shared" si="120"/>
        <v>50.18</v>
      </c>
      <c r="R1933" s="5">
        <f t="shared" si="121"/>
        <v>22.92</v>
      </c>
      <c r="S1933" s="5">
        <f t="shared" si="122"/>
        <v>27.259999999999998</v>
      </c>
      <c r="T1933" s="7">
        <f t="shared" si="123"/>
        <v>0.54324432044639293</v>
      </c>
    </row>
    <row r="1934" spans="1:20" ht="15.5" x14ac:dyDescent="0.35">
      <c r="A1934" s="1">
        <v>3588</v>
      </c>
      <c r="B1934" s="2">
        <v>46284</v>
      </c>
      <c r="C1934" s="3">
        <f>YEAR(SalesDataTable[[#This Row],[Order Date]])</f>
        <v>2026</v>
      </c>
      <c r="D1934" s="8" t="str">
        <f>"Q"&amp;ROUNDUP(MONTH(SalesDataTable[[#This Row],[Order Date]])/3,0)</f>
        <v>Q3</v>
      </c>
      <c r="E1934" s="3">
        <f>MONTH(SalesDataTable[[#This Row],[Order Date]])</f>
        <v>9</v>
      </c>
      <c r="F1934" s="3" t="str">
        <f>TEXT(SalesDataTable[[#This Row],[Order Date]],"MMM")</f>
        <v>Sep</v>
      </c>
      <c r="G1934" s="3" t="s">
        <v>20</v>
      </c>
      <c r="H1934" s="3" t="s">
        <v>47</v>
      </c>
      <c r="I1934" s="3" t="s">
        <v>19</v>
      </c>
      <c r="J1934" s="3" t="s">
        <v>13</v>
      </c>
      <c r="K1934" s="3" t="s">
        <v>14</v>
      </c>
      <c r="L1934" s="3" t="s">
        <v>48</v>
      </c>
      <c r="M1934" s="4">
        <v>2</v>
      </c>
      <c r="N1934" s="5">
        <v>164.01</v>
      </c>
      <c r="O1934" s="6">
        <v>0.15</v>
      </c>
      <c r="P1934" s="5">
        <v>87.14</v>
      </c>
      <c r="Q1934" s="5">
        <f t="shared" si="120"/>
        <v>278.81699999999995</v>
      </c>
      <c r="R1934" s="5">
        <f t="shared" si="121"/>
        <v>174.28</v>
      </c>
      <c r="S1934" s="5">
        <f t="shared" si="122"/>
        <v>104.53699999999995</v>
      </c>
      <c r="T1934" s="7">
        <f t="shared" si="123"/>
        <v>0.37493050997607741</v>
      </c>
    </row>
    <row r="1935" spans="1:20" ht="15.5" x14ac:dyDescent="0.35">
      <c r="A1935" s="1">
        <v>3603</v>
      </c>
      <c r="B1935" s="2">
        <v>46284</v>
      </c>
      <c r="C1935" s="3">
        <f>YEAR(SalesDataTable[[#This Row],[Order Date]])</f>
        <v>2026</v>
      </c>
      <c r="D1935" s="8" t="str">
        <f>"Q"&amp;ROUNDUP(MONTH(SalesDataTable[[#This Row],[Order Date]])/3,0)</f>
        <v>Q3</v>
      </c>
      <c r="E1935" s="3">
        <f>MONTH(SalesDataTable[[#This Row],[Order Date]])</f>
        <v>9</v>
      </c>
      <c r="F1935" s="3" t="str">
        <f>TEXT(SalesDataTable[[#This Row],[Order Date]],"MMM")</f>
        <v>Sep</v>
      </c>
      <c r="G1935" s="3" t="s">
        <v>6</v>
      </c>
      <c r="H1935" s="3" t="s">
        <v>49</v>
      </c>
      <c r="I1935" s="3" t="s">
        <v>28</v>
      </c>
      <c r="J1935" s="3" t="s">
        <v>3</v>
      </c>
      <c r="K1935" s="3" t="s">
        <v>4</v>
      </c>
      <c r="L1935" s="3" t="s">
        <v>5</v>
      </c>
      <c r="M1935" s="4">
        <v>2</v>
      </c>
      <c r="N1935" s="5">
        <v>83.77</v>
      </c>
      <c r="O1935" s="6">
        <v>0</v>
      </c>
      <c r="P1935" s="5">
        <v>43.32</v>
      </c>
      <c r="Q1935" s="5">
        <f t="shared" si="120"/>
        <v>167.54</v>
      </c>
      <c r="R1935" s="5">
        <f t="shared" si="121"/>
        <v>86.64</v>
      </c>
      <c r="S1935" s="5">
        <f t="shared" si="122"/>
        <v>80.899999999999991</v>
      </c>
      <c r="T1935" s="7">
        <f t="shared" si="123"/>
        <v>0.4828697624447893</v>
      </c>
    </row>
    <row r="1936" spans="1:20" ht="15.5" x14ac:dyDescent="0.35">
      <c r="A1936" s="1">
        <v>3845</v>
      </c>
      <c r="B1936" s="2">
        <v>46284</v>
      </c>
      <c r="C1936" s="3">
        <f>YEAR(SalesDataTable[[#This Row],[Order Date]])</f>
        <v>2026</v>
      </c>
      <c r="D1936" s="8" t="str">
        <f>"Q"&amp;ROUNDUP(MONTH(SalesDataTable[[#This Row],[Order Date]])/3,0)</f>
        <v>Q3</v>
      </c>
      <c r="E1936" s="3">
        <f>MONTH(SalesDataTable[[#This Row],[Order Date]])</f>
        <v>9</v>
      </c>
      <c r="F1936" s="3" t="str">
        <f>TEXT(SalesDataTable[[#This Row],[Order Date]],"MMM")</f>
        <v>Sep</v>
      </c>
      <c r="G1936" s="3" t="s">
        <v>20</v>
      </c>
      <c r="H1936" s="3" t="s">
        <v>33</v>
      </c>
      <c r="I1936" s="3" t="s">
        <v>2</v>
      </c>
      <c r="J1936" s="3" t="s">
        <v>13</v>
      </c>
      <c r="K1936" s="3" t="s">
        <v>23</v>
      </c>
      <c r="L1936" s="3" t="s">
        <v>40</v>
      </c>
      <c r="M1936" s="4">
        <v>1</v>
      </c>
      <c r="N1936" s="5">
        <v>81.84</v>
      </c>
      <c r="O1936" s="6">
        <v>0</v>
      </c>
      <c r="P1936" s="5">
        <v>38.5</v>
      </c>
      <c r="Q1936" s="5">
        <f t="shared" si="120"/>
        <v>81.84</v>
      </c>
      <c r="R1936" s="5">
        <f t="shared" si="121"/>
        <v>38.5</v>
      </c>
      <c r="S1936" s="5">
        <f t="shared" si="122"/>
        <v>43.34</v>
      </c>
      <c r="T1936" s="7">
        <f t="shared" si="123"/>
        <v>0.52956989247311825</v>
      </c>
    </row>
    <row r="1937" spans="1:20" ht="15.5" x14ac:dyDescent="0.35">
      <c r="A1937" s="1">
        <v>4191</v>
      </c>
      <c r="B1937" s="2">
        <v>46284</v>
      </c>
      <c r="C1937" s="3">
        <f>YEAR(SalesDataTable[[#This Row],[Order Date]])</f>
        <v>2026</v>
      </c>
      <c r="D1937" s="8" t="str">
        <f>"Q"&amp;ROUNDUP(MONTH(SalesDataTable[[#This Row],[Order Date]])/3,0)</f>
        <v>Q3</v>
      </c>
      <c r="E1937" s="3">
        <f>MONTH(SalesDataTable[[#This Row],[Order Date]])</f>
        <v>9</v>
      </c>
      <c r="F1937" s="3" t="str">
        <f>TEXT(SalesDataTable[[#This Row],[Order Date]],"MMM")</f>
        <v>Sep</v>
      </c>
      <c r="G1937" s="3" t="s">
        <v>11</v>
      </c>
      <c r="H1937" s="3" t="s">
        <v>25</v>
      </c>
      <c r="I1937" s="3" t="s">
        <v>28</v>
      </c>
      <c r="J1937" s="3" t="s">
        <v>3</v>
      </c>
      <c r="K1937" s="3" t="s">
        <v>34</v>
      </c>
      <c r="L1937" s="3" t="s">
        <v>35</v>
      </c>
      <c r="M1937" s="4">
        <v>1</v>
      </c>
      <c r="N1937" s="5">
        <v>40.32</v>
      </c>
      <c r="O1937" s="6">
        <v>0.15</v>
      </c>
      <c r="P1937" s="5">
        <v>14.39</v>
      </c>
      <c r="Q1937" s="5">
        <f t="shared" si="120"/>
        <v>34.271999999999998</v>
      </c>
      <c r="R1937" s="5">
        <f t="shared" si="121"/>
        <v>14.39</v>
      </c>
      <c r="S1937" s="5">
        <f t="shared" si="122"/>
        <v>19.881999999999998</v>
      </c>
      <c r="T1937" s="7">
        <f t="shared" si="123"/>
        <v>0.58012371615312786</v>
      </c>
    </row>
    <row r="1938" spans="1:20" ht="15.5" x14ac:dyDescent="0.35">
      <c r="A1938" s="1">
        <v>4269</v>
      </c>
      <c r="B1938" s="2">
        <v>46284</v>
      </c>
      <c r="C1938" s="3">
        <f>YEAR(SalesDataTable[[#This Row],[Order Date]])</f>
        <v>2026</v>
      </c>
      <c r="D1938" s="8" t="str">
        <f>"Q"&amp;ROUNDUP(MONTH(SalesDataTable[[#This Row],[Order Date]])/3,0)</f>
        <v>Q3</v>
      </c>
      <c r="E1938" s="3">
        <f>MONTH(SalesDataTable[[#This Row],[Order Date]])</f>
        <v>9</v>
      </c>
      <c r="F1938" s="3" t="str">
        <f>TEXT(SalesDataTable[[#This Row],[Order Date]],"MMM")</f>
        <v>Sep</v>
      </c>
      <c r="G1938" s="3" t="s">
        <v>11</v>
      </c>
      <c r="H1938" s="3" t="s">
        <v>52</v>
      </c>
      <c r="I1938" s="3" t="s">
        <v>8</v>
      </c>
      <c r="J1938" s="3" t="s">
        <v>16</v>
      </c>
      <c r="K1938" s="3" t="s">
        <v>9</v>
      </c>
      <c r="L1938" s="3" t="s">
        <v>37</v>
      </c>
      <c r="M1938" s="4">
        <v>4</v>
      </c>
      <c r="N1938" s="5">
        <v>155.84</v>
      </c>
      <c r="O1938" s="6">
        <v>0.05</v>
      </c>
      <c r="P1938" s="5">
        <v>80.790000000000006</v>
      </c>
      <c r="Q1938" s="5">
        <f t="shared" si="120"/>
        <v>592.19200000000001</v>
      </c>
      <c r="R1938" s="5">
        <f t="shared" si="121"/>
        <v>323.16000000000003</v>
      </c>
      <c r="S1938" s="5">
        <f t="shared" si="122"/>
        <v>269.03199999999998</v>
      </c>
      <c r="T1938" s="7">
        <f t="shared" si="123"/>
        <v>0.45429860585755966</v>
      </c>
    </row>
    <row r="1939" spans="1:20" ht="15.5" x14ac:dyDescent="0.35">
      <c r="A1939" s="1">
        <v>5</v>
      </c>
      <c r="B1939" s="2">
        <v>46285</v>
      </c>
      <c r="C1939" s="3">
        <f>YEAR(SalesDataTable[[#This Row],[Order Date]])</f>
        <v>2026</v>
      </c>
      <c r="D1939" s="8" t="str">
        <f>"Q"&amp;ROUNDUP(MONTH(SalesDataTable[[#This Row],[Order Date]])/3,0)</f>
        <v>Q3</v>
      </c>
      <c r="E1939" s="3">
        <f>MONTH(SalesDataTable[[#This Row],[Order Date]])</f>
        <v>9</v>
      </c>
      <c r="F1939" s="3" t="str">
        <f>TEXT(SalesDataTable[[#This Row],[Order Date]],"MMM")</f>
        <v>Sep</v>
      </c>
      <c r="G1939" s="3" t="s">
        <v>6</v>
      </c>
      <c r="H1939" s="3" t="s">
        <v>27</v>
      </c>
      <c r="I1939" s="3" t="s">
        <v>2</v>
      </c>
      <c r="J1939" s="3" t="s">
        <v>16</v>
      </c>
      <c r="K1939" s="3" t="s">
        <v>34</v>
      </c>
      <c r="L1939" s="3" t="s">
        <v>45</v>
      </c>
      <c r="M1939" s="4">
        <v>1</v>
      </c>
      <c r="N1939" s="5">
        <v>51.83</v>
      </c>
      <c r="O1939" s="6">
        <v>0</v>
      </c>
      <c r="P1939" s="5">
        <v>21.9</v>
      </c>
      <c r="Q1939" s="5">
        <f t="shared" si="120"/>
        <v>51.83</v>
      </c>
      <c r="R1939" s="5">
        <f t="shared" si="121"/>
        <v>21.9</v>
      </c>
      <c r="S1939" s="5">
        <f t="shared" si="122"/>
        <v>29.93</v>
      </c>
      <c r="T1939" s="7">
        <f t="shared" si="123"/>
        <v>0.57746478873239437</v>
      </c>
    </row>
    <row r="1940" spans="1:20" ht="15.5" x14ac:dyDescent="0.35">
      <c r="A1940" s="1">
        <v>210</v>
      </c>
      <c r="B1940" s="2">
        <v>46285</v>
      </c>
      <c r="C1940" s="3">
        <f>YEAR(SalesDataTable[[#This Row],[Order Date]])</f>
        <v>2026</v>
      </c>
      <c r="D1940" s="8" t="str">
        <f>"Q"&amp;ROUNDUP(MONTH(SalesDataTable[[#This Row],[Order Date]])/3,0)</f>
        <v>Q3</v>
      </c>
      <c r="E1940" s="3">
        <f>MONTH(SalesDataTable[[#This Row],[Order Date]])</f>
        <v>9</v>
      </c>
      <c r="F1940" s="3" t="str">
        <f>TEXT(SalesDataTable[[#This Row],[Order Date]],"MMM")</f>
        <v>Sep</v>
      </c>
      <c r="G1940" s="3" t="s">
        <v>11</v>
      </c>
      <c r="H1940" s="3" t="s">
        <v>18</v>
      </c>
      <c r="I1940" s="3" t="s">
        <v>19</v>
      </c>
      <c r="J1940" s="3" t="s">
        <v>3</v>
      </c>
      <c r="K1940" s="3" t="s">
        <v>23</v>
      </c>
      <c r="L1940" s="3" t="s">
        <v>29</v>
      </c>
      <c r="M1940" s="4">
        <v>1</v>
      </c>
      <c r="N1940" s="5">
        <v>190.77</v>
      </c>
      <c r="O1940" s="6">
        <v>0.05</v>
      </c>
      <c r="P1940" s="5">
        <v>104.69</v>
      </c>
      <c r="Q1940" s="5">
        <f t="shared" si="120"/>
        <v>181.23150000000001</v>
      </c>
      <c r="R1940" s="5">
        <f t="shared" si="121"/>
        <v>104.69</v>
      </c>
      <c r="S1940" s="5">
        <f t="shared" si="122"/>
        <v>76.541500000000013</v>
      </c>
      <c r="T1940" s="7">
        <f t="shared" si="123"/>
        <v>0.42234103894742364</v>
      </c>
    </row>
    <row r="1941" spans="1:20" ht="15.5" x14ac:dyDescent="0.35">
      <c r="A1941" s="1">
        <v>462</v>
      </c>
      <c r="B1941" s="2">
        <v>46285</v>
      </c>
      <c r="C1941" s="3">
        <f>YEAR(SalesDataTable[[#This Row],[Order Date]])</f>
        <v>2026</v>
      </c>
      <c r="D1941" s="8" t="str">
        <f>"Q"&amp;ROUNDUP(MONTH(SalesDataTable[[#This Row],[Order Date]])/3,0)</f>
        <v>Q3</v>
      </c>
      <c r="E1941" s="3">
        <f>MONTH(SalesDataTable[[#This Row],[Order Date]])</f>
        <v>9</v>
      </c>
      <c r="F1941" s="3" t="str">
        <f>TEXT(SalesDataTable[[#This Row],[Order Date]],"MMM")</f>
        <v>Sep</v>
      </c>
      <c r="G1941" s="3" t="s">
        <v>6</v>
      </c>
      <c r="H1941" s="3" t="s">
        <v>43</v>
      </c>
      <c r="I1941" s="3" t="s">
        <v>19</v>
      </c>
      <c r="J1941" s="3" t="s">
        <v>13</v>
      </c>
      <c r="K1941" s="3" t="s">
        <v>4</v>
      </c>
      <c r="L1941" s="3" t="s">
        <v>26</v>
      </c>
      <c r="M1941" s="4">
        <v>2</v>
      </c>
      <c r="N1941" s="5">
        <v>40.049999999999997</v>
      </c>
      <c r="O1941" s="6">
        <v>0.05</v>
      </c>
      <c r="P1941" s="5">
        <v>16.97</v>
      </c>
      <c r="Q1941" s="5">
        <f t="shared" si="120"/>
        <v>76.094999999999985</v>
      </c>
      <c r="R1941" s="5">
        <f t="shared" si="121"/>
        <v>33.94</v>
      </c>
      <c r="S1941" s="5">
        <f t="shared" si="122"/>
        <v>42.154999999999987</v>
      </c>
      <c r="T1941" s="7">
        <f t="shared" si="123"/>
        <v>0.55397857940731976</v>
      </c>
    </row>
    <row r="1942" spans="1:20" ht="15.5" x14ac:dyDescent="0.35">
      <c r="A1942" s="1">
        <v>725</v>
      </c>
      <c r="B1942" s="2">
        <v>46285</v>
      </c>
      <c r="C1942" s="3">
        <f>YEAR(SalesDataTable[[#This Row],[Order Date]])</f>
        <v>2026</v>
      </c>
      <c r="D1942" s="8" t="str">
        <f>"Q"&amp;ROUNDUP(MONTH(SalesDataTable[[#This Row],[Order Date]])/3,0)</f>
        <v>Q3</v>
      </c>
      <c r="E1942" s="3">
        <f>MONTH(SalesDataTable[[#This Row],[Order Date]])</f>
        <v>9</v>
      </c>
      <c r="F1942" s="3" t="str">
        <f>TEXT(SalesDataTable[[#This Row],[Order Date]],"MMM")</f>
        <v>Sep</v>
      </c>
      <c r="G1942" s="3" t="s">
        <v>6</v>
      </c>
      <c r="H1942" s="3" t="s">
        <v>43</v>
      </c>
      <c r="I1942" s="3" t="s">
        <v>2</v>
      </c>
      <c r="J1942" s="3" t="s">
        <v>13</v>
      </c>
      <c r="K1942" s="3" t="s">
        <v>4</v>
      </c>
      <c r="L1942" s="3" t="s">
        <v>5</v>
      </c>
      <c r="M1942" s="4">
        <v>1</v>
      </c>
      <c r="N1942" s="5">
        <v>82.08</v>
      </c>
      <c r="O1942" s="6">
        <v>0.05</v>
      </c>
      <c r="P1942" s="5">
        <v>43.18</v>
      </c>
      <c r="Q1942" s="5">
        <f t="shared" si="120"/>
        <v>77.975999999999999</v>
      </c>
      <c r="R1942" s="5">
        <f t="shared" si="121"/>
        <v>43.18</v>
      </c>
      <c r="S1942" s="5">
        <f t="shared" si="122"/>
        <v>34.795999999999999</v>
      </c>
      <c r="T1942" s="7">
        <f t="shared" si="123"/>
        <v>0.44623986867754178</v>
      </c>
    </row>
    <row r="1943" spans="1:20" ht="15.5" x14ac:dyDescent="0.35">
      <c r="A1943" s="1">
        <v>918</v>
      </c>
      <c r="B1943" s="2">
        <v>46285</v>
      </c>
      <c r="C1943" s="3">
        <f>YEAR(SalesDataTable[[#This Row],[Order Date]])</f>
        <v>2026</v>
      </c>
      <c r="D1943" s="8" t="str">
        <f>"Q"&amp;ROUNDUP(MONTH(SalesDataTable[[#This Row],[Order Date]])/3,0)</f>
        <v>Q3</v>
      </c>
      <c r="E1943" s="3">
        <f>MONTH(SalesDataTable[[#This Row],[Order Date]])</f>
        <v>9</v>
      </c>
      <c r="F1943" s="3" t="str">
        <f>TEXT(SalesDataTable[[#This Row],[Order Date]],"MMM")</f>
        <v>Sep</v>
      </c>
      <c r="G1943" s="3" t="s">
        <v>0</v>
      </c>
      <c r="H1943" s="3" t="s">
        <v>50</v>
      </c>
      <c r="I1943" s="3" t="s">
        <v>2</v>
      </c>
      <c r="J1943" s="3" t="s">
        <v>3</v>
      </c>
      <c r="K1943" s="3" t="s">
        <v>4</v>
      </c>
      <c r="L1943" s="3" t="s">
        <v>22</v>
      </c>
      <c r="M1943" s="4">
        <v>1</v>
      </c>
      <c r="N1943" s="5">
        <v>50.3</v>
      </c>
      <c r="O1943" s="6">
        <v>0.05</v>
      </c>
      <c r="P1943" s="5">
        <v>22.14</v>
      </c>
      <c r="Q1943" s="5">
        <f t="shared" si="120"/>
        <v>47.784999999999997</v>
      </c>
      <c r="R1943" s="5">
        <f t="shared" si="121"/>
        <v>22.14</v>
      </c>
      <c r="S1943" s="5">
        <f t="shared" si="122"/>
        <v>25.644999999999996</v>
      </c>
      <c r="T1943" s="7">
        <f t="shared" si="123"/>
        <v>0.53667468870984614</v>
      </c>
    </row>
    <row r="1944" spans="1:20" ht="15.5" x14ac:dyDescent="0.35">
      <c r="A1944" s="1">
        <v>1442</v>
      </c>
      <c r="B1944" s="2">
        <v>46285</v>
      </c>
      <c r="C1944" s="3">
        <f>YEAR(SalesDataTable[[#This Row],[Order Date]])</f>
        <v>2026</v>
      </c>
      <c r="D1944" s="8" t="str">
        <f>"Q"&amp;ROUNDUP(MONTH(SalesDataTable[[#This Row],[Order Date]])/3,0)</f>
        <v>Q3</v>
      </c>
      <c r="E1944" s="3">
        <f>MONTH(SalesDataTable[[#This Row],[Order Date]])</f>
        <v>9</v>
      </c>
      <c r="F1944" s="3" t="str">
        <f>TEXT(SalesDataTable[[#This Row],[Order Date]],"MMM")</f>
        <v>Sep</v>
      </c>
      <c r="G1944" s="3" t="s">
        <v>11</v>
      </c>
      <c r="H1944" s="3" t="s">
        <v>52</v>
      </c>
      <c r="I1944" s="3" t="s">
        <v>2</v>
      </c>
      <c r="J1944" s="3" t="s">
        <v>13</v>
      </c>
      <c r="K1944" s="3" t="s">
        <v>14</v>
      </c>
      <c r="L1944" s="3" t="s">
        <v>32</v>
      </c>
      <c r="M1944" s="4">
        <v>1</v>
      </c>
      <c r="N1944" s="5">
        <v>47.68</v>
      </c>
      <c r="O1944" s="6">
        <v>0.1</v>
      </c>
      <c r="P1944" s="5">
        <v>18.03</v>
      </c>
      <c r="Q1944" s="5">
        <f t="shared" si="120"/>
        <v>42.911999999999999</v>
      </c>
      <c r="R1944" s="5">
        <f t="shared" si="121"/>
        <v>18.03</v>
      </c>
      <c r="S1944" s="5">
        <f t="shared" si="122"/>
        <v>24.881999999999998</v>
      </c>
      <c r="T1944" s="7">
        <f t="shared" si="123"/>
        <v>0.57983780760626391</v>
      </c>
    </row>
    <row r="1945" spans="1:20" ht="15.5" x14ac:dyDescent="0.35">
      <c r="A1945" s="1">
        <v>4290</v>
      </c>
      <c r="B1945" s="2">
        <v>46285</v>
      </c>
      <c r="C1945" s="3">
        <f>YEAR(SalesDataTable[[#This Row],[Order Date]])</f>
        <v>2026</v>
      </c>
      <c r="D1945" s="8" t="str">
        <f>"Q"&amp;ROUNDUP(MONTH(SalesDataTable[[#This Row],[Order Date]])/3,0)</f>
        <v>Q3</v>
      </c>
      <c r="E1945" s="3">
        <f>MONTH(SalesDataTable[[#This Row],[Order Date]])</f>
        <v>9</v>
      </c>
      <c r="F1945" s="3" t="str">
        <f>TEXT(SalesDataTable[[#This Row],[Order Date]],"MMM")</f>
        <v>Sep</v>
      </c>
      <c r="G1945" s="3" t="s">
        <v>11</v>
      </c>
      <c r="H1945" s="3" t="s">
        <v>12</v>
      </c>
      <c r="I1945" s="3" t="s">
        <v>19</v>
      </c>
      <c r="J1945" s="3" t="s">
        <v>3</v>
      </c>
      <c r="K1945" s="3" t="s">
        <v>4</v>
      </c>
      <c r="L1945" s="3" t="s">
        <v>22</v>
      </c>
      <c r="M1945" s="4">
        <v>2</v>
      </c>
      <c r="N1945" s="5">
        <v>51.48</v>
      </c>
      <c r="O1945" s="6">
        <v>0.05</v>
      </c>
      <c r="P1945" s="5">
        <v>22.38</v>
      </c>
      <c r="Q1945" s="5">
        <f t="shared" si="120"/>
        <v>97.811999999999983</v>
      </c>
      <c r="R1945" s="5">
        <f t="shared" si="121"/>
        <v>44.76</v>
      </c>
      <c r="S1945" s="5">
        <f t="shared" si="122"/>
        <v>53.051999999999985</v>
      </c>
      <c r="T1945" s="7">
        <f t="shared" si="123"/>
        <v>0.54238743712427917</v>
      </c>
    </row>
    <row r="1946" spans="1:20" ht="15.5" x14ac:dyDescent="0.35">
      <c r="A1946" s="1">
        <v>4666</v>
      </c>
      <c r="B1946" s="2">
        <v>46285</v>
      </c>
      <c r="C1946" s="3">
        <f>YEAR(SalesDataTable[[#This Row],[Order Date]])</f>
        <v>2026</v>
      </c>
      <c r="D1946" s="8" t="str">
        <f>"Q"&amp;ROUNDUP(MONTH(SalesDataTable[[#This Row],[Order Date]])/3,0)</f>
        <v>Q3</v>
      </c>
      <c r="E1946" s="3">
        <f>MONTH(SalesDataTable[[#This Row],[Order Date]])</f>
        <v>9</v>
      </c>
      <c r="F1946" s="3" t="str">
        <f>TEXT(SalesDataTable[[#This Row],[Order Date]],"MMM")</f>
        <v>Sep</v>
      </c>
      <c r="G1946" s="3" t="s">
        <v>11</v>
      </c>
      <c r="H1946" s="3" t="s">
        <v>18</v>
      </c>
      <c r="I1946" s="3" t="s">
        <v>2</v>
      </c>
      <c r="J1946" s="3" t="s">
        <v>16</v>
      </c>
      <c r="K1946" s="3" t="s">
        <v>34</v>
      </c>
      <c r="L1946" s="3" t="s">
        <v>38</v>
      </c>
      <c r="M1946" s="4">
        <v>2</v>
      </c>
      <c r="N1946" s="5">
        <v>123.73</v>
      </c>
      <c r="O1946" s="6">
        <v>0</v>
      </c>
      <c r="P1946" s="5">
        <v>68.459999999999994</v>
      </c>
      <c r="Q1946" s="5">
        <f t="shared" si="120"/>
        <v>247.46</v>
      </c>
      <c r="R1946" s="5">
        <f t="shared" si="121"/>
        <v>136.91999999999999</v>
      </c>
      <c r="S1946" s="5">
        <f t="shared" si="122"/>
        <v>110.54000000000002</v>
      </c>
      <c r="T1946" s="7">
        <f t="shared" si="123"/>
        <v>0.44669845631617239</v>
      </c>
    </row>
    <row r="1947" spans="1:20" ht="15.5" x14ac:dyDescent="0.35">
      <c r="A1947" s="1">
        <v>234</v>
      </c>
      <c r="B1947" s="2">
        <v>46286</v>
      </c>
      <c r="C1947" s="3">
        <f>YEAR(SalesDataTable[[#This Row],[Order Date]])</f>
        <v>2026</v>
      </c>
      <c r="D1947" s="8" t="str">
        <f>"Q"&amp;ROUNDUP(MONTH(SalesDataTable[[#This Row],[Order Date]])/3,0)</f>
        <v>Q3</v>
      </c>
      <c r="E1947" s="3">
        <f>MONTH(SalesDataTable[[#This Row],[Order Date]])</f>
        <v>9</v>
      </c>
      <c r="F1947" s="3" t="str">
        <f>TEXT(SalesDataTable[[#This Row],[Order Date]],"MMM")</f>
        <v>Sep</v>
      </c>
      <c r="G1947" s="3" t="s">
        <v>11</v>
      </c>
      <c r="H1947" s="3" t="s">
        <v>25</v>
      </c>
      <c r="I1947" s="3" t="s">
        <v>2</v>
      </c>
      <c r="J1947" s="3" t="s">
        <v>16</v>
      </c>
      <c r="K1947" s="3" t="s">
        <v>9</v>
      </c>
      <c r="L1947" s="3" t="s">
        <v>17</v>
      </c>
      <c r="M1947" s="4">
        <v>2</v>
      </c>
      <c r="N1947" s="5">
        <v>146.81</v>
      </c>
      <c r="O1947" s="6">
        <v>0</v>
      </c>
      <c r="P1947" s="5">
        <v>79.72</v>
      </c>
      <c r="Q1947" s="5">
        <f t="shared" si="120"/>
        <v>293.62</v>
      </c>
      <c r="R1947" s="5">
        <f t="shared" si="121"/>
        <v>159.44</v>
      </c>
      <c r="S1947" s="5">
        <f t="shared" si="122"/>
        <v>134.18</v>
      </c>
      <c r="T1947" s="7">
        <f t="shared" si="123"/>
        <v>0.45698521899053202</v>
      </c>
    </row>
    <row r="1948" spans="1:20" ht="15.5" x14ac:dyDescent="0.35">
      <c r="A1948" s="1">
        <v>802</v>
      </c>
      <c r="B1948" s="2">
        <v>46286</v>
      </c>
      <c r="C1948" s="3">
        <f>YEAR(SalesDataTable[[#This Row],[Order Date]])</f>
        <v>2026</v>
      </c>
      <c r="D1948" s="8" t="str">
        <f>"Q"&amp;ROUNDUP(MONTH(SalesDataTable[[#This Row],[Order Date]])/3,0)</f>
        <v>Q3</v>
      </c>
      <c r="E1948" s="3">
        <f>MONTH(SalesDataTable[[#This Row],[Order Date]])</f>
        <v>9</v>
      </c>
      <c r="F1948" s="3" t="str">
        <f>TEXT(SalesDataTable[[#This Row],[Order Date]],"MMM")</f>
        <v>Sep</v>
      </c>
      <c r="G1948" s="3" t="s">
        <v>6</v>
      </c>
      <c r="H1948" s="3" t="s">
        <v>43</v>
      </c>
      <c r="I1948" s="3" t="s">
        <v>19</v>
      </c>
      <c r="J1948" s="3" t="s">
        <v>3</v>
      </c>
      <c r="K1948" s="3" t="s">
        <v>14</v>
      </c>
      <c r="L1948" s="3" t="s">
        <v>48</v>
      </c>
      <c r="M1948" s="4">
        <v>2</v>
      </c>
      <c r="N1948" s="5">
        <v>167.16</v>
      </c>
      <c r="O1948" s="6">
        <v>0</v>
      </c>
      <c r="P1948" s="5">
        <v>88.51</v>
      </c>
      <c r="Q1948" s="5">
        <f t="shared" si="120"/>
        <v>334.32</v>
      </c>
      <c r="R1948" s="5">
        <f t="shared" si="121"/>
        <v>177.02</v>
      </c>
      <c r="S1948" s="5">
        <f t="shared" si="122"/>
        <v>157.29999999999998</v>
      </c>
      <c r="T1948" s="7">
        <f t="shared" si="123"/>
        <v>0.4705072983967456</v>
      </c>
    </row>
    <row r="1949" spans="1:20" ht="15.5" x14ac:dyDescent="0.35">
      <c r="A1949" s="1">
        <v>1942</v>
      </c>
      <c r="B1949" s="2">
        <v>46286</v>
      </c>
      <c r="C1949" s="3">
        <f>YEAR(SalesDataTable[[#This Row],[Order Date]])</f>
        <v>2026</v>
      </c>
      <c r="D1949" s="8" t="str">
        <f>"Q"&amp;ROUNDUP(MONTH(SalesDataTable[[#This Row],[Order Date]])/3,0)</f>
        <v>Q3</v>
      </c>
      <c r="E1949" s="3">
        <f>MONTH(SalesDataTable[[#This Row],[Order Date]])</f>
        <v>9</v>
      </c>
      <c r="F1949" s="3" t="str">
        <f>TEXT(SalesDataTable[[#This Row],[Order Date]],"MMM")</f>
        <v>Sep</v>
      </c>
      <c r="G1949" s="3" t="s">
        <v>11</v>
      </c>
      <c r="H1949" s="3" t="s">
        <v>12</v>
      </c>
      <c r="I1949" s="3" t="s">
        <v>2</v>
      </c>
      <c r="J1949" s="3" t="s">
        <v>13</v>
      </c>
      <c r="K1949" s="3" t="s">
        <v>4</v>
      </c>
      <c r="L1949" s="3" t="s">
        <v>5</v>
      </c>
      <c r="M1949" s="4">
        <v>1</v>
      </c>
      <c r="N1949" s="5">
        <v>83.69</v>
      </c>
      <c r="O1949" s="6">
        <v>0</v>
      </c>
      <c r="P1949" s="5">
        <v>42.76</v>
      </c>
      <c r="Q1949" s="5">
        <f t="shared" si="120"/>
        <v>83.69</v>
      </c>
      <c r="R1949" s="5">
        <f t="shared" si="121"/>
        <v>42.76</v>
      </c>
      <c r="S1949" s="5">
        <f t="shared" si="122"/>
        <v>40.93</v>
      </c>
      <c r="T1949" s="7">
        <f t="shared" si="123"/>
        <v>0.48906679412116144</v>
      </c>
    </row>
    <row r="1950" spans="1:20" ht="15.5" x14ac:dyDescent="0.35">
      <c r="A1950" s="1">
        <v>2200</v>
      </c>
      <c r="B1950" s="2">
        <v>46286</v>
      </c>
      <c r="C1950" s="3">
        <f>YEAR(SalesDataTable[[#This Row],[Order Date]])</f>
        <v>2026</v>
      </c>
      <c r="D1950" s="8" t="str">
        <f>"Q"&amp;ROUNDUP(MONTH(SalesDataTable[[#This Row],[Order Date]])/3,0)</f>
        <v>Q3</v>
      </c>
      <c r="E1950" s="3">
        <f>MONTH(SalesDataTable[[#This Row],[Order Date]])</f>
        <v>9</v>
      </c>
      <c r="F1950" s="3" t="str">
        <f>TEXT(SalesDataTable[[#This Row],[Order Date]],"MMM")</f>
        <v>Sep</v>
      </c>
      <c r="G1950" s="3" t="s">
        <v>0</v>
      </c>
      <c r="H1950" s="3" t="s">
        <v>1</v>
      </c>
      <c r="I1950" s="3" t="s">
        <v>2</v>
      </c>
      <c r="J1950" s="3" t="s">
        <v>13</v>
      </c>
      <c r="K1950" s="3" t="s">
        <v>4</v>
      </c>
      <c r="L1950" s="3" t="s">
        <v>26</v>
      </c>
      <c r="M1950" s="4">
        <v>1</v>
      </c>
      <c r="N1950" s="5">
        <v>40.4</v>
      </c>
      <c r="O1950" s="6">
        <v>0.15</v>
      </c>
      <c r="P1950" s="5">
        <v>16.47</v>
      </c>
      <c r="Q1950" s="5">
        <f t="shared" si="120"/>
        <v>34.339999999999996</v>
      </c>
      <c r="R1950" s="5">
        <f t="shared" si="121"/>
        <v>16.47</v>
      </c>
      <c r="S1950" s="5">
        <f t="shared" si="122"/>
        <v>17.869999999999997</v>
      </c>
      <c r="T1950" s="7">
        <f t="shared" si="123"/>
        <v>0.52038439138031445</v>
      </c>
    </row>
    <row r="1951" spans="1:20" ht="15.5" x14ac:dyDescent="0.35">
      <c r="A1951" s="1">
        <v>2236</v>
      </c>
      <c r="B1951" s="2">
        <v>46286</v>
      </c>
      <c r="C1951" s="3">
        <f>YEAR(SalesDataTable[[#This Row],[Order Date]])</f>
        <v>2026</v>
      </c>
      <c r="D1951" s="8" t="str">
        <f>"Q"&amp;ROUNDUP(MONTH(SalesDataTable[[#This Row],[Order Date]])/3,0)</f>
        <v>Q3</v>
      </c>
      <c r="E1951" s="3">
        <f>MONTH(SalesDataTable[[#This Row],[Order Date]])</f>
        <v>9</v>
      </c>
      <c r="F1951" s="3" t="str">
        <f>TEXT(SalesDataTable[[#This Row],[Order Date]],"MMM")</f>
        <v>Sep</v>
      </c>
      <c r="G1951" s="3" t="s">
        <v>6</v>
      </c>
      <c r="H1951" s="3" t="s">
        <v>41</v>
      </c>
      <c r="I1951" s="3" t="s">
        <v>2</v>
      </c>
      <c r="J1951" s="3" t="s">
        <v>3</v>
      </c>
      <c r="K1951" s="3" t="s">
        <v>9</v>
      </c>
      <c r="L1951" s="3" t="s">
        <v>17</v>
      </c>
      <c r="M1951" s="4">
        <v>3</v>
      </c>
      <c r="N1951" s="5">
        <v>143.31</v>
      </c>
      <c r="O1951" s="6">
        <v>0</v>
      </c>
      <c r="P1951" s="5">
        <v>81.36</v>
      </c>
      <c r="Q1951" s="5">
        <f t="shared" si="120"/>
        <v>429.93</v>
      </c>
      <c r="R1951" s="5">
        <f t="shared" si="121"/>
        <v>244.07999999999998</v>
      </c>
      <c r="S1951" s="5">
        <f t="shared" si="122"/>
        <v>185.85000000000002</v>
      </c>
      <c r="T1951" s="7">
        <f t="shared" si="123"/>
        <v>0.43227967343521045</v>
      </c>
    </row>
    <row r="1952" spans="1:20" ht="15.5" x14ac:dyDescent="0.35">
      <c r="A1952" s="1">
        <v>4041</v>
      </c>
      <c r="B1952" s="2">
        <v>46286</v>
      </c>
      <c r="C1952" s="3">
        <f>YEAR(SalesDataTable[[#This Row],[Order Date]])</f>
        <v>2026</v>
      </c>
      <c r="D1952" s="8" t="str">
        <f>"Q"&amp;ROUNDUP(MONTH(SalesDataTable[[#This Row],[Order Date]])/3,0)</f>
        <v>Q3</v>
      </c>
      <c r="E1952" s="3">
        <f>MONTH(SalesDataTable[[#This Row],[Order Date]])</f>
        <v>9</v>
      </c>
      <c r="F1952" s="3" t="str">
        <f>TEXT(SalesDataTable[[#This Row],[Order Date]],"MMM")</f>
        <v>Sep</v>
      </c>
      <c r="G1952" s="3" t="s">
        <v>6</v>
      </c>
      <c r="H1952" s="3" t="s">
        <v>41</v>
      </c>
      <c r="I1952" s="3" t="s">
        <v>8</v>
      </c>
      <c r="J1952" s="3" t="s">
        <v>3</v>
      </c>
      <c r="K1952" s="3" t="s">
        <v>34</v>
      </c>
      <c r="L1952" s="3" t="s">
        <v>45</v>
      </c>
      <c r="M1952" s="4">
        <v>15</v>
      </c>
      <c r="N1952" s="5">
        <v>51.1</v>
      </c>
      <c r="O1952" s="6">
        <v>0.1</v>
      </c>
      <c r="P1952" s="5">
        <v>21.9</v>
      </c>
      <c r="Q1952" s="5">
        <f t="shared" si="120"/>
        <v>689.85</v>
      </c>
      <c r="R1952" s="5">
        <f t="shared" si="121"/>
        <v>328.5</v>
      </c>
      <c r="S1952" s="5">
        <f t="shared" si="122"/>
        <v>361.35</v>
      </c>
      <c r="T1952" s="7">
        <f t="shared" si="123"/>
        <v>0.52380952380952384</v>
      </c>
    </row>
    <row r="1953" spans="1:20" ht="15.5" x14ac:dyDescent="0.35">
      <c r="A1953" s="1">
        <v>4435</v>
      </c>
      <c r="B1953" s="2">
        <v>46286</v>
      </c>
      <c r="C1953" s="3">
        <f>YEAR(SalesDataTable[[#This Row],[Order Date]])</f>
        <v>2026</v>
      </c>
      <c r="D1953" s="8" t="str">
        <f>"Q"&amp;ROUNDUP(MONTH(SalesDataTable[[#This Row],[Order Date]])/3,0)</f>
        <v>Q3</v>
      </c>
      <c r="E1953" s="3">
        <f>MONTH(SalesDataTable[[#This Row],[Order Date]])</f>
        <v>9</v>
      </c>
      <c r="F1953" s="3" t="str">
        <f>TEXT(SalesDataTable[[#This Row],[Order Date]],"MMM")</f>
        <v>Sep</v>
      </c>
      <c r="G1953" s="3" t="s">
        <v>20</v>
      </c>
      <c r="H1953" s="3" t="s">
        <v>47</v>
      </c>
      <c r="I1953" s="3" t="s">
        <v>28</v>
      </c>
      <c r="J1953" s="3" t="s">
        <v>13</v>
      </c>
      <c r="K1953" s="3" t="s">
        <v>9</v>
      </c>
      <c r="L1953" s="3" t="s">
        <v>17</v>
      </c>
      <c r="M1953" s="4">
        <v>1</v>
      </c>
      <c r="N1953" s="5">
        <v>146.33000000000001</v>
      </c>
      <c r="O1953" s="6">
        <v>0</v>
      </c>
      <c r="P1953" s="5">
        <v>80.05</v>
      </c>
      <c r="Q1953" s="5">
        <f t="shared" si="120"/>
        <v>146.33000000000001</v>
      </c>
      <c r="R1953" s="5">
        <f t="shared" si="121"/>
        <v>80.05</v>
      </c>
      <c r="S1953" s="5">
        <f t="shared" si="122"/>
        <v>66.280000000000015</v>
      </c>
      <c r="T1953" s="7">
        <f t="shared" si="123"/>
        <v>0.45294881432378875</v>
      </c>
    </row>
    <row r="1954" spans="1:20" ht="15.5" x14ac:dyDescent="0.35">
      <c r="A1954" s="1">
        <v>305</v>
      </c>
      <c r="B1954" s="2">
        <v>46287</v>
      </c>
      <c r="C1954" s="3">
        <f>YEAR(SalesDataTable[[#This Row],[Order Date]])</f>
        <v>2026</v>
      </c>
      <c r="D1954" s="8" t="str">
        <f>"Q"&amp;ROUNDUP(MONTH(SalesDataTable[[#This Row],[Order Date]])/3,0)</f>
        <v>Q3</v>
      </c>
      <c r="E1954" s="3">
        <f>MONTH(SalesDataTable[[#This Row],[Order Date]])</f>
        <v>9</v>
      </c>
      <c r="F1954" s="3" t="str">
        <f>TEXT(SalesDataTable[[#This Row],[Order Date]],"MMM")</f>
        <v>Sep</v>
      </c>
      <c r="G1954" s="3" t="s">
        <v>20</v>
      </c>
      <c r="H1954" s="3" t="s">
        <v>33</v>
      </c>
      <c r="I1954" s="3" t="s">
        <v>2</v>
      </c>
      <c r="J1954" s="3" t="s">
        <v>3</v>
      </c>
      <c r="K1954" s="3" t="s">
        <v>14</v>
      </c>
      <c r="L1954" s="3" t="s">
        <v>44</v>
      </c>
      <c r="M1954" s="4">
        <v>1</v>
      </c>
      <c r="N1954" s="5">
        <v>130.69999999999999</v>
      </c>
      <c r="O1954" s="6">
        <v>0.05</v>
      </c>
      <c r="P1954" s="5">
        <v>68.23</v>
      </c>
      <c r="Q1954" s="5">
        <f t="shared" si="120"/>
        <v>124.16499999999998</v>
      </c>
      <c r="R1954" s="5">
        <f t="shared" si="121"/>
        <v>68.23</v>
      </c>
      <c r="S1954" s="5">
        <f t="shared" si="122"/>
        <v>55.934999999999974</v>
      </c>
      <c r="T1954" s="7">
        <f t="shared" si="123"/>
        <v>0.45048926831232622</v>
      </c>
    </row>
    <row r="1955" spans="1:20" ht="15.5" x14ac:dyDescent="0.35">
      <c r="A1955" s="1">
        <v>808</v>
      </c>
      <c r="B1955" s="2">
        <v>46287</v>
      </c>
      <c r="C1955" s="3">
        <f>YEAR(SalesDataTable[[#This Row],[Order Date]])</f>
        <v>2026</v>
      </c>
      <c r="D1955" s="8" t="str">
        <f>"Q"&amp;ROUNDUP(MONTH(SalesDataTable[[#This Row],[Order Date]])/3,0)</f>
        <v>Q3</v>
      </c>
      <c r="E1955" s="3">
        <f>MONTH(SalesDataTable[[#This Row],[Order Date]])</f>
        <v>9</v>
      </c>
      <c r="F1955" s="3" t="str">
        <f>TEXT(SalesDataTable[[#This Row],[Order Date]],"MMM")</f>
        <v>Sep</v>
      </c>
      <c r="G1955" s="3" t="s">
        <v>6</v>
      </c>
      <c r="H1955" s="3" t="s">
        <v>43</v>
      </c>
      <c r="I1955" s="3" t="s">
        <v>8</v>
      </c>
      <c r="J1955" s="3" t="s">
        <v>16</v>
      </c>
      <c r="K1955" s="3" t="s">
        <v>34</v>
      </c>
      <c r="L1955" s="3" t="s">
        <v>35</v>
      </c>
      <c r="M1955" s="4">
        <v>8</v>
      </c>
      <c r="N1955" s="5">
        <v>39.630000000000003</v>
      </c>
      <c r="O1955" s="6">
        <v>0.15</v>
      </c>
      <c r="P1955" s="5">
        <v>14.61</v>
      </c>
      <c r="Q1955" s="5">
        <f t="shared" si="120"/>
        <v>269.48400000000004</v>
      </c>
      <c r="R1955" s="5">
        <f t="shared" si="121"/>
        <v>116.88</v>
      </c>
      <c r="S1955" s="5">
        <f t="shared" si="122"/>
        <v>152.60400000000004</v>
      </c>
      <c r="T1955" s="7">
        <f t="shared" si="123"/>
        <v>0.56628222825844954</v>
      </c>
    </row>
    <row r="1956" spans="1:20" ht="15.5" x14ac:dyDescent="0.35">
      <c r="A1956" s="1">
        <v>1029</v>
      </c>
      <c r="B1956" s="2">
        <v>46287</v>
      </c>
      <c r="C1956" s="3">
        <f>YEAR(SalesDataTable[[#This Row],[Order Date]])</f>
        <v>2026</v>
      </c>
      <c r="D1956" s="8" t="str">
        <f>"Q"&amp;ROUNDUP(MONTH(SalesDataTable[[#This Row],[Order Date]])/3,0)</f>
        <v>Q3</v>
      </c>
      <c r="E1956" s="3">
        <f>MONTH(SalesDataTable[[#This Row],[Order Date]])</f>
        <v>9</v>
      </c>
      <c r="F1956" s="3" t="str">
        <f>TEXT(SalesDataTable[[#This Row],[Order Date]],"MMM")</f>
        <v>Sep</v>
      </c>
      <c r="G1956" s="3" t="s">
        <v>6</v>
      </c>
      <c r="H1956" s="3" t="s">
        <v>27</v>
      </c>
      <c r="I1956" s="3" t="s">
        <v>2</v>
      </c>
      <c r="J1956" s="3" t="s">
        <v>3</v>
      </c>
      <c r="K1956" s="3" t="s">
        <v>14</v>
      </c>
      <c r="L1956" s="3" t="s">
        <v>44</v>
      </c>
      <c r="M1956" s="4">
        <v>1</v>
      </c>
      <c r="N1956" s="5">
        <v>132.36000000000001</v>
      </c>
      <c r="O1956" s="6">
        <v>0.05</v>
      </c>
      <c r="P1956" s="5">
        <v>66.63</v>
      </c>
      <c r="Q1956" s="5">
        <f t="shared" si="120"/>
        <v>125.742</v>
      </c>
      <c r="R1956" s="5">
        <f t="shared" si="121"/>
        <v>66.63</v>
      </c>
      <c r="S1956" s="5">
        <f t="shared" si="122"/>
        <v>59.112000000000009</v>
      </c>
      <c r="T1956" s="7">
        <f t="shared" si="123"/>
        <v>0.47010545402490822</v>
      </c>
    </row>
    <row r="1957" spans="1:20" ht="15.5" x14ac:dyDescent="0.35">
      <c r="A1957" s="1">
        <v>1721</v>
      </c>
      <c r="B1957" s="2">
        <v>46287</v>
      </c>
      <c r="C1957" s="3">
        <f>YEAR(SalesDataTable[[#This Row],[Order Date]])</f>
        <v>2026</v>
      </c>
      <c r="D1957" s="8" t="str">
        <f>"Q"&amp;ROUNDUP(MONTH(SalesDataTable[[#This Row],[Order Date]])/3,0)</f>
        <v>Q3</v>
      </c>
      <c r="E1957" s="3">
        <f>MONTH(SalesDataTable[[#This Row],[Order Date]])</f>
        <v>9</v>
      </c>
      <c r="F1957" s="3" t="str">
        <f>TEXT(SalesDataTable[[#This Row],[Order Date]],"MMM")</f>
        <v>Sep</v>
      </c>
      <c r="G1957" s="3" t="s">
        <v>20</v>
      </c>
      <c r="H1957" s="3" t="s">
        <v>31</v>
      </c>
      <c r="I1957" s="3" t="s">
        <v>2</v>
      </c>
      <c r="J1957" s="3" t="s">
        <v>16</v>
      </c>
      <c r="K1957" s="3" t="s">
        <v>9</v>
      </c>
      <c r="L1957" s="3" t="s">
        <v>37</v>
      </c>
      <c r="M1957" s="4">
        <v>1</v>
      </c>
      <c r="N1957" s="5">
        <v>156.81</v>
      </c>
      <c r="O1957" s="6">
        <v>0</v>
      </c>
      <c r="P1957" s="5">
        <v>78.2</v>
      </c>
      <c r="Q1957" s="5">
        <f t="shared" si="120"/>
        <v>156.81</v>
      </c>
      <c r="R1957" s="5">
        <f t="shared" si="121"/>
        <v>78.2</v>
      </c>
      <c r="S1957" s="5">
        <f t="shared" si="122"/>
        <v>78.61</v>
      </c>
      <c r="T1957" s="7">
        <f t="shared" si="123"/>
        <v>0.50130731458452904</v>
      </c>
    </row>
    <row r="1958" spans="1:20" ht="15.5" x14ac:dyDescent="0.35">
      <c r="A1958" s="1">
        <v>2425</v>
      </c>
      <c r="B1958" s="2">
        <v>46287</v>
      </c>
      <c r="C1958" s="3">
        <f>YEAR(SalesDataTable[[#This Row],[Order Date]])</f>
        <v>2026</v>
      </c>
      <c r="D1958" s="8" t="str">
        <f>"Q"&amp;ROUNDUP(MONTH(SalesDataTable[[#This Row],[Order Date]])/3,0)</f>
        <v>Q3</v>
      </c>
      <c r="E1958" s="3">
        <f>MONTH(SalesDataTable[[#This Row],[Order Date]])</f>
        <v>9</v>
      </c>
      <c r="F1958" s="3" t="str">
        <f>TEXT(SalesDataTable[[#This Row],[Order Date]],"MMM")</f>
        <v>Sep</v>
      </c>
      <c r="G1958" s="3" t="s">
        <v>20</v>
      </c>
      <c r="H1958" s="3" t="s">
        <v>33</v>
      </c>
      <c r="I1958" s="3" t="s">
        <v>28</v>
      </c>
      <c r="J1958" s="3" t="s">
        <v>13</v>
      </c>
      <c r="K1958" s="3" t="s">
        <v>14</v>
      </c>
      <c r="L1958" s="3" t="s">
        <v>44</v>
      </c>
      <c r="M1958" s="4">
        <v>3</v>
      </c>
      <c r="N1958" s="5">
        <v>134.52000000000001</v>
      </c>
      <c r="O1958" s="6">
        <v>0.05</v>
      </c>
      <c r="P1958" s="5">
        <v>65.19</v>
      </c>
      <c r="Q1958" s="5">
        <f t="shared" si="120"/>
        <v>383.38200000000006</v>
      </c>
      <c r="R1958" s="5">
        <f t="shared" si="121"/>
        <v>195.57</v>
      </c>
      <c r="S1958" s="5">
        <f t="shared" si="122"/>
        <v>187.81200000000007</v>
      </c>
      <c r="T1958" s="7">
        <f t="shared" si="123"/>
        <v>0.48988215409174152</v>
      </c>
    </row>
    <row r="1959" spans="1:20" ht="15.5" x14ac:dyDescent="0.35">
      <c r="A1959" s="1">
        <v>3322</v>
      </c>
      <c r="B1959" s="2">
        <v>46287</v>
      </c>
      <c r="C1959" s="3">
        <f>YEAR(SalesDataTable[[#This Row],[Order Date]])</f>
        <v>2026</v>
      </c>
      <c r="D1959" s="8" t="str">
        <f>"Q"&amp;ROUNDUP(MONTH(SalesDataTable[[#This Row],[Order Date]])/3,0)</f>
        <v>Q3</v>
      </c>
      <c r="E1959" s="3">
        <f>MONTH(SalesDataTable[[#This Row],[Order Date]])</f>
        <v>9</v>
      </c>
      <c r="F1959" s="3" t="str">
        <f>TEXT(SalesDataTable[[#This Row],[Order Date]],"MMM")</f>
        <v>Sep</v>
      </c>
      <c r="G1959" s="3" t="s">
        <v>20</v>
      </c>
      <c r="H1959" s="3" t="s">
        <v>33</v>
      </c>
      <c r="I1959" s="3" t="s">
        <v>2</v>
      </c>
      <c r="J1959" s="3" t="s">
        <v>3</v>
      </c>
      <c r="K1959" s="3" t="s">
        <v>23</v>
      </c>
      <c r="L1959" s="3" t="s">
        <v>51</v>
      </c>
      <c r="M1959" s="4">
        <v>1</v>
      </c>
      <c r="N1959" s="5">
        <v>124.51</v>
      </c>
      <c r="O1959" s="6">
        <v>0</v>
      </c>
      <c r="P1959" s="5">
        <v>59.97</v>
      </c>
      <c r="Q1959" s="5">
        <f t="shared" si="120"/>
        <v>124.51</v>
      </c>
      <c r="R1959" s="5">
        <f t="shared" si="121"/>
        <v>59.97</v>
      </c>
      <c r="S1959" s="5">
        <f t="shared" si="122"/>
        <v>64.540000000000006</v>
      </c>
      <c r="T1959" s="7">
        <f t="shared" si="123"/>
        <v>0.51835193960324477</v>
      </c>
    </row>
    <row r="1960" spans="1:20" ht="15.5" x14ac:dyDescent="0.35">
      <c r="A1960" s="1">
        <v>3821</v>
      </c>
      <c r="B1960" s="2">
        <v>46287</v>
      </c>
      <c r="C1960" s="3">
        <f>YEAR(SalesDataTable[[#This Row],[Order Date]])</f>
        <v>2026</v>
      </c>
      <c r="D1960" s="8" t="str">
        <f>"Q"&amp;ROUNDUP(MONTH(SalesDataTable[[#This Row],[Order Date]])/3,0)</f>
        <v>Q3</v>
      </c>
      <c r="E1960" s="3">
        <f>MONTH(SalesDataTable[[#This Row],[Order Date]])</f>
        <v>9</v>
      </c>
      <c r="F1960" s="3" t="str">
        <f>TEXT(SalesDataTable[[#This Row],[Order Date]],"MMM")</f>
        <v>Sep</v>
      </c>
      <c r="G1960" s="3" t="s">
        <v>11</v>
      </c>
      <c r="H1960" s="3" t="s">
        <v>18</v>
      </c>
      <c r="I1960" s="3" t="s">
        <v>2</v>
      </c>
      <c r="J1960" s="3" t="s">
        <v>3</v>
      </c>
      <c r="K1960" s="3" t="s">
        <v>9</v>
      </c>
      <c r="L1960" s="3" t="s">
        <v>17</v>
      </c>
      <c r="M1960" s="4">
        <v>1</v>
      </c>
      <c r="N1960" s="5">
        <v>141</v>
      </c>
      <c r="O1960" s="6">
        <v>0</v>
      </c>
      <c r="P1960" s="5">
        <v>79.010000000000005</v>
      </c>
      <c r="Q1960" s="5">
        <f t="shared" si="120"/>
        <v>141</v>
      </c>
      <c r="R1960" s="5">
        <f t="shared" si="121"/>
        <v>79.010000000000005</v>
      </c>
      <c r="S1960" s="5">
        <f t="shared" si="122"/>
        <v>61.989999999999995</v>
      </c>
      <c r="T1960" s="7">
        <f t="shared" si="123"/>
        <v>0.43964539007092196</v>
      </c>
    </row>
    <row r="1961" spans="1:20" ht="15.5" x14ac:dyDescent="0.35">
      <c r="A1961" s="1">
        <v>3899</v>
      </c>
      <c r="B1961" s="2">
        <v>46287</v>
      </c>
      <c r="C1961" s="3">
        <f>YEAR(SalesDataTable[[#This Row],[Order Date]])</f>
        <v>2026</v>
      </c>
      <c r="D1961" s="8" t="str">
        <f>"Q"&amp;ROUNDUP(MONTH(SalesDataTable[[#This Row],[Order Date]])/3,0)</f>
        <v>Q3</v>
      </c>
      <c r="E1961" s="3">
        <f>MONTH(SalesDataTable[[#This Row],[Order Date]])</f>
        <v>9</v>
      </c>
      <c r="F1961" s="3" t="str">
        <f>TEXT(SalesDataTable[[#This Row],[Order Date]],"MMM")</f>
        <v>Sep</v>
      </c>
      <c r="G1961" s="3" t="s">
        <v>20</v>
      </c>
      <c r="H1961" s="3" t="s">
        <v>21</v>
      </c>
      <c r="I1961" s="3" t="s">
        <v>8</v>
      </c>
      <c r="J1961" s="3" t="s">
        <v>3</v>
      </c>
      <c r="K1961" s="3" t="s">
        <v>23</v>
      </c>
      <c r="L1961" s="3" t="s">
        <v>51</v>
      </c>
      <c r="M1961" s="4">
        <v>6</v>
      </c>
      <c r="N1961" s="5">
        <v>121.7</v>
      </c>
      <c r="O1961" s="6">
        <v>0.15</v>
      </c>
      <c r="P1961" s="5">
        <v>61.26</v>
      </c>
      <c r="Q1961" s="5">
        <f t="shared" si="120"/>
        <v>620.67000000000007</v>
      </c>
      <c r="R1961" s="5">
        <f t="shared" si="121"/>
        <v>367.56</v>
      </c>
      <c r="S1961" s="5">
        <f t="shared" si="122"/>
        <v>253.11000000000007</v>
      </c>
      <c r="T1961" s="7">
        <f t="shared" si="123"/>
        <v>0.40780124703948967</v>
      </c>
    </row>
    <row r="1962" spans="1:20" ht="15.5" x14ac:dyDescent="0.35">
      <c r="A1962" s="1">
        <v>4807</v>
      </c>
      <c r="B1962" s="2">
        <v>46287</v>
      </c>
      <c r="C1962" s="3">
        <f>YEAR(SalesDataTable[[#This Row],[Order Date]])</f>
        <v>2026</v>
      </c>
      <c r="D1962" s="8" t="str">
        <f>"Q"&amp;ROUNDUP(MONTH(SalesDataTable[[#This Row],[Order Date]])/3,0)</f>
        <v>Q3</v>
      </c>
      <c r="E1962" s="3">
        <f>MONTH(SalesDataTable[[#This Row],[Order Date]])</f>
        <v>9</v>
      </c>
      <c r="F1962" s="3" t="str">
        <f>TEXT(SalesDataTable[[#This Row],[Order Date]],"MMM")</f>
        <v>Sep</v>
      </c>
      <c r="G1962" s="3" t="s">
        <v>20</v>
      </c>
      <c r="H1962" s="3" t="s">
        <v>31</v>
      </c>
      <c r="I1962" s="3" t="s">
        <v>8</v>
      </c>
      <c r="J1962" s="3" t="s">
        <v>16</v>
      </c>
      <c r="K1962" s="3" t="s">
        <v>4</v>
      </c>
      <c r="L1962" s="3" t="s">
        <v>30</v>
      </c>
      <c r="M1962" s="4">
        <v>4</v>
      </c>
      <c r="N1962" s="5">
        <v>103.86</v>
      </c>
      <c r="O1962" s="6">
        <v>0.1</v>
      </c>
      <c r="P1962" s="5">
        <v>50.12</v>
      </c>
      <c r="Q1962" s="5">
        <f t="shared" si="120"/>
        <v>373.89600000000002</v>
      </c>
      <c r="R1962" s="5">
        <f t="shared" si="121"/>
        <v>200.48</v>
      </c>
      <c r="S1962" s="5">
        <f t="shared" si="122"/>
        <v>173.41600000000003</v>
      </c>
      <c r="T1962" s="7">
        <f t="shared" si="123"/>
        <v>0.46380811776536796</v>
      </c>
    </row>
    <row r="1963" spans="1:20" ht="15.5" x14ac:dyDescent="0.35">
      <c r="A1963" s="1">
        <v>30</v>
      </c>
      <c r="B1963" s="2">
        <v>46288</v>
      </c>
      <c r="C1963" s="3">
        <f>YEAR(SalesDataTable[[#This Row],[Order Date]])</f>
        <v>2026</v>
      </c>
      <c r="D1963" s="8" t="str">
        <f>"Q"&amp;ROUNDUP(MONTH(SalesDataTable[[#This Row],[Order Date]])/3,0)</f>
        <v>Q3</v>
      </c>
      <c r="E1963" s="3">
        <f>MONTH(SalesDataTable[[#This Row],[Order Date]])</f>
        <v>9</v>
      </c>
      <c r="F1963" s="3" t="str">
        <f>TEXT(SalesDataTable[[#This Row],[Order Date]],"MMM")</f>
        <v>Sep</v>
      </c>
      <c r="G1963" s="3" t="s">
        <v>11</v>
      </c>
      <c r="H1963" s="3" t="s">
        <v>25</v>
      </c>
      <c r="I1963" s="3" t="s">
        <v>28</v>
      </c>
      <c r="J1963" s="3" t="s">
        <v>3</v>
      </c>
      <c r="K1963" s="3" t="s">
        <v>9</v>
      </c>
      <c r="L1963" s="3" t="s">
        <v>10</v>
      </c>
      <c r="M1963" s="4">
        <v>2</v>
      </c>
      <c r="N1963" s="5">
        <v>93.82</v>
      </c>
      <c r="O1963" s="6">
        <v>0.05</v>
      </c>
      <c r="P1963" s="5">
        <v>45.57</v>
      </c>
      <c r="Q1963" s="5">
        <f t="shared" si="120"/>
        <v>178.25799999999998</v>
      </c>
      <c r="R1963" s="5">
        <f t="shared" si="121"/>
        <v>91.14</v>
      </c>
      <c r="S1963" s="5">
        <f t="shared" si="122"/>
        <v>87.117999999999981</v>
      </c>
      <c r="T1963" s="7">
        <f t="shared" si="123"/>
        <v>0.48871859888476249</v>
      </c>
    </row>
    <row r="1964" spans="1:20" ht="15.5" x14ac:dyDescent="0.35">
      <c r="A1964" s="1">
        <v>3027</v>
      </c>
      <c r="B1964" s="2">
        <v>46288</v>
      </c>
      <c r="C1964" s="3">
        <f>YEAR(SalesDataTable[[#This Row],[Order Date]])</f>
        <v>2026</v>
      </c>
      <c r="D1964" s="8" t="str">
        <f>"Q"&amp;ROUNDUP(MONTH(SalesDataTable[[#This Row],[Order Date]])/3,0)</f>
        <v>Q3</v>
      </c>
      <c r="E1964" s="3">
        <f>MONTH(SalesDataTable[[#This Row],[Order Date]])</f>
        <v>9</v>
      </c>
      <c r="F1964" s="3" t="str">
        <f>TEXT(SalesDataTable[[#This Row],[Order Date]],"MMM")</f>
        <v>Sep</v>
      </c>
      <c r="G1964" s="3" t="s">
        <v>20</v>
      </c>
      <c r="H1964" s="3" t="s">
        <v>33</v>
      </c>
      <c r="I1964" s="3" t="s">
        <v>8</v>
      </c>
      <c r="J1964" s="3" t="s">
        <v>16</v>
      </c>
      <c r="K1964" s="3" t="s">
        <v>9</v>
      </c>
      <c r="L1964" s="3" t="s">
        <v>37</v>
      </c>
      <c r="M1964" s="4">
        <v>8</v>
      </c>
      <c r="N1964" s="5">
        <v>155.13999999999999</v>
      </c>
      <c r="O1964" s="6">
        <v>0.1</v>
      </c>
      <c r="P1964" s="5">
        <v>76.87</v>
      </c>
      <c r="Q1964" s="5">
        <f t="shared" si="120"/>
        <v>1117.008</v>
      </c>
      <c r="R1964" s="5">
        <f t="shared" si="121"/>
        <v>614.96</v>
      </c>
      <c r="S1964" s="5">
        <f t="shared" si="122"/>
        <v>502.048</v>
      </c>
      <c r="T1964" s="7">
        <f t="shared" si="123"/>
        <v>0.44945783736553363</v>
      </c>
    </row>
    <row r="1965" spans="1:20" ht="15.5" x14ac:dyDescent="0.35">
      <c r="A1965" s="1">
        <v>3690</v>
      </c>
      <c r="B1965" s="2">
        <v>46288</v>
      </c>
      <c r="C1965" s="3">
        <f>YEAR(SalesDataTable[[#This Row],[Order Date]])</f>
        <v>2026</v>
      </c>
      <c r="D1965" s="8" t="str">
        <f>"Q"&amp;ROUNDUP(MONTH(SalesDataTable[[#This Row],[Order Date]])/3,0)</f>
        <v>Q3</v>
      </c>
      <c r="E1965" s="3">
        <f>MONTH(SalesDataTable[[#This Row],[Order Date]])</f>
        <v>9</v>
      </c>
      <c r="F1965" s="3" t="str">
        <f>TEXT(SalesDataTable[[#This Row],[Order Date]],"MMM")</f>
        <v>Sep</v>
      </c>
      <c r="G1965" s="3" t="s">
        <v>20</v>
      </c>
      <c r="H1965" s="3" t="s">
        <v>33</v>
      </c>
      <c r="I1965" s="3" t="s">
        <v>2</v>
      </c>
      <c r="J1965" s="3" t="s">
        <v>3</v>
      </c>
      <c r="K1965" s="3" t="s">
        <v>9</v>
      </c>
      <c r="L1965" s="3" t="s">
        <v>10</v>
      </c>
      <c r="M1965" s="4">
        <v>3</v>
      </c>
      <c r="N1965" s="5">
        <v>92.14</v>
      </c>
      <c r="O1965" s="6">
        <v>0.05</v>
      </c>
      <c r="P1965" s="5">
        <v>45.25</v>
      </c>
      <c r="Q1965" s="5">
        <f t="shared" si="120"/>
        <v>262.59899999999999</v>
      </c>
      <c r="R1965" s="5">
        <f t="shared" si="121"/>
        <v>135.75</v>
      </c>
      <c r="S1965" s="5">
        <f t="shared" si="122"/>
        <v>126.84899999999999</v>
      </c>
      <c r="T1965" s="7">
        <f t="shared" si="123"/>
        <v>0.48305210606285626</v>
      </c>
    </row>
    <row r="1966" spans="1:20" ht="15.5" x14ac:dyDescent="0.35">
      <c r="A1966" s="1">
        <v>600</v>
      </c>
      <c r="B1966" s="2">
        <v>46289</v>
      </c>
      <c r="C1966" s="3">
        <f>YEAR(SalesDataTable[[#This Row],[Order Date]])</f>
        <v>2026</v>
      </c>
      <c r="D1966" s="8" t="str">
        <f>"Q"&amp;ROUNDUP(MONTH(SalesDataTable[[#This Row],[Order Date]])/3,0)</f>
        <v>Q3</v>
      </c>
      <c r="E1966" s="3">
        <f>MONTH(SalesDataTable[[#This Row],[Order Date]])</f>
        <v>9</v>
      </c>
      <c r="F1966" s="3" t="str">
        <f>TEXT(SalesDataTable[[#This Row],[Order Date]],"MMM")</f>
        <v>Sep</v>
      </c>
      <c r="G1966" s="3" t="s">
        <v>6</v>
      </c>
      <c r="H1966" s="3" t="s">
        <v>43</v>
      </c>
      <c r="I1966" s="3" t="s">
        <v>19</v>
      </c>
      <c r="J1966" s="3" t="s">
        <v>3</v>
      </c>
      <c r="K1966" s="3" t="s">
        <v>4</v>
      </c>
      <c r="L1966" s="3" t="s">
        <v>26</v>
      </c>
      <c r="M1966" s="4">
        <v>6</v>
      </c>
      <c r="N1966" s="5">
        <v>39.880000000000003</v>
      </c>
      <c r="O1966" s="6">
        <v>0.05</v>
      </c>
      <c r="P1966" s="5">
        <v>16.79</v>
      </c>
      <c r="Q1966" s="5">
        <f t="shared" si="120"/>
        <v>227.31600000000003</v>
      </c>
      <c r="R1966" s="5">
        <f t="shared" si="121"/>
        <v>100.74</v>
      </c>
      <c r="S1966" s="5">
        <f t="shared" si="122"/>
        <v>126.57600000000004</v>
      </c>
      <c r="T1966" s="7">
        <f t="shared" si="123"/>
        <v>0.5568283798764716</v>
      </c>
    </row>
    <row r="1967" spans="1:20" ht="15.5" x14ac:dyDescent="0.35">
      <c r="A1967" s="1">
        <v>1931</v>
      </c>
      <c r="B1967" s="2">
        <v>46289</v>
      </c>
      <c r="C1967" s="3">
        <f>YEAR(SalesDataTable[[#This Row],[Order Date]])</f>
        <v>2026</v>
      </c>
      <c r="D1967" s="8" t="str">
        <f>"Q"&amp;ROUNDUP(MONTH(SalesDataTable[[#This Row],[Order Date]])/3,0)</f>
        <v>Q3</v>
      </c>
      <c r="E1967" s="3">
        <f>MONTH(SalesDataTable[[#This Row],[Order Date]])</f>
        <v>9</v>
      </c>
      <c r="F1967" s="3" t="str">
        <f>TEXT(SalesDataTable[[#This Row],[Order Date]],"MMM")</f>
        <v>Sep</v>
      </c>
      <c r="G1967" s="3" t="s">
        <v>11</v>
      </c>
      <c r="H1967" s="3" t="s">
        <v>52</v>
      </c>
      <c r="I1967" s="3" t="s">
        <v>2</v>
      </c>
      <c r="J1967" s="3" t="s">
        <v>3</v>
      </c>
      <c r="K1967" s="3" t="s">
        <v>14</v>
      </c>
      <c r="L1967" s="3" t="s">
        <v>15</v>
      </c>
      <c r="M1967" s="4">
        <v>4</v>
      </c>
      <c r="N1967" s="5">
        <v>35.700000000000003</v>
      </c>
      <c r="O1967" s="6">
        <v>0</v>
      </c>
      <c r="P1967" s="5">
        <v>13.91</v>
      </c>
      <c r="Q1967" s="5">
        <f t="shared" si="120"/>
        <v>142.80000000000001</v>
      </c>
      <c r="R1967" s="5">
        <f t="shared" si="121"/>
        <v>55.64</v>
      </c>
      <c r="S1967" s="5">
        <f t="shared" si="122"/>
        <v>87.160000000000011</v>
      </c>
      <c r="T1967" s="7">
        <f t="shared" si="123"/>
        <v>0.61036414565826336</v>
      </c>
    </row>
    <row r="1968" spans="1:20" ht="15.5" x14ac:dyDescent="0.35">
      <c r="A1968" s="1">
        <v>2124</v>
      </c>
      <c r="B1968" s="2">
        <v>46289</v>
      </c>
      <c r="C1968" s="3">
        <f>YEAR(SalesDataTable[[#This Row],[Order Date]])</f>
        <v>2026</v>
      </c>
      <c r="D1968" s="8" t="str">
        <f>"Q"&amp;ROUNDUP(MONTH(SalesDataTable[[#This Row],[Order Date]])/3,0)</f>
        <v>Q3</v>
      </c>
      <c r="E1968" s="3">
        <f>MONTH(SalesDataTable[[#This Row],[Order Date]])</f>
        <v>9</v>
      </c>
      <c r="F1968" s="3" t="str">
        <f>TEXT(SalesDataTable[[#This Row],[Order Date]],"MMM")</f>
        <v>Sep</v>
      </c>
      <c r="G1968" s="3" t="s">
        <v>20</v>
      </c>
      <c r="H1968" s="3" t="s">
        <v>33</v>
      </c>
      <c r="I1968" s="3" t="s">
        <v>19</v>
      </c>
      <c r="J1968" s="3" t="s">
        <v>13</v>
      </c>
      <c r="K1968" s="3" t="s">
        <v>4</v>
      </c>
      <c r="L1968" s="3" t="s">
        <v>30</v>
      </c>
      <c r="M1968" s="4">
        <v>6</v>
      </c>
      <c r="N1968" s="5">
        <v>104.16</v>
      </c>
      <c r="O1968" s="6">
        <v>0</v>
      </c>
      <c r="P1968" s="5">
        <v>51.76</v>
      </c>
      <c r="Q1968" s="5">
        <f t="shared" si="120"/>
        <v>624.96</v>
      </c>
      <c r="R1968" s="5">
        <f t="shared" si="121"/>
        <v>310.56</v>
      </c>
      <c r="S1968" s="5">
        <f t="shared" si="122"/>
        <v>314.40000000000003</v>
      </c>
      <c r="T1968" s="7">
        <f t="shared" si="123"/>
        <v>0.50307219662058378</v>
      </c>
    </row>
    <row r="1969" spans="1:20" ht="15.5" x14ac:dyDescent="0.35">
      <c r="A1969" s="1">
        <v>2789</v>
      </c>
      <c r="B1969" s="2">
        <v>46289</v>
      </c>
      <c r="C1969" s="3">
        <f>YEAR(SalesDataTable[[#This Row],[Order Date]])</f>
        <v>2026</v>
      </c>
      <c r="D1969" s="8" t="str">
        <f>"Q"&amp;ROUNDUP(MONTH(SalesDataTable[[#This Row],[Order Date]])/3,0)</f>
        <v>Q3</v>
      </c>
      <c r="E1969" s="3">
        <f>MONTH(SalesDataTable[[#This Row],[Order Date]])</f>
        <v>9</v>
      </c>
      <c r="F1969" s="3" t="str">
        <f>TEXT(SalesDataTable[[#This Row],[Order Date]],"MMM")</f>
        <v>Sep</v>
      </c>
      <c r="G1969" s="3" t="s">
        <v>11</v>
      </c>
      <c r="H1969" s="3" t="s">
        <v>52</v>
      </c>
      <c r="I1969" s="3" t="s">
        <v>2</v>
      </c>
      <c r="J1969" s="3" t="s">
        <v>13</v>
      </c>
      <c r="K1969" s="3" t="s">
        <v>9</v>
      </c>
      <c r="L1969" s="3" t="s">
        <v>17</v>
      </c>
      <c r="M1969" s="4">
        <v>5</v>
      </c>
      <c r="N1969" s="5">
        <v>147.21</v>
      </c>
      <c r="O1969" s="6">
        <v>0.05</v>
      </c>
      <c r="P1969" s="5">
        <v>79.14</v>
      </c>
      <c r="Q1969" s="5">
        <f t="shared" si="120"/>
        <v>699.24750000000006</v>
      </c>
      <c r="R1969" s="5">
        <f t="shared" si="121"/>
        <v>395.7</v>
      </c>
      <c r="S1969" s="5">
        <f t="shared" si="122"/>
        <v>303.54750000000007</v>
      </c>
      <c r="T1969" s="7">
        <f t="shared" si="123"/>
        <v>0.43410594961011667</v>
      </c>
    </row>
    <row r="1970" spans="1:20" ht="15.5" x14ac:dyDescent="0.35">
      <c r="A1970" s="1">
        <v>2921</v>
      </c>
      <c r="B1970" s="2">
        <v>46289</v>
      </c>
      <c r="C1970" s="3">
        <f>YEAR(SalesDataTable[[#This Row],[Order Date]])</f>
        <v>2026</v>
      </c>
      <c r="D1970" s="8" t="str">
        <f>"Q"&amp;ROUNDUP(MONTH(SalesDataTable[[#This Row],[Order Date]])/3,0)</f>
        <v>Q3</v>
      </c>
      <c r="E1970" s="3">
        <f>MONTH(SalesDataTable[[#This Row],[Order Date]])</f>
        <v>9</v>
      </c>
      <c r="F1970" s="3" t="str">
        <f>TEXT(SalesDataTable[[#This Row],[Order Date]],"MMM")</f>
        <v>Sep</v>
      </c>
      <c r="G1970" s="3" t="s">
        <v>0</v>
      </c>
      <c r="H1970" s="3" t="s">
        <v>1</v>
      </c>
      <c r="I1970" s="3" t="s">
        <v>2</v>
      </c>
      <c r="J1970" s="3" t="s">
        <v>13</v>
      </c>
      <c r="K1970" s="3" t="s">
        <v>23</v>
      </c>
      <c r="L1970" s="3" t="s">
        <v>29</v>
      </c>
      <c r="M1970" s="4">
        <v>3</v>
      </c>
      <c r="N1970" s="5">
        <v>195.68</v>
      </c>
      <c r="O1970" s="6">
        <v>0.05</v>
      </c>
      <c r="P1970" s="5">
        <v>102.16</v>
      </c>
      <c r="Q1970" s="5">
        <f t="shared" si="120"/>
        <v>557.68799999999999</v>
      </c>
      <c r="R1970" s="5">
        <f t="shared" si="121"/>
        <v>306.48</v>
      </c>
      <c r="S1970" s="5">
        <f t="shared" si="122"/>
        <v>251.20799999999997</v>
      </c>
      <c r="T1970" s="7">
        <f t="shared" si="123"/>
        <v>0.45044541033696256</v>
      </c>
    </row>
    <row r="1971" spans="1:20" ht="15.5" x14ac:dyDescent="0.35">
      <c r="A1971" s="1">
        <v>3108</v>
      </c>
      <c r="B1971" s="2">
        <v>46289</v>
      </c>
      <c r="C1971" s="3">
        <f>YEAR(SalesDataTable[[#This Row],[Order Date]])</f>
        <v>2026</v>
      </c>
      <c r="D1971" s="8" t="str">
        <f>"Q"&amp;ROUNDUP(MONTH(SalesDataTable[[#This Row],[Order Date]])/3,0)</f>
        <v>Q3</v>
      </c>
      <c r="E1971" s="3">
        <f>MONTH(SalesDataTable[[#This Row],[Order Date]])</f>
        <v>9</v>
      </c>
      <c r="F1971" s="3" t="str">
        <f>TEXT(SalesDataTable[[#This Row],[Order Date]],"MMM")</f>
        <v>Sep</v>
      </c>
      <c r="G1971" s="3" t="s">
        <v>6</v>
      </c>
      <c r="H1971" s="3" t="s">
        <v>41</v>
      </c>
      <c r="I1971" s="3" t="s">
        <v>8</v>
      </c>
      <c r="J1971" s="3" t="s">
        <v>16</v>
      </c>
      <c r="K1971" s="3" t="s">
        <v>9</v>
      </c>
      <c r="L1971" s="3" t="s">
        <v>10</v>
      </c>
      <c r="M1971" s="4">
        <v>5</v>
      </c>
      <c r="N1971" s="5">
        <v>90.05</v>
      </c>
      <c r="O1971" s="6">
        <v>0.15</v>
      </c>
      <c r="P1971" s="5">
        <v>44.12</v>
      </c>
      <c r="Q1971" s="5">
        <f t="shared" si="120"/>
        <v>382.71249999999998</v>
      </c>
      <c r="R1971" s="5">
        <f t="shared" si="121"/>
        <v>220.6</v>
      </c>
      <c r="S1971" s="5">
        <f t="shared" si="122"/>
        <v>162.11249999999998</v>
      </c>
      <c r="T1971" s="7">
        <f t="shared" si="123"/>
        <v>0.42358820263252439</v>
      </c>
    </row>
    <row r="1972" spans="1:20" ht="15.5" x14ac:dyDescent="0.35">
      <c r="A1972" s="1">
        <v>3226</v>
      </c>
      <c r="B1972" s="2">
        <v>46289</v>
      </c>
      <c r="C1972" s="3">
        <f>YEAR(SalesDataTable[[#This Row],[Order Date]])</f>
        <v>2026</v>
      </c>
      <c r="D1972" s="8" t="str">
        <f>"Q"&amp;ROUNDUP(MONTH(SalesDataTable[[#This Row],[Order Date]])/3,0)</f>
        <v>Q3</v>
      </c>
      <c r="E1972" s="3">
        <f>MONTH(SalesDataTable[[#This Row],[Order Date]])</f>
        <v>9</v>
      </c>
      <c r="F1972" s="3" t="str">
        <f>TEXT(SalesDataTable[[#This Row],[Order Date]],"MMM")</f>
        <v>Sep</v>
      </c>
      <c r="G1972" s="3" t="s">
        <v>20</v>
      </c>
      <c r="H1972" s="3" t="s">
        <v>47</v>
      </c>
      <c r="I1972" s="3" t="s">
        <v>28</v>
      </c>
      <c r="J1972" s="3" t="s">
        <v>3</v>
      </c>
      <c r="K1972" s="3" t="s">
        <v>23</v>
      </c>
      <c r="L1972" s="3" t="s">
        <v>24</v>
      </c>
      <c r="M1972" s="4">
        <v>1</v>
      </c>
      <c r="N1972" s="5">
        <v>345.48</v>
      </c>
      <c r="O1972" s="6">
        <v>0</v>
      </c>
      <c r="P1972" s="5">
        <v>196.31</v>
      </c>
      <c r="Q1972" s="5">
        <f t="shared" si="120"/>
        <v>345.48</v>
      </c>
      <c r="R1972" s="5">
        <f t="shared" si="121"/>
        <v>196.31</v>
      </c>
      <c r="S1972" s="5">
        <f t="shared" si="122"/>
        <v>149.17000000000002</v>
      </c>
      <c r="T1972" s="7">
        <f t="shared" si="123"/>
        <v>0.43177607965728843</v>
      </c>
    </row>
    <row r="1973" spans="1:20" ht="15.5" x14ac:dyDescent="0.35">
      <c r="A1973" s="1">
        <v>3286</v>
      </c>
      <c r="B1973" s="2">
        <v>46289</v>
      </c>
      <c r="C1973" s="3">
        <f>YEAR(SalesDataTable[[#This Row],[Order Date]])</f>
        <v>2026</v>
      </c>
      <c r="D1973" s="8" t="str">
        <f>"Q"&amp;ROUNDUP(MONTH(SalesDataTable[[#This Row],[Order Date]])/3,0)</f>
        <v>Q3</v>
      </c>
      <c r="E1973" s="3">
        <f>MONTH(SalesDataTable[[#This Row],[Order Date]])</f>
        <v>9</v>
      </c>
      <c r="F1973" s="3" t="str">
        <f>TEXT(SalesDataTable[[#This Row],[Order Date]],"MMM")</f>
        <v>Sep</v>
      </c>
      <c r="G1973" s="3" t="s">
        <v>20</v>
      </c>
      <c r="H1973" s="3" t="s">
        <v>21</v>
      </c>
      <c r="I1973" s="3" t="s">
        <v>2</v>
      </c>
      <c r="J1973" s="3" t="s">
        <v>13</v>
      </c>
      <c r="K1973" s="3" t="s">
        <v>14</v>
      </c>
      <c r="L1973" s="3" t="s">
        <v>32</v>
      </c>
      <c r="M1973" s="4">
        <v>1</v>
      </c>
      <c r="N1973" s="5">
        <v>46.23</v>
      </c>
      <c r="O1973" s="6">
        <v>0.1</v>
      </c>
      <c r="P1973" s="5">
        <v>18.34</v>
      </c>
      <c r="Q1973" s="5">
        <f t="shared" si="120"/>
        <v>41.606999999999999</v>
      </c>
      <c r="R1973" s="5">
        <f t="shared" si="121"/>
        <v>18.34</v>
      </c>
      <c r="S1973" s="5">
        <f t="shared" si="122"/>
        <v>23.266999999999999</v>
      </c>
      <c r="T1973" s="7">
        <f t="shared" si="123"/>
        <v>0.55920878698295962</v>
      </c>
    </row>
    <row r="1974" spans="1:20" ht="15.5" x14ac:dyDescent="0.35">
      <c r="A1974" s="1">
        <v>4510</v>
      </c>
      <c r="B1974" s="2">
        <v>46289</v>
      </c>
      <c r="C1974" s="3">
        <f>YEAR(SalesDataTable[[#This Row],[Order Date]])</f>
        <v>2026</v>
      </c>
      <c r="D1974" s="8" t="str">
        <f>"Q"&amp;ROUNDUP(MONTH(SalesDataTable[[#This Row],[Order Date]])/3,0)</f>
        <v>Q3</v>
      </c>
      <c r="E1974" s="3">
        <f>MONTH(SalesDataTable[[#This Row],[Order Date]])</f>
        <v>9</v>
      </c>
      <c r="F1974" s="3" t="str">
        <f>TEXT(SalesDataTable[[#This Row],[Order Date]],"MMM")</f>
        <v>Sep</v>
      </c>
      <c r="G1974" s="3" t="s">
        <v>0</v>
      </c>
      <c r="H1974" s="3" t="s">
        <v>1</v>
      </c>
      <c r="I1974" s="3" t="s">
        <v>28</v>
      </c>
      <c r="J1974" s="3" t="s">
        <v>3</v>
      </c>
      <c r="K1974" s="3" t="s">
        <v>23</v>
      </c>
      <c r="L1974" s="3" t="s">
        <v>40</v>
      </c>
      <c r="M1974" s="4">
        <v>3</v>
      </c>
      <c r="N1974" s="5">
        <v>82.38</v>
      </c>
      <c r="O1974" s="6">
        <v>0.15</v>
      </c>
      <c r="P1974" s="5">
        <v>39.020000000000003</v>
      </c>
      <c r="Q1974" s="5">
        <f t="shared" si="120"/>
        <v>210.06899999999999</v>
      </c>
      <c r="R1974" s="5">
        <f t="shared" si="121"/>
        <v>117.06</v>
      </c>
      <c r="S1974" s="5">
        <f t="shared" si="122"/>
        <v>93.008999999999986</v>
      </c>
      <c r="T1974" s="7">
        <f t="shared" si="123"/>
        <v>0.44275452351370259</v>
      </c>
    </row>
    <row r="1975" spans="1:20" ht="15.5" x14ac:dyDescent="0.35">
      <c r="A1975" s="1">
        <v>2069</v>
      </c>
      <c r="B1975" s="2">
        <v>46290</v>
      </c>
      <c r="C1975" s="3">
        <f>YEAR(SalesDataTable[[#This Row],[Order Date]])</f>
        <v>2026</v>
      </c>
      <c r="D1975" s="8" t="str">
        <f>"Q"&amp;ROUNDUP(MONTH(SalesDataTable[[#This Row],[Order Date]])/3,0)</f>
        <v>Q3</v>
      </c>
      <c r="E1975" s="3">
        <f>MONTH(SalesDataTable[[#This Row],[Order Date]])</f>
        <v>9</v>
      </c>
      <c r="F1975" s="3" t="str">
        <f>TEXT(SalesDataTable[[#This Row],[Order Date]],"MMM")</f>
        <v>Sep</v>
      </c>
      <c r="G1975" s="3" t="s">
        <v>20</v>
      </c>
      <c r="H1975" s="3" t="s">
        <v>31</v>
      </c>
      <c r="I1975" s="3" t="s">
        <v>2</v>
      </c>
      <c r="J1975" s="3" t="s">
        <v>13</v>
      </c>
      <c r="K1975" s="3" t="s">
        <v>23</v>
      </c>
      <c r="L1975" s="3" t="s">
        <v>24</v>
      </c>
      <c r="M1975" s="4">
        <v>1</v>
      </c>
      <c r="N1975" s="5">
        <v>344.79</v>
      </c>
      <c r="O1975" s="6">
        <v>0</v>
      </c>
      <c r="P1975" s="5">
        <v>189.63</v>
      </c>
      <c r="Q1975" s="5">
        <f t="shared" si="120"/>
        <v>344.79</v>
      </c>
      <c r="R1975" s="5">
        <f t="shared" si="121"/>
        <v>189.63</v>
      </c>
      <c r="S1975" s="5">
        <f t="shared" si="122"/>
        <v>155.16000000000003</v>
      </c>
      <c r="T1975" s="7">
        <f t="shared" si="123"/>
        <v>0.45001305142260511</v>
      </c>
    </row>
    <row r="1976" spans="1:20" ht="15.5" x14ac:dyDescent="0.35">
      <c r="A1976" s="1">
        <v>95</v>
      </c>
      <c r="B1976" s="2">
        <v>46291</v>
      </c>
      <c r="C1976" s="3">
        <f>YEAR(SalesDataTable[[#This Row],[Order Date]])</f>
        <v>2026</v>
      </c>
      <c r="D1976" s="8" t="str">
        <f>"Q"&amp;ROUNDUP(MONTH(SalesDataTable[[#This Row],[Order Date]])/3,0)</f>
        <v>Q3</v>
      </c>
      <c r="E1976" s="3">
        <f>MONTH(SalesDataTable[[#This Row],[Order Date]])</f>
        <v>9</v>
      </c>
      <c r="F1976" s="3" t="str">
        <f>TEXT(SalesDataTable[[#This Row],[Order Date]],"MMM")</f>
        <v>Sep</v>
      </c>
      <c r="G1976" s="3" t="s">
        <v>0</v>
      </c>
      <c r="H1976" s="3" t="s">
        <v>1</v>
      </c>
      <c r="I1976" s="3" t="s">
        <v>28</v>
      </c>
      <c r="J1976" s="3" t="s">
        <v>3</v>
      </c>
      <c r="K1976" s="3" t="s">
        <v>9</v>
      </c>
      <c r="L1976" s="3" t="s">
        <v>46</v>
      </c>
      <c r="M1976" s="4">
        <v>1</v>
      </c>
      <c r="N1976" s="5">
        <v>73.06</v>
      </c>
      <c r="O1976" s="6">
        <v>0.05</v>
      </c>
      <c r="P1976" s="5">
        <v>31.42</v>
      </c>
      <c r="Q1976" s="5">
        <f t="shared" si="120"/>
        <v>69.406999999999996</v>
      </c>
      <c r="R1976" s="5">
        <f t="shared" si="121"/>
        <v>31.42</v>
      </c>
      <c r="S1976" s="5">
        <f t="shared" si="122"/>
        <v>37.986999999999995</v>
      </c>
      <c r="T1976" s="7">
        <f t="shared" si="123"/>
        <v>0.54730790842422228</v>
      </c>
    </row>
    <row r="1977" spans="1:20" ht="15.5" x14ac:dyDescent="0.35">
      <c r="A1977" s="1">
        <v>160</v>
      </c>
      <c r="B1977" s="2">
        <v>46291</v>
      </c>
      <c r="C1977" s="3">
        <f>YEAR(SalesDataTable[[#This Row],[Order Date]])</f>
        <v>2026</v>
      </c>
      <c r="D1977" s="8" t="str">
        <f>"Q"&amp;ROUNDUP(MONTH(SalesDataTable[[#This Row],[Order Date]])/3,0)</f>
        <v>Q3</v>
      </c>
      <c r="E1977" s="3">
        <f>MONTH(SalesDataTable[[#This Row],[Order Date]])</f>
        <v>9</v>
      </c>
      <c r="F1977" s="3" t="str">
        <f>TEXT(SalesDataTable[[#This Row],[Order Date]],"MMM")</f>
        <v>Sep</v>
      </c>
      <c r="G1977" s="3" t="s">
        <v>20</v>
      </c>
      <c r="H1977" s="3" t="s">
        <v>33</v>
      </c>
      <c r="I1977" s="3" t="s">
        <v>2</v>
      </c>
      <c r="J1977" s="3" t="s">
        <v>3</v>
      </c>
      <c r="K1977" s="3" t="s">
        <v>23</v>
      </c>
      <c r="L1977" s="3" t="s">
        <v>40</v>
      </c>
      <c r="M1977" s="4">
        <v>1</v>
      </c>
      <c r="N1977" s="5">
        <v>81.58</v>
      </c>
      <c r="O1977" s="6">
        <v>0.1</v>
      </c>
      <c r="P1977" s="5">
        <v>38.89</v>
      </c>
      <c r="Q1977" s="5">
        <f t="shared" si="120"/>
        <v>73.421999999999997</v>
      </c>
      <c r="R1977" s="5">
        <f t="shared" si="121"/>
        <v>38.89</v>
      </c>
      <c r="S1977" s="5">
        <f t="shared" si="122"/>
        <v>34.531999999999996</v>
      </c>
      <c r="T1977" s="7">
        <f t="shared" si="123"/>
        <v>0.47032224673803491</v>
      </c>
    </row>
    <row r="1978" spans="1:20" ht="15.5" x14ac:dyDescent="0.35">
      <c r="A1978" s="1">
        <v>407</v>
      </c>
      <c r="B1978" s="2">
        <v>46291</v>
      </c>
      <c r="C1978" s="3">
        <f>YEAR(SalesDataTable[[#This Row],[Order Date]])</f>
        <v>2026</v>
      </c>
      <c r="D1978" s="8" t="str">
        <f>"Q"&amp;ROUNDUP(MONTH(SalesDataTable[[#This Row],[Order Date]])/3,0)</f>
        <v>Q3</v>
      </c>
      <c r="E1978" s="3">
        <f>MONTH(SalesDataTable[[#This Row],[Order Date]])</f>
        <v>9</v>
      </c>
      <c r="F1978" s="3" t="str">
        <f>TEXT(SalesDataTable[[#This Row],[Order Date]],"MMM")</f>
        <v>Sep</v>
      </c>
      <c r="G1978" s="3" t="s">
        <v>6</v>
      </c>
      <c r="H1978" s="3" t="s">
        <v>43</v>
      </c>
      <c r="I1978" s="3" t="s">
        <v>8</v>
      </c>
      <c r="J1978" s="3" t="s">
        <v>3</v>
      </c>
      <c r="K1978" s="3" t="s">
        <v>34</v>
      </c>
      <c r="L1978" s="3" t="s">
        <v>45</v>
      </c>
      <c r="M1978" s="4">
        <v>6</v>
      </c>
      <c r="N1978" s="5">
        <v>49.87</v>
      </c>
      <c r="O1978" s="6">
        <v>0.1</v>
      </c>
      <c r="P1978" s="5">
        <v>21.75</v>
      </c>
      <c r="Q1978" s="5">
        <f t="shared" si="120"/>
        <v>269.298</v>
      </c>
      <c r="R1978" s="5">
        <f t="shared" si="121"/>
        <v>130.5</v>
      </c>
      <c r="S1978" s="5">
        <f t="shared" si="122"/>
        <v>138.798</v>
      </c>
      <c r="T1978" s="7">
        <f t="shared" si="123"/>
        <v>0.51540672414945521</v>
      </c>
    </row>
    <row r="1979" spans="1:20" ht="15.5" x14ac:dyDescent="0.35">
      <c r="A1979" s="1">
        <v>1395</v>
      </c>
      <c r="B1979" s="2">
        <v>46291</v>
      </c>
      <c r="C1979" s="3">
        <f>YEAR(SalesDataTable[[#This Row],[Order Date]])</f>
        <v>2026</v>
      </c>
      <c r="D1979" s="8" t="str">
        <f>"Q"&amp;ROUNDUP(MONTH(SalesDataTable[[#This Row],[Order Date]])/3,0)</f>
        <v>Q3</v>
      </c>
      <c r="E1979" s="3">
        <f>MONTH(SalesDataTable[[#This Row],[Order Date]])</f>
        <v>9</v>
      </c>
      <c r="F1979" s="3" t="str">
        <f>TEXT(SalesDataTable[[#This Row],[Order Date]],"MMM")</f>
        <v>Sep</v>
      </c>
      <c r="G1979" s="3" t="s">
        <v>11</v>
      </c>
      <c r="H1979" s="3" t="s">
        <v>18</v>
      </c>
      <c r="I1979" s="3" t="s">
        <v>2</v>
      </c>
      <c r="J1979" s="3" t="s">
        <v>13</v>
      </c>
      <c r="K1979" s="3" t="s">
        <v>4</v>
      </c>
      <c r="L1979" s="3" t="s">
        <v>26</v>
      </c>
      <c r="M1979" s="4">
        <v>2</v>
      </c>
      <c r="N1979" s="5">
        <v>39.81</v>
      </c>
      <c r="O1979" s="6">
        <v>0.05</v>
      </c>
      <c r="P1979" s="5">
        <v>16.87</v>
      </c>
      <c r="Q1979" s="5">
        <f t="shared" si="120"/>
        <v>75.638999999999996</v>
      </c>
      <c r="R1979" s="5">
        <f t="shared" si="121"/>
        <v>33.74</v>
      </c>
      <c r="S1979" s="5">
        <f t="shared" si="122"/>
        <v>41.898999999999994</v>
      </c>
      <c r="T1979" s="7">
        <f t="shared" si="123"/>
        <v>0.55393381721069812</v>
      </c>
    </row>
    <row r="1980" spans="1:20" ht="15.5" x14ac:dyDescent="0.35">
      <c r="A1980" s="1">
        <v>2085</v>
      </c>
      <c r="B1980" s="2">
        <v>46291</v>
      </c>
      <c r="C1980" s="3">
        <f>YEAR(SalesDataTable[[#This Row],[Order Date]])</f>
        <v>2026</v>
      </c>
      <c r="D1980" s="8" t="str">
        <f>"Q"&amp;ROUNDUP(MONTH(SalesDataTable[[#This Row],[Order Date]])/3,0)</f>
        <v>Q3</v>
      </c>
      <c r="E1980" s="3">
        <f>MONTH(SalesDataTable[[#This Row],[Order Date]])</f>
        <v>9</v>
      </c>
      <c r="F1980" s="3" t="str">
        <f>TEXT(SalesDataTable[[#This Row],[Order Date]],"MMM")</f>
        <v>Sep</v>
      </c>
      <c r="G1980" s="3" t="s">
        <v>11</v>
      </c>
      <c r="H1980" s="3" t="s">
        <v>12</v>
      </c>
      <c r="I1980" s="3" t="s">
        <v>2</v>
      </c>
      <c r="J1980" s="3" t="s">
        <v>3</v>
      </c>
      <c r="K1980" s="3" t="s">
        <v>23</v>
      </c>
      <c r="L1980" s="3" t="s">
        <v>29</v>
      </c>
      <c r="M1980" s="4">
        <v>3</v>
      </c>
      <c r="N1980" s="5">
        <v>191.46</v>
      </c>
      <c r="O1980" s="6">
        <v>0</v>
      </c>
      <c r="P1980" s="5">
        <v>104.06</v>
      </c>
      <c r="Q1980" s="5">
        <f t="shared" si="120"/>
        <v>574.38</v>
      </c>
      <c r="R1980" s="5">
        <f t="shared" si="121"/>
        <v>312.18</v>
      </c>
      <c r="S1980" s="5">
        <f t="shared" si="122"/>
        <v>262.2</v>
      </c>
      <c r="T1980" s="7">
        <f t="shared" si="123"/>
        <v>0.45649221769560222</v>
      </c>
    </row>
    <row r="1981" spans="1:20" ht="15.5" x14ac:dyDescent="0.35">
      <c r="A1981" s="1">
        <v>3124</v>
      </c>
      <c r="B1981" s="2">
        <v>46291</v>
      </c>
      <c r="C1981" s="3">
        <f>YEAR(SalesDataTable[[#This Row],[Order Date]])</f>
        <v>2026</v>
      </c>
      <c r="D1981" s="8" t="str">
        <f>"Q"&amp;ROUNDUP(MONTH(SalesDataTable[[#This Row],[Order Date]])/3,0)</f>
        <v>Q3</v>
      </c>
      <c r="E1981" s="3">
        <f>MONTH(SalesDataTable[[#This Row],[Order Date]])</f>
        <v>9</v>
      </c>
      <c r="F1981" s="3" t="str">
        <f>TEXT(SalesDataTable[[#This Row],[Order Date]],"MMM")</f>
        <v>Sep</v>
      </c>
      <c r="G1981" s="3" t="s">
        <v>11</v>
      </c>
      <c r="H1981" s="3" t="s">
        <v>25</v>
      </c>
      <c r="I1981" s="3" t="s">
        <v>2</v>
      </c>
      <c r="J1981" s="3" t="s">
        <v>3</v>
      </c>
      <c r="K1981" s="3" t="s">
        <v>14</v>
      </c>
      <c r="L1981" s="3" t="s">
        <v>32</v>
      </c>
      <c r="M1981" s="4">
        <v>3</v>
      </c>
      <c r="N1981" s="5">
        <v>46.48</v>
      </c>
      <c r="O1981" s="6">
        <v>0.05</v>
      </c>
      <c r="P1981" s="5">
        <v>18.82</v>
      </c>
      <c r="Q1981" s="5">
        <f t="shared" si="120"/>
        <v>132.46799999999999</v>
      </c>
      <c r="R1981" s="5">
        <f t="shared" si="121"/>
        <v>56.46</v>
      </c>
      <c r="S1981" s="5">
        <f t="shared" si="122"/>
        <v>76.007999999999981</v>
      </c>
      <c r="T1981" s="7">
        <f t="shared" si="123"/>
        <v>0.57378385723344494</v>
      </c>
    </row>
    <row r="1982" spans="1:20" ht="15.5" x14ac:dyDescent="0.35">
      <c r="A1982" s="1">
        <v>3216</v>
      </c>
      <c r="B1982" s="2">
        <v>46291</v>
      </c>
      <c r="C1982" s="3">
        <f>YEAR(SalesDataTable[[#This Row],[Order Date]])</f>
        <v>2026</v>
      </c>
      <c r="D1982" s="8" t="str">
        <f>"Q"&amp;ROUNDUP(MONTH(SalesDataTable[[#This Row],[Order Date]])/3,0)</f>
        <v>Q3</v>
      </c>
      <c r="E1982" s="3">
        <f>MONTH(SalesDataTable[[#This Row],[Order Date]])</f>
        <v>9</v>
      </c>
      <c r="F1982" s="3" t="str">
        <f>TEXT(SalesDataTable[[#This Row],[Order Date]],"MMM")</f>
        <v>Sep</v>
      </c>
      <c r="G1982" s="3" t="s">
        <v>6</v>
      </c>
      <c r="H1982" s="3" t="s">
        <v>43</v>
      </c>
      <c r="I1982" s="3" t="s">
        <v>19</v>
      </c>
      <c r="J1982" s="3" t="s">
        <v>3</v>
      </c>
      <c r="K1982" s="3" t="s">
        <v>14</v>
      </c>
      <c r="L1982" s="3" t="s">
        <v>15</v>
      </c>
      <c r="M1982" s="4">
        <v>2</v>
      </c>
      <c r="N1982" s="5">
        <v>35.44</v>
      </c>
      <c r="O1982" s="6">
        <v>0.1</v>
      </c>
      <c r="P1982" s="5">
        <v>13.2</v>
      </c>
      <c r="Q1982" s="5">
        <f t="shared" si="120"/>
        <v>63.791999999999994</v>
      </c>
      <c r="R1982" s="5">
        <f t="shared" si="121"/>
        <v>26.4</v>
      </c>
      <c r="S1982" s="5">
        <f t="shared" si="122"/>
        <v>37.391999999999996</v>
      </c>
      <c r="T1982" s="7">
        <f t="shared" si="123"/>
        <v>0.58615500376222718</v>
      </c>
    </row>
    <row r="1983" spans="1:20" ht="15.5" x14ac:dyDescent="0.35">
      <c r="A1983" s="1">
        <v>3743</v>
      </c>
      <c r="B1983" s="2">
        <v>46291</v>
      </c>
      <c r="C1983" s="3">
        <f>YEAR(SalesDataTable[[#This Row],[Order Date]])</f>
        <v>2026</v>
      </c>
      <c r="D1983" s="8" t="str">
        <f>"Q"&amp;ROUNDUP(MONTH(SalesDataTable[[#This Row],[Order Date]])/3,0)</f>
        <v>Q3</v>
      </c>
      <c r="E1983" s="3">
        <f>MONTH(SalesDataTable[[#This Row],[Order Date]])</f>
        <v>9</v>
      </c>
      <c r="F1983" s="3" t="str">
        <f>TEXT(SalesDataTable[[#This Row],[Order Date]],"MMM")</f>
        <v>Sep</v>
      </c>
      <c r="G1983" s="3" t="s">
        <v>11</v>
      </c>
      <c r="H1983" s="3" t="s">
        <v>12</v>
      </c>
      <c r="I1983" s="3" t="s">
        <v>2</v>
      </c>
      <c r="J1983" s="3" t="s">
        <v>13</v>
      </c>
      <c r="K1983" s="3" t="s">
        <v>34</v>
      </c>
      <c r="L1983" s="3" t="s">
        <v>42</v>
      </c>
      <c r="M1983" s="4">
        <v>4</v>
      </c>
      <c r="N1983" s="5">
        <v>36.159999999999997</v>
      </c>
      <c r="O1983" s="6">
        <v>0.05</v>
      </c>
      <c r="P1983" s="5">
        <v>13.68</v>
      </c>
      <c r="Q1983" s="5">
        <f t="shared" si="120"/>
        <v>137.40799999999999</v>
      </c>
      <c r="R1983" s="5">
        <f t="shared" si="121"/>
        <v>54.72</v>
      </c>
      <c r="S1983" s="5">
        <f t="shared" si="122"/>
        <v>82.687999999999988</v>
      </c>
      <c r="T1983" s="7">
        <f t="shared" si="123"/>
        <v>0.60176991150442471</v>
      </c>
    </row>
    <row r="1984" spans="1:20" ht="15.5" x14ac:dyDescent="0.35">
      <c r="A1984" s="1">
        <v>3788</v>
      </c>
      <c r="B1984" s="2">
        <v>46291</v>
      </c>
      <c r="C1984" s="3">
        <f>YEAR(SalesDataTable[[#This Row],[Order Date]])</f>
        <v>2026</v>
      </c>
      <c r="D1984" s="8" t="str">
        <f>"Q"&amp;ROUNDUP(MONTH(SalesDataTable[[#This Row],[Order Date]])/3,0)</f>
        <v>Q3</v>
      </c>
      <c r="E1984" s="3">
        <f>MONTH(SalesDataTable[[#This Row],[Order Date]])</f>
        <v>9</v>
      </c>
      <c r="F1984" s="3" t="str">
        <f>TEXT(SalesDataTable[[#This Row],[Order Date]],"MMM")</f>
        <v>Sep</v>
      </c>
      <c r="G1984" s="3" t="s">
        <v>20</v>
      </c>
      <c r="H1984" s="3" t="s">
        <v>33</v>
      </c>
      <c r="I1984" s="3" t="s">
        <v>2</v>
      </c>
      <c r="J1984" s="3" t="s">
        <v>3</v>
      </c>
      <c r="K1984" s="3" t="s">
        <v>34</v>
      </c>
      <c r="L1984" s="3" t="s">
        <v>42</v>
      </c>
      <c r="M1984" s="4">
        <v>2</v>
      </c>
      <c r="N1984" s="5">
        <v>35.93</v>
      </c>
      <c r="O1984" s="6">
        <v>0</v>
      </c>
      <c r="P1984" s="5">
        <v>13.91</v>
      </c>
      <c r="Q1984" s="5">
        <f t="shared" si="120"/>
        <v>71.86</v>
      </c>
      <c r="R1984" s="5">
        <f t="shared" si="121"/>
        <v>27.82</v>
      </c>
      <c r="S1984" s="5">
        <f t="shared" si="122"/>
        <v>44.04</v>
      </c>
      <c r="T1984" s="7">
        <f t="shared" si="123"/>
        <v>0.6128583356526579</v>
      </c>
    </row>
    <row r="1985" spans="1:20" ht="15.5" x14ac:dyDescent="0.35">
      <c r="A1985" s="1">
        <v>4883</v>
      </c>
      <c r="B1985" s="2">
        <v>46291</v>
      </c>
      <c r="C1985" s="3">
        <f>YEAR(SalesDataTable[[#This Row],[Order Date]])</f>
        <v>2026</v>
      </c>
      <c r="D1985" s="8" t="str">
        <f>"Q"&amp;ROUNDUP(MONTH(SalesDataTable[[#This Row],[Order Date]])/3,0)</f>
        <v>Q3</v>
      </c>
      <c r="E1985" s="3">
        <f>MONTH(SalesDataTable[[#This Row],[Order Date]])</f>
        <v>9</v>
      </c>
      <c r="F1985" s="3" t="str">
        <f>TEXT(SalesDataTable[[#This Row],[Order Date]],"MMM")</f>
        <v>Sep</v>
      </c>
      <c r="G1985" s="3" t="s">
        <v>20</v>
      </c>
      <c r="H1985" s="3" t="s">
        <v>33</v>
      </c>
      <c r="I1985" s="3" t="s">
        <v>2</v>
      </c>
      <c r="J1985" s="3" t="s">
        <v>16</v>
      </c>
      <c r="K1985" s="3" t="s">
        <v>23</v>
      </c>
      <c r="L1985" s="3" t="s">
        <v>29</v>
      </c>
      <c r="M1985" s="4">
        <v>1</v>
      </c>
      <c r="N1985" s="5">
        <v>199.7</v>
      </c>
      <c r="O1985" s="6">
        <v>0</v>
      </c>
      <c r="P1985" s="5">
        <v>103.77</v>
      </c>
      <c r="Q1985" s="5">
        <f t="shared" si="120"/>
        <v>199.7</v>
      </c>
      <c r="R1985" s="5">
        <f t="shared" si="121"/>
        <v>103.77</v>
      </c>
      <c r="S1985" s="5">
        <f t="shared" si="122"/>
        <v>95.929999999999993</v>
      </c>
      <c r="T1985" s="7">
        <f t="shared" si="123"/>
        <v>0.4803705558337506</v>
      </c>
    </row>
    <row r="1986" spans="1:20" ht="15.5" x14ac:dyDescent="0.35">
      <c r="A1986" s="1">
        <v>1577</v>
      </c>
      <c r="B1986" s="2">
        <v>46292</v>
      </c>
      <c r="C1986" s="3">
        <f>YEAR(SalesDataTable[[#This Row],[Order Date]])</f>
        <v>2026</v>
      </c>
      <c r="D1986" s="8" t="str">
        <f>"Q"&amp;ROUNDUP(MONTH(SalesDataTable[[#This Row],[Order Date]])/3,0)</f>
        <v>Q3</v>
      </c>
      <c r="E1986" s="3">
        <f>MONTH(SalesDataTable[[#This Row],[Order Date]])</f>
        <v>9</v>
      </c>
      <c r="F1986" s="3" t="str">
        <f>TEXT(SalesDataTable[[#This Row],[Order Date]],"MMM")</f>
        <v>Sep</v>
      </c>
      <c r="G1986" s="3" t="s">
        <v>20</v>
      </c>
      <c r="H1986" s="3" t="s">
        <v>21</v>
      </c>
      <c r="I1986" s="3" t="s">
        <v>2</v>
      </c>
      <c r="J1986" s="3" t="s">
        <v>13</v>
      </c>
      <c r="K1986" s="3" t="s">
        <v>9</v>
      </c>
      <c r="L1986" s="3" t="s">
        <v>37</v>
      </c>
      <c r="M1986" s="4">
        <v>4</v>
      </c>
      <c r="N1986" s="5">
        <v>154.28</v>
      </c>
      <c r="O1986" s="6">
        <v>0.05</v>
      </c>
      <c r="P1986" s="5">
        <v>78.180000000000007</v>
      </c>
      <c r="Q1986" s="5">
        <f t="shared" ref="Q1986:Q2049" si="124">M1986*N1986*(1-O1986)</f>
        <v>586.26400000000001</v>
      </c>
      <c r="R1986" s="5">
        <f t="shared" ref="R1986:R2049" si="125">M1986*P1986</f>
        <v>312.72000000000003</v>
      </c>
      <c r="S1986" s="5">
        <f t="shared" ref="S1986:S2049" si="126">Q1986-R1986</f>
        <v>273.54399999999998</v>
      </c>
      <c r="T1986" s="7">
        <f t="shared" ref="T1986:T2049" si="127">IFERROR(S1986/Q1986,0)</f>
        <v>0.46658843115047144</v>
      </c>
    </row>
    <row r="1987" spans="1:20" ht="15.5" x14ac:dyDescent="0.35">
      <c r="A1987" s="1">
        <v>2310</v>
      </c>
      <c r="B1987" s="2">
        <v>46292</v>
      </c>
      <c r="C1987" s="3">
        <f>YEAR(SalesDataTable[[#This Row],[Order Date]])</f>
        <v>2026</v>
      </c>
      <c r="D1987" s="8" t="str">
        <f>"Q"&amp;ROUNDUP(MONTH(SalesDataTable[[#This Row],[Order Date]])/3,0)</f>
        <v>Q3</v>
      </c>
      <c r="E1987" s="3">
        <f>MONTH(SalesDataTable[[#This Row],[Order Date]])</f>
        <v>9</v>
      </c>
      <c r="F1987" s="3" t="str">
        <f>TEXT(SalesDataTable[[#This Row],[Order Date]],"MMM")</f>
        <v>Sep</v>
      </c>
      <c r="G1987" s="3" t="s">
        <v>0</v>
      </c>
      <c r="H1987" s="3" t="s">
        <v>50</v>
      </c>
      <c r="I1987" s="3" t="s">
        <v>2</v>
      </c>
      <c r="J1987" s="3" t="s">
        <v>3</v>
      </c>
      <c r="K1987" s="3" t="s">
        <v>14</v>
      </c>
      <c r="L1987" s="3" t="s">
        <v>48</v>
      </c>
      <c r="M1987" s="4">
        <v>1</v>
      </c>
      <c r="N1987" s="5">
        <v>165.44</v>
      </c>
      <c r="O1987" s="6">
        <v>0</v>
      </c>
      <c r="P1987" s="5">
        <v>88.25</v>
      </c>
      <c r="Q1987" s="5">
        <f t="shared" si="124"/>
        <v>165.44</v>
      </c>
      <c r="R1987" s="5">
        <f t="shared" si="125"/>
        <v>88.25</v>
      </c>
      <c r="S1987" s="5">
        <f t="shared" si="126"/>
        <v>77.19</v>
      </c>
      <c r="T1987" s="7">
        <f t="shared" si="127"/>
        <v>0.46657398452611215</v>
      </c>
    </row>
    <row r="1988" spans="1:20" ht="15.5" x14ac:dyDescent="0.35">
      <c r="A1988" s="1">
        <v>2383</v>
      </c>
      <c r="B1988" s="2">
        <v>46292</v>
      </c>
      <c r="C1988" s="3">
        <f>YEAR(SalesDataTable[[#This Row],[Order Date]])</f>
        <v>2026</v>
      </c>
      <c r="D1988" s="8" t="str">
        <f>"Q"&amp;ROUNDUP(MONTH(SalesDataTable[[#This Row],[Order Date]])/3,0)</f>
        <v>Q3</v>
      </c>
      <c r="E1988" s="3">
        <f>MONTH(SalesDataTable[[#This Row],[Order Date]])</f>
        <v>9</v>
      </c>
      <c r="F1988" s="3" t="str">
        <f>TEXT(SalesDataTable[[#This Row],[Order Date]],"MMM")</f>
        <v>Sep</v>
      </c>
      <c r="G1988" s="3" t="s">
        <v>20</v>
      </c>
      <c r="H1988" s="3" t="s">
        <v>31</v>
      </c>
      <c r="I1988" s="3" t="s">
        <v>2</v>
      </c>
      <c r="J1988" s="3" t="s">
        <v>3</v>
      </c>
      <c r="K1988" s="3" t="s">
        <v>14</v>
      </c>
      <c r="L1988" s="3" t="s">
        <v>44</v>
      </c>
      <c r="M1988" s="4">
        <v>2</v>
      </c>
      <c r="N1988" s="5">
        <v>130.29</v>
      </c>
      <c r="O1988" s="6">
        <v>0.1</v>
      </c>
      <c r="P1988" s="5">
        <v>67.97</v>
      </c>
      <c r="Q1988" s="5">
        <f t="shared" si="124"/>
        <v>234.52199999999999</v>
      </c>
      <c r="R1988" s="5">
        <f t="shared" si="125"/>
        <v>135.94</v>
      </c>
      <c r="S1988" s="5">
        <f t="shared" si="126"/>
        <v>98.581999999999994</v>
      </c>
      <c r="T1988" s="7">
        <f t="shared" si="127"/>
        <v>0.42035288800197845</v>
      </c>
    </row>
    <row r="1989" spans="1:20" ht="15.5" x14ac:dyDescent="0.35">
      <c r="A1989" s="1">
        <v>2803</v>
      </c>
      <c r="B1989" s="2">
        <v>46292</v>
      </c>
      <c r="C1989" s="3">
        <f>YEAR(SalesDataTable[[#This Row],[Order Date]])</f>
        <v>2026</v>
      </c>
      <c r="D1989" s="8" t="str">
        <f>"Q"&amp;ROUNDUP(MONTH(SalesDataTable[[#This Row],[Order Date]])/3,0)</f>
        <v>Q3</v>
      </c>
      <c r="E1989" s="3">
        <f>MONTH(SalesDataTable[[#This Row],[Order Date]])</f>
        <v>9</v>
      </c>
      <c r="F1989" s="3" t="str">
        <f>TEXT(SalesDataTable[[#This Row],[Order Date]],"MMM")</f>
        <v>Sep</v>
      </c>
      <c r="G1989" s="3" t="s">
        <v>6</v>
      </c>
      <c r="H1989" s="3" t="s">
        <v>43</v>
      </c>
      <c r="I1989" s="3" t="s">
        <v>2</v>
      </c>
      <c r="J1989" s="3" t="s">
        <v>3</v>
      </c>
      <c r="K1989" s="3" t="s">
        <v>34</v>
      </c>
      <c r="L1989" s="3" t="s">
        <v>42</v>
      </c>
      <c r="M1989" s="4">
        <v>3</v>
      </c>
      <c r="N1989" s="5">
        <v>36.909999999999997</v>
      </c>
      <c r="O1989" s="6">
        <v>0.05</v>
      </c>
      <c r="P1989" s="5">
        <v>13.7</v>
      </c>
      <c r="Q1989" s="5">
        <f t="shared" si="124"/>
        <v>105.19349999999999</v>
      </c>
      <c r="R1989" s="5">
        <f t="shared" si="125"/>
        <v>41.099999999999994</v>
      </c>
      <c r="S1989" s="5">
        <f t="shared" si="126"/>
        <v>64.093499999999992</v>
      </c>
      <c r="T1989" s="7">
        <f t="shared" si="127"/>
        <v>0.60929144861612172</v>
      </c>
    </row>
    <row r="1990" spans="1:20" ht="15.5" x14ac:dyDescent="0.35">
      <c r="A1990" s="1">
        <v>4199</v>
      </c>
      <c r="B1990" s="2">
        <v>46292</v>
      </c>
      <c r="C1990" s="3">
        <f>YEAR(SalesDataTable[[#This Row],[Order Date]])</f>
        <v>2026</v>
      </c>
      <c r="D1990" s="8" t="str">
        <f>"Q"&amp;ROUNDUP(MONTH(SalesDataTable[[#This Row],[Order Date]])/3,0)</f>
        <v>Q3</v>
      </c>
      <c r="E1990" s="3">
        <f>MONTH(SalesDataTable[[#This Row],[Order Date]])</f>
        <v>9</v>
      </c>
      <c r="F1990" s="3" t="str">
        <f>TEXT(SalesDataTable[[#This Row],[Order Date]],"MMM")</f>
        <v>Sep</v>
      </c>
      <c r="G1990" s="3" t="s">
        <v>11</v>
      </c>
      <c r="H1990" s="3" t="s">
        <v>25</v>
      </c>
      <c r="I1990" s="3" t="s">
        <v>28</v>
      </c>
      <c r="J1990" s="3" t="s">
        <v>16</v>
      </c>
      <c r="K1990" s="3" t="s">
        <v>4</v>
      </c>
      <c r="L1990" s="3" t="s">
        <v>22</v>
      </c>
      <c r="M1990" s="4">
        <v>1</v>
      </c>
      <c r="N1990" s="5">
        <v>50.02</v>
      </c>
      <c r="O1990" s="6">
        <v>0</v>
      </c>
      <c r="P1990" s="5">
        <v>22.65</v>
      </c>
      <c r="Q1990" s="5">
        <f t="shared" si="124"/>
        <v>50.02</v>
      </c>
      <c r="R1990" s="5">
        <f t="shared" si="125"/>
        <v>22.65</v>
      </c>
      <c r="S1990" s="5">
        <f t="shared" si="126"/>
        <v>27.370000000000005</v>
      </c>
      <c r="T1990" s="7">
        <f t="shared" si="127"/>
        <v>0.54718112754898052</v>
      </c>
    </row>
    <row r="1991" spans="1:20" ht="15.5" x14ac:dyDescent="0.35">
      <c r="A1991" s="1">
        <v>4517</v>
      </c>
      <c r="B1991" s="2">
        <v>46292</v>
      </c>
      <c r="C1991" s="3">
        <f>YEAR(SalesDataTable[[#This Row],[Order Date]])</f>
        <v>2026</v>
      </c>
      <c r="D1991" s="8" t="str">
        <f>"Q"&amp;ROUNDUP(MONTH(SalesDataTable[[#This Row],[Order Date]])/3,0)</f>
        <v>Q3</v>
      </c>
      <c r="E1991" s="3">
        <f>MONTH(SalesDataTable[[#This Row],[Order Date]])</f>
        <v>9</v>
      </c>
      <c r="F1991" s="3" t="str">
        <f>TEXT(SalesDataTable[[#This Row],[Order Date]],"MMM")</f>
        <v>Sep</v>
      </c>
      <c r="G1991" s="3" t="s">
        <v>6</v>
      </c>
      <c r="H1991" s="3" t="s">
        <v>43</v>
      </c>
      <c r="I1991" s="3" t="s">
        <v>2</v>
      </c>
      <c r="J1991" s="3" t="s">
        <v>3</v>
      </c>
      <c r="K1991" s="3" t="s">
        <v>23</v>
      </c>
      <c r="L1991" s="3" t="s">
        <v>40</v>
      </c>
      <c r="M1991" s="4">
        <v>1</v>
      </c>
      <c r="N1991" s="5">
        <v>83.32</v>
      </c>
      <c r="O1991" s="6">
        <v>0.05</v>
      </c>
      <c r="P1991" s="5">
        <v>38.93</v>
      </c>
      <c r="Q1991" s="5">
        <f t="shared" si="124"/>
        <v>79.153999999999996</v>
      </c>
      <c r="R1991" s="5">
        <f t="shared" si="125"/>
        <v>38.93</v>
      </c>
      <c r="S1991" s="5">
        <f t="shared" si="126"/>
        <v>40.223999999999997</v>
      </c>
      <c r="T1991" s="7">
        <f t="shared" si="127"/>
        <v>0.50817393940925282</v>
      </c>
    </row>
    <row r="1992" spans="1:20" ht="15.5" x14ac:dyDescent="0.35">
      <c r="A1992" s="1">
        <v>80</v>
      </c>
      <c r="B1992" s="2">
        <v>46293</v>
      </c>
      <c r="C1992" s="3">
        <f>YEAR(SalesDataTable[[#This Row],[Order Date]])</f>
        <v>2026</v>
      </c>
      <c r="D1992" s="8" t="str">
        <f>"Q"&amp;ROUNDUP(MONTH(SalesDataTable[[#This Row],[Order Date]])/3,0)</f>
        <v>Q3</v>
      </c>
      <c r="E1992" s="3">
        <f>MONTH(SalesDataTable[[#This Row],[Order Date]])</f>
        <v>9</v>
      </c>
      <c r="F1992" s="3" t="str">
        <f>TEXT(SalesDataTable[[#This Row],[Order Date]],"MMM")</f>
        <v>Sep</v>
      </c>
      <c r="G1992" s="3" t="s">
        <v>0</v>
      </c>
      <c r="H1992" s="3" t="s">
        <v>50</v>
      </c>
      <c r="I1992" s="3" t="s">
        <v>8</v>
      </c>
      <c r="J1992" s="3" t="s">
        <v>16</v>
      </c>
      <c r="K1992" s="3" t="s">
        <v>9</v>
      </c>
      <c r="L1992" s="3" t="s">
        <v>46</v>
      </c>
      <c r="M1992" s="4">
        <v>10</v>
      </c>
      <c r="N1992" s="5">
        <v>71.040000000000006</v>
      </c>
      <c r="O1992" s="6">
        <v>0.2</v>
      </c>
      <c r="P1992" s="5">
        <v>31.7</v>
      </c>
      <c r="Q1992" s="5">
        <f t="shared" si="124"/>
        <v>568.32000000000005</v>
      </c>
      <c r="R1992" s="5">
        <f t="shared" si="125"/>
        <v>317</v>
      </c>
      <c r="S1992" s="5">
        <f t="shared" si="126"/>
        <v>251.32000000000005</v>
      </c>
      <c r="T1992" s="7">
        <f t="shared" si="127"/>
        <v>0.4422156531531532</v>
      </c>
    </row>
    <row r="1993" spans="1:20" ht="15.5" x14ac:dyDescent="0.35">
      <c r="A1993" s="1">
        <v>370</v>
      </c>
      <c r="B1993" s="2">
        <v>46293</v>
      </c>
      <c r="C1993" s="3">
        <f>YEAR(SalesDataTable[[#This Row],[Order Date]])</f>
        <v>2026</v>
      </c>
      <c r="D1993" s="8" t="str">
        <f>"Q"&amp;ROUNDUP(MONTH(SalesDataTable[[#This Row],[Order Date]])/3,0)</f>
        <v>Q3</v>
      </c>
      <c r="E1993" s="3">
        <f>MONTH(SalesDataTable[[#This Row],[Order Date]])</f>
        <v>9</v>
      </c>
      <c r="F1993" s="3" t="str">
        <f>TEXT(SalesDataTable[[#This Row],[Order Date]],"MMM")</f>
        <v>Sep</v>
      </c>
      <c r="G1993" s="3" t="s">
        <v>20</v>
      </c>
      <c r="H1993" s="3" t="s">
        <v>31</v>
      </c>
      <c r="I1993" s="3" t="s">
        <v>19</v>
      </c>
      <c r="J1993" s="3" t="s">
        <v>3</v>
      </c>
      <c r="K1993" s="3" t="s">
        <v>4</v>
      </c>
      <c r="L1993" s="3" t="s">
        <v>26</v>
      </c>
      <c r="M1993" s="4">
        <v>2</v>
      </c>
      <c r="N1993" s="5">
        <v>40.83</v>
      </c>
      <c r="O1993" s="6">
        <v>0</v>
      </c>
      <c r="P1993" s="5">
        <v>16.850000000000001</v>
      </c>
      <c r="Q1993" s="5">
        <f t="shared" si="124"/>
        <v>81.66</v>
      </c>
      <c r="R1993" s="5">
        <f t="shared" si="125"/>
        <v>33.700000000000003</v>
      </c>
      <c r="S1993" s="5">
        <f t="shared" si="126"/>
        <v>47.959999999999994</v>
      </c>
      <c r="T1993" s="7">
        <f t="shared" si="127"/>
        <v>0.58731325006122947</v>
      </c>
    </row>
    <row r="1994" spans="1:20" ht="15.5" x14ac:dyDescent="0.35">
      <c r="A1994" s="1">
        <v>417</v>
      </c>
      <c r="B1994" s="2">
        <v>46293</v>
      </c>
      <c r="C1994" s="3">
        <f>YEAR(SalesDataTable[[#This Row],[Order Date]])</f>
        <v>2026</v>
      </c>
      <c r="D1994" s="8" t="str">
        <f>"Q"&amp;ROUNDUP(MONTH(SalesDataTable[[#This Row],[Order Date]])/3,0)</f>
        <v>Q3</v>
      </c>
      <c r="E1994" s="3">
        <f>MONTH(SalesDataTable[[#This Row],[Order Date]])</f>
        <v>9</v>
      </c>
      <c r="F1994" s="3" t="str">
        <f>TEXT(SalesDataTable[[#This Row],[Order Date]],"MMM")</f>
        <v>Sep</v>
      </c>
      <c r="G1994" s="3" t="s">
        <v>6</v>
      </c>
      <c r="H1994" s="3" t="s">
        <v>49</v>
      </c>
      <c r="I1994" s="3" t="s">
        <v>28</v>
      </c>
      <c r="J1994" s="3" t="s">
        <v>3</v>
      </c>
      <c r="K1994" s="3" t="s">
        <v>23</v>
      </c>
      <c r="L1994" s="3" t="s">
        <v>51</v>
      </c>
      <c r="M1994" s="4">
        <v>1</v>
      </c>
      <c r="N1994" s="5">
        <v>121.64</v>
      </c>
      <c r="O1994" s="6">
        <v>0.15</v>
      </c>
      <c r="P1994" s="5">
        <v>61.56</v>
      </c>
      <c r="Q1994" s="5">
        <f t="shared" si="124"/>
        <v>103.39399999999999</v>
      </c>
      <c r="R1994" s="5">
        <f t="shared" si="125"/>
        <v>61.56</v>
      </c>
      <c r="S1994" s="5">
        <f t="shared" si="126"/>
        <v>41.833999999999989</v>
      </c>
      <c r="T1994" s="7">
        <f t="shared" si="127"/>
        <v>0.40460761746329565</v>
      </c>
    </row>
    <row r="1995" spans="1:20" ht="15.5" x14ac:dyDescent="0.35">
      <c r="A1995" s="1">
        <v>437</v>
      </c>
      <c r="B1995" s="2">
        <v>46293</v>
      </c>
      <c r="C1995" s="3">
        <f>YEAR(SalesDataTable[[#This Row],[Order Date]])</f>
        <v>2026</v>
      </c>
      <c r="D1995" s="8" t="str">
        <f>"Q"&amp;ROUNDUP(MONTH(SalesDataTable[[#This Row],[Order Date]])/3,0)</f>
        <v>Q3</v>
      </c>
      <c r="E1995" s="3">
        <f>MONTH(SalesDataTable[[#This Row],[Order Date]])</f>
        <v>9</v>
      </c>
      <c r="F1995" s="3" t="str">
        <f>TEXT(SalesDataTable[[#This Row],[Order Date]],"MMM")</f>
        <v>Sep</v>
      </c>
      <c r="G1995" s="3" t="s">
        <v>6</v>
      </c>
      <c r="H1995" s="3" t="s">
        <v>7</v>
      </c>
      <c r="I1995" s="3" t="s">
        <v>19</v>
      </c>
      <c r="J1995" s="3" t="s">
        <v>13</v>
      </c>
      <c r="K1995" s="3" t="s">
        <v>14</v>
      </c>
      <c r="L1995" s="3" t="s">
        <v>48</v>
      </c>
      <c r="M1995" s="4">
        <v>1</v>
      </c>
      <c r="N1995" s="5">
        <v>164.7</v>
      </c>
      <c r="O1995" s="6">
        <v>0</v>
      </c>
      <c r="P1995" s="5">
        <v>86.02</v>
      </c>
      <c r="Q1995" s="5">
        <f t="shared" si="124"/>
        <v>164.7</v>
      </c>
      <c r="R1995" s="5">
        <f t="shared" si="125"/>
        <v>86.02</v>
      </c>
      <c r="S1995" s="5">
        <f t="shared" si="126"/>
        <v>78.679999999999993</v>
      </c>
      <c r="T1995" s="7">
        <f t="shared" si="127"/>
        <v>0.47771706132361869</v>
      </c>
    </row>
    <row r="1996" spans="1:20" ht="15.5" x14ac:dyDescent="0.35">
      <c r="A1996" s="1">
        <v>790</v>
      </c>
      <c r="B1996" s="2">
        <v>46293</v>
      </c>
      <c r="C1996" s="3">
        <f>YEAR(SalesDataTable[[#This Row],[Order Date]])</f>
        <v>2026</v>
      </c>
      <c r="D1996" s="8" t="str">
        <f>"Q"&amp;ROUNDUP(MONTH(SalesDataTable[[#This Row],[Order Date]])/3,0)</f>
        <v>Q3</v>
      </c>
      <c r="E1996" s="3">
        <f>MONTH(SalesDataTable[[#This Row],[Order Date]])</f>
        <v>9</v>
      </c>
      <c r="F1996" s="3" t="str">
        <f>TEXT(SalesDataTable[[#This Row],[Order Date]],"MMM")</f>
        <v>Sep</v>
      </c>
      <c r="G1996" s="3" t="s">
        <v>20</v>
      </c>
      <c r="H1996" s="3" t="s">
        <v>31</v>
      </c>
      <c r="I1996" s="3" t="s">
        <v>28</v>
      </c>
      <c r="J1996" s="3" t="s">
        <v>13</v>
      </c>
      <c r="K1996" s="3" t="s">
        <v>23</v>
      </c>
      <c r="L1996" s="3" t="s">
        <v>29</v>
      </c>
      <c r="M1996" s="4">
        <v>1</v>
      </c>
      <c r="N1996" s="5">
        <v>199.09</v>
      </c>
      <c r="O1996" s="6">
        <v>0.05</v>
      </c>
      <c r="P1996" s="5">
        <v>106.57</v>
      </c>
      <c r="Q1996" s="5">
        <f t="shared" si="124"/>
        <v>189.13550000000001</v>
      </c>
      <c r="R1996" s="5">
        <f t="shared" si="125"/>
        <v>106.57</v>
      </c>
      <c r="S1996" s="5">
        <f t="shared" si="126"/>
        <v>82.565500000000014</v>
      </c>
      <c r="T1996" s="7">
        <f t="shared" si="127"/>
        <v>0.43654152710622812</v>
      </c>
    </row>
    <row r="1997" spans="1:20" ht="15.5" x14ac:dyDescent="0.35">
      <c r="A1997" s="1">
        <v>1151</v>
      </c>
      <c r="B1997" s="2">
        <v>46293</v>
      </c>
      <c r="C1997" s="3">
        <f>YEAR(SalesDataTable[[#This Row],[Order Date]])</f>
        <v>2026</v>
      </c>
      <c r="D1997" s="8" t="str">
        <f>"Q"&amp;ROUNDUP(MONTH(SalesDataTable[[#This Row],[Order Date]])/3,0)</f>
        <v>Q3</v>
      </c>
      <c r="E1997" s="3">
        <f>MONTH(SalesDataTable[[#This Row],[Order Date]])</f>
        <v>9</v>
      </c>
      <c r="F1997" s="3" t="str">
        <f>TEXT(SalesDataTable[[#This Row],[Order Date]],"MMM")</f>
        <v>Sep</v>
      </c>
      <c r="G1997" s="3" t="s">
        <v>0</v>
      </c>
      <c r="H1997" s="3" t="s">
        <v>1</v>
      </c>
      <c r="I1997" s="3" t="s">
        <v>28</v>
      </c>
      <c r="J1997" s="3" t="s">
        <v>3</v>
      </c>
      <c r="K1997" s="3" t="s">
        <v>4</v>
      </c>
      <c r="L1997" s="3" t="s">
        <v>5</v>
      </c>
      <c r="M1997" s="4">
        <v>1</v>
      </c>
      <c r="N1997" s="5">
        <v>81.48</v>
      </c>
      <c r="O1997" s="6">
        <v>0</v>
      </c>
      <c r="P1997" s="5">
        <v>41.47</v>
      </c>
      <c r="Q1997" s="5">
        <f t="shared" si="124"/>
        <v>81.48</v>
      </c>
      <c r="R1997" s="5">
        <f t="shared" si="125"/>
        <v>41.47</v>
      </c>
      <c r="S1997" s="5">
        <f t="shared" si="126"/>
        <v>40.010000000000005</v>
      </c>
      <c r="T1997" s="7">
        <f t="shared" si="127"/>
        <v>0.4910407461953854</v>
      </c>
    </row>
    <row r="1998" spans="1:20" ht="15.5" x14ac:dyDescent="0.35">
      <c r="A1998" s="1">
        <v>1331</v>
      </c>
      <c r="B1998" s="2">
        <v>46293</v>
      </c>
      <c r="C1998" s="3">
        <f>YEAR(SalesDataTable[[#This Row],[Order Date]])</f>
        <v>2026</v>
      </c>
      <c r="D1998" s="8" t="str">
        <f>"Q"&amp;ROUNDUP(MONTH(SalesDataTable[[#This Row],[Order Date]])/3,0)</f>
        <v>Q3</v>
      </c>
      <c r="E1998" s="3">
        <f>MONTH(SalesDataTable[[#This Row],[Order Date]])</f>
        <v>9</v>
      </c>
      <c r="F1998" s="3" t="str">
        <f>TEXT(SalesDataTable[[#This Row],[Order Date]],"MMM")</f>
        <v>Sep</v>
      </c>
      <c r="G1998" s="3" t="s">
        <v>0</v>
      </c>
      <c r="H1998" s="3" t="s">
        <v>1</v>
      </c>
      <c r="I1998" s="3" t="s">
        <v>2</v>
      </c>
      <c r="J1998" s="3" t="s">
        <v>13</v>
      </c>
      <c r="K1998" s="3" t="s">
        <v>34</v>
      </c>
      <c r="L1998" s="3" t="s">
        <v>35</v>
      </c>
      <c r="M1998" s="4">
        <v>3</v>
      </c>
      <c r="N1998" s="5">
        <v>39.450000000000003</v>
      </c>
      <c r="O1998" s="6">
        <v>0.05</v>
      </c>
      <c r="P1998" s="5">
        <v>15.1</v>
      </c>
      <c r="Q1998" s="5">
        <f t="shared" si="124"/>
        <v>112.4325</v>
      </c>
      <c r="R1998" s="5">
        <f t="shared" si="125"/>
        <v>45.3</v>
      </c>
      <c r="S1998" s="5">
        <f t="shared" si="126"/>
        <v>67.132500000000007</v>
      </c>
      <c r="T1998" s="7">
        <f t="shared" si="127"/>
        <v>0.59709158828630515</v>
      </c>
    </row>
    <row r="1999" spans="1:20" ht="15.5" x14ac:dyDescent="0.35">
      <c r="A1999" s="1">
        <v>2388</v>
      </c>
      <c r="B1999" s="2">
        <v>46293</v>
      </c>
      <c r="C1999" s="3">
        <f>YEAR(SalesDataTable[[#This Row],[Order Date]])</f>
        <v>2026</v>
      </c>
      <c r="D1999" s="8" t="str">
        <f>"Q"&amp;ROUNDUP(MONTH(SalesDataTable[[#This Row],[Order Date]])/3,0)</f>
        <v>Q3</v>
      </c>
      <c r="E1999" s="3">
        <f>MONTH(SalesDataTable[[#This Row],[Order Date]])</f>
        <v>9</v>
      </c>
      <c r="F1999" s="3" t="str">
        <f>TEXT(SalesDataTable[[#This Row],[Order Date]],"MMM")</f>
        <v>Sep</v>
      </c>
      <c r="G1999" s="3" t="s">
        <v>20</v>
      </c>
      <c r="H1999" s="3" t="s">
        <v>33</v>
      </c>
      <c r="I1999" s="3" t="s">
        <v>2</v>
      </c>
      <c r="J1999" s="3" t="s">
        <v>3</v>
      </c>
      <c r="K1999" s="3" t="s">
        <v>9</v>
      </c>
      <c r="L1999" s="3" t="s">
        <v>10</v>
      </c>
      <c r="M1999" s="4">
        <v>3</v>
      </c>
      <c r="N1999" s="5">
        <v>93.22</v>
      </c>
      <c r="O1999" s="6">
        <v>0</v>
      </c>
      <c r="P1999" s="5">
        <v>46.75</v>
      </c>
      <c r="Q1999" s="5">
        <f t="shared" si="124"/>
        <v>279.65999999999997</v>
      </c>
      <c r="R1999" s="5">
        <f t="shared" si="125"/>
        <v>140.25</v>
      </c>
      <c r="S1999" s="5">
        <f t="shared" si="126"/>
        <v>139.40999999999997</v>
      </c>
      <c r="T1999" s="7">
        <f t="shared" si="127"/>
        <v>0.49849817635700489</v>
      </c>
    </row>
    <row r="2000" spans="1:20" ht="15.5" x14ac:dyDescent="0.35">
      <c r="A2000" s="1">
        <v>2795</v>
      </c>
      <c r="B2000" s="2">
        <v>46293</v>
      </c>
      <c r="C2000" s="3">
        <f>YEAR(SalesDataTable[[#This Row],[Order Date]])</f>
        <v>2026</v>
      </c>
      <c r="D2000" s="8" t="str">
        <f>"Q"&amp;ROUNDUP(MONTH(SalesDataTable[[#This Row],[Order Date]])/3,0)</f>
        <v>Q3</v>
      </c>
      <c r="E2000" s="3">
        <f>MONTH(SalesDataTable[[#This Row],[Order Date]])</f>
        <v>9</v>
      </c>
      <c r="F2000" s="3" t="str">
        <f>TEXT(SalesDataTable[[#This Row],[Order Date]],"MMM")</f>
        <v>Sep</v>
      </c>
      <c r="G2000" s="3" t="s">
        <v>6</v>
      </c>
      <c r="H2000" s="3" t="s">
        <v>43</v>
      </c>
      <c r="I2000" s="3" t="s">
        <v>2</v>
      </c>
      <c r="J2000" s="3" t="s">
        <v>13</v>
      </c>
      <c r="K2000" s="3" t="s">
        <v>9</v>
      </c>
      <c r="L2000" s="3" t="s">
        <v>17</v>
      </c>
      <c r="M2000" s="4">
        <v>3</v>
      </c>
      <c r="N2000" s="5">
        <v>142.19</v>
      </c>
      <c r="O2000" s="6">
        <v>0.05</v>
      </c>
      <c r="P2000" s="5">
        <v>78.37</v>
      </c>
      <c r="Q2000" s="5">
        <f t="shared" si="124"/>
        <v>405.24149999999997</v>
      </c>
      <c r="R2000" s="5">
        <f t="shared" si="125"/>
        <v>235.11</v>
      </c>
      <c r="S2000" s="5">
        <f t="shared" si="126"/>
        <v>170.13149999999996</v>
      </c>
      <c r="T2000" s="7">
        <f t="shared" si="127"/>
        <v>0.41982743623246871</v>
      </c>
    </row>
    <row r="2001" spans="1:20" ht="15.5" x14ac:dyDescent="0.35">
      <c r="A2001" s="1">
        <v>2840</v>
      </c>
      <c r="B2001" s="2">
        <v>46293</v>
      </c>
      <c r="C2001" s="3">
        <f>YEAR(SalesDataTable[[#This Row],[Order Date]])</f>
        <v>2026</v>
      </c>
      <c r="D2001" s="8" t="str">
        <f>"Q"&amp;ROUNDUP(MONTH(SalesDataTable[[#This Row],[Order Date]])/3,0)</f>
        <v>Q3</v>
      </c>
      <c r="E2001" s="3">
        <f>MONTH(SalesDataTable[[#This Row],[Order Date]])</f>
        <v>9</v>
      </c>
      <c r="F2001" s="3" t="str">
        <f>TEXT(SalesDataTable[[#This Row],[Order Date]],"MMM")</f>
        <v>Sep</v>
      </c>
      <c r="G2001" s="3" t="s">
        <v>0</v>
      </c>
      <c r="H2001" s="3" t="s">
        <v>1</v>
      </c>
      <c r="I2001" s="3" t="s">
        <v>2</v>
      </c>
      <c r="J2001" s="3" t="s">
        <v>3</v>
      </c>
      <c r="K2001" s="3" t="s">
        <v>9</v>
      </c>
      <c r="L2001" s="3" t="s">
        <v>37</v>
      </c>
      <c r="M2001" s="4">
        <v>2</v>
      </c>
      <c r="N2001" s="5">
        <v>151.69999999999999</v>
      </c>
      <c r="O2001" s="6">
        <v>0</v>
      </c>
      <c r="P2001" s="5">
        <v>77.19</v>
      </c>
      <c r="Q2001" s="5">
        <f t="shared" si="124"/>
        <v>303.39999999999998</v>
      </c>
      <c r="R2001" s="5">
        <f t="shared" si="125"/>
        <v>154.38</v>
      </c>
      <c r="S2001" s="5">
        <f t="shared" si="126"/>
        <v>149.01999999999998</v>
      </c>
      <c r="T2001" s="7">
        <f t="shared" si="127"/>
        <v>0.49116677653263019</v>
      </c>
    </row>
    <row r="2002" spans="1:20" ht="15.5" x14ac:dyDescent="0.35">
      <c r="A2002" s="1">
        <v>2863</v>
      </c>
      <c r="B2002" s="2">
        <v>46293</v>
      </c>
      <c r="C2002" s="3">
        <f>YEAR(SalesDataTable[[#This Row],[Order Date]])</f>
        <v>2026</v>
      </c>
      <c r="D2002" s="8" t="str">
        <f>"Q"&amp;ROUNDUP(MONTH(SalesDataTable[[#This Row],[Order Date]])/3,0)</f>
        <v>Q3</v>
      </c>
      <c r="E2002" s="3">
        <f>MONTH(SalesDataTable[[#This Row],[Order Date]])</f>
        <v>9</v>
      </c>
      <c r="F2002" s="3" t="str">
        <f>TEXT(SalesDataTable[[#This Row],[Order Date]],"MMM")</f>
        <v>Sep</v>
      </c>
      <c r="G2002" s="3" t="s">
        <v>11</v>
      </c>
      <c r="H2002" s="3" t="s">
        <v>12</v>
      </c>
      <c r="I2002" s="3" t="s">
        <v>19</v>
      </c>
      <c r="J2002" s="3" t="s">
        <v>13</v>
      </c>
      <c r="K2002" s="3" t="s">
        <v>14</v>
      </c>
      <c r="L2002" s="3" t="s">
        <v>44</v>
      </c>
      <c r="M2002" s="4">
        <v>1</v>
      </c>
      <c r="N2002" s="5">
        <v>133.85</v>
      </c>
      <c r="O2002" s="6">
        <v>0.05</v>
      </c>
      <c r="P2002" s="5">
        <v>66.41</v>
      </c>
      <c r="Q2002" s="5">
        <f t="shared" si="124"/>
        <v>127.15749999999998</v>
      </c>
      <c r="R2002" s="5">
        <f t="shared" si="125"/>
        <v>66.41</v>
      </c>
      <c r="S2002" s="5">
        <f t="shared" si="126"/>
        <v>60.747499999999988</v>
      </c>
      <c r="T2002" s="7">
        <f t="shared" si="127"/>
        <v>0.47773430588050247</v>
      </c>
    </row>
    <row r="2003" spans="1:20" ht="15.5" x14ac:dyDescent="0.35">
      <c r="A2003" s="1">
        <v>4522</v>
      </c>
      <c r="B2003" s="2">
        <v>46293</v>
      </c>
      <c r="C2003" s="3">
        <f>YEAR(SalesDataTable[[#This Row],[Order Date]])</f>
        <v>2026</v>
      </c>
      <c r="D2003" s="8" t="str">
        <f>"Q"&amp;ROUNDUP(MONTH(SalesDataTable[[#This Row],[Order Date]])/3,0)</f>
        <v>Q3</v>
      </c>
      <c r="E2003" s="3">
        <f>MONTH(SalesDataTable[[#This Row],[Order Date]])</f>
        <v>9</v>
      </c>
      <c r="F2003" s="3" t="str">
        <f>TEXT(SalesDataTable[[#This Row],[Order Date]],"MMM")</f>
        <v>Sep</v>
      </c>
      <c r="G2003" s="3" t="s">
        <v>20</v>
      </c>
      <c r="H2003" s="3" t="s">
        <v>47</v>
      </c>
      <c r="I2003" s="3" t="s">
        <v>28</v>
      </c>
      <c r="J2003" s="3" t="s">
        <v>16</v>
      </c>
      <c r="K2003" s="3" t="s">
        <v>23</v>
      </c>
      <c r="L2003" s="3" t="s">
        <v>51</v>
      </c>
      <c r="M2003" s="4">
        <v>6</v>
      </c>
      <c r="N2003" s="5">
        <v>125.62</v>
      </c>
      <c r="O2003" s="6">
        <v>0</v>
      </c>
      <c r="P2003" s="5">
        <v>61.34</v>
      </c>
      <c r="Q2003" s="5">
        <f t="shared" si="124"/>
        <v>753.72</v>
      </c>
      <c r="R2003" s="5">
        <f t="shared" si="125"/>
        <v>368.04</v>
      </c>
      <c r="S2003" s="5">
        <f t="shared" si="126"/>
        <v>385.68</v>
      </c>
      <c r="T2003" s="7">
        <f t="shared" si="127"/>
        <v>0.51170195828689702</v>
      </c>
    </row>
    <row r="2004" spans="1:20" ht="15.5" x14ac:dyDescent="0.35">
      <c r="A2004" s="1">
        <v>5200</v>
      </c>
      <c r="B2004" s="2">
        <v>46293</v>
      </c>
      <c r="C2004" s="3">
        <f>YEAR(SalesDataTable[[#This Row],[Order Date]])</f>
        <v>2026</v>
      </c>
      <c r="D2004" s="8" t="str">
        <f>"Q"&amp;ROUNDUP(MONTH(SalesDataTable[[#This Row],[Order Date]])/3,0)</f>
        <v>Q3</v>
      </c>
      <c r="E2004" s="3">
        <f>MONTH(SalesDataTable[[#This Row],[Order Date]])</f>
        <v>9</v>
      </c>
      <c r="F2004" s="3" t="str">
        <f>TEXT(SalesDataTable[[#This Row],[Order Date]],"MMM")</f>
        <v>Sep</v>
      </c>
      <c r="G2004" s="3" t="s">
        <v>6</v>
      </c>
      <c r="H2004" s="3" t="s">
        <v>43</v>
      </c>
      <c r="I2004" s="3" t="s">
        <v>2</v>
      </c>
      <c r="J2004" s="3" t="s">
        <v>13</v>
      </c>
      <c r="K2004" s="3" t="s">
        <v>23</v>
      </c>
      <c r="L2004" s="3" t="s">
        <v>29</v>
      </c>
      <c r="M2004" s="4">
        <v>3</v>
      </c>
      <c r="N2004" s="5">
        <v>196.87</v>
      </c>
      <c r="O2004" s="6">
        <v>0.1</v>
      </c>
      <c r="P2004" s="5">
        <v>105.93</v>
      </c>
      <c r="Q2004" s="5">
        <f t="shared" si="124"/>
        <v>531.54899999999998</v>
      </c>
      <c r="R2004" s="5">
        <f t="shared" si="125"/>
        <v>317.79000000000002</v>
      </c>
      <c r="S2004" s="5">
        <f t="shared" si="126"/>
        <v>213.75899999999996</v>
      </c>
      <c r="T2004" s="7">
        <f t="shared" si="127"/>
        <v>0.40214354650276823</v>
      </c>
    </row>
    <row r="2005" spans="1:20" ht="15.5" x14ac:dyDescent="0.35">
      <c r="A2005" s="1">
        <v>452</v>
      </c>
      <c r="B2005" s="2">
        <v>46294</v>
      </c>
      <c r="C2005" s="3">
        <f>YEAR(SalesDataTable[[#This Row],[Order Date]])</f>
        <v>2026</v>
      </c>
      <c r="D2005" s="8" t="str">
        <f>"Q"&amp;ROUNDUP(MONTH(SalesDataTable[[#This Row],[Order Date]])/3,0)</f>
        <v>Q3</v>
      </c>
      <c r="E2005" s="3">
        <f>MONTH(SalesDataTable[[#This Row],[Order Date]])</f>
        <v>9</v>
      </c>
      <c r="F2005" s="3" t="str">
        <f>TEXT(SalesDataTable[[#This Row],[Order Date]],"MMM")</f>
        <v>Sep</v>
      </c>
      <c r="G2005" s="3" t="s">
        <v>6</v>
      </c>
      <c r="H2005" s="3" t="s">
        <v>7</v>
      </c>
      <c r="I2005" s="3" t="s">
        <v>2</v>
      </c>
      <c r="J2005" s="3" t="s">
        <v>3</v>
      </c>
      <c r="K2005" s="3" t="s">
        <v>14</v>
      </c>
      <c r="L2005" s="3" t="s">
        <v>15</v>
      </c>
      <c r="M2005" s="4">
        <v>4</v>
      </c>
      <c r="N2005" s="5">
        <v>36.869999999999997</v>
      </c>
      <c r="O2005" s="6">
        <v>0</v>
      </c>
      <c r="P2005" s="5">
        <v>13.43</v>
      </c>
      <c r="Q2005" s="5">
        <f t="shared" si="124"/>
        <v>147.47999999999999</v>
      </c>
      <c r="R2005" s="5">
        <f t="shared" si="125"/>
        <v>53.72</v>
      </c>
      <c r="S2005" s="5">
        <f t="shared" si="126"/>
        <v>93.759999999999991</v>
      </c>
      <c r="T2005" s="7">
        <f t="shared" si="127"/>
        <v>0.63574721996202876</v>
      </c>
    </row>
    <row r="2006" spans="1:20" ht="15.5" x14ac:dyDescent="0.35">
      <c r="A2006" s="1">
        <v>871</v>
      </c>
      <c r="B2006" s="2">
        <v>46294</v>
      </c>
      <c r="C2006" s="3">
        <f>YEAR(SalesDataTable[[#This Row],[Order Date]])</f>
        <v>2026</v>
      </c>
      <c r="D2006" s="8" t="str">
        <f>"Q"&amp;ROUNDUP(MONTH(SalesDataTable[[#This Row],[Order Date]])/3,0)</f>
        <v>Q3</v>
      </c>
      <c r="E2006" s="3">
        <f>MONTH(SalesDataTable[[#This Row],[Order Date]])</f>
        <v>9</v>
      </c>
      <c r="F2006" s="3" t="str">
        <f>TEXT(SalesDataTable[[#This Row],[Order Date]],"MMM")</f>
        <v>Sep</v>
      </c>
      <c r="G2006" s="3" t="s">
        <v>6</v>
      </c>
      <c r="H2006" s="3" t="s">
        <v>43</v>
      </c>
      <c r="I2006" s="3" t="s">
        <v>2</v>
      </c>
      <c r="J2006" s="3" t="s">
        <v>13</v>
      </c>
      <c r="K2006" s="3" t="s">
        <v>14</v>
      </c>
      <c r="L2006" s="3" t="s">
        <v>32</v>
      </c>
      <c r="M2006" s="4">
        <v>1</v>
      </c>
      <c r="N2006" s="5">
        <v>47.37</v>
      </c>
      <c r="O2006" s="6">
        <v>0</v>
      </c>
      <c r="P2006" s="5">
        <v>18.2</v>
      </c>
      <c r="Q2006" s="5">
        <f t="shared" si="124"/>
        <v>47.37</v>
      </c>
      <c r="R2006" s="5">
        <f t="shared" si="125"/>
        <v>18.2</v>
      </c>
      <c r="S2006" s="5">
        <f t="shared" si="126"/>
        <v>29.169999999999998</v>
      </c>
      <c r="T2006" s="7">
        <f t="shared" si="127"/>
        <v>0.61579058475828585</v>
      </c>
    </row>
    <row r="2007" spans="1:20" ht="15.5" x14ac:dyDescent="0.35">
      <c r="A2007" s="1">
        <v>922</v>
      </c>
      <c r="B2007" s="2">
        <v>46294</v>
      </c>
      <c r="C2007" s="3">
        <f>YEAR(SalesDataTable[[#This Row],[Order Date]])</f>
        <v>2026</v>
      </c>
      <c r="D2007" s="8" t="str">
        <f>"Q"&amp;ROUNDUP(MONTH(SalesDataTable[[#This Row],[Order Date]])/3,0)</f>
        <v>Q3</v>
      </c>
      <c r="E2007" s="3">
        <f>MONTH(SalesDataTable[[#This Row],[Order Date]])</f>
        <v>9</v>
      </c>
      <c r="F2007" s="3" t="str">
        <f>TEXT(SalesDataTable[[#This Row],[Order Date]],"MMM")</f>
        <v>Sep</v>
      </c>
      <c r="G2007" s="3" t="s">
        <v>20</v>
      </c>
      <c r="H2007" s="3" t="s">
        <v>33</v>
      </c>
      <c r="I2007" s="3" t="s">
        <v>28</v>
      </c>
      <c r="J2007" s="3" t="s">
        <v>16</v>
      </c>
      <c r="K2007" s="3" t="s">
        <v>9</v>
      </c>
      <c r="L2007" s="3" t="s">
        <v>17</v>
      </c>
      <c r="M2007" s="4">
        <v>1</v>
      </c>
      <c r="N2007" s="5">
        <v>145.62</v>
      </c>
      <c r="O2007" s="6">
        <v>0.05</v>
      </c>
      <c r="P2007" s="5">
        <v>80.25</v>
      </c>
      <c r="Q2007" s="5">
        <f t="shared" si="124"/>
        <v>138.339</v>
      </c>
      <c r="R2007" s="5">
        <f t="shared" si="125"/>
        <v>80.25</v>
      </c>
      <c r="S2007" s="5">
        <f t="shared" si="126"/>
        <v>58.088999999999999</v>
      </c>
      <c r="T2007" s="7">
        <f t="shared" si="127"/>
        <v>0.41990328107041397</v>
      </c>
    </row>
    <row r="2008" spans="1:20" ht="15.5" x14ac:dyDescent="0.35">
      <c r="A2008" s="1">
        <v>1491</v>
      </c>
      <c r="B2008" s="2">
        <v>46294</v>
      </c>
      <c r="C2008" s="3">
        <f>YEAR(SalesDataTable[[#This Row],[Order Date]])</f>
        <v>2026</v>
      </c>
      <c r="D2008" s="8" t="str">
        <f>"Q"&amp;ROUNDUP(MONTH(SalesDataTable[[#This Row],[Order Date]])/3,0)</f>
        <v>Q3</v>
      </c>
      <c r="E2008" s="3">
        <f>MONTH(SalesDataTable[[#This Row],[Order Date]])</f>
        <v>9</v>
      </c>
      <c r="F2008" s="3" t="str">
        <f>TEXT(SalesDataTable[[#This Row],[Order Date]],"MMM")</f>
        <v>Sep</v>
      </c>
      <c r="G2008" s="3" t="s">
        <v>20</v>
      </c>
      <c r="H2008" s="3" t="s">
        <v>33</v>
      </c>
      <c r="I2008" s="3" t="s">
        <v>19</v>
      </c>
      <c r="J2008" s="3" t="s">
        <v>13</v>
      </c>
      <c r="K2008" s="3" t="s">
        <v>34</v>
      </c>
      <c r="L2008" s="3" t="s">
        <v>42</v>
      </c>
      <c r="M2008" s="4">
        <v>2</v>
      </c>
      <c r="N2008" s="5">
        <v>36.1</v>
      </c>
      <c r="O2008" s="6">
        <v>0.05</v>
      </c>
      <c r="P2008" s="5">
        <v>13.71</v>
      </c>
      <c r="Q2008" s="5">
        <f t="shared" si="124"/>
        <v>68.59</v>
      </c>
      <c r="R2008" s="5">
        <f t="shared" si="125"/>
        <v>27.42</v>
      </c>
      <c r="S2008" s="5">
        <f t="shared" si="126"/>
        <v>41.17</v>
      </c>
      <c r="T2008" s="7">
        <f t="shared" si="127"/>
        <v>0.60023327015599937</v>
      </c>
    </row>
    <row r="2009" spans="1:20" ht="15.5" x14ac:dyDescent="0.35">
      <c r="A2009" s="1">
        <v>1548</v>
      </c>
      <c r="B2009" s="2">
        <v>46294</v>
      </c>
      <c r="C2009" s="3">
        <f>YEAR(SalesDataTable[[#This Row],[Order Date]])</f>
        <v>2026</v>
      </c>
      <c r="D2009" s="8" t="str">
        <f>"Q"&amp;ROUNDUP(MONTH(SalesDataTable[[#This Row],[Order Date]])/3,0)</f>
        <v>Q3</v>
      </c>
      <c r="E2009" s="3">
        <f>MONTH(SalesDataTable[[#This Row],[Order Date]])</f>
        <v>9</v>
      </c>
      <c r="F2009" s="3" t="str">
        <f>TEXT(SalesDataTable[[#This Row],[Order Date]],"MMM")</f>
        <v>Sep</v>
      </c>
      <c r="G2009" s="3" t="s">
        <v>0</v>
      </c>
      <c r="H2009" s="3" t="s">
        <v>36</v>
      </c>
      <c r="I2009" s="3" t="s">
        <v>19</v>
      </c>
      <c r="J2009" s="3" t="s">
        <v>3</v>
      </c>
      <c r="K2009" s="3" t="s">
        <v>9</v>
      </c>
      <c r="L2009" s="3" t="s">
        <v>46</v>
      </c>
      <c r="M2009" s="4">
        <v>2</v>
      </c>
      <c r="N2009" s="5">
        <v>73</v>
      </c>
      <c r="O2009" s="6">
        <v>0.05</v>
      </c>
      <c r="P2009" s="5">
        <v>31.41</v>
      </c>
      <c r="Q2009" s="5">
        <f t="shared" si="124"/>
        <v>138.69999999999999</v>
      </c>
      <c r="R2009" s="5">
        <f t="shared" si="125"/>
        <v>62.82</v>
      </c>
      <c r="S2009" s="5">
        <f t="shared" si="126"/>
        <v>75.88</v>
      </c>
      <c r="T2009" s="7">
        <f t="shared" si="127"/>
        <v>0.54708002883922136</v>
      </c>
    </row>
    <row r="2010" spans="1:20" ht="15.5" x14ac:dyDescent="0.35">
      <c r="A2010" s="1">
        <v>2299</v>
      </c>
      <c r="B2010" s="2">
        <v>46294</v>
      </c>
      <c r="C2010" s="3">
        <f>YEAR(SalesDataTable[[#This Row],[Order Date]])</f>
        <v>2026</v>
      </c>
      <c r="D2010" s="8" t="str">
        <f>"Q"&amp;ROUNDUP(MONTH(SalesDataTable[[#This Row],[Order Date]])/3,0)</f>
        <v>Q3</v>
      </c>
      <c r="E2010" s="3">
        <f>MONTH(SalesDataTable[[#This Row],[Order Date]])</f>
        <v>9</v>
      </c>
      <c r="F2010" s="3" t="str">
        <f>TEXT(SalesDataTable[[#This Row],[Order Date]],"MMM")</f>
        <v>Sep</v>
      </c>
      <c r="G2010" s="3" t="s">
        <v>6</v>
      </c>
      <c r="H2010" s="3" t="s">
        <v>41</v>
      </c>
      <c r="I2010" s="3" t="s">
        <v>2</v>
      </c>
      <c r="J2010" s="3" t="s">
        <v>13</v>
      </c>
      <c r="K2010" s="3" t="s">
        <v>14</v>
      </c>
      <c r="L2010" s="3" t="s">
        <v>15</v>
      </c>
      <c r="M2010" s="4">
        <v>2</v>
      </c>
      <c r="N2010" s="5">
        <v>36.93</v>
      </c>
      <c r="O2010" s="6">
        <v>0.1</v>
      </c>
      <c r="P2010" s="5">
        <v>13.4</v>
      </c>
      <c r="Q2010" s="5">
        <f t="shared" si="124"/>
        <v>66.474000000000004</v>
      </c>
      <c r="R2010" s="5">
        <f t="shared" si="125"/>
        <v>26.8</v>
      </c>
      <c r="S2010" s="5">
        <f t="shared" si="126"/>
        <v>39.674000000000007</v>
      </c>
      <c r="T2010" s="7">
        <f t="shared" si="127"/>
        <v>0.59683485272437353</v>
      </c>
    </row>
    <row r="2011" spans="1:20" ht="15.5" x14ac:dyDescent="0.35">
      <c r="A2011" s="1">
        <v>3051</v>
      </c>
      <c r="B2011" s="2">
        <v>46294</v>
      </c>
      <c r="C2011" s="3">
        <f>YEAR(SalesDataTable[[#This Row],[Order Date]])</f>
        <v>2026</v>
      </c>
      <c r="D2011" s="8" t="str">
        <f>"Q"&amp;ROUNDUP(MONTH(SalesDataTable[[#This Row],[Order Date]])/3,0)</f>
        <v>Q3</v>
      </c>
      <c r="E2011" s="3">
        <f>MONTH(SalesDataTable[[#This Row],[Order Date]])</f>
        <v>9</v>
      </c>
      <c r="F2011" s="3" t="str">
        <f>TEXT(SalesDataTable[[#This Row],[Order Date]],"MMM")</f>
        <v>Sep</v>
      </c>
      <c r="G2011" s="3" t="s">
        <v>6</v>
      </c>
      <c r="H2011" s="3" t="s">
        <v>49</v>
      </c>
      <c r="I2011" s="3" t="s">
        <v>2</v>
      </c>
      <c r="J2011" s="3" t="s">
        <v>13</v>
      </c>
      <c r="K2011" s="3" t="s">
        <v>34</v>
      </c>
      <c r="L2011" s="3" t="s">
        <v>45</v>
      </c>
      <c r="M2011" s="4">
        <v>2</v>
      </c>
      <c r="N2011" s="5">
        <v>51.52</v>
      </c>
      <c r="O2011" s="6">
        <v>0</v>
      </c>
      <c r="P2011" s="5">
        <v>21.47</v>
      </c>
      <c r="Q2011" s="5">
        <f t="shared" si="124"/>
        <v>103.04</v>
      </c>
      <c r="R2011" s="5">
        <f t="shared" si="125"/>
        <v>42.94</v>
      </c>
      <c r="S2011" s="5">
        <f t="shared" si="126"/>
        <v>60.100000000000009</v>
      </c>
      <c r="T2011" s="7">
        <f t="shared" si="127"/>
        <v>0.58326863354037273</v>
      </c>
    </row>
    <row r="2012" spans="1:20" ht="15.5" x14ac:dyDescent="0.35">
      <c r="A2012" s="1">
        <v>4018</v>
      </c>
      <c r="B2012" s="2">
        <v>46294</v>
      </c>
      <c r="C2012" s="3">
        <f>YEAR(SalesDataTable[[#This Row],[Order Date]])</f>
        <v>2026</v>
      </c>
      <c r="D2012" s="8" t="str">
        <f>"Q"&amp;ROUNDUP(MONTH(SalesDataTable[[#This Row],[Order Date]])/3,0)</f>
        <v>Q3</v>
      </c>
      <c r="E2012" s="3">
        <f>MONTH(SalesDataTable[[#This Row],[Order Date]])</f>
        <v>9</v>
      </c>
      <c r="F2012" s="3" t="str">
        <f>TEXT(SalesDataTable[[#This Row],[Order Date]],"MMM")</f>
        <v>Sep</v>
      </c>
      <c r="G2012" s="3" t="s">
        <v>6</v>
      </c>
      <c r="H2012" s="3" t="s">
        <v>27</v>
      </c>
      <c r="I2012" s="3" t="s">
        <v>2</v>
      </c>
      <c r="J2012" s="3" t="s">
        <v>13</v>
      </c>
      <c r="K2012" s="3" t="s">
        <v>34</v>
      </c>
      <c r="L2012" s="3" t="s">
        <v>45</v>
      </c>
      <c r="M2012" s="4">
        <v>1</v>
      </c>
      <c r="N2012" s="5">
        <v>50.42</v>
      </c>
      <c r="O2012" s="6">
        <v>0</v>
      </c>
      <c r="P2012" s="5">
        <v>21.68</v>
      </c>
      <c r="Q2012" s="5">
        <f t="shared" si="124"/>
        <v>50.42</v>
      </c>
      <c r="R2012" s="5">
        <f t="shared" si="125"/>
        <v>21.68</v>
      </c>
      <c r="S2012" s="5">
        <f t="shared" si="126"/>
        <v>28.740000000000002</v>
      </c>
      <c r="T2012" s="7">
        <f t="shared" si="127"/>
        <v>0.57001190003966684</v>
      </c>
    </row>
    <row r="2013" spans="1:20" ht="15.5" x14ac:dyDescent="0.35">
      <c r="A2013" s="1">
        <v>4118</v>
      </c>
      <c r="B2013" s="2">
        <v>46294</v>
      </c>
      <c r="C2013" s="3">
        <f>YEAR(SalesDataTable[[#This Row],[Order Date]])</f>
        <v>2026</v>
      </c>
      <c r="D2013" s="8" t="str">
        <f>"Q"&amp;ROUNDUP(MONTH(SalesDataTable[[#This Row],[Order Date]])/3,0)</f>
        <v>Q3</v>
      </c>
      <c r="E2013" s="3">
        <f>MONTH(SalesDataTable[[#This Row],[Order Date]])</f>
        <v>9</v>
      </c>
      <c r="F2013" s="3" t="str">
        <f>TEXT(SalesDataTable[[#This Row],[Order Date]],"MMM")</f>
        <v>Sep</v>
      </c>
      <c r="G2013" s="3" t="s">
        <v>6</v>
      </c>
      <c r="H2013" s="3" t="s">
        <v>49</v>
      </c>
      <c r="I2013" s="3" t="s">
        <v>8</v>
      </c>
      <c r="J2013" s="3" t="s">
        <v>3</v>
      </c>
      <c r="K2013" s="3" t="s">
        <v>9</v>
      </c>
      <c r="L2013" s="3" t="s">
        <v>37</v>
      </c>
      <c r="M2013" s="4">
        <v>10</v>
      </c>
      <c r="N2013" s="5">
        <v>157.79</v>
      </c>
      <c r="O2013" s="6">
        <v>0.1</v>
      </c>
      <c r="P2013" s="5">
        <v>77.900000000000006</v>
      </c>
      <c r="Q2013" s="5">
        <f t="shared" si="124"/>
        <v>1420.11</v>
      </c>
      <c r="R2013" s="5">
        <f t="shared" si="125"/>
        <v>779</v>
      </c>
      <c r="S2013" s="5">
        <f t="shared" si="126"/>
        <v>641.1099999999999</v>
      </c>
      <c r="T2013" s="7">
        <f t="shared" si="127"/>
        <v>0.4514509439409623</v>
      </c>
    </row>
    <row r="2014" spans="1:20" ht="15.5" x14ac:dyDescent="0.35">
      <c r="A2014" s="1">
        <v>4251</v>
      </c>
      <c r="B2014" s="2">
        <v>46294</v>
      </c>
      <c r="C2014" s="3">
        <f>YEAR(SalesDataTable[[#This Row],[Order Date]])</f>
        <v>2026</v>
      </c>
      <c r="D2014" s="8" t="str">
        <f>"Q"&amp;ROUNDUP(MONTH(SalesDataTable[[#This Row],[Order Date]])/3,0)</f>
        <v>Q3</v>
      </c>
      <c r="E2014" s="3">
        <f>MONTH(SalesDataTable[[#This Row],[Order Date]])</f>
        <v>9</v>
      </c>
      <c r="F2014" s="3" t="str">
        <f>TEXT(SalesDataTable[[#This Row],[Order Date]],"MMM")</f>
        <v>Sep</v>
      </c>
      <c r="G2014" s="3" t="s">
        <v>6</v>
      </c>
      <c r="H2014" s="3" t="s">
        <v>41</v>
      </c>
      <c r="I2014" s="3" t="s">
        <v>2</v>
      </c>
      <c r="J2014" s="3" t="s">
        <v>3</v>
      </c>
      <c r="K2014" s="3" t="s">
        <v>4</v>
      </c>
      <c r="L2014" s="3" t="s">
        <v>26</v>
      </c>
      <c r="M2014" s="4">
        <v>1</v>
      </c>
      <c r="N2014" s="5">
        <v>40.409999999999997</v>
      </c>
      <c r="O2014" s="6">
        <v>0.15</v>
      </c>
      <c r="P2014" s="5">
        <v>16.3</v>
      </c>
      <c r="Q2014" s="5">
        <f t="shared" si="124"/>
        <v>34.348499999999994</v>
      </c>
      <c r="R2014" s="5">
        <f t="shared" si="125"/>
        <v>16.3</v>
      </c>
      <c r="S2014" s="5">
        <f t="shared" si="126"/>
        <v>18.048499999999994</v>
      </c>
      <c r="T2014" s="7">
        <f t="shared" si="127"/>
        <v>0.52545234871974023</v>
      </c>
    </row>
    <row r="2015" spans="1:20" ht="15.5" x14ac:dyDescent="0.35">
      <c r="A2015" s="1">
        <v>4557</v>
      </c>
      <c r="B2015" s="2">
        <v>46294</v>
      </c>
      <c r="C2015" s="3">
        <f>YEAR(SalesDataTable[[#This Row],[Order Date]])</f>
        <v>2026</v>
      </c>
      <c r="D2015" s="8" t="str">
        <f>"Q"&amp;ROUNDUP(MONTH(SalesDataTable[[#This Row],[Order Date]])/3,0)</f>
        <v>Q3</v>
      </c>
      <c r="E2015" s="3">
        <f>MONTH(SalesDataTable[[#This Row],[Order Date]])</f>
        <v>9</v>
      </c>
      <c r="F2015" s="3" t="str">
        <f>TEXT(SalesDataTable[[#This Row],[Order Date]],"MMM")</f>
        <v>Sep</v>
      </c>
      <c r="G2015" s="3" t="s">
        <v>20</v>
      </c>
      <c r="H2015" s="3" t="s">
        <v>33</v>
      </c>
      <c r="I2015" s="3" t="s">
        <v>2</v>
      </c>
      <c r="J2015" s="3" t="s">
        <v>13</v>
      </c>
      <c r="K2015" s="3" t="s">
        <v>4</v>
      </c>
      <c r="L2015" s="3" t="s">
        <v>22</v>
      </c>
      <c r="M2015" s="4">
        <v>2</v>
      </c>
      <c r="N2015" s="5">
        <v>50.17</v>
      </c>
      <c r="O2015" s="6">
        <v>0.05</v>
      </c>
      <c r="P2015" s="5">
        <v>22.83</v>
      </c>
      <c r="Q2015" s="5">
        <f t="shared" si="124"/>
        <v>95.322999999999993</v>
      </c>
      <c r="R2015" s="5">
        <f t="shared" si="125"/>
        <v>45.66</v>
      </c>
      <c r="S2015" s="5">
        <f t="shared" si="126"/>
        <v>49.662999999999997</v>
      </c>
      <c r="T2015" s="7">
        <f t="shared" si="127"/>
        <v>0.52099703114673268</v>
      </c>
    </row>
    <row r="2016" spans="1:20" ht="15.5" x14ac:dyDescent="0.35">
      <c r="A2016" s="1">
        <v>4811</v>
      </c>
      <c r="B2016" s="2">
        <v>46294</v>
      </c>
      <c r="C2016" s="3">
        <f>YEAR(SalesDataTable[[#This Row],[Order Date]])</f>
        <v>2026</v>
      </c>
      <c r="D2016" s="8" t="str">
        <f>"Q"&amp;ROUNDUP(MONTH(SalesDataTable[[#This Row],[Order Date]])/3,0)</f>
        <v>Q3</v>
      </c>
      <c r="E2016" s="3">
        <f>MONTH(SalesDataTable[[#This Row],[Order Date]])</f>
        <v>9</v>
      </c>
      <c r="F2016" s="3" t="str">
        <f>TEXT(SalesDataTable[[#This Row],[Order Date]],"MMM")</f>
        <v>Sep</v>
      </c>
      <c r="G2016" s="3" t="s">
        <v>6</v>
      </c>
      <c r="H2016" s="3" t="s">
        <v>49</v>
      </c>
      <c r="I2016" s="3" t="s">
        <v>2</v>
      </c>
      <c r="J2016" s="3" t="s">
        <v>13</v>
      </c>
      <c r="K2016" s="3" t="s">
        <v>9</v>
      </c>
      <c r="L2016" s="3" t="s">
        <v>37</v>
      </c>
      <c r="M2016" s="4">
        <v>1</v>
      </c>
      <c r="N2016" s="5">
        <v>155.55000000000001</v>
      </c>
      <c r="O2016" s="6">
        <v>0.1</v>
      </c>
      <c r="P2016" s="5">
        <v>79.2</v>
      </c>
      <c r="Q2016" s="5">
        <f t="shared" si="124"/>
        <v>139.995</v>
      </c>
      <c r="R2016" s="5">
        <f t="shared" si="125"/>
        <v>79.2</v>
      </c>
      <c r="S2016" s="5">
        <f t="shared" si="126"/>
        <v>60.795000000000002</v>
      </c>
      <c r="T2016" s="7">
        <f t="shared" si="127"/>
        <v>0.43426550948248149</v>
      </c>
    </row>
    <row r="2017" spans="1:20" ht="15.5" x14ac:dyDescent="0.35">
      <c r="A2017" s="1">
        <v>306</v>
      </c>
      <c r="B2017" s="2">
        <v>46295</v>
      </c>
      <c r="C2017" s="3">
        <f>YEAR(SalesDataTable[[#This Row],[Order Date]])</f>
        <v>2026</v>
      </c>
      <c r="D2017" s="8" t="str">
        <f>"Q"&amp;ROUNDUP(MONTH(SalesDataTable[[#This Row],[Order Date]])/3,0)</f>
        <v>Q3</v>
      </c>
      <c r="E2017" s="3">
        <f>MONTH(SalesDataTable[[#This Row],[Order Date]])</f>
        <v>9</v>
      </c>
      <c r="F2017" s="3" t="str">
        <f>TEXT(SalesDataTable[[#This Row],[Order Date]],"MMM")</f>
        <v>Sep</v>
      </c>
      <c r="G2017" s="3" t="s">
        <v>11</v>
      </c>
      <c r="H2017" s="3" t="s">
        <v>39</v>
      </c>
      <c r="I2017" s="3" t="s">
        <v>19</v>
      </c>
      <c r="J2017" s="3" t="s">
        <v>16</v>
      </c>
      <c r="K2017" s="3" t="s">
        <v>4</v>
      </c>
      <c r="L2017" s="3" t="s">
        <v>22</v>
      </c>
      <c r="M2017" s="4">
        <v>1</v>
      </c>
      <c r="N2017" s="5">
        <v>51.81</v>
      </c>
      <c r="O2017" s="6">
        <v>0.1</v>
      </c>
      <c r="P2017" s="5">
        <v>22.65</v>
      </c>
      <c r="Q2017" s="5">
        <f t="shared" si="124"/>
        <v>46.629000000000005</v>
      </c>
      <c r="R2017" s="5">
        <f t="shared" si="125"/>
        <v>22.65</v>
      </c>
      <c r="S2017" s="5">
        <f t="shared" si="126"/>
        <v>23.979000000000006</v>
      </c>
      <c r="T2017" s="7">
        <f t="shared" si="127"/>
        <v>0.51425078813613856</v>
      </c>
    </row>
    <row r="2018" spans="1:20" ht="15.5" x14ac:dyDescent="0.35">
      <c r="A2018" s="1">
        <v>1158</v>
      </c>
      <c r="B2018" s="2">
        <v>46295</v>
      </c>
      <c r="C2018" s="3">
        <f>YEAR(SalesDataTable[[#This Row],[Order Date]])</f>
        <v>2026</v>
      </c>
      <c r="D2018" s="8" t="str">
        <f>"Q"&amp;ROUNDUP(MONTH(SalesDataTable[[#This Row],[Order Date]])/3,0)</f>
        <v>Q3</v>
      </c>
      <c r="E2018" s="3">
        <f>MONTH(SalesDataTable[[#This Row],[Order Date]])</f>
        <v>9</v>
      </c>
      <c r="F2018" s="3" t="str">
        <f>TEXT(SalesDataTable[[#This Row],[Order Date]],"MMM")</f>
        <v>Sep</v>
      </c>
      <c r="G2018" s="3" t="s">
        <v>0</v>
      </c>
      <c r="H2018" s="3" t="s">
        <v>36</v>
      </c>
      <c r="I2018" s="3" t="s">
        <v>19</v>
      </c>
      <c r="J2018" s="3" t="s">
        <v>3</v>
      </c>
      <c r="K2018" s="3" t="s">
        <v>34</v>
      </c>
      <c r="L2018" s="3" t="s">
        <v>35</v>
      </c>
      <c r="M2018" s="4">
        <v>1</v>
      </c>
      <c r="N2018" s="5">
        <v>40.61</v>
      </c>
      <c r="O2018" s="6">
        <v>0.1</v>
      </c>
      <c r="P2018" s="5">
        <v>14.28</v>
      </c>
      <c r="Q2018" s="5">
        <f t="shared" si="124"/>
        <v>36.548999999999999</v>
      </c>
      <c r="R2018" s="5">
        <f t="shared" si="125"/>
        <v>14.28</v>
      </c>
      <c r="S2018" s="5">
        <f t="shared" si="126"/>
        <v>22.268999999999998</v>
      </c>
      <c r="T2018" s="7">
        <f t="shared" si="127"/>
        <v>0.60929163588607071</v>
      </c>
    </row>
    <row r="2019" spans="1:20" ht="15.5" x14ac:dyDescent="0.35">
      <c r="A2019" s="1">
        <v>1639</v>
      </c>
      <c r="B2019" s="2">
        <v>46295</v>
      </c>
      <c r="C2019" s="3">
        <f>YEAR(SalesDataTable[[#This Row],[Order Date]])</f>
        <v>2026</v>
      </c>
      <c r="D2019" s="8" t="str">
        <f>"Q"&amp;ROUNDUP(MONTH(SalesDataTable[[#This Row],[Order Date]])/3,0)</f>
        <v>Q3</v>
      </c>
      <c r="E2019" s="3">
        <f>MONTH(SalesDataTable[[#This Row],[Order Date]])</f>
        <v>9</v>
      </c>
      <c r="F2019" s="3" t="str">
        <f>TEXT(SalesDataTable[[#This Row],[Order Date]],"MMM")</f>
        <v>Sep</v>
      </c>
      <c r="G2019" s="3" t="s">
        <v>11</v>
      </c>
      <c r="H2019" s="3" t="s">
        <v>12</v>
      </c>
      <c r="I2019" s="3" t="s">
        <v>19</v>
      </c>
      <c r="J2019" s="3" t="s">
        <v>16</v>
      </c>
      <c r="K2019" s="3" t="s">
        <v>9</v>
      </c>
      <c r="L2019" s="3" t="s">
        <v>17</v>
      </c>
      <c r="M2019" s="4">
        <v>1</v>
      </c>
      <c r="N2019" s="5">
        <v>140.78</v>
      </c>
      <c r="O2019" s="6">
        <v>0.05</v>
      </c>
      <c r="P2019" s="5">
        <v>80.8</v>
      </c>
      <c r="Q2019" s="5">
        <f t="shared" si="124"/>
        <v>133.74099999999999</v>
      </c>
      <c r="R2019" s="5">
        <f t="shared" si="125"/>
        <v>80.8</v>
      </c>
      <c r="S2019" s="5">
        <f t="shared" si="126"/>
        <v>52.940999999999988</v>
      </c>
      <c r="T2019" s="7">
        <f t="shared" si="127"/>
        <v>0.39584719719457756</v>
      </c>
    </row>
    <row r="2020" spans="1:20" ht="15.5" x14ac:dyDescent="0.35">
      <c r="A2020" s="1">
        <v>2247</v>
      </c>
      <c r="B2020" s="2">
        <v>46295</v>
      </c>
      <c r="C2020" s="3">
        <f>YEAR(SalesDataTable[[#This Row],[Order Date]])</f>
        <v>2026</v>
      </c>
      <c r="D2020" s="8" t="str">
        <f>"Q"&amp;ROUNDUP(MONTH(SalesDataTable[[#This Row],[Order Date]])/3,0)</f>
        <v>Q3</v>
      </c>
      <c r="E2020" s="3">
        <f>MONTH(SalesDataTable[[#This Row],[Order Date]])</f>
        <v>9</v>
      </c>
      <c r="F2020" s="3" t="str">
        <f>TEXT(SalesDataTable[[#This Row],[Order Date]],"MMM")</f>
        <v>Sep</v>
      </c>
      <c r="G2020" s="3" t="s">
        <v>6</v>
      </c>
      <c r="H2020" s="3" t="s">
        <v>27</v>
      </c>
      <c r="I2020" s="3" t="s">
        <v>19</v>
      </c>
      <c r="J2020" s="3" t="s">
        <v>16</v>
      </c>
      <c r="K2020" s="3" t="s">
        <v>14</v>
      </c>
      <c r="L2020" s="3" t="s">
        <v>48</v>
      </c>
      <c r="M2020" s="4">
        <v>1</v>
      </c>
      <c r="N2020" s="5">
        <v>163.13999999999999</v>
      </c>
      <c r="O2020" s="6">
        <v>0</v>
      </c>
      <c r="P2020" s="5">
        <v>87.53</v>
      </c>
      <c r="Q2020" s="5">
        <f t="shared" si="124"/>
        <v>163.13999999999999</v>
      </c>
      <c r="R2020" s="5">
        <f t="shared" si="125"/>
        <v>87.53</v>
      </c>
      <c r="S2020" s="5">
        <f t="shared" si="126"/>
        <v>75.609999999999985</v>
      </c>
      <c r="T2020" s="7">
        <f t="shared" si="127"/>
        <v>0.4634669608924849</v>
      </c>
    </row>
    <row r="2021" spans="1:20" ht="15.5" x14ac:dyDescent="0.35">
      <c r="A2021" s="1">
        <v>3119</v>
      </c>
      <c r="B2021" s="2">
        <v>46295</v>
      </c>
      <c r="C2021" s="3">
        <f>YEAR(SalesDataTable[[#This Row],[Order Date]])</f>
        <v>2026</v>
      </c>
      <c r="D2021" s="8" t="str">
        <f>"Q"&amp;ROUNDUP(MONTH(SalesDataTable[[#This Row],[Order Date]])/3,0)</f>
        <v>Q3</v>
      </c>
      <c r="E2021" s="3">
        <f>MONTH(SalesDataTable[[#This Row],[Order Date]])</f>
        <v>9</v>
      </c>
      <c r="F2021" s="3" t="str">
        <f>TEXT(SalesDataTable[[#This Row],[Order Date]],"MMM")</f>
        <v>Sep</v>
      </c>
      <c r="G2021" s="3" t="s">
        <v>20</v>
      </c>
      <c r="H2021" s="3" t="s">
        <v>21</v>
      </c>
      <c r="I2021" s="3" t="s">
        <v>19</v>
      </c>
      <c r="J2021" s="3" t="s">
        <v>3</v>
      </c>
      <c r="K2021" s="3" t="s">
        <v>9</v>
      </c>
      <c r="L2021" s="3" t="s">
        <v>46</v>
      </c>
      <c r="M2021" s="4">
        <v>1</v>
      </c>
      <c r="N2021" s="5">
        <v>70.91</v>
      </c>
      <c r="O2021" s="6">
        <v>0</v>
      </c>
      <c r="P2021" s="5">
        <v>31.73</v>
      </c>
      <c r="Q2021" s="5">
        <f t="shared" si="124"/>
        <v>70.91</v>
      </c>
      <c r="R2021" s="5">
        <f t="shared" si="125"/>
        <v>31.73</v>
      </c>
      <c r="S2021" s="5">
        <f t="shared" si="126"/>
        <v>39.179999999999993</v>
      </c>
      <c r="T2021" s="7">
        <f t="shared" si="127"/>
        <v>0.55253137780284856</v>
      </c>
    </row>
    <row r="2022" spans="1:20" ht="15.5" x14ac:dyDescent="0.35">
      <c r="A2022" s="1">
        <v>3267</v>
      </c>
      <c r="B2022" s="2">
        <v>46295</v>
      </c>
      <c r="C2022" s="3">
        <f>YEAR(SalesDataTable[[#This Row],[Order Date]])</f>
        <v>2026</v>
      </c>
      <c r="D2022" s="8" t="str">
        <f>"Q"&amp;ROUNDUP(MONTH(SalesDataTable[[#This Row],[Order Date]])/3,0)</f>
        <v>Q3</v>
      </c>
      <c r="E2022" s="3">
        <f>MONTH(SalesDataTable[[#This Row],[Order Date]])</f>
        <v>9</v>
      </c>
      <c r="F2022" s="3" t="str">
        <f>TEXT(SalesDataTable[[#This Row],[Order Date]],"MMM")</f>
        <v>Sep</v>
      </c>
      <c r="G2022" s="3" t="s">
        <v>20</v>
      </c>
      <c r="H2022" s="3" t="s">
        <v>47</v>
      </c>
      <c r="I2022" s="3" t="s">
        <v>28</v>
      </c>
      <c r="J2022" s="3" t="s">
        <v>3</v>
      </c>
      <c r="K2022" s="3" t="s">
        <v>4</v>
      </c>
      <c r="L2022" s="3" t="s">
        <v>5</v>
      </c>
      <c r="M2022" s="4">
        <v>2</v>
      </c>
      <c r="N2022" s="5">
        <v>81.99</v>
      </c>
      <c r="O2022" s="6">
        <v>0</v>
      </c>
      <c r="P2022" s="5">
        <v>43.95</v>
      </c>
      <c r="Q2022" s="5">
        <f t="shared" si="124"/>
        <v>163.98</v>
      </c>
      <c r="R2022" s="5">
        <f t="shared" si="125"/>
        <v>87.9</v>
      </c>
      <c r="S2022" s="5">
        <f t="shared" si="126"/>
        <v>76.079999999999984</v>
      </c>
      <c r="T2022" s="7">
        <f t="shared" si="127"/>
        <v>0.46395901939260881</v>
      </c>
    </row>
    <row r="2023" spans="1:20" ht="15.5" x14ac:dyDescent="0.35">
      <c r="A2023" s="1">
        <v>3382</v>
      </c>
      <c r="B2023" s="2">
        <v>46295</v>
      </c>
      <c r="C2023" s="3">
        <f>YEAR(SalesDataTable[[#This Row],[Order Date]])</f>
        <v>2026</v>
      </c>
      <c r="D2023" s="8" t="str">
        <f>"Q"&amp;ROUNDUP(MONTH(SalesDataTable[[#This Row],[Order Date]])/3,0)</f>
        <v>Q3</v>
      </c>
      <c r="E2023" s="3">
        <f>MONTH(SalesDataTable[[#This Row],[Order Date]])</f>
        <v>9</v>
      </c>
      <c r="F2023" s="3" t="str">
        <f>TEXT(SalesDataTable[[#This Row],[Order Date]],"MMM")</f>
        <v>Sep</v>
      </c>
      <c r="G2023" s="3" t="s">
        <v>20</v>
      </c>
      <c r="H2023" s="3" t="s">
        <v>21</v>
      </c>
      <c r="I2023" s="3" t="s">
        <v>28</v>
      </c>
      <c r="J2023" s="3" t="s">
        <v>13</v>
      </c>
      <c r="K2023" s="3" t="s">
        <v>4</v>
      </c>
      <c r="L2023" s="3" t="s">
        <v>5</v>
      </c>
      <c r="M2023" s="4">
        <v>2</v>
      </c>
      <c r="N2023" s="5">
        <v>81.13</v>
      </c>
      <c r="O2023" s="6">
        <v>0</v>
      </c>
      <c r="P2023" s="5">
        <v>43.7</v>
      </c>
      <c r="Q2023" s="5">
        <f t="shared" si="124"/>
        <v>162.26</v>
      </c>
      <c r="R2023" s="5">
        <f t="shared" si="125"/>
        <v>87.4</v>
      </c>
      <c r="S2023" s="5">
        <f t="shared" si="126"/>
        <v>74.859999999999985</v>
      </c>
      <c r="T2023" s="7">
        <f t="shared" si="127"/>
        <v>0.46135831381733017</v>
      </c>
    </row>
    <row r="2024" spans="1:20" ht="15.5" x14ac:dyDescent="0.35">
      <c r="A2024" s="1">
        <v>3814</v>
      </c>
      <c r="B2024" s="2">
        <v>46295</v>
      </c>
      <c r="C2024" s="3">
        <f>YEAR(SalesDataTable[[#This Row],[Order Date]])</f>
        <v>2026</v>
      </c>
      <c r="D2024" s="8" t="str">
        <f>"Q"&amp;ROUNDUP(MONTH(SalesDataTable[[#This Row],[Order Date]])/3,0)</f>
        <v>Q3</v>
      </c>
      <c r="E2024" s="3">
        <f>MONTH(SalesDataTable[[#This Row],[Order Date]])</f>
        <v>9</v>
      </c>
      <c r="F2024" s="3" t="str">
        <f>TEXT(SalesDataTable[[#This Row],[Order Date]],"MMM")</f>
        <v>Sep</v>
      </c>
      <c r="G2024" s="3" t="s">
        <v>6</v>
      </c>
      <c r="H2024" s="3" t="s">
        <v>43</v>
      </c>
      <c r="I2024" s="3" t="s">
        <v>8</v>
      </c>
      <c r="J2024" s="3" t="s">
        <v>3</v>
      </c>
      <c r="K2024" s="3" t="s">
        <v>9</v>
      </c>
      <c r="L2024" s="3" t="s">
        <v>17</v>
      </c>
      <c r="M2024" s="4">
        <v>5</v>
      </c>
      <c r="N2024" s="5">
        <v>141.08000000000001</v>
      </c>
      <c r="O2024" s="6">
        <v>0.05</v>
      </c>
      <c r="P2024" s="5">
        <v>78.23</v>
      </c>
      <c r="Q2024" s="5">
        <f t="shared" si="124"/>
        <v>670.13000000000011</v>
      </c>
      <c r="R2024" s="5">
        <f t="shared" si="125"/>
        <v>391.15000000000003</v>
      </c>
      <c r="S2024" s="5">
        <f t="shared" si="126"/>
        <v>278.98000000000008</v>
      </c>
      <c r="T2024" s="7">
        <f t="shared" si="127"/>
        <v>0.4163072836613792</v>
      </c>
    </row>
    <row r="2025" spans="1:20" ht="15.5" x14ac:dyDescent="0.35">
      <c r="A2025" s="1">
        <v>3818</v>
      </c>
      <c r="B2025" s="2">
        <v>46295</v>
      </c>
      <c r="C2025" s="3">
        <f>YEAR(SalesDataTable[[#This Row],[Order Date]])</f>
        <v>2026</v>
      </c>
      <c r="D2025" s="8" t="str">
        <f>"Q"&amp;ROUNDUP(MONTH(SalesDataTable[[#This Row],[Order Date]])/3,0)</f>
        <v>Q3</v>
      </c>
      <c r="E2025" s="3">
        <f>MONTH(SalesDataTable[[#This Row],[Order Date]])</f>
        <v>9</v>
      </c>
      <c r="F2025" s="3" t="str">
        <f>TEXT(SalesDataTable[[#This Row],[Order Date]],"MMM")</f>
        <v>Sep</v>
      </c>
      <c r="G2025" s="3" t="s">
        <v>0</v>
      </c>
      <c r="H2025" s="3" t="s">
        <v>50</v>
      </c>
      <c r="I2025" s="3" t="s">
        <v>2</v>
      </c>
      <c r="J2025" s="3" t="s">
        <v>3</v>
      </c>
      <c r="K2025" s="3" t="s">
        <v>14</v>
      </c>
      <c r="L2025" s="3" t="s">
        <v>15</v>
      </c>
      <c r="M2025" s="4">
        <v>5</v>
      </c>
      <c r="N2025" s="5">
        <v>36.18</v>
      </c>
      <c r="O2025" s="6">
        <v>0</v>
      </c>
      <c r="P2025" s="5">
        <v>13.66</v>
      </c>
      <c r="Q2025" s="5">
        <f t="shared" si="124"/>
        <v>180.9</v>
      </c>
      <c r="R2025" s="5">
        <f t="shared" si="125"/>
        <v>68.3</v>
      </c>
      <c r="S2025" s="5">
        <f t="shared" si="126"/>
        <v>112.60000000000001</v>
      </c>
      <c r="T2025" s="7">
        <f t="shared" si="127"/>
        <v>0.62244333886124936</v>
      </c>
    </row>
    <row r="2026" spans="1:20" ht="15.5" x14ac:dyDescent="0.35">
      <c r="A2026" s="1">
        <v>4347</v>
      </c>
      <c r="B2026" s="2">
        <v>46295</v>
      </c>
      <c r="C2026" s="3">
        <f>YEAR(SalesDataTable[[#This Row],[Order Date]])</f>
        <v>2026</v>
      </c>
      <c r="D2026" s="8" t="str">
        <f>"Q"&amp;ROUNDUP(MONTH(SalesDataTable[[#This Row],[Order Date]])/3,0)</f>
        <v>Q3</v>
      </c>
      <c r="E2026" s="3">
        <f>MONTH(SalesDataTable[[#This Row],[Order Date]])</f>
        <v>9</v>
      </c>
      <c r="F2026" s="3" t="str">
        <f>TEXT(SalesDataTable[[#This Row],[Order Date]],"MMM")</f>
        <v>Sep</v>
      </c>
      <c r="G2026" s="3" t="s">
        <v>20</v>
      </c>
      <c r="H2026" s="3" t="s">
        <v>47</v>
      </c>
      <c r="I2026" s="3" t="s">
        <v>28</v>
      </c>
      <c r="J2026" s="3" t="s">
        <v>13</v>
      </c>
      <c r="K2026" s="3" t="s">
        <v>4</v>
      </c>
      <c r="L2026" s="3" t="s">
        <v>5</v>
      </c>
      <c r="M2026" s="4">
        <v>1</v>
      </c>
      <c r="N2026" s="5">
        <v>81.06</v>
      </c>
      <c r="O2026" s="6">
        <v>0.05</v>
      </c>
      <c r="P2026" s="5">
        <v>43.54</v>
      </c>
      <c r="Q2026" s="5">
        <f t="shared" si="124"/>
        <v>77.007000000000005</v>
      </c>
      <c r="R2026" s="5">
        <f t="shared" si="125"/>
        <v>43.54</v>
      </c>
      <c r="S2026" s="5">
        <f t="shared" si="126"/>
        <v>33.467000000000006</v>
      </c>
      <c r="T2026" s="7">
        <f t="shared" si="127"/>
        <v>0.434596854831379</v>
      </c>
    </row>
    <row r="2027" spans="1:20" ht="15.5" x14ac:dyDescent="0.35">
      <c r="A2027" s="1">
        <v>4646</v>
      </c>
      <c r="B2027" s="2">
        <v>46295</v>
      </c>
      <c r="C2027" s="3">
        <f>YEAR(SalesDataTable[[#This Row],[Order Date]])</f>
        <v>2026</v>
      </c>
      <c r="D2027" s="8" t="str">
        <f>"Q"&amp;ROUNDUP(MONTH(SalesDataTable[[#This Row],[Order Date]])/3,0)</f>
        <v>Q3</v>
      </c>
      <c r="E2027" s="3">
        <f>MONTH(SalesDataTable[[#This Row],[Order Date]])</f>
        <v>9</v>
      </c>
      <c r="F2027" s="3" t="str">
        <f>TEXT(SalesDataTable[[#This Row],[Order Date]],"MMM")</f>
        <v>Sep</v>
      </c>
      <c r="G2027" s="3" t="s">
        <v>11</v>
      </c>
      <c r="H2027" s="3" t="s">
        <v>18</v>
      </c>
      <c r="I2027" s="3" t="s">
        <v>2</v>
      </c>
      <c r="J2027" s="3" t="s">
        <v>16</v>
      </c>
      <c r="K2027" s="3" t="s">
        <v>34</v>
      </c>
      <c r="L2027" s="3" t="s">
        <v>45</v>
      </c>
      <c r="M2027" s="4">
        <v>1</v>
      </c>
      <c r="N2027" s="5">
        <v>49.51</v>
      </c>
      <c r="O2027" s="6">
        <v>0.15</v>
      </c>
      <c r="P2027" s="5">
        <v>21.4</v>
      </c>
      <c r="Q2027" s="5">
        <f t="shared" si="124"/>
        <v>42.083499999999994</v>
      </c>
      <c r="R2027" s="5">
        <f t="shared" si="125"/>
        <v>21.4</v>
      </c>
      <c r="S2027" s="5">
        <f t="shared" si="126"/>
        <v>20.683499999999995</v>
      </c>
      <c r="T2027" s="7">
        <f t="shared" si="127"/>
        <v>0.49148716242707946</v>
      </c>
    </row>
    <row r="2028" spans="1:20" ht="15.5" x14ac:dyDescent="0.35">
      <c r="A2028" s="1">
        <v>5102</v>
      </c>
      <c r="B2028" s="2">
        <v>46295</v>
      </c>
      <c r="C2028" s="3">
        <f>YEAR(SalesDataTable[[#This Row],[Order Date]])</f>
        <v>2026</v>
      </c>
      <c r="D2028" s="8" t="str">
        <f>"Q"&amp;ROUNDUP(MONTH(SalesDataTable[[#This Row],[Order Date]])/3,0)</f>
        <v>Q3</v>
      </c>
      <c r="E2028" s="3">
        <f>MONTH(SalesDataTable[[#This Row],[Order Date]])</f>
        <v>9</v>
      </c>
      <c r="F2028" s="3" t="str">
        <f>TEXT(SalesDataTable[[#This Row],[Order Date]],"MMM")</f>
        <v>Sep</v>
      </c>
      <c r="G2028" s="3" t="s">
        <v>6</v>
      </c>
      <c r="H2028" s="3" t="s">
        <v>49</v>
      </c>
      <c r="I2028" s="3" t="s">
        <v>2</v>
      </c>
      <c r="J2028" s="3" t="s">
        <v>13</v>
      </c>
      <c r="K2028" s="3" t="s">
        <v>23</v>
      </c>
      <c r="L2028" s="3" t="s">
        <v>29</v>
      </c>
      <c r="M2028" s="4">
        <v>1</v>
      </c>
      <c r="N2028" s="5">
        <v>196.74</v>
      </c>
      <c r="O2028" s="6">
        <v>0.15</v>
      </c>
      <c r="P2028" s="5">
        <v>102.01</v>
      </c>
      <c r="Q2028" s="5">
        <f t="shared" si="124"/>
        <v>167.22900000000001</v>
      </c>
      <c r="R2028" s="5">
        <f t="shared" si="125"/>
        <v>102.01</v>
      </c>
      <c r="S2028" s="5">
        <f t="shared" si="126"/>
        <v>65.219000000000008</v>
      </c>
      <c r="T2028" s="7">
        <f t="shared" si="127"/>
        <v>0.38999814625453721</v>
      </c>
    </row>
    <row r="2029" spans="1:20" ht="15.5" x14ac:dyDescent="0.35">
      <c r="A2029" s="1">
        <v>5152</v>
      </c>
      <c r="B2029" s="2">
        <v>46295</v>
      </c>
      <c r="C2029" s="3">
        <f>YEAR(SalesDataTable[[#This Row],[Order Date]])</f>
        <v>2026</v>
      </c>
      <c r="D2029" s="8" t="str">
        <f>"Q"&amp;ROUNDUP(MONTH(SalesDataTable[[#This Row],[Order Date]])/3,0)</f>
        <v>Q3</v>
      </c>
      <c r="E2029" s="3">
        <f>MONTH(SalesDataTable[[#This Row],[Order Date]])</f>
        <v>9</v>
      </c>
      <c r="F2029" s="3" t="str">
        <f>TEXT(SalesDataTable[[#This Row],[Order Date]],"MMM")</f>
        <v>Sep</v>
      </c>
      <c r="G2029" s="3" t="s">
        <v>20</v>
      </c>
      <c r="H2029" s="3" t="s">
        <v>47</v>
      </c>
      <c r="I2029" s="3" t="s">
        <v>2</v>
      </c>
      <c r="J2029" s="3" t="s">
        <v>13</v>
      </c>
      <c r="K2029" s="3" t="s">
        <v>9</v>
      </c>
      <c r="L2029" s="3" t="s">
        <v>10</v>
      </c>
      <c r="M2029" s="4">
        <v>2</v>
      </c>
      <c r="N2029" s="5">
        <v>91.78</v>
      </c>
      <c r="O2029" s="6">
        <v>0.1</v>
      </c>
      <c r="P2029" s="5">
        <v>45.51</v>
      </c>
      <c r="Q2029" s="5">
        <f t="shared" si="124"/>
        <v>165.20400000000001</v>
      </c>
      <c r="R2029" s="5">
        <f t="shared" si="125"/>
        <v>91.02</v>
      </c>
      <c r="S2029" s="5">
        <f t="shared" si="126"/>
        <v>74.184000000000012</v>
      </c>
      <c r="T2029" s="7">
        <f t="shared" si="127"/>
        <v>0.44904481731677204</v>
      </c>
    </row>
    <row r="2030" spans="1:20" ht="15.5" x14ac:dyDescent="0.35">
      <c r="A2030" s="1">
        <v>151</v>
      </c>
      <c r="B2030" s="2">
        <v>46296</v>
      </c>
      <c r="C2030" s="3">
        <f>YEAR(SalesDataTable[[#This Row],[Order Date]])</f>
        <v>2026</v>
      </c>
      <c r="D2030" s="8" t="str">
        <f>"Q"&amp;ROUNDUP(MONTH(SalesDataTable[[#This Row],[Order Date]])/3,0)</f>
        <v>Q4</v>
      </c>
      <c r="E2030" s="3">
        <f>MONTH(SalesDataTable[[#This Row],[Order Date]])</f>
        <v>10</v>
      </c>
      <c r="F2030" s="3" t="str">
        <f>TEXT(SalesDataTable[[#This Row],[Order Date]],"MMM")</f>
        <v>Oct</v>
      </c>
      <c r="G2030" s="3" t="s">
        <v>11</v>
      </c>
      <c r="H2030" s="3" t="s">
        <v>39</v>
      </c>
      <c r="I2030" s="3" t="s">
        <v>2</v>
      </c>
      <c r="J2030" s="3" t="s">
        <v>13</v>
      </c>
      <c r="K2030" s="3" t="s">
        <v>9</v>
      </c>
      <c r="L2030" s="3" t="s">
        <v>17</v>
      </c>
      <c r="M2030" s="4">
        <v>5</v>
      </c>
      <c r="N2030" s="5">
        <v>146.69</v>
      </c>
      <c r="O2030" s="6">
        <v>0</v>
      </c>
      <c r="P2030" s="5">
        <v>79</v>
      </c>
      <c r="Q2030" s="5">
        <f t="shared" si="124"/>
        <v>733.45</v>
      </c>
      <c r="R2030" s="5">
        <f t="shared" si="125"/>
        <v>395</v>
      </c>
      <c r="S2030" s="5">
        <f t="shared" si="126"/>
        <v>338.45000000000005</v>
      </c>
      <c r="T2030" s="7">
        <f t="shared" si="127"/>
        <v>0.46144931488172342</v>
      </c>
    </row>
    <row r="2031" spans="1:20" ht="15.5" x14ac:dyDescent="0.35">
      <c r="A2031" s="1">
        <v>1292</v>
      </c>
      <c r="B2031" s="2">
        <v>46296</v>
      </c>
      <c r="C2031" s="3">
        <f>YEAR(SalesDataTable[[#This Row],[Order Date]])</f>
        <v>2026</v>
      </c>
      <c r="D2031" s="8" t="str">
        <f>"Q"&amp;ROUNDUP(MONTH(SalesDataTable[[#This Row],[Order Date]])/3,0)</f>
        <v>Q4</v>
      </c>
      <c r="E2031" s="3">
        <f>MONTH(SalesDataTable[[#This Row],[Order Date]])</f>
        <v>10</v>
      </c>
      <c r="F2031" s="3" t="str">
        <f>TEXT(SalesDataTable[[#This Row],[Order Date]],"MMM")</f>
        <v>Oct</v>
      </c>
      <c r="G2031" s="3" t="s">
        <v>0</v>
      </c>
      <c r="H2031" s="3" t="s">
        <v>36</v>
      </c>
      <c r="I2031" s="3" t="s">
        <v>19</v>
      </c>
      <c r="J2031" s="3" t="s">
        <v>13</v>
      </c>
      <c r="K2031" s="3" t="s">
        <v>23</v>
      </c>
      <c r="L2031" s="3" t="s">
        <v>40</v>
      </c>
      <c r="M2031" s="4">
        <v>1</v>
      </c>
      <c r="N2031" s="5">
        <v>79.81</v>
      </c>
      <c r="O2031" s="6">
        <v>0</v>
      </c>
      <c r="P2031" s="5">
        <v>39.08</v>
      </c>
      <c r="Q2031" s="5">
        <f t="shared" si="124"/>
        <v>79.81</v>
      </c>
      <c r="R2031" s="5">
        <f t="shared" si="125"/>
        <v>39.08</v>
      </c>
      <c r="S2031" s="5">
        <f t="shared" si="126"/>
        <v>40.730000000000004</v>
      </c>
      <c r="T2031" s="7">
        <f t="shared" si="127"/>
        <v>0.5103370504949255</v>
      </c>
    </row>
    <row r="2032" spans="1:20" ht="15.5" x14ac:dyDescent="0.35">
      <c r="A2032" s="1">
        <v>1862</v>
      </c>
      <c r="B2032" s="2">
        <v>46296</v>
      </c>
      <c r="C2032" s="3">
        <f>YEAR(SalesDataTable[[#This Row],[Order Date]])</f>
        <v>2026</v>
      </c>
      <c r="D2032" s="8" t="str">
        <f>"Q"&amp;ROUNDUP(MONTH(SalesDataTable[[#This Row],[Order Date]])/3,0)</f>
        <v>Q4</v>
      </c>
      <c r="E2032" s="3">
        <f>MONTH(SalesDataTable[[#This Row],[Order Date]])</f>
        <v>10</v>
      </c>
      <c r="F2032" s="3" t="str">
        <f>TEXT(SalesDataTable[[#This Row],[Order Date]],"MMM")</f>
        <v>Oct</v>
      </c>
      <c r="G2032" s="3" t="s">
        <v>20</v>
      </c>
      <c r="H2032" s="3" t="s">
        <v>33</v>
      </c>
      <c r="I2032" s="3" t="s">
        <v>2</v>
      </c>
      <c r="J2032" s="3" t="s">
        <v>13</v>
      </c>
      <c r="K2032" s="3" t="s">
        <v>23</v>
      </c>
      <c r="L2032" s="3" t="s">
        <v>51</v>
      </c>
      <c r="M2032" s="4">
        <v>5</v>
      </c>
      <c r="N2032" s="5">
        <v>121.63</v>
      </c>
      <c r="O2032" s="6">
        <v>0.05</v>
      </c>
      <c r="P2032" s="5">
        <v>61.7</v>
      </c>
      <c r="Q2032" s="5">
        <f t="shared" si="124"/>
        <v>577.74249999999995</v>
      </c>
      <c r="R2032" s="5">
        <f t="shared" si="125"/>
        <v>308.5</v>
      </c>
      <c r="S2032" s="5">
        <f t="shared" si="126"/>
        <v>269.24249999999995</v>
      </c>
      <c r="T2032" s="7">
        <f t="shared" si="127"/>
        <v>0.46602508903187834</v>
      </c>
    </row>
    <row r="2033" spans="1:20" ht="15.5" x14ac:dyDescent="0.35">
      <c r="A2033" s="1">
        <v>2569</v>
      </c>
      <c r="B2033" s="2">
        <v>46296</v>
      </c>
      <c r="C2033" s="3">
        <f>YEAR(SalesDataTable[[#This Row],[Order Date]])</f>
        <v>2026</v>
      </c>
      <c r="D2033" s="8" t="str">
        <f>"Q"&amp;ROUNDUP(MONTH(SalesDataTable[[#This Row],[Order Date]])/3,0)</f>
        <v>Q4</v>
      </c>
      <c r="E2033" s="3">
        <f>MONTH(SalesDataTable[[#This Row],[Order Date]])</f>
        <v>10</v>
      </c>
      <c r="F2033" s="3" t="str">
        <f>TEXT(SalesDataTable[[#This Row],[Order Date]],"MMM")</f>
        <v>Oct</v>
      </c>
      <c r="G2033" s="3" t="s">
        <v>20</v>
      </c>
      <c r="H2033" s="3" t="s">
        <v>47</v>
      </c>
      <c r="I2033" s="3" t="s">
        <v>8</v>
      </c>
      <c r="J2033" s="3" t="s">
        <v>16</v>
      </c>
      <c r="K2033" s="3" t="s">
        <v>4</v>
      </c>
      <c r="L2033" s="3" t="s">
        <v>22</v>
      </c>
      <c r="M2033" s="4">
        <v>10</v>
      </c>
      <c r="N2033" s="5">
        <v>50.42</v>
      </c>
      <c r="O2033" s="6">
        <v>0.05</v>
      </c>
      <c r="P2033" s="5">
        <v>22.5</v>
      </c>
      <c r="Q2033" s="5">
        <f t="shared" si="124"/>
        <v>478.99</v>
      </c>
      <c r="R2033" s="5">
        <f t="shared" si="125"/>
        <v>225</v>
      </c>
      <c r="S2033" s="5">
        <f t="shared" si="126"/>
        <v>253.99</v>
      </c>
      <c r="T2033" s="7">
        <f t="shared" si="127"/>
        <v>0.53026159210004387</v>
      </c>
    </row>
    <row r="2034" spans="1:20" ht="15.5" x14ac:dyDescent="0.35">
      <c r="A2034" s="1">
        <v>3333</v>
      </c>
      <c r="B2034" s="2">
        <v>46296</v>
      </c>
      <c r="C2034" s="3">
        <f>YEAR(SalesDataTable[[#This Row],[Order Date]])</f>
        <v>2026</v>
      </c>
      <c r="D2034" s="8" t="str">
        <f>"Q"&amp;ROUNDUP(MONTH(SalesDataTable[[#This Row],[Order Date]])/3,0)</f>
        <v>Q4</v>
      </c>
      <c r="E2034" s="3">
        <f>MONTH(SalesDataTable[[#This Row],[Order Date]])</f>
        <v>10</v>
      </c>
      <c r="F2034" s="3" t="str">
        <f>TEXT(SalesDataTable[[#This Row],[Order Date]],"MMM")</f>
        <v>Oct</v>
      </c>
      <c r="G2034" s="3" t="s">
        <v>11</v>
      </c>
      <c r="H2034" s="3" t="s">
        <v>25</v>
      </c>
      <c r="I2034" s="3" t="s">
        <v>2</v>
      </c>
      <c r="J2034" s="3" t="s">
        <v>13</v>
      </c>
      <c r="K2034" s="3" t="s">
        <v>23</v>
      </c>
      <c r="L2034" s="3" t="s">
        <v>40</v>
      </c>
      <c r="M2034" s="4">
        <v>3</v>
      </c>
      <c r="N2034" s="5">
        <v>80.67</v>
      </c>
      <c r="O2034" s="6">
        <v>0</v>
      </c>
      <c r="P2034" s="5">
        <v>39.94</v>
      </c>
      <c r="Q2034" s="5">
        <f t="shared" si="124"/>
        <v>242.01</v>
      </c>
      <c r="R2034" s="5">
        <f t="shared" si="125"/>
        <v>119.82</v>
      </c>
      <c r="S2034" s="5">
        <f t="shared" si="126"/>
        <v>122.19</v>
      </c>
      <c r="T2034" s="7">
        <f t="shared" si="127"/>
        <v>0.50489649188050079</v>
      </c>
    </row>
    <row r="2035" spans="1:20" ht="15.5" x14ac:dyDescent="0.35">
      <c r="A2035" s="1">
        <v>3830</v>
      </c>
      <c r="B2035" s="2">
        <v>46296</v>
      </c>
      <c r="C2035" s="3">
        <f>YEAR(SalesDataTable[[#This Row],[Order Date]])</f>
        <v>2026</v>
      </c>
      <c r="D2035" s="8" t="str">
        <f>"Q"&amp;ROUNDUP(MONTH(SalesDataTable[[#This Row],[Order Date]])/3,0)</f>
        <v>Q4</v>
      </c>
      <c r="E2035" s="3">
        <f>MONTH(SalesDataTable[[#This Row],[Order Date]])</f>
        <v>10</v>
      </c>
      <c r="F2035" s="3" t="str">
        <f>TEXT(SalesDataTable[[#This Row],[Order Date]],"MMM")</f>
        <v>Oct</v>
      </c>
      <c r="G2035" s="3" t="s">
        <v>20</v>
      </c>
      <c r="H2035" s="3" t="s">
        <v>47</v>
      </c>
      <c r="I2035" s="3" t="s">
        <v>2</v>
      </c>
      <c r="J2035" s="3" t="s">
        <v>16</v>
      </c>
      <c r="K2035" s="3" t="s">
        <v>9</v>
      </c>
      <c r="L2035" s="3" t="s">
        <v>37</v>
      </c>
      <c r="M2035" s="4">
        <v>2</v>
      </c>
      <c r="N2035" s="5">
        <v>152.12</v>
      </c>
      <c r="O2035" s="6">
        <v>0</v>
      </c>
      <c r="P2035" s="5">
        <v>79.53</v>
      </c>
      <c r="Q2035" s="5">
        <f t="shared" si="124"/>
        <v>304.24</v>
      </c>
      <c r="R2035" s="5">
        <f t="shared" si="125"/>
        <v>159.06</v>
      </c>
      <c r="S2035" s="5">
        <f t="shared" si="126"/>
        <v>145.18</v>
      </c>
      <c r="T2035" s="7">
        <f t="shared" si="127"/>
        <v>0.47718906126742044</v>
      </c>
    </row>
    <row r="2036" spans="1:20" ht="15.5" x14ac:dyDescent="0.35">
      <c r="A2036" s="1">
        <v>4868</v>
      </c>
      <c r="B2036" s="2">
        <v>46296</v>
      </c>
      <c r="C2036" s="3">
        <f>YEAR(SalesDataTable[[#This Row],[Order Date]])</f>
        <v>2026</v>
      </c>
      <c r="D2036" s="8" t="str">
        <f>"Q"&amp;ROUNDUP(MONTH(SalesDataTable[[#This Row],[Order Date]])/3,0)</f>
        <v>Q4</v>
      </c>
      <c r="E2036" s="3">
        <f>MONTH(SalesDataTable[[#This Row],[Order Date]])</f>
        <v>10</v>
      </c>
      <c r="F2036" s="3" t="str">
        <f>TEXT(SalesDataTable[[#This Row],[Order Date]],"MMM")</f>
        <v>Oct</v>
      </c>
      <c r="G2036" s="3" t="s">
        <v>11</v>
      </c>
      <c r="H2036" s="3" t="s">
        <v>25</v>
      </c>
      <c r="I2036" s="3" t="s">
        <v>8</v>
      </c>
      <c r="J2036" s="3" t="s">
        <v>13</v>
      </c>
      <c r="K2036" s="3" t="s">
        <v>23</v>
      </c>
      <c r="L2036" s="3" t="s">
        <v>40</v>
      </c>
      <c r="M2036" s="4">
        <v>4</v>
      </c>
      <c r="N2036" s="5">
        <v>82.54</v>
      </c>
      <c r="O2036" s="6">
        <v>0.15</v>
      </c>
      <c r="P2036" s="5">
        <v>39.74</v>
      </c>
      <c r="Q2036" s="5">
        <f t="shared" si="124"/>
        <v>280.63600000000002</v>
      </c>
      <c r="R2036" s="5">
        <f t="shared" si="125"/>
        <v>158.96</v>
      </c>
      <c r="S2036" s="5">
        <f t="shared" si="126"/>
        <v>121.67600000000002</v>
      </c>
      <c r="T2036" s="7">
        <f t="shared" si="127"/>
        <v>0.43357231431462823</v>
      </c>
    </row>
    <row r="2037" spans="1:20" ht="15.5" x14ac:dyDescent="0.35">
      <c r="A2037" s="1">
        <v>2250</v>
      </c>
      <c r="B2037" s="2">
        <v>46297</v>
      </c>
      <c r="C2037" s="3">
        <f>YEAR(SalesDataTable[[#This Row],[Order Date]])</f>
        <v>2026</v>
      </c>
      <c r="D2037" s="8" t="str">
        <f>"Q"&amp;ROUNDUP(MONTH(SalesDataTable[[#This Row],[Order Date]])/3,0)</f>
        <v>Q4</v>
      </c>
      <c r="E2037" s="3">
        <f>MONTH(SalesDataTable[[#This Row],[Order Date]])</f>
        <v>10</v>
      </c>
      <c r="F2037" s="3" t="str">
        <f>TEXT(SalesDataTable[[#This Row],[Order Date]],"MMM")</f>
        <v>Oct</v>
      </c>
      <c r="G2037" s="3" t="s">
        <v>20</v>
      </c>
      <c r="H2037" s="3" t="s">
        <v>47</v>
      </c>
      <c r="I2037" s="3" t="s">
        <v>19</v>
      </c>
      <c r="J2037" s="3" t="s">
        <v>3</v>
      </c>
      <c r="K2037" s="3" t="s">
        <v>4</v>
      </c>
      <c r="L2037" s="3" t="s">
        <v>22</v>
      </c>
      <c r="M2037" s="4">
        <v>2</v>
      </c>
      <c r="N2037" s="5">
        <v>50.43</v>
      </c>
      <c r="O2037" s="6">
        <v>0</v>
      </c>
      <c r="P2037" s="5">
        <v>23.04</v>
      </c>
      <c r="Q2037" s="5">
        <f t="shared" si="124"/>
        <v>100.86</v>
      </c>
      <c r="R2037" s="5">
        <f t="shared" si="125"/>
        <v>46.08</v>
      </c>
      <c r="S2037" s="5">
        <f t="shared" si="126"/>
        <v>54.78</v>
      </c>
      <c r="T2037" s="7">
        <f t="shared" si="127"/>
        <v>0.54312908982748365</v>
      </c>
    </row>
    <row r="2038" spans="1:20" ht="15.5" x14ac:dyDescent="0.35">
      <c r="A2038" s="1">
        <v>2516</v>
      </c>
      <c r="B2038" s="2">
        <v>46297</v>
      </c>
      <c r="C2038" s="3">
        <f>YEAR(SalesDataTable[[#This Row],[Order Date]])</f>
        <v>2026</v>
      </c>
      <c r="D2038" s="8" t="str">
        <f>"Q"&amp;ROUNDUP(MONTH(SalesDataTable[[#This Row],[Order Date]])/3,0)</f>
        <v>Q4</v>
      </c>
      <c r="E2038" s="3">
        <f>MONTH(SalesDataTable[[#This Row],[Order Date]])</f>
        <v>10</v>
      </c>
      <c r="F2038" s="3" t="str">
        <f>TEXT(SalesDataTable[[#This Row],[Order Date]],"MMM")</f>
        <v>Oct</v>
      </c>
      <c r="G2038" s="3" t="s">
        <v>11</v>
      </c>
      <c r="H2038" s="3" t="s">
        <v>39</v>
      </c>
      <c r="I2038" s="3" t="s">
        <v>2</v>
      </c>
      <c r="J2038" s="3" t="s">
        <v>13</v>
      </c>
      <c r="K2038" s="3" t="s">
        <v>23</v>
      </c>
      <c r="L2038" s="3" t="s">
        <v>29</v>
      </c>
      <c r="M2038" s="4">
        <v>2</v>
      </c>
      <c r="N2038" s="5">
        <v>198.57</v>
      </c>
      <c r="O2038" s="6">
        <v>0.15</v>
      </c>
      <c r="P2038" s="5">
        <v>101.08</v>
      </c>
      <c r="Q2038" s="5">
        <f t="shared" si="124"/>
        <v>337.56899999999996</v>
      </c>
      <c r="R2038" s="5">
        <f t="shared" si="125"/>
        <v>202.16</v>
      </c>
      <c r="S2038" s="5">
        <f t="shared" si="126"/>
        <v>135.40899999999996</v>
      </c>
      <c r="T2038" s="7">
        <f t="shared" si="127"/>
        <v>0.4011298430839324</v>
      </c>
    </row>
    <row r="2039" spans="1:20" ht="15.5" x14ac:dyDescent="0.35">
      <c r="A2039" s="1">
        <v>809</v>
      </c>
      <c r="B2039" s="2">
        <v>46298</v>
      </c>
      <c r="C2039" s="3">
        <f>YEAR(SalesDataTable[[#This Row],[Order Date]])</f>
        <v>2026</v>
      </c>
      <c r="D2039" s="8" t="str">
        <f>"Q"&amp;ROUNDUP(MONTH(SalesDataTable[[#This Row],[Order Date]])/3,0)</f>
        <v>Q4</v>
      </c>
      <c r="E2039" s="3">
        <f>MONTH(SalesDataTable[[#This Row],[Order Date]])</f>
        <v>10</v>
      </c>
      <c r="F2039" s="3" t="str">
        <f>TEXT(SalesDataTable[[#This Row],[Order Date]],"MMM")</f>
        <v>Oct</v>
      </c>
      <c r="G2039" s="3" t="s">
        <v>20</v>
      </c>
      <c r="H2039" s="3" t="s">
        <v>33</v>
      </c>
      <c r="I2039" s="3" t="s">
        <v>2</v>
      </c>
      <c r="J2039" s="3" t="s">
        <v>13</v>
      </c>
      <c r="K2039" s="3" t="s">
        <v>34</v>
      </c>
      <c r="L2039" s="3" t="s">
        <v>35</v>
      </c>
      <c r="M2039" s="4">
        <v>2</v>
      </c>
      <c r="N2039" s="5">
        <v>41.06</v>
      </c>
      <c r="O2039" s="6">
        <v>0.05</v>
      </c>
      <c r="P2039" s="5">
        <v>14.54</v>
      </c>
      <c r="Q2039" s="5">
        <f t="shared" si="124"/>
        <v>78.013999999999996</v>
      </c>
      <c r="R2039" s="5">
        <f t="shared" si="125"/>
        <v>29.08</v>
      </c>
      <c r="S2039" s="5">
        <f t="shared" si="126"/>
        <v>48.933999999999997</v>
      </c>
      <c r="T2039" s="7">
        <f t="shared" si="127"/>
        <v>0.62724639167328944</v>
      </c>
    </row>
    <row r="2040" spans="1:20" ht="15.5" x14ac:dyDescent="0.35">
      <c r="A2040" s="1">
        <v>1852</v>
      </c>
      <c r="B2040" s="2">
        <v>46298</v>
      </c>
      <c r="C2040" s="3">
        <f>YEAR(SalesDataTable[[#This Row],[Order Date]])</f>
        <v>2026</v>
      </c>
      <c r="D2040" s="8" t="str">
        <f>"Q"&amp;ROUNDUP(MONTH(SalesDataTable[[#This Row],[Order Date]])/3,0)</f>
        <v>Q4</v>
      </c>
      <c r="E2040" s="3">
        <f>MONTH(SalesDataTable[[#This Row],[Order Date]])</f>
        <v>10</v>
      </c>
      <c r="F2040" s="3" t="str">
        <f>TEXT(SalesDataTable[[#This Row],[Order Date]],"MMM")</f>
        <v>Oct</v>
      </c>
      <c r="G2040" s="3" t="s">
        <v>6</v>
      </c>
      <c r="H2040" s="3" t="s">
        <v>43</v>
      </c>
      <c r="I2040" s="3" t="s">
        <v>8</v>
      </c>
      <c r="J2040" s="3" t="s">
        <v>16</v>
      </c>
      <c r="K2040" s="3" t="s">
        <v>14</v>
      </c>
      <c r="L2040" s="3" t="s">
        <v>48</v>
      </c>
      <c r="M2040" s="4">
        <v>4</v>
      </c>
      <c r="N2040" s="5">
        <v>162.19</v>
      </c>
      <c r="O2040" s="6">
        <v>0.15</v>
      </c>
      <c r="P2040" s="5">
        <v>89.81</v>
      </c>
      <c r="Q2040" s="5">
        <f t="shared" si="124"/>
        <v>551.44600000000003</v>
      </c>
      <c r="R2040" s="5">
        <f t="shared" si="125"/>
        <v>359.24</v>
      </c>
      <c r="S2040" s="5">
        <f t="shared" si="126"/>
        <v>192.20600000000002</v>
      </c>
      <c r="T2040" s="7">
        <f t="shared" si="127"/>
        <v>0.34854908730863948</v>
      </c>
    </row>
    <row r="2041" spans="1:20" ht="15.5" x14ac:dyDescent="0.35">
      <c r="A2041" s="1">
        <v>3627</v>
      </c>
      <c r="B2041" s="2">
        <v>46298</v>
      </c>
      <c r="C2041" s="3">
        <f>YEAR(SalesDataTable[[#This Row],[Order Date]])</f>
        <v>2026</v>
      </c>
      <c r="D2041" s="8" t="str">
        <f>"Q"&amp;ROUNDUP(MONTH(SalesDataTable[[#This Row],[Order Date]])/3,0)</f>
        <v>Q4</v>
      </c>
      <c r="E2041" s="3">
        <f>MONTH(SalesDataTable[[#This Row],[Order Date]])</f>
        <v>10</v>
      </c>
      <c r="F2041" s="3" t="str">
        <f>TEXT(SalesDataTable[[#This Row],[Order Date]],"MMM")</f>
        <v>Oct</v>
      </c>
      <c r="G2041" s="3" t="s">
        <v>20</v>
      </c>
      <c r="H2041" s="3" t="s">
        <v>21</v>
      </c>
      <c r="I2041" s="3" t="s">
        <v>19</v>
      </c>
      <c r="J2041" s="3" t="s">
        <v>13</v>
      </c>
      <c r="K2041" s="3" t="s">
        <v>23</v>
      </c>
      <c r="L2041" s="3" t="s">
        <v>29</v>
      </c>
      <c r="M2041" s="4">
        <v>2</v>
      </c>
      <c r="N2041" s="5">
        <v>192.99</v>
      </c>
      <c r="O2041" s="6">
        <v>0</v>
      </c>
      <c r="P2041" s="5">
        <v>101.73</v>
      </c>
      <c r="Q2041" s="5">
        <f t="shared" si="124"/>
        <v>385.98</v>
      </c>
      <c r="R2041" s="5">
        <f t="shared" si="125"/>
        <v>203.46</v>
      </c>
      <c r="S2041" s="5">
        <f t="shared" si="126"/>
        <v>182.52</v>
      </c>
      <c r="T2041" s="7">
        <f t="shared" si="127"/>
        <v>0.47287424218871443</v>
      </c>
    </row>
    <row r="2042" spans="1:20" ht="15.5" x14ac:dyDescent="0.35">
      <c r="A2042" s="1">
        <v>4135</v>
      </c>
      <c r="B2042" s="2">
        <v>46298</v>
      </c>
      <c r="C2042" s="3">
        <f>YEAR(SalesDataTable[[#This Row],[Order Date]])</f>
        <v>2026</v>
      </c>
      <c r="D2042" s="8" t="str">
        <f>"Q"&amp;ROUNDUP(MONTH(SalesDataTable[[#This Row],[Order Date]])/3,0)</f>
        <v>Q4</v>
      </c>
      <c r="E2042" s="3">
        <f>MONTH(SalesDataTable[[#This Row],[Order Date]])</f>
        <v>10</v>
      </c>
      <c r="F2042" s="3" t="str">
        <f>TEXT(SalesDataTable[[#This Row],[Order Date]],"MMM")</f>
        <v>Oct</v>
      </c>
      <c r="G2042" s="3" t="s">
        <v>0</v>
      </c>
      <c r="H2042" s="3" t="s">
        <v>50</v>
      </c>
      <c r="I2042" s="3" t="s">
        <v>2</v>
      </c>
      <c r="J2042" s="3" t="s">
        <v>13</v>
      </c>
      <c r="K2042" s="3" t="s">
        <v>9</v>
      </c>
      <c r="L2042" s="3" t="s">
        <v>17</v>
      </c>
      <c r="M2042" s="4">
        <v>3</v>
      </c>
      <c r="N2042" s="5">
        <v>142.33000000000001</v>
      </c>
      <c r="O2042" s="6">
        <v>0.1</v>
      </c>
      <c r="P2042" s="5">
        <v>79.19</v>
      </c>
      <c r="Q2042" s="5">
        <f t="shared" si="124"/>
        <v>384.291</v>
      </c>
      <c r="R2042" s="5">
        <f t="shared" si="125"/>
        <v>237.57</v>
      </c>
      <c r="S2042" s="5">
        <f t="shared" si="126"/>
        <v>146.721</v>
      </c>
      <c r="T2042" s="7">
        <f t="shared" si="127"/>
        <v>0.3817966072585619</v>
      </c>
    </row>
    <row r="2043" spans="1:20" ht="15.5" x14ac:dyDescent="0.35">
      <c r="A2043" s="1">
        <v>4138</v>
      </c>
      <c r="B2043" s="2">
        <v>46298</v>
      </c>
      <c r="C2043" s="3">
        <f>YEAR(SalesDataTable[[#This Row],[Order Date]])</f>
        <v>2026</v>
      </c>
      <c r="D2043" s="8" t="str">
        <f>"Q"&amp;ROUNDUP(MONTH(SalesDataTable[[#This Row],[Order Date]])/3,0)</f>
        <v>Q4</v>
      </c>
      <c r="E2043" s="3">
        <f>MONTH(SalesDataTable[[#This Row],[Order Date]])</f>
        <v>10</v>
      </c>
      <c r="F2043" s="3" t="str">
        <f>TEXT(SalesDataTable[[#This Row],[Order Date]],"MMM")</f>
        <v>Oct</v>
      </c>
      <c r="G2043" s="3" t="s">
        <v>6</v>
      </c>
      <c r="H2043" s="3" t="s">
        <v>41</v>
      </c>
      <c r="I2043" s="3" t="s">
        <v>19</v>
      </c>
      <c r="J2043" s="3" t="s">
        <v>16</v>
      </c>
      <c r="K2043" s="3" t="s">
        <v>9</v>
      </c>
      <c r="L2043" s="3" t="s">
        <v>17</v>
      </c>
      <c r="M2043" s="4">
        <v>4</v>
      </c>
      <c r="N2043" s="5">
        <v>143.63</v>
      </c>
      <c r="O2043" s="6">
        <v>0</v>
      </c>
      <c r="P2043" s="5">
        <v>80.510000000000005</v>
      </c>
      <c r="Q2043" s="5">
        <f t="shared" si="124"/>
        <v>574.52</v>
      </c>
      <c r="R2043" s="5">
        <f t="shared" si="125"/>
        <v>322.04000000000002</v>
      </c>
      <c r="S2043" s="5">
        <f t="shared" si="126"/>
        <v>252.47999999999996</v>
      </c>
      <c r="T2043" s="7">
        <f t="shared" si="127"/>
        <v>0.43946250783262542</v>
      </c>
    </row>
    <row r="2044" spans="1:20" ht="15.5" x14ac:dyDescent="0.35">
      <c r="A2044" s="1">
        <v>4286</v>
      </c>
      <c r="B2044" s="2">
        <v>46298</v>
      </c>
      <c r="C2044" s="3">
        <f>YEAR(SalesDataTable[[#This Row],[Order Date]])</f>
        <v>2026</v>
      </c>
      <c r="D2044" s="8" t="str">
        <f>"Q"&amp;ROUNDUP(MONTH(SalesDataTable[[#This Row],[Order Date]])/3,0)</f>
        <v>Q4</v>
      </c>
      <c r="E2044" s="3">
        <f>MONTH(SalesDataTable[[#This Row],[Order Date]])</f>
        <v>10</v>
      </c>
      <c r="F2044" s="3" t="str">
        <f>TEXT(SalesDataTable[[#This Row],[Order Date]],"MMM")</f>
        <v>Oct</v>
      </c>
      <c r="G2044" s="3" t="s">
        <v>6</v>
      </c>
      <c r="H2044" s="3" t="s">
        <v>27</v>
      </c>
      <c r="I2044" s="3" t="s">
        <v>19</v>
      </c>
      <c r="J2044" s="3" t="s">
        <v>3</v>
      </c>
      <c r="K2044" s="3" t="s">
        <v>23</v>
      </c>
      <c r="L2044" s="3" t="s">
        <v>24</v>
      </c>
      <c r="M2044" s="4">
        <v>4</v>
      </c>
      <c r="N2044" s="5">
        <v>341.95</v>
      </c>
      <c r="O2044" s="6">
        <v>0.05</v>
      </c>
      <c r="P2044" s="5">
        <v>199.9</v>
      </c>
      <c r="Q2044" s="5">
        <f t="shared" si="124"/>
        <v>1299.4099999999999</v>
      </c>
      <c r="R2044" s="5">
        <f t="shared" si="125"/>
        <v>799.6</v>
      </c>
      <c r="S2044" s="5">
        <f t="shared" si="126"/>
        <v>499.80999999999983</v>
      </c>
      <c r="T2044" s="7">
        <f t="shared" si="127"/>
        <v>0.38464379987840625</v>
      </c>
    </row>
    <row r="2045" spans="1:20" ht="15.5" x14ac:dyDescent="0.35">
      <c r="A2045" s="1">
        <v>4371</v>
      </c>
      <c r="B2045" s="2">
        <v>46298</v>
      </c>
      <c r="C2045" s="3">
        <f>YEAR(SalesDataTable[[#This Row],[Order Date]])</f>
        <v>2026</v>
      </c>
      <c r="D2045" s="8" t="str">
        <f>"Q"&amp;ROUNDUP(MONTH(SalesDataTable[[#This Row],[Order Date]])/3,0)</f>
        <v>Q4</v>
      </c>
      <c r="E2045" s="3">
        <f>MONTH(SalesDataTable[[#This Row],[Order Date]])</f>
        <v>10</v>
      </c>
      <c r="F2045" s="3" t="str">
        <f>TEXT(SalesDataTable[[#This Row],[Order Date]],"MMM")</f>
        <v>Oct</v>
      </c>
      <c r="G2045" s="3" t="s">
        <v>6</v>
      </c>
      <c r="H2045" s="3" t="s">
        <v>27</v>
      </c>
      <c r="I2045" s="3" t="s">
        <v>2</v>
      </c>
      <c r="J2045" s="3" t="s">
        <v>3</v>
      </c>
      <c r="K2045" s="3" t="s">
        <v>34</v>
      </c>
      <c r="L2045" s="3" t="s">
        <v>38</v>
      </c>
      <c r="M2045" s="4">
        <v>1</v>
      </c>
      <c r="N2045" s="5">
        <v>123.81</v>
      </c>
      <c r="O2045" s="6">
        <v>0</v>
      </c>
      <c r="P2045" s="5">
        <v>68.72</v>
      </c>
      <c r="Q2045" s="5">
        <f t="shared" si="124"/>
        <v>123.81</v>
      </c>
      <c r="R2045" s="5">
        <f t="shared" si="125"/>
        <v>68.72</v>
      </c>
      <c r="S2045" s="5">
        <f t="shared" si="126"/>
        <v>55.09</v>
      </c>
      <c r="T2045" s="7">
        <f t="shared" si="127"/>
        <v>0.44495598093853489</v>
      </c>
    </row>
    <row r="2046" spans="1:20" ht="15.5" x14ac:dyDescent="0.35">
      <c r="A2046" s="1">
        <v>905</v>
      </c>
      <c r="B2046" s="2">
        <v>46299</v>
      </c>
      <c r="C2046" s="3">
        <f>YEAR(SalesDataTable[[#This Row],[Order Date]])</f>
        <v>2026</v>
      </c>
      <c r="D2046" s="8" t="str">
        <f>"Q"&amp;ROUNDUP(MONTH(SalesDataTable[[#This Row],[Order Date]])/3,0)</f>
        <v>Q4</v>
      </c>
      <c r="E2046" s="3">
        <f>MONTH(SalesDataTable[[#This Row],[Order Date]])</f>
        <v>10</v>
      </c>
      <c r="F2046" s="3" t="str">
        <f>TEXT(SalesDataTable[[#This Row],[Order Date]],"MMM")</f>
        <v>Oct</v>
      </c>
      <c r="G2046" s="3" t="s">
        <v>11</v>
      </c>
      <c r="H2046" s="3" t="s">
        <v>18</v>
      </c>
      <c r="I2046" s="3" t="s">
        <v>2</v>
      </c>
      <c r="J2046" s="3" t="s">
        <v>13</v>
      </c>
      <c r="K2046" s="3" t="s">
        <v>9</v>
      </c>
      <c r="L2046" s="3" t="s">
        <v>17</v>
      </c>
      <c r="M2046" s="4">
        <v>1</v>
      </c>
      <c r="N2046" s="5">
        <v>146.1</v>
      </c>
      <c r="O2046" s="6">
        <v>0</v>
      </c>
      <c r="P2046" s="5">
        <v>79.739999999999995</v>
      </c>
      <c r="Q2046" s="5">
        <f t="shared" si="124"/>
        <v>146.1</v>
      </c>
      <c r="R2046" s="5">
        <f t="shared" si="125"/>
        <v>79.739999999999995</v>
      </c>
      <c r="S2046" s="5">
        <f t="shared" si="126"/>
        <v>66.36</v>
      </c>
      <c r="T2046" s="7">
        <f t="shared" si="127"/>
        <v>0.45420944558521564</v>
      </c>
    </row>
    <row r="2047" spans="1:20" ht="15.5" x14ac:dyDescent="0.35">
      <c r="A2047" s="1">
        <v>1415</v>
      </c>
      <c r="B2047" s="2">
        <v>46299</v>
      </c>
      <c r="C2047" s="3">
        <f>YEAR(SalesDataTable[[#This Row],[Order Date]])</f>
        <v>2026</v>
      </c>
      <c r="D2047" s="8" t="str">
        <f>"Q"&amp;ROUNDUP(MONTH(SalesDataTable[[#This Row],[Order Date]])/3,0)</f>
        <v>Q4</v>
      </c>
      <c r="E2047" s="3">
        <f>MONTH(SalesDataTable[[#This Row],[Order Date]])</f>
        <v>10</v>
      </c>
      <c r="F2047" s="3" t="str">
        <f>TEXT(SalesDataTable[[#This Row],[Order Date]],"MMM")</f>
        <v>Oct</v>
      </c>
      <c r="G2047" s="3" t="s">
        <v>6</v>
      </c>
      <c r="H2047" s="3" t="s">
        <v>41</v>
      </c>
      <c r="I2047" s="3" t="s">
        <v>28</v>
      </c>
      <c r="J2047" s="3" t="s">
        <v>3</v>
      </c>
      <c r="K2047" s="3" t="s">
        <v>14</v>
      </c>
      <c r="L2047" s="3" t="s">
        <v>48</v>
      </c>
      <c r="M2047" s="4">
        <v>1</v>
      </c>
      <c r="N2047" s="5">
        <v>161.07</v>
      </c>
      <c r="O2047" s="6">
        <v>0.05</v>
      </c>
      <c r="P2047" s="5">
        <v>89.81</v>
      </c>
      <c r="Q2047" s="5">
        <f t="shared" si="124"/>
        <v>153.01649999999998</v>
      </c>
      <c r="R2047" s="5">
        <f t="shared" si="125"/>
        <v>89.81</v>
      </c>
      <c r="S2047" s="5">
        <f t="shared" si="126"/>
        <v>63.206499999999977</v>
      </c>
      <c r="T2047" s="7">
        <f t="shared" si="127"/>
        <v>0.41306983233834249</v>
      </c>
    </row>
    <row r="2048" spans="1:20" ht="15.5" x14ac:dyDescent="0.35">
      <c r="A2048" s="1">
        <v>2205</v>
      </c>
      <c r="B2048" s="2">
        <v>46299</v>
      </c>
      <c r="C2048" s="3">
        <f>YEAR(SalesDataTable[[#This Row],[Order Date]])</f>
        <v>2026</v>
      </c>
      <c r="D2048" s="8" t="str">
        <f>"Q"&amp;ROUNDUP(MONTH(SalesDataTable[[#This Row],[Order Date]])/3,0)</f>
        <v>Q4</v>
      </c>
      <c r="E2048" s="3">
        <f>MONTH(SalesDataTable[[#This Row],[Order Date]])</f>
        <v>10</v>
      </c>
      <c r="F2048" s="3" t="str">
        <f>TEXT(SalesDataTable[[#This Row],[Order Date]],"MMM")</f>
        <v>Oct</v>
      </c>
      <c r="G2048" s="3" t="s">
        <v>20</v>
      </c>
      <c r="H2048" s="3" t="s">
        <v>47</v>
      </c>
      <c r="I2048" s="3" t="s">
        <v>2</v>
      </c>
      <c r="J2048" s="3" t="s">
        <v>13</v>
      </c>
      <c r="K2048" s="3" t="s">
        <v>9</v>
      </c>
      <c r="L2048" s="3" t="s">
        <v>10</v>
      </c>
      <c r="M2048" s="4">
        <v>5</v>
      </c>
      <c r="N2048" s="5">
        <v>90.12</v>
      </c>
      <c r="O2048" s="6">
        <v>0</v>
      </c>
      <c r="P2048" s="5">
        <v>46.67</v>
      </c>
      <c r="Q2048" s="5">
        <f t="shared" si="124"/>
        <v>450.6</v>
      </c>
      <c r="R2048" s="5">
        <f t="shared" si="125"/>
        <v>233.35000000000002</v>
      </c>
      <c r="S2048" s="5">
        <f t="shared" si="126"/>
        <v>217.25</v>
      </c>
      <c r="T2048" s="7">
        <f t="shared" si="127"/>
        <v>0.48213493120284062</v>
      </c>
    </row>
    <row r="2049" spans="1:20" ht="15.5" x14ac:dyDescent="0.35">
      <c r="A2049" s="1">
        <v>2374</v>
      </c>
      <c r="B2049" s="2">
        <v>46299</v>
      </c>
      <c r="C2049" s="3">
        <f>YEAR(SalesDataTable[[#This Row],[Order Date]])</f>
        <v>2026</v>
      </c>
      <c r="D2049" s="8" t="str">
        <f>"Q"&amp;ROUNDUP(MONTH(SalesDataTable[[#This Row],[Order Date]])/3,0)</f>
        <v>Q4</v>
      </c>
      <c r="E2049" s="3">
        <f>MONTH(SalesDataTable[[#This Row],[Order Date]])</f>
        <v>10</v>
      </c>
      <c r="F2049" s="3" t="str">
        <f>TEXT(SalesDataTable[[#This Row],[Order Date]],"MMM")</f>
        <v>Oct</v>
      </c>
      <c r="G2049" s="3" t="s">
        <v>20</v>
      </c>
      <c r="H2049" s="3" t="s">
        <v>47</v>
      </c>
      <c r="I2049" s="3" t="s">
        <v>28</v>
      </c>
      <c r="J2049" s="3" t="s">
        <v>3</v>
      </c>
      <c r="K2049" s="3" t="s">
        <v>9</v>
      </c>
      <c r="L2049" s="3" t="s">
        <v>46</v>
      </c>
      <c r="M2049" s="4">
        <v>1</v>
      </c>
      <c r="N2049" s="5">
        <v>70.400000000000006</v>
      </c>
      <c r="O2049" s="6">
        <v>0</v>
      </c>
      <c r="P2049" s="5">
        <v>32.43</v>
      </c>
      <c r="Q2049" s="5">
        <f t="shared" si="124"/>
        <v>70.400000000000006</v>
      </c>
      <c r="R2049" s="5">
        <f t="shared" si="125"/>
        <v>32.43</v>
      </c>
      <c r="S2049" s="5">
        <f t="shared" si="126"/>
        <v>37.970000000000006</v>
      </c>
      <c r="T2049" s="7">
        <f t="shared" si="127"/>
        <v>0.53934659090909098</v>
      </c>
    </row>
    <row r="2050" spans="1:20" ht="15.5" x14ac:dyDescent="0.35">
      <c r="A2050" s="1">
        <v>4840</v>
      </c>
      <c r="B2050" s="2">
        <v>46299</v>
      </c>
      <c r="C2050" s="3">
        <f>YEAR(SalesDataTable[[#This Row],[Order Date]])</f>
        <v>2026</v>
      </c>
      <c r="D2050" s="8" t="str">
        <f>"Q"&amp;ROUNDUP(MONTH(SalesDataTable[[#This Row],[Order Date]])/3,0)</f>
        <v>Q4</v>
      </c>
      <c r="E2050" s="3">
        <f>MONTH(SalesDataTable[[#This Row],[Order Date]])</f>
        <v>10</v>
      </c>
      <c r="F2050" s="3" t="str">
        <f>TEXT(SalesDataTable[[#This Row],[Order Date]],"MMM")</f>
        <v>Oct</v>
      </c>
      <c r="G2050" s="3" t="s">
        <v>6</v>
      </c>
      <c r="H2050" s="3" t="s">
        <v>43</v>
      </c>
      <c r="I2050" s="3" t="s">
        <v>8</v>
      </c>
      <c r="J2050" s="3" t="s">
        <v>16</v>
      </c>
      <c r="K2050" s="3" t="s">
        <v>23</v>
      </c>
      <c r="L2050" s="3" t="s">
        <v>29</v>
      </c>
      <c r="M2050" s="4">
        <v>6</v>
      </c>
      <c r="N2050" s="5">
        <v>191.08</v>
      </c>
      <c r="O2050" s="6">
        <v>0.1</v>
      </c>
      <c r="P2050" s="5">
        <v>102.93</v>
      </c>
      <c r="Q2050" s="5">
        <f t="shared" ref="Q2050:Q2113" si="128">M2050*N2050*(1-O2050)</f>
        <v>1031.8320000000001</v>
      </c>
      <c r="R2050" s="5">
        <f t="shared" ref="R2050:R2113" si="129">M2050*P2050</f>
        <v>617.58000000000004</v>
      </c>
      <c r="S2050" s="5">
        <f t="shared" ref="S2050:S2113" si="130">Q2050-R2050</f>
        <v>414.25200000000007</v>
      </c>
      <c r="T2050" s="7">
        <f t="shared" ref="T2050:T2113" si="131">IFERROR(S2050/Q2050,0)</f>
        <v>0.40147233270532412</v>
      </c>
    </row>
    <row r="2051" spans="1:20" ht="15.5" x14ac:dyDescent="0.35">
      <c r="A2051" s="1">
        <v>4984</v>
      </c>
      <c r="B2051" s="2">
        <v>46299</v>
      </c>
      <c r="C2051" s="3">
        <f>YEAR(SalesDataTable[[#This Row],[Order Date]])</f>
        <v>2026</v>
      </c>
      <c r="D2051" s="8" t="str">
        <f>"Q"&amp;ROUNDUP(MONTH(SalesDataTable[[#This Row],[Order Date]])/3,0)</f>
        <v>Q4</v>
      </c>
      <c r="E2051" s="3">
        <f>MONTH(SalesDataTable[[#This Row],[Order Date]])</f>
        <v>10</v>
      </c>
      <c r="F2051" s="3" t="str">
        <f>TEXT(SalesDataTable[[#This Row],[Order Date]],"MMM")</f>
        <v>Oct</v>
      </c>
      <c r="G2051" s="3" t="s">
        <v>11</v>
      </c>
      <c r="H2051" s="3" t="s">
        <v>52</v>
      </c>
      <c r="I2051" s="3" t="s">
        <v>2</v>
      </c>
      <c r="J2051" s="3" t="s">
        <v>3</v>
      </c>
      <c r="K2051" s="3" t="s">
        <v>34</v>
      </c>
      <c r="L2051" s="3" t="s">
        <v>42</v>
      </c>
      <c r="M2051" s="4">
        <v>1</v>
      </c>
      <c r="N2051" s="5">
        <v>36.590000000000003</v>
      </c>
      <c r="O2051" s="6">
        <v>0</v>
      </c>
      <c r="P2051" s="5">
        <v>13.62</v>
      </c>
      <c r="Q2051" s="5">
        <f t="shared" si="128"/>
        <v>36.590000000000003</v>
      </c>
      <c r="R2051" s="5">
        <f t="shared" si="129"/>
        <v>13.62</v>
      </c>
      <c r="S2051" s="5">
        <f t="shared" si="130"/>
        <v>22.970000000000006</v>
      </c>
      <c r="T2051" s="7">
        <f t="shared" si="131"/>
        <v>0.62776714949439749</v>
      </c>
    </row>
    <row r="2052" spans="1:20" ht="15.5" x14ac:dyDescent="0.35">
      <c r="A2052" s="1">
        <v>641</v>
      </c>
      <c r="B2052" s="2">
        <v>46300</v>
      </c>
      <c r="C2052" s="3">
        <f>YEAR(SalesDataTable[[#This Row],[Order Date]])</f>
        <v>2026</v>
      </c>
      <c r="D2052" s="8" t="str">
        <f>"Q"&amp;ROUNDUP(MONTH(SalesDataTable[[#This Row],[Order Date]])/3,0)</f>
        <v>Q4</v>
      </c>
      <c r="E2052" s="3">
        <f>MONTH(SalesDataTable[[#This Row],[Order Date]])</f>
        <v>10</v>
      </c>
      <c r="F2052" s="3" t="str">
        <f>TEXT(SalesDataTable[[#This Row],[Order Date]],"MMM")</f>
        <v>Oct</v>
      </c>
      <c r="G2052" s="3" t="s">
        <v>6</v>
      </c>
      <c r="H2052" s="3" t="s">
        <v>41</v>
      </c>
      <c r="I2052" s="3" t="s">
        <v>19</v>
      </c>
      <c r="J2052" s="3" t="s">
        <v>3</v>
      </c>
      <c r="K2052" s="3" t="s">
        <v>23</v>
      </c>
      <c r="L2052" s="3" t="s">
        <v>51</v>
      </c>
      <c r="M2052" s="4">
        <v>2</v>
      </c>
      <c r="N2052" s="5">
        <v>125.38</v>
      </c>
      <c r="O2052" s="6">
        <v>0.05</v>
      </c>
      <c r="P2052" s="5">
        <v>59.12</v>
      </c>
      <c r="Q2052" s="5">
        <f t="shared" si="128"/>
        <v>238.22199999999998</v>
      </c>
      <c r="R2052" s="5">
        <f t="shared" si="129"/>
        <v>118.24</v>
      </c>
      <c r="S2052" s="5">
        <f t="shared" si="130"/>
        <v>119.98199999999999</v>
      </c>
      <c r="T2052" s="7">
        <f t="shared" si="131"/>
        <v>0.5036562534106841</v>
      </c>
    </row>
    <row r="2053" spans="1:20" ht="15.5" x14ac:dyDescent="0.35">
      <c r="A2053" s="1">
        <v>1358</v>
      </c>
      <c r="B2053" s="2">
        <v>46300</v>
      </c>
      <c r="C2053" s="3">
        <f>YEAR(SalesDataTable[[#This Row],[Order Date]])</f>
        <v>2026</v>
      </c>
      <c r="D2053" s="8" t="str">
        <f>"Q"&amp;ROUNDUP(MONTH(SalesDataTable[[#This Row],[Order Date]])/3,0)</f>
        <v>Q4</v>
      </c>
      <c r="E2053" s="3">
        <f>MONTH(SalesDataTable[[#This Row],[Order Date]])</f>
        <v>10</v>
      </c>
      <c r="F2053" s="3" t="str">
        <f>TEXT(SalesDataTable[[#This Row],[Order Date]],"MMM")</f>
        <v>Oct</v>
      </c>
      <c r="G2053" s="3" t="s">
        <v>0</v>
      </c>
      <c r="H2053" s="3" t="s">
        <v>1</v>
      </c>
      <c r="I2053" s="3" t="s">
        <v>2</v>
      </c>
      <c r="J2053" s="3" t="s">
        <v>13</v>
      </c>
      <c r="K2053" s="3" t="s">
        <v>14</v>
      </c>
      <c r="L2053" s="3" t="s">
        <v>15</v>
      </c>
      <c r="M2053" s="4">
        <v>1</v>
      </c>
      <c r="N2053" s="5">
        <v>35.71</v>
      </c>
      <c r="O2053" s="6">
        <v>0</v>
      </c>
      <c r="P2053" s="5">
        <v>13.3</v>
      </c>
      <c r="Q2053" s="5">
        <f t="shared" si="128"/>
        <v>35.71</v>
      </c>
      <c r="R2053" s="5">
        <f t="shared" si="129"/>
        <v>13.3</v>
      </c>
      <c r="S2053" s="5">
        <f t="shared" si="130"/>
        <v>22.41</v>
      </c>
      <c r="T2053" s="7">
        <f t="shared" si="131"/>
        <v>0.62755530663679637</v>
      </c>
    </row>
    <row r="2054" spans="1:20" ht="15.5" x14ac:dyDescent="0.35">
      <c r="A2054" s="1">
        <v>3904</v>
      </c>
      <c r="B2054" s="2">
        <v>46300</v>
      </c>
      <c r="C2054" s="3">
        <f>YEAR(SalesDataTable[[#This Row],[Order Date]])</f>
        <v>2026</v>
      </c>
      <c r="D2054" s="8" t="str">
        <f>"Q"&amp;ROUNDUP(MONTH(SalesDataTable[[#This Row],[Order Date]])/3,0)</f>
        <v>Q4</v>
      </c>
      <c r="E2054" s="3">
        <f>MONTH(SalesDataTable[[#This Row],[Order Date]])</f>
        <v>10</v>
      </c>
      <c r="F2054" s="3" t="str">
        <f>TEXT(SalesDataTable[[#This Row],[Order Date]],"MMM")</f>
        <v>Oct</v>
      </c>
      <c r="G2054" s="3" t="s">
        <v>6</v>
      </c>
      <c r="H2054" s="3" t="s">
        <v>27</v>
      </c>
      <c r="I2054" s="3" t="s">
        <v>2</v>
      </c>
      <c r="J2054" s="3" t="s">
        <v>3</v>
      </c>
      <c r="K2054" s="3" t="s">
        <v>14</v>
      </c>
      <c r="L2054" s="3" t="s">
        <v>32</v>
      </c>
      <c r="M2054" s="4">
        <v>2</v>
      </c>
      <c r="N2054" s="5">
        <v>46.72</v>
      </c>
      <c r="O2054" s="6">
        <v>0</v>
      </c>
      <c r="P2054" s="5">
        <v>18.39</v>
      </c>
      <c r="Q2054" s="5">
        <f t="shared" si="128"/>
        <v>93.44</v>
      </c>
      <c r="R2054" s="5">
        <f t="shared" si="129"/>
        <v>36.78</v>
      </c>
      <c r="S2054" s="5">
        <f t="shared" si="130"/>
        <v>56.66</v>
      </c>
      <c r="T2054" s="7">
        <f t="shared" si="131"/>
        <v>0.60637842465753422</v>
      </c>
    </row>
    <row r="2055" spans="1:20" ht="15.5" x14ac:dyDescent="0.35">
      <c r="A2055" s="1">
        <v>4336</v>
      </c>
      <c r="B2055" s="2">
        <v>46300</v>
      </c>
      <c r="C2055" s="3">
        <f>YEAR(SalesDataTable[[#This Row],[Order Date]])</f>
        <v>2026</v>
      </c>
      <c r="D2055" s="8" t="str">
        <f>"Q"&amp;ROUNDUP(MONTH(SalesDataTable[[#This Row],[Order Date]])/3,0)</f>
        <v>Q4</v>
      </c>
      <c r="E2055" s="3">
        <f>MONTH(SalesDataTable[[#This Row],[Order Date]])</f>
        <v>10</v>
      </c>
      <c r="F2055" s="3" t="str">
        <f>TEXT(SalesDataTable[[#This Row],[Order Date]],"MMM")</f>
        <v>Oct</v>
      </c>
      <c r="G2055" s="3" t="s">
        <v>0</v>
      </c>
      <c r="H2055" s="3" t="s">
        <v>50</v>
      </c>
      <c r="I2055" s="3" t="s">
        <v>28</v>
      </c>
      <c r="J2055" s="3" t="s">
        <v>3</v>
      </c>
      <c r="K2055" s="3" t="s">
        <v>9</v>
      </c>
      <c r="L2055" s="3" t="s">
        <v>17</v>
      </c>
      <c r="M2055" s="4">
        <v>1</v>
      </c>
      <c r="N2055" s="5">
        <v>143.16999999999999</v>
      </c>
      <c r="O2055" s="6">
        <v>0.05</v>
      </c>
      <c r="P2055" s="5">
        <v>81.290000000000006</v>
      </c>
      <c r="Q2055" s="5">
        <f t="shared" si="128"/>
        <v>136.01149999999998</v>
      </c>
      <c r="R2055" s="5">
        <f t="shared" si="129"/>
        <v>81.290000000000006</v>
      </c>
      <c r="S2055" s="5">
        <f t="shared" si="130"/>
        <v>54.721499999999978</v>
      </c>
      <c r="T2055" s="7">
        <f t="shared" si="131"/>
        <v>0.40232995004098904</v>
      </c>
    </row>
    <row r="2056" spans="1:20" ht="15.5" x14ac:dyDescent="0.35">
      <c r="A2056" s="1">
        <v>4705</v>
      </c>
      <c r="B2056" s="2">
        <v>46300</v>
      </c>
      <c r="C2056" s="3">
        <f>YEAR(SalesDataTable[[#This Row],[Order Date]])</f>
        <v>2026</v>
      </c>
      <c r="D2056" s="8" t="str">
        <f>"Q"&amp;ROUNDUP(MONTH(SalesDataTable[[#This Row],[Order Date]])/3,0)</f>
        <v>Q4</v>
      </c>
      <c r="E2056" s="3">
        <f>MONTH(SalesDataTable[[#This Row],[Order Date]])</f>
        <v>10</v>
      </c>
      <c r="F2056" s="3" t="str">
        <f>TEXT(SalesDataTable[[#This Row],[Order Date]],"MMM")</f>
        <v>Oct</v>
      </c>
      <c r="G2056" s="3" t="s">
        <v>0</v>
      </c>
      <c r="H2056" s="3" t="s">
        <v>1</v>
      </c>
      <c r="I2056" s="3" t="s">
        <v>19</v>
      </c>
      <c r="J2056" s="3" t="s">
        <v>3</v>
      </c>
      <c r="K2056" s="3" t="s">
        <v>23</v>
      </c>
      <c r="L2056" s="3" t="s">
        <v>51</v>
      </c>
      <c r="M2056" s="4">
        <v>1</v>
      </c>
      <c r="N2056" s="5">
        <v>125.88</v>
      </c>
      <c r="O2056" s="6">
        <v>0</v>
      </c>
      <c r="P2056" s="5">
        <v>62.46</v>
      </c>
      <c r="Q2056" s="5">
        <f t="shared" si="128"/>
        <v>125.88</v>
      </c>
      <c r="R2056" s="5">
        <f t="shared" si="129"/>
        <v>62.46</v>
      </c>
      <c r="S2056" s="5">
        <f t="shared" si="130"/>
        <v>63.419999999999995</v>
      </c>
      <c r="T2056" s="7">
        <f t="shared" si="131"/>
        <v>0.50381315538608196</v>
      </c>
    </row>
    <row r="2057" spans="1:20" ht="15.5" x14ac:dyDescent="0.35">
      <c r="A2057" s="1">
        <v>1094</v>
      </c>
      <c r="B2057" s="2">
        <v>46301</v>
      </c>
      <c r="C2057" s="3">
        <f>YEAR(SalesDataTable[[#This Row],[Order Date]])</f>
        <v>2026</v>
      </c>
      <c r="D2057" s="8" t="str">
        <f>"Q"&amp;ROUNDUP(MONTH(SalesDataTable[[#This Row],[Order Date]])/3,0)</f>
        <v>Q4</v>
      </c>
      <c r="E2057" s="3">
        <f>MONTH(SalesDataTable[[#This Row],[Order Date]])</f>
        <v>10</v>
      </c>
      <c r="F2057" s="3" t="str">
        <f>TEXT(SalesDataTable[[#This Row],[Order Date]],"MMM")</f>
        <v>Oct</v>
      </c>
      <c r="G2057" s="3" t="s">
        <v>20</v>
      </c>
      <c r="H2057" s="3" t="s">
        <v>21</v>
      </c>
      <c r="I2057" s="3" t="s">
        <v>2</v>
      </c>
      <c r="J2057" s="3" t="s">
        <v>13</v>
      </c>
      <c r="K2057" s="3" t="s">
        <v>34</v>
      </c>
      <c r="L2057" s="3" t="s">
        <v>38</v>
      </c>
      <c r="M2057" s="4">
        <v>2</v>
      </c>
      <c r="N2057" s="5">
        <v>121.81</v>
      </c>
      <c r="O2057" s="6">
        <v>0.05</v>
      </c>
      <c r="P2057" s="5">
        <v>67.72</v>
      </c>
      <c r="Q2057" s="5">
        <f t="shared" si="128"/>
        <v>231.43899999999999</v>
      </c>
      <c r="R2057" s="5">
        <f t="shared" si="129"/>
        <v>135.44</v>
      </c>
      <c r="S2057" s="5">
        <f t="shared" si="130"/>
        <v>95.998999999999995</v>
      </c>
      <c r="T2057" s="7">
        <f t="shared" si="131"/>
        <v>0.41479180259161158</v>
      </c>
    </row>
    <row r="2058" spans="1:20" ht="15.5" x14ac:dyDescent="0.35">
      <c r="A2058" s="1">
        <v>3926</v>
      </c>
      <c r="B2058" s="2">
        <v>46301</v>
      </c>
      <c r="C2058" s="3">
        <f>YEAR(SalesDataTable[[#This Row],[Order Date]])</f>
        <v>2026</v>
      </c>
      <c r="D2058" s="8" t="str">
        <f>"Q"&amp;ROUNDUP(MONTH(SalesDataTable[[#This Row],[Order Date]])/3,0)</f>
        <v>Q4</v>
      </c>
      <c r="E2058" s="3">
        <f>MONTH(SalesDataTable[[#This Row],[Order Date]])</f>
        <v>10</v>
      </c>
      <c r="F2058" s="3" t="str">
        <f>TEXT(SalesDataTable[[#This Row],[Order Date]],"MMM")</f>
        <v>Oct</v>
      </c>
      <c r="G2058" s="3" t="s">
        <v>11</v>
      </c>
      <c r="H2058" s="3" t="s">
        <v>25</v>
      </c>
      <c r="I2058" s="3" t="s">
        <v>2</v>
      </c>
      <c r="J2058" s="3" t="s">
        <v>16</v>
      </c>
      <c r="K2058" s="3" t="s">
        <v>9</v>
      </c>
      <c r="L2058" s="3" t="s">
        <v>37</v>
      </c>
      <c r="M2058" s="4">
        <v>6</v>
      </c>
      <c r="N2058" s="5">
        <v>154.93</v>
      </c>
      <c r="O2058" s="6">
        <v>0.05</v>
      </c>
      <c r="P2058" s="5">
        <v>79.430000000000007</v>
      </c>
      <c r="Q2058" s="5">
        <f t="shared" si="128"/>
        <v>883.101</v>
      </c>
      <c r="R2058" s="5">
        <f t="shared" si="129"/>
        <v>476.58000000000004</v>
      </c>
      <c r="S2058" s="5">
        <f t="shared" si="130"/>
        <v>406.52099999999996</v>
      </c>
      <c r="T2058" s="7">
        <f t="shared" si="131"/>
        <v>0.46033352923391546</v>
      </c>
    </row>
    <row r="2059" spans="1:20" ht="15.5" x14ac:dyDescent="0.35">
      <c r="A2059" s="1">
        <v>524</v>
      </c>
      <c r="B2059" s="2">
        <v>46302</v>
      </c>
      <c r="C2059" s="3">
        <f>YEAR(SalesDataTable[[#This Row],[Order Date]])</f>
        <v>2026</v>
      </c>
      <c r="D2059" s="8" t="str">
        <f>"Q"&amp;ROUNDUP(MONTH(SalesDataTable[[#This Row],[Order Date]])/3,0)</f>
        <v>Q4</v>
      </c>
      <c r="E2059" s="3">
        <f>MONTH(SalesDataTable[[#This Row],[Order Date]])</f>
        <v>10</v>
      </c>
      <c r="F2059" s="3" t="str">
        <f>TEXT(SalesDataTable[[#This Row],[Order Date]],"MMM")</f>
        <v>Oct</v>
      </c>
      <c r="G2059" s="3" t="s">
        <v>20</v>
      </c>
      <c r="H2059" s="3" t="s">
        <v>33</v>
      </c>
      <c r="I2059" s="3" t="s">
        <v>19</v>
      </c>
      <c r="J2059" s="3" t="s">
        <v>13</v>
      </c>
      <c r="K2059" s="3" t="s">
        <v>4</v>
      </c>
      <c r="L2059" s="3" t="s">
        <v>30</v>
      </c>
      <c r="M2059" s="4">
        <v>2</v>
      </c>
      <c r="N2059" s="5">
        <v>101.1</v>
      </c>
      <c r="O2059" s="6">
        <v>0.15</v>
      </c>
      <c r="P2059" s="5">
        <v>51.61</v>
      </c>
      <c r="Q2059" s="5">
        <f t="shared" si="128"/>
        <v>171.86999999999998</v>
      </c>
      <c r="R2059" s="5">
        <f t="shared" si="129"/>
        <v>103.22</v>
      </c>
      <c r="S2059" s="5">
        <f t="shared" si="130"/>
        <v>68.649999999999977</v>
      </c>
      <c r="T2059" s="7">
        <f t="shared" si="131"/>
        <v>0.39942980159422814</v>
      </c>
    </row>
    <row r="2060" spans="1:20" ht="15.5" x14ac:dyDescent="0.35">
      <c r="A2060" s="1">
        <v>2277</v>
      </c>
      <c r="B2060" s="2">
        <v>46302</v>
      </c>
      <c r="C2060" s="3">
        <f>YEAR(SalesDataTable[[#This Row],[Order Date]])</f>
        <v>2026</v>
      </c>
      <c r="D2060" s="8" t="str">
        <f>"Q"&amp;ROUNDUP(MONTH(SalesDataTable[[#This Row],[Order Date]])/3,0)</f>
        <v>Q4</v>
      </c>
      <c r="E2060" s="3">
        <f>MONTH(SalesDataTable[[#This Row],[Order Date]])</f>
        <v>10</v>
      </c>
      <c r="F2060" s="3" t="str">
        <f>TEXT(SalesDataTable[[#This Row],[Order Date]],"MMM")</f>
        <v>Oct</v>
      </c>
      <c r="G2060" s="3" t="s">
        <v>0</v>
      </c>
      <c r="H2060" s="3" t="s">
        <v>1</v>
      </c>
      <c r="I2060" s="3" t="s">
        <v>2</v>
      </c>
      <c r="J2060" s="3" t="s">
        <v>13</v>
      </c>
      <c r="K2060" s="3" t="s">
        <v>4</v>
      </c>
      <c r="L2060" s="3" t="s">
        <v>30</v>
      </c>
      <c r="M2060" s="4">
        <v>2</v>
      </c>
      <c r="N2060" s="5">
        <v>105</v>
      </c>
      <c r="O2060" s="6">
        <v>0</v>
      </c>
      <c r="P2060" s="5">
        <v>50.3</v>
      </c>
      <c r="Q2060" s="5">
        <f t="shared" si="128"/>
        <v>210</v>
      </c>
      <c r="R2060" s="5">
        <f t="shared" si="129"/>
        <v>100.6</v>
      </c>
      <c r="S2060" s="5">
        <f t="shared" si="130"/>
        <v>109.4</v>
      </c>
      <c r="T2060" s="7">
        <f t="shared" si="131"/>
        <v>0.52095238095238094</v>
      </c>
    </row>
    <row r="2061" spans="1:20" ht="15.5" x14ac:dyDescent="0.35">
      <c r="A2061" s="1">
        <v>2442</v>
      </c>
      <c r="B2061" s="2">
        <v>46302</v>
      </c>
      <c r="C2061" s="3">
        <f>YEAR(SalesDataTable[[#This Row],[Order Date]])</f>
        <v>2026</v>
      </c>
      <c r="D2061" s="8" t="str">
        <f>"Q"&amp;ROUNDUP(MONTH(SalesDataTable[[#This Row],[Order Date]])/3,0)</f>
        <v>Q4</v>
      </c>
      <c r="E2061" s="3">
        <f>MONTH(SalesDataTable[[#This Row],[Order Date]])</f>
        <v>10</v>
      </c>
      <c r="F2061" s="3" t="str">
        <f>TEXT(SalesDataTable[[#This Row],[Order Date]],"MMM")</f>
        <v>Oct</v>
      </c>
      <c r="G2061" s="3" t="s">
        <v>11</v>
      </c>
      <c r="H2061" s="3" t="s">
        <v>12</v>
      </c>
      <c r="I2061" s="3" t="s">
        <v>8</v>
      </c>
      <c r="J2061" s="3" t="s">
        <v>16</v>
      </c>
      <c r="K2061" s="3" t="s">
        <v>9</v>
      </c>
      <c r="L2061" s="3" t="s">
        <v>37</v>
      </c>
      <c r="M2061" s="4">
        <v>4</v>
      </c>
      <c r="N2061" s="5">
        <v>157.12</v>
      </c>
      <c r="O2061" s="6">
        <v>0.15</v>
      </c>
      <c r="P2061" s="5">
        <v>77.98</v>
      </c>
      <c r="Q2061" s="5">
        <f t="shared" si="128"/>
        <v>534.20799999999997</v>
      </c>
      <c r="R2061" s="5">
        <f t="shared" si="129"/>
        <v>311.92</v>
      </c>
      <c r="S2061" s="5">
        <f t="shared" si="130"/>
        <v>222.28799999999995</v>
      </c>
      <c r="T2061" s="7">
        <f t="shared" si="131"/>
        <v>0.41610758356295668</v>
      </c>
    </row>
    <row r="2062" spans="1:20" ht="15.5" x14ac:dyDescent="0.35">
      <c r="A2062" s="1">
        <v>2809</v>
      </c>
      <c r="B2062" s="2">
        <v>46302</v>
      </c>
      <c r="C2062" s="3">
        <f>YEAR(SalesDataTable[[#This Row],[Order Date]])</f>
        <v>2026</v>
      </c>
      <c r="D2062" s="8" t="str">
        <f>"Q"&amp;ROUNDUP(MONTH(SalesDataTable[[#This Row],[Order Date]])/3,0)</f>
        <v>Q4</v>
      </c>
      <c r="E2062" s="3">
        <f>MONTH(SalesDataTable[[#This Row],[Order Date]])</f>
        <v>10</v>
      </c>
      <c r="F2062" s="3" t="str">
        <f>TEXT(SalesDataTable[[#This Row],[Order Date]],"MMM")</f>
        <v>Oct</v>
      </c>
      <c r="G2062" s="3" t="s">
        <v>20</v>
      </c>
      <c r="H2062" s="3" t="s">
        <v>33</v>
      </c>
      <c r="I2062" s="3" t="s">
        <v>2</v>
      </c>
      <c r="J2062" s="3" t="s">
        <v>3</v>
      </c>
      <c r="K2062" s="3" t="s">
        <v>9</v>
      </c>
      <c r="L2062" s="3" t="s">
        <v>46</v>
      </c>
      <c r="M2062" s="4">
        <v>3</v>
      </c>
      <c r="N2062" s="5">
        <v>70.239999999999995</v>
      </c>
      <c r="O2062" s="6">
        <v>0.05</v>
      </c>
      <c r="P2062" s="5">
        <v>31.96</v>
      </c>
      <c r="Q2062" s="5">
        <f t="shared" si="128"/>
        <v>200.18399999999997</v>
      </c>
      <c r="R2062" s="5">
        <f t="shared" si="129"/>
        <v>95.88</v>
      </c>
      <c r="S2062" s="5">
        <f t="shared" si="130"/>
        <v>104.30399999999997</v>
      </c>
      <c r="T2062" s="7">
        <f t="shared" si="131"/>
        <v>0.5210406426087999</v>
      </c>
    </row>
    <row r="2063" spans="1:20" ht="15.5" x14ac:dyDescent="0.35">
      <c r="A2063" s="1">
        <v>2946</v>
      </c>
      <c r="B2063" s="2">
        <v>46302</v>
      </c>
      <c r="C2063" s="3">
        <f>YEAR(SalesDataTable[[#This Row],[Order Date]])</f>
        <v>2026</v>
      </c>
      <c r="D2063" s="8" t="str">
        <f>"Q"&amp;ROUNDUP(MONTH(SalesDataTable[[#This Row],[Order Date]])/3,0)</f>
        <v>Q4</v>
      </c>
      <c r="E2063" s="3">
        <f>MONTH(SalesDataTable[[#This Row],[Order Date]])</f>
        <v>10</v>
      </c>
      <c r="F2063" s="3" t="str">
        <f>TEXT(SalesDataTable[[#This Row],[Order Date]],"MMM")</f>
        <v>Oct</v>
      </c>
      <c r="G2063" s="3" t="s">
        <v>11</v>
      </c>
      <c r="H2063" s="3" t="s">
        <v>52</v>
      </c>
      <c r="I2063" s="3" t="s">
        <v>2</v>
      </c>
      <c r="J2063" s="3" t="s">
        <v>3</v>
      </c>
      <c r="K2063" s="3" t="s">
        <v>4</v>
      </c>
      <c r="L2063" s="3" t="s">
        <v>30</v>
      </c>
      <c r="M2063" s="4">
        <v>1</v>
      </c>
      <c r="N2063" s="5">
        <v>103.48</v>
      </c>
      <c r="O2063" s="6">
        <v>0.1</v>
      </c>
      <c r="P2063" s="5">
        <v>51.33</v>
      </c>
      <c r="Q2063" s="5">
        <f t="shared" si="128"/>
        <v>93.132000000000005</v>
      </c>
      <c r="R2063" s="5">
        <f t="shared" si="129"/>
        <v>51.33</v>
      </c>
      <c r="S2063" s="5">
        <f t="shared" si="130"/>
        <v>41.802000000000007</v>
      </c>
      <c r="T2063" s="7">
        <f t="shared" si="131"/>
        <v>0.4488467980930293</v>
      </c>
    </row>
    <row r="2064" spans="1:20" ht="15.5" x14ac:dyDescent="0.35">
      <c r="A2064" s="1">
        <v>4147</v>
      </c>
      <c r="B2064" s="2">
        <v>46302</v>
      </c>
      <c r="C2064" s="3">
        <f>YEAR(SalesDataTable[[#This Row],[Order Date]])</f>
        <v>2026</v>
      </c>
      <c r="D2064" s="8" t="str">
        <f>"Q"&amp;ROUNDUP(MONTH(SalesDataTable[[#This Row],[Order Date]])/3,0)</f>
        <v>Q4</v>
      </c>
      <c r="E2064" s="3">
        <f>MONTH(SalesDataTable[[#This Row],[Order Date]])</f>
        <v>10</v>
      </c>
      <c r="F2064" s="3" t="str">
        <f>TEXT(SalesDataTable[[#This Row],[Order Date]],"MMM")</f>
        <v>Oct</v>
      </c>
      <c r="G2064" s="3" t="s">
        <v>6</v>
      </c>
      <c r="H2064" s="3" t="s">
        <v>43</v>
      </c>
      <c r="I2064" s="3" t="s">
        <v>19</v>
      </c>
      <c r="J2064" s="3" t="s">
        <v>3</v>
      </c>
      <c r="K2064" s="3" t="s">
        <v>4</v>
      </c>
      <c r="L2064" s="3" t="s">
        <v>26</v>
      </c>
      <c r="M2064" s="4">
        <v>3</v>
      </c>
      <c r="N2064" s="5">
        <v>40.770000000000003</v>
      </c>
      <c r="O2064" s="6">
        <v>0.05</v>
      </c>
      <c r="P2064" s="5">
        <v>16.68</v>
      </c>
      <c r="Q2064" s="5">
        <f t="shared" si="128"/>
        <v>116.19449999999999</v>
      </c>
      <c r="R2064" s="5">
        <f t="shared" si="129"/>
        <v>50.04</v>
      </c>
      <c r="S2064" s="5">
        <f t="shared" si="130"/>
        <v>66.154499999999985</v>
      </c>
      <c r="T2064" s="7">
        <f t="shared" si="131"/>
        <v>0.56934278300608021</v>
      </c>
    </row>
    <row r="2065" spans="1:20" ht="15.5" x14ac:dyDescent="0.35">
      <c r="A2065" s="1">
        <v>4164</v>
      </c>
      <c r="B2065" s="2">
        <v>46302</v>
      </c>
      <c r="C2065" s="3">
        <f>YEAR(SalesDataTable[[#This Row],[Order Date]])</f>
        <v>2026</v>
      </c>
      <c r="D2065" s="8" t="str">
        <f>"Q"&amp;ROUNDUP(MONTH(SalesDataTable[[#This Row],[Order Date]])/3,0)</f>
        <v>Q4</v>
      </c>
      <c r="E2065" s="3">
        <f>MONTH(SalesDataTable[[#This Row],[Order Date]])</f>
        <v>10</v>
      </c>
      <c r="F2065" s="3" t="str">
        <f>TEXT(SalesDataTable[[#This Row],[Order Date]],"MMM")</f>
        <v>Oct</v>
      </c>
      <c r="G2065" s="3" t="s">
        <v>0</v>
      </c>
      <c r="H2065" s="3" t="s">
        <v>36</v>
      </c>
      <c r="I2065" s="3" t="s">
        <v>19</v>
      </c>
      <c r="J2065" s="3" t="s">
        <v>13</v>
      </c>
      <c r="K2065" s="3" t="s">
        <v>9</v>
      </c>
      <c r="L2065" s="3" t="s">
        <v>17</v>
      </c>
      <c r="M2065" s="4">
        <v>2</v>
      </c>
      <c r="N2065" s="5">
        <v>143.41999999999999</v>
      </c>
      <c r="O2065" s="6">
        <v>0</v>
      </c>
      <c r="P2065" s="5">
        <v>81.44</v>
      </c>
      <c r="Q2065" s="5">
        <f t="shared" si="128"/>
        <v>286.83999999999997</v>
      </c>
      <c r="R2065" s="5">
        <f t="shared" si="129"/>
        <v>162.88</v>
      </c>
      <c r="S2065" s="5">
        <f t="shared" si="130"/>
        <v>123.95999999999998</v>
      </c>
      <c r="T2065" s="7">
        <f t="shared" si="131"/>
        <v>0.43215730023706594</v>
      </c>
    </row>
    <row r="2066" spans="1:20" ht="15.5" x14ac:dyDescent="0.35">
      <c r="A2066" s="1">
        <v>4275</v>
      </c>
      <c r="B2066" s="2">
        <v>46302</v>
      </c>
      <c r="C2066" s="3">
        <f>YEAR(SalesDataTable[[#This Row],[Order Date]])</f>
        <v>2026</v>
      </c>
      <c r="D2066" s="8" t="str">
        <f>"Q"&amp;ROUNDUP(MONTH(SalesDataTable[[#This Row],[Order Date]])/3,0)</f>
        <v>Q4</v>
      </c>
      <c r="E2066" s="3">
        <f>MONTH(SalesDataTable[[#This Row],[Order Date]])</f>
        <v>10</v>
      </c>
      <c r="F2066" s="3" t="str">
        <f>TEXT(SalesDataTable[[#This Row],[Order Date]],"MMM")</f>
        <v>Oct</v>
      </c>
      <c r="G2066" s="3" t="s">
        <v>20</v>
      </c>
      <c r="H2066" s="3" t="s">
        <v>31</v>
      </c>
      <c r="I2066" s="3" t="s">
        <v>28</v>
      </c>
      <c r="J2066" s="3" t="s">
        <v>3</v>
      </c>
      <c r="K2066" s="3" t="s">
        <v>4</v>
      </c>
      <c r="L2066" s="3" t="s">
        <v>22</v>
      </c>
      <c r="M2066" s="4">
        <v>1</v>
      </c>
      <c r="N2066" s="5">
        <v>49.56</v>
      </c>
      <c r="O2066" s="6">
        <v>0.05</v>
      </c>
      <c r="P2066" s="5">
        <v>22.88</v>
      </c>
      <c r="Q2066" s="5">
        <f t="shared" si="128"/>
        <v>47.082000000000001</v>
      </c>
      <c r="R2066" s="5">
        <f t="shared" si="129"/>
        <v>22.88</v>
      </c>
      <c r="S2066" s="5">
        <f t="shared" si="130"/>
        <v>24.202000000000002</v>
      </c>
      <c r="T2066" s="7">
        <f t="shared" si="131"/>
        <v>0.51403933562720361</v>
      </c>
    </row>
    <row r="2067" spans="1:20" ht="15.5" x14ac:dyDescent="0.35">
      <c r="A2067" s="1">
        <v>5062</v>
      </c>
      <c r="B2067" s="2">
        <v>46302</v>
      </c>
      <c r="C2067" s="3">
        <f>YEAR(SalesDataTable[[#This Row],[Order Date]])</f>
        <v>2026</v>
      </c>
      <c r="D2067" s="8" t="str">
        <f>"Q"&amp;ROUNDUP(MONTH(SalesDataTable[[#This Row],[Order Date]])/3,0)</f>
        <v>Q4</v>
      </c>
      <c r="E2067" s="3">
        <f>MONTH(SalesDataTable[[#This Row],[Order Date]])</f>
        <v>10</v>
      </c>
      <c r="F2067" s="3" t="str">
        <f>TEXT(SalesDataTable[[#This Row],[Order Date]],"MMM")</f>
        <v>Oct</v>
      </c>
      <c r="G2067" s="3" t="s">
        <v>6</v>
      </c>
      <c r="H2067" s="3" t="s">
        <v>43</v>
      </c>
      <c r="I2067" s="3" t="s">
        <v>2</v>
      </c>
      <c r="J2067" s="3" t="s">
        <v>3</v>
      </c>
      <c r="K2067" s="3" t="s">
        <v>14</v>
      </c>
      <c r="L2067" s="3" t="s">
        <v>44</v>
      </c>
      <c r="M2067" s="4">
        <v>4</v>
      </c>
      <c r="N2067" s="5">
        <v>131.05000000000001</v>
      </c>
      <c r="O2067" s="6">
        <v>0</v>
      </c>
      <c r="P2067" s="5">
        <v>67.37</v>
      </c>
      <c r="Q2067" s="5">
        <f t="shared" si="128"/>
        <v>524.20000000000005</v>
      </c>
      <c r="R2067" s="5">
        <f t="shared" si="129"/>
        <v>269.48</v>
      </c>
      <c r="S2067" s="5">
        <f t="shared" si="130"/>
        <v>254.72000000000003</v>
      </c>
      <c r="T2067" s="7">
        <f t="shared" si="131"/>
        <v>0.48592140404425793</v>
      </c>
    </row>
    <row r="2068" spans="1:20" ht="15.5" x14ac:dyDescent="0.35">
      <c r="A2068" s="1">
        <v>1126</v>
      </c>
      <c r="B2068" s="2">
        <v>46303</v>
      </c>
      <c r="C2068" s="3">
        <f>YEAR(SalesDataTable[[#This Row],[Order Date]])</f>
        <v>2026</v>
      </c>
      <c r="D2068" s="8" t="str">
        <f>"Q"&amp;ROUNDUP(MONTH(SalesDataTable[[#This Row],[Order Date]])/3,0)</f>
        <v>Q4</v>
      </c>
      <c r="E2068" s="3">
        <f>MONTH(SalesDataTable[[#This Row],[Order Date]])</f>
        <v>10</v>
      </c>
      <c r="F2068" s="3" t="str">
        <f>TEXT(SalesDataTable[[#This Row],[Order Date]],"MMM")</f>
        <v>Oct</v>
      </c>
      <c r="G2068" s="3" t="s">
        <v>0</v>
      </c>
      <c r="H2068" s="3" t="s">
        <v>36</v>
      </c>
      <c r="I2068" s="3" t="s">
        <v>2</v>
      </c>
      <c r="J2068" s="3" t="s">
        <v>16</v>
      </c>
      <c r="K2068" s="3" t="s">
        <v>4</v>
      </c>
      <c r="L2068" s="3" t="s">
        <v>22</v>
      </c>
      <c r="M2068" s="4">
        <v>1</v>
      </c>
      <c r="N2068" s="5">
        <v>51.35</v>
      </c>
      <c r="O2068" s="6">
        <v>0</v>
      </c>
      <c r="P2068" s="5">
        <v>22.98</v>
      </c>
      <c r="Q2068" s="5">
        <f t="shared" si="128"/>
        <v>51.35</v>
      </c>
      <c r="R2068" s="5">
        <f t="shared" si="129"/>
        <v>22.98</v>
      </c>
      <c r="S2068" s="5">
        <f t="shared" si="130"/>
        <v>28.37</v>
      </c>
      <c r="T2068" s="7">
        <f t="shared" si="131"/>
        <v>0.55248296007789677</v>
      </c>
    </row>
    <row r="2069" spans="1:20" ht="15.5" x14ac:dyDescent="0.35">
      <c r="A2069" s="1">
        <v>1865</v>
      </c>
      <c r="B2069" s="2">
        <v>46303</v>
      </c>
      <c r="C2069" s="3">
        <f>YEAR(SalesDataTable[[#This Row],[Order Date]])</f>
        <v>2026</v>
      </c>
      <c r="D2069" s="8" t="str">
        <f>"Q"&amp;ROUNDUP(MONTH(SalesDataTable[[#This Row],[Order Date]])/3,0)</f>
        <v>Q4</v>
      </c>
      <c r="E2069" s="3">
        <f>MONTH(SalesDataTable[[#This Row],[Order Date]])</f>
        <v>10</v>
      </c>
      <c r="F2069" s="3" t="str">
        <f>TEXT(SalesDataTable[[#This Row],[Order Date]],"MMM")</f>
        <v>Oct</v>
      </c>
      <c r="G2069" s="3" t="s">
        <v>20</v>
      </c>
      <c r="H2069" s="3" t="s">
        <v>33</v>
      </c>
      <c r="I2069" s="3" t="s">
        <v>2</v>
      </c>
      <c r="J2069" s="3" t="s">
        <v>3</v>
      </c>
      <c r="K2069" s="3" t="s">
        <v>34</v>
      </c>
      <c r="L2069" s="3" t="s">
        <v>35</v>
      </c>
      <c r="M2069" s="4">
        <v>1</v>
      </c>
      <c r="N2069" s="5">
        <v>39.659999999999997</v>
      </c>
      <c r="O2069" s="6">
        <v>0</v>
      </c>
      <c r="P2069" s="5">
        <v>14.39</v>
      </c>
      <c r="Q2069" s="5">
        <f t="shared" si="128"/>
        <v>39.659999999999997</v>
      </c>
      <c r="R2069" s="5">
        <f t="shared" si="129"/>
        <v>14.39</v>
      </c>
      <c r="S2069" s="5">
        <f t="shared" si="130"/>
        <v>25.269999999999996</v>
      </c>
      <c r="T2069" s="7">
        <f t="shared" si="131"/>
        <v>0.63716591023701463</v>
      </c>
    </row>
    <row r="2070" spans="1:20" ht="15.5" x14ac:dyDescent="0.35">
      <c r="A2070" s="1">
        <v>2471</v>
      </c>
      <c r="B2070" s="2">
        <v>46303</v>
      </c>
      <c r="C2070" s="3">
        <f>YEAR(SalesDataTable[[#This Row],[Order Date]])</f>
        <v>2026</v>
      </c>
      <c r="D2070" s="8" t="str">
        <f>"Q"&amp;ROUNDUP(MONTH(SalesDataTable[[#This Row],[Order Date]])/3,0)</f>
        <v>Q4</v>
      </c>
      <c r="E2070" s="3">
        <f>MONTH(SalesDataTable[[#This Row],[Order Date]])</f>
        <v>10</v>
      </c>
      <c r="F2070" s="3" t="str">
        <f>TEXT(SalesDataTable[[#This Row],[Order Date]],"MMM")</f>
        <v>Oct</v>
      </c>
      <c r="G2070" s="3" t="s">
        <v>20</v>
      </c>
      <c r="H2070" s="3" t="s">
        <v>47</v>
      </c>
      <c r="I2070" s="3" t="s">
        <v>19</v>
      </c>
      <c r="J2070" s="3" t="s">
        <v>13</v>
      </c>
      <c r="K2070" s="3" t="s">
        <v>34</v>
      </c>
      <c r="L2070" s="3" t="s">
        <v>35</v>
      </c>
      <c r="M2070" s="4">
        <v>1</v>
      </c>
      <c r="N2070" s="5">
        <v>39.79</v>
      </c>
      <c r="O2070" s="6">
        <v>0</v>
      </c>
      <c r="P2070" s="5">
        <v>14.76</v>
      </c>
      <c r="Q2070" s="5">
        <f t="shared" si="128"/>
        <v>39.79</v>
      </c>
      <c r="R2070" s="5">
        <f t="shared" si="129"/>
        <v>14.76</v>
      </c>
      <c r="S2070" s="5">
        <f t="shared" si="130"/>
        <v>25.03</v>
      </c>
      <c r="T2070" s="7">
        <f t="shared" si="131"/>
        <v>0.62905252576024129</v>
      </c>
    </row>
    <row r="2071" spans="1:20" ht="15.5" x14ac:dyDescent="0.35">
      <c r="A2071" s="1">
        <v>3208</v>
      </c>
      <c r="B2071" s="2">
        <v>46303</v>
      </c>
      <c r="C2071" s="3">
        <f>YEAR(SalesDataTable[[#This Row],[Order Date]])</f>
        <v>2026</v>
      </c>
      <c r="D2071" s="8" t="str">
        <f>"Q"&amp;ROUNDUP(MONTH(SalesDataTable[[#This Row],[Order Date]])/3,0)</f>
        <v>Q4</v>
      </c>
      <c r="E2071" s="3">
        <f>MONTH(SalesDataTable[[#This Row],[Order Date]])</f>
        <v>10</v>
      </c>
      <c r="F2071" s="3" t="str">
        <f>TEXT(SalesDataTable[[#This Row],[Order Date]],"MMM")</f>
        <v>Oct</v>
      </c>
      <c r="G2071" s="3" t="s">
        <v>11</v>
      </c>
      <c r="H2071" s="3" t="s">
        <v>39</v>
      </c>
      <c r="I2071" s="3" t="s">
        <v>8</v>
      </c>
      <c r="J2071" s="3" t="s">
        <v>13</v>
      </c>
      <c r="K2071" s="3" t="s">
        <v>4</v>
      </c>
      <c r="L2071" s="3" t="s">
        <v>26</v>
      </c>
      <c r="M2071" s="4">
        <v>6</v>
      </c>
      <c r="N2071" s="5">
        <v>41.27</v>
      </c>
      <c r="O2071" s="6">
        <v>0.1</v>
      </c>
      <c r="P2071" s="5">
        <v>16.61</v>
      </c>
      <c r="Q2071" s="5">
        <f t="shared" si="128"/>
        <v>222.858</v>
      </c>
      <c r="R2071" s="5">
        <f t="shared" si="129"/>
        <v>99.66</v>
      </c>
      <c r="S2071" s="5">
        <f t="shared" si="130"/>
        <v>123.19800000000001</v>
      </c>
      <c r="T2071" s="7">
        <f t="shared" si="131"/>
        <v>0.55280941227149127</v>
      </c>
    </row>
    <row r="2072" spans="1:20" ht="15.5" x14ac:dyDescent="0.35">
      <c r="A2072" s="1">
        <v>4285</v>
      </c>
      <c r="B2072" s="2">
        <v>46303</v>
      </c>
      <c r="C2072" s="3">
        <f>YEAR(SalesDataTable[[#This Row],[Order Date]])</f>
        <v>2026</v>
      </c>
      <c r="D2072" s="8" t="str">
        <f>"Q"&amp;ROUNDUP(MONTH(SalesDataTable[[#This Row],[Order Date]])/3,0)</f>
        <v>Q4</v>
      </c>
      <c r="E2072" s="3">
        <f>MONTH(SalesDataTable[[#This Row],[Order Date]])</f>
        <v>10</v>
      </c>
      <c r="F2072" s="3" t="str">
        <f>TEXT(SalesDataTable[[#This Row],[Order Date]],"MMM")</f>
        <v>Oct</v>
      </c>
      <c r="G2072" s="3" t="s">
        <v>20</v>
      </c>
      <c r="H2072" s="3" t="s">
        <v>21</v>
      </c>
      <c r="I2072" s="3" t="s">
        <v>2</v>
      </c>
      <c r="J2072" s="3" t="s">
        <v>3</v>
      </c>
      <c r="K2072" s="3" t="s">
        <v>9</v>
      </c>
      <c r="L2072" s="3" t="s">
        <v>10</v>
      </c>
      <c r="M2072" s="4">
        <v>1</v>
      </c>
      <c r="N2072" s="5">
        <v>93.39</v>
      </c>
      <c r="O2072" s="6">
        <v>0</v>
      </c>
      <c r="P2072" s="5">
        <v>45.98</v>
      </c>
      <c r="Q2072" s="5">
        <f t="shared" si="128"/>
        <v>93.39</v>
      </c>
      <c r="R2072" s="5">
        <f t="shared" si="129"/>
        <v>45.98</v>
      </c>
      <c r="S2072" s="5">
        <f t="shared" si="130"/>
        <v>47.410000000000004</v>
      </c>
      <c r="T2072" s="7">
        <f t="shared" si="131"/>
        <v>0.50765606595995294</v>
      </c>
    </row>
    <row r="2073" spans="1:20" ht="15.5" x14ac:dyDescent="0.35">
      <c r="A2073" s="1">
        <v>261</v>
      </c>
      <c r="B2073" s="2">
        <v>46304</v>
      </c>
      <c r="C2073" s="3">
        <f>YEAR(SalesDataTable[[#This Row],[Order Date]])</f>
        <v>2026</v>
      </c>
      <c r="D2073" s="8" t="str">
        <f>"Q"&amp;ROUNDUP(MONTH(SalesDataTable[[#This Row],[Order Date]])/3,0)</f>
        <v>Q4</v>
      </c>
      <c r="E2073" s="3">
        <f>MONTH(SalesDataTable[[#This Row],[Order Date]])</f>
        <v>10</v>
      </c>
      <c r="F2073" s="3" t="str">
        <f>TEXT(SalesDataTable[[#This Row],[Order Date]],"MMM")</f>
        <v>Oct</v>
      </c>
      <c r="G2073" s="3" t="s">
        <v>11</v>
      </c>
      <c r="H2073" s="3" t="s">
        <v>18</v>
      </c>
      <c r="I2073" s="3" t="s">
        <v>2</v>
      </c>
      <c r="J2073" s="3" t="s">
        <v>16</v>
      </c>
      <c r="K2073" s="3" t="s">
        <v>23</v>
      </c>
      <c r="L2073" s="3" t="s">
        <v>24</v>
      </c>
      <c r="M2073" s="4">
        <v>1</v>
      </c>
      <c r="N2073" s="5">
        <v>336.56</v>
      </c>
      <c r="O2073" s="6">
        <v>0</v>
      </c>
      <c r="P2073" s="5">
        <v>189.74</v>
      </c>
      <c r="Q2073" s="5">
        <f t="shared" si="128"/>
        <v>336.56</v>
      </c>
      <c r="R2073" s="5">
        <f t="shared" si="129"/>
        <v>189.74</v>
      </c>
      <c r="S2073" s="5">
        <f t="shared" si="130"/>
        <v>146.82</v>
      </c>
      <c r="T2073" s="7">
        <f t="shared" si="131"/>
        <v>0.43623722367482765</v>
      </c>
    </row>
    <row r="2074" spans="1:20" ht="15.5" x14ac:dyDescent="0.35">
      <c r="A2074" s="1">
        <v>291</v>
      </c>
      <c r="B2074" s="2">
        <v>46304</v>
      </c>
      <c r="C2074" s="3">
        <f>YEAR(SalesDataTable[[#This Row],[Order Date]])</f>
        <v>2026</v>
      </c>
      <c r="D2074" s="8" t="str">
        <f>"Q"&amp;ROUNDUP(MONTH(SalesDataTable[[#This Row],[Order Date]])/3,0)</f>
        <v>Q4</v>
      </c>
      <c r="E2074" s="3">
        <f>MONTH(SalesDataTable[[#This Row],[Order Date]])</f>
        <v>10</v>
      </c>
      <c r="F2074" s="3" t="str">
        <f>TEXT(SalesDataTable[[#This Row],[Order Date]],"MMM")</f>
        <v>Oct</v>
      </c>
      <c r="G2074" s="3" t="s">
        <v>11</v>
      </c>
      <c r="H2074" s="3" t="s">
        <v>12</v>
      </c>
      <c r="I2074" s="3" t="s">
        <v>2</v>
      </c>
      <c r="J2074" s="3" t="s">
        <v>13</v>
      </c>
      <c r="K2074" s="3" t="s">
        <v>14</v>
      </c>
      <c r="L2074" s="3" t="s">
        <v>44</v>
      </c>
      <c r="M2074" s="4">
        <v>2</v>
      </c>
      <c r="N2074" s="5">
        <v>132.47999999999999</v>
      </c>
      <c r="O2074" s="6">
        <v>0.1</v>
      </c>
      <c r="P2074" s="5">
        <v>67.48</v>
      </c>
      <c r="Q2074" s="5">
        <f t="shared" si="128"/>
        <v>238.464</v>
      </c>
      <c r="R2074" s="5">
        <f t="shared" si="129"/>
        <v>134.96</v>
      </c>
      <c r="S2074" s="5">
        <f t="shared" si="130"/>
        <v>103.50399999999999</v>
      </c>
      <c r="T2074" s="7">
        <f t="shared" si="131"/>
        <v>0.43404455179817497</v>
      </c>
    </row>
    <row r="2075" spans="1:20" ht="15.5" x14ac:dyDescent="0.35">
      <c r="A2075" s="1">
        <v>670</v>
      </c>
      <c r="B2075" s="2">
        <v>46304</v>
      </c>
      <c r="C2075" s="3">
        <f>YEAR(SalesDataTable[[#This Row],[Order Date]])</f>
        <v>2026</v>
      </c>
      <c r="D2075" s="8" t="str">
        <f>"Q"&amp;ROUNDUP(MONTH(SalesDataTable[[#This Row],[Order Date]])/3,0)</f>
        <v>Q4</v>
      </c>
      <c r="E2075" s="3">
        <f>MONTH(SalesDataTable[[#This Row],[Order Date]])</f>
        <v>10</v>
      </c>
      <c r="F2075" s="3" t="str">
        <f>TEXT(SalesDataTable[[#This Row],[Order Date]],"MMM")</f>
        <v>Oct</v>
      </c>
      <c r="G2075" s="3" t="s">
        <v>6</v>
      </c>
      <c r="H2075" s="3" t="s">
        <v>49</v>
      </c>
      <c r="I2075" s="3" t="s">
        <v>19</v>
      </c>
      <c r="J2075" s="3" t="s">
        <v>3</v>
      </c>
      <c r="K2075" s="3" t="s">
        <v>9</v>
      </c>
      <c r="L2075" s="3" t="s">
        <v>10</v>
      </c>
      <c r="M2075" s="4">
        <v>1</v>
      </c>
      <c r="N2075" s="5">
        <v>92.59</v>
      </c>
      <c r="O2075" s="6">
        <v>0</v>
      </c>
      <c r="P2075" s="5">
        <v>44.46</v>
      </c>
      <c r="Q2075" s="5">
        <f t="shared" si="128"/>
        <v>92.59</v>
      </c>
      <c r="R2075" s="5">
        <f t="shared" si="129"/>
        <v>44.46</v>
      </c>
      <c r="S2075" s="5">
        <f t="shared" si="130"/>
        <v>48.13</v>
      </c>
      <c r="T2075" s="7">
        <f t="shared" si="131"/>
        <v>0.51981855491953777</v>
      </c>
    </row>
    <row r="2076" spans="1:20" ht="15.5" x14ac:dyDescent="0.35">
      <c r="A2076" s="1">
        <v>1306</v>
      </c>
      <c r="B2076" s="2">
        <v>46304</v>
      </c>
      <c r="C2076" s="3">
        <f>YEAR(SalesDataTable[[#This Row],[Order Date]])</f>
        <v>2026</v>
      </c>
      <c r="D2076" s="8" t="str">
        <f>"Q"&amp;ROUNDUP(MONTH(SalesDataTable[[#This Row],[Order Date]])/3,0)</f>
        <v>Q4</v>
      </c>
      <c r="E2076" s="3">
        <f>MONTH(SalesDataTable[[#This Row],[Order Date]])</f>
        <v>10</v>
      </c>
      <c r="F2076" s="3" t="str">
        <f>TEXT(SalesDataTable[[#This Row],[Order Date]],"MMM")</f>
        <v>Oct</v>
      </c>
      <c r="G2076" s="3" t="s">
        <v>20</v>
      </c>
      <c r="H2076" s="3" t="s">
        <v>33</v>
      </c>
      <c r="I2076" s="3" t="s">
        <v>19</v>
      </c>
      <c r="J2076" s="3" t="s">
        <v>16</v>
      </c>
      <c r="K2076" s="3" t="s">
        <v>34</v>
      </c>
      <c r="L2076" s="3" t="s">
        <v>42</v>
      </c>
      <c r="M2076" s="4">
        <v>1</v>
      </c>
      <c r="N2076" s="5">
        <v>35.450000000000003</v>
      </c>
      <c r="O2076" s="6">
        <v>0.05</v>
      </c>
      <c r="P2076" s="5">
        <v>14.23</v>
      </c>
      <c r="Q2076" s="5">
        <f t="shared" si="128"/>
        <v>33.677500000000002</v>
      </c>
      <c r="R2076" s="5">
        <f t="shared" si="129"/>
        <v>14.23</v>
      </c>
      <c r="S2076" s="5">
        <f t="shared" si="130"/>
        <v>19.447500000000002</v>
      </c>
      <c r="T2076" s="7">
        <f t="shared" si="131"/>
        <v>0.57746269764679681</v>
      </c>
    </row>
    <row r="2077" spans="1:20" ht="15.5" x14ac:dyDescent="0.35">
      <c r="A2077" s="1">
        <v>2400</v>
      </c>
      <c r="B2077" s="2">
        <v>46304</v>
      </c>
      <c r="C2077" s="3">
        <f>YEAR(SalesDataTable[[#This Row],[Order Date]])</f>
        <v>2026</v>
      </c>
      <c r="D2077" s="8" t="str">
        <f>"Q"&amp;ROUNDUP(MONTH(SalesDataTable[[#This Row],[Order Date]])/3,0)</f>
        <v>Q4</v>
      </c>
      <c r="E2077" s="3">
        <f>MONTH(SalesDataTable[[#This Row],[Order Date]])</f>
        <v>10</v>
      </c>
      <c r="F2077" s="3" t="str">
        <f>TEXT(SalesDataTable[[#This Row],[Order Date]],"MMM")</f>
        <v>Oct</v>
      </c>
      <c r="G2077" s="3" t="s">
        <v>11</v>
      </c>
      <c r="H2077" s="3" t="s">
        <v>12</v>
      </c>
      <c r="I2077" s="3" t="s">
        <v>2</v>
      </c>
      <c r="J2077" s="3" t="s">
        <v>13</v>
      </c>
      <c r="K2077" s="3" t="s">
        <v>9</v>
      </c>
      <c r="L2077" s="3" t="s">
        <v>10</v>
      </c>
      <c r="M2077" s="4">
        <v>2</v>
      </c>
      <c r="N2077" s="5">
        <v>93.83</v>
      </c>
      <c r="O2077" s="6">
        <v>0.1</v>
      </c>
      <c r="P2077" s="5">
        <v>44.27</v>
      </c>
      <c r="Q2077" s="5">
        <f t="shared" si="128"/>
        <v>168.89400000000001</v>
      </c>
      <c r="R2077" s="5">
        <f t="shared" si="129"/>
        <v>88.54</v>
      </c>
      <c r="S2077" s="5">
        <f t="shared" si="130"/>
        <v>80.353999999999999</v>
      </c>
      <c r="T2077" s="7">
        <f t="shared" si="131"/>
        <v>0.47576586498040191</v>
      </c>
    </row>
    <row r="2078" spans="1:20" ht="15.5" x14ac:dyDescent="0.35">
      <c r="A2078" s="1">
        <v>3816</v>
      </c>
      <c r="B2078" s="2">
        <v>46304</v>
      </c>
      <c r="C2078" s="3">
        <f>YEAR(SalesDataTable[[#This Row],[Order Date]])</f>
        <v>2026</v>
      </c>
      <c r="D2078" s="8" t="str">
        <f>"Q"&amp;ROUNDUP(MONTH(SalesDataTable[[#This Row],[Order Date]])/3,0)</f>
        <v>Q4</v>
      </c>
      <c r="E2078" s="3">
        <f>MONTH(SalesDataTable[[#This Row],[Order Date]])</f>
        <v>10</v>
      </c>
      <c r="F2078" s="3" t="str">
        <f>TEXT(SalesDataTable[[#This Row],[Order Date]],"MMM")</f>
        <v>Oct</v>
      </c>
      <c r="G2078" s="3" t="s">
        <v>6</v>
      </c>
      <c r="H2078" s="3" t="s">
        <v>43</v>
      </c>
      <c r="I2078" s="3" t="s">
        <v>2</v>
      </c>
      <c r="J2078" s="3" t="s">
        <v>13</v>
      </c>
      <c r="K2078" s="3" t="s">
        <v>34</v>
      </c>
      <c r="L2078" s="3" t="s">
        <v>42</v>
      </c>
      <c r="M2078" s="4">
        <v>1</v>
      </c>
      <c r="N2078" s="5">
        <v>36.32</v>
      </c>
      <c r="O2078" s="6">
        <v>0</v>
      </c>
      <c r="P2078" s="5">
        <v>13.6</v>
      </c>
      <c r="Q2078" s="5">
        <f t="shared" si="128"/>
        <v>36.32</v>
      </c>
      <c r="R2078" s="5">
        <f t="shared" si="129"/>
        <v>13.6</v>
      </c>
      <c r="S2078" s="5">
        <f t="shared" si="130"/>
        <v>22.72</v>
      </c>
      <c r="T2078" s="7">
        <f t="shared" si="131"/>
        <v>0.62555066079295152</v>
      </c>
    </row>
    <row r="2079" spans="1:20" ht="15.5" x14ac:dyDescent="0.35">
      <c r="A2079" s="1">
        <v>4038</v>
      </c>
      <c r="B2079" s="2">
        <v>46304</v>
      </c>
      <c r="C2079" s="3">
        <f>YEAR(SalesDataTable[[#This Row],[Order Date]])</f>
        <v>2026</v>
      </c>
      <c r="D2079" s="8" t="str">
        <f>"Q"&amp;ROUNDUP(MONTH(SalesDataTable[[#This Row],[Order Date]])/3,0)</f>
        <v>Q4</v>
      </c>
      <c r="E2079" s="3">
        <f>MONTH(SalesDataTable[[#This Row],[Order Date]])</f>
        <v>10</v>
      </c>
      <c r="F2079" s="3" t="str">
        <f>TEXT(SalesDataTable[[#This Row],[Order Date]],"MMM")</f>
        <v>Oct</v>
      </c>
      <c r="G2079" s="3" t="s">
        <v>0</v>
      </c>
      <c r="H2079" s="3" t="s">
        <v>50</v>
      </c>
      <c r="I2079" s="3" t="s">
        <v>2</v>
      </c>
      <c r="J2079" s="3" t="s">
        <v>3</v>
      </c>
      <c r="K2079" s="3" t="s">
        <v>34</v>
      </c>
      <c r="L2079" s="3" t="s">
        <v>38</v>
      </c>
      <c r="M2079" s="4">
        <v>2</v>
      </c>
      <c r="N2079" s="5">
        <v>125.56</v>
      </c>
      <c r="O2079" s="6">
        <v>0.1</v>
      </c>
      <c r="P2079" s="5">
        <v>67.260000000000005</v>
      </c>
      <c r="Q2079" s="5">
        <f t="shared" si="128"/>
        <v>226.00800000000001</v>
      </c>
      <c r="R2079" s="5">
        <f t="shared" si="129"/>
        <v>134.52000000000001</v>
      </c>
      <c r="S2079" s="5">
        <f t="shared" si="130"/>
        <v>91.488</v>
      </c>
      <c r="T2079" s="7">
        <f t="shared" si="131"/>
        <v>0.40479983009450993</v>
      </c>
    </row>
    <row r="2080" spans="1:20" ht="15.5" x14ac:dyDescent="0.35">
      <c r="A2080" s="1">
        <v>4686</v>
      </c>
      <c r="B2080" s="2">
        <v>46304</v>
      </c>
      <c r="C2080" s="3">
        <f>YEAR(SalesDataTable[[#This Row],[Order Date]])</f>
        <v>2026</v>
      </c>
      <c r="D2080" s="8" t="str">
        <f>"Q"&amp;ROUNDUP(MONTH(SalesDataTable[[#This Row],[Order Date]])/3,0)</f>
        <v>Q4</v>
      </c>
      <c r="E2080" s="3">
        <f>MONTH(SalesDataTable[[#This Row],[Order Date]])</f>
        <v>10</v>
      </c>
      <c r="F2080" s="3" t="str">
        <f>TEXT(SalesDataTable[[#This Row],[Order Date]],"MMM")</f>
        <v>Oct</v>
      </c>
      <c r="G2080" s="3" t="s">
        <v>0</v>
      </c>
      <c r="H2080" s="3" t="s">
        <v>50</v>
      </c>
      <c r="I2080" s="3" t="s">
        <v>28</v>
      </c>
      <c r="J2080" s="3" t="s">
        <v>13</v>
      </c>
      <c r="K2080" s="3" t="s">
        <v>23</v>
      </c>
      <c r="L2080" s="3" t="s">
        <v>51</v>
      </c>
      <c r="M2080" s="4">
        <v>2</v>
      </c>
      <c r="N2080" s="5">
        <v>124.91</v>
      </c>
      <c r="O2080" s="6">
        <v>0</v>
      </c>
      <c r="P2080" s="5">
        <v>60.33</v>
      </c>
      <c r="Q2080" s="5">
        <f t="shared" si="128"/>
        <v>249.82</v>
      </c>
      <c r="R2080" s="5">
        <f t="shared" si="129"/>
        <v>120.66</v>
      </c>
      <c r="S2080" s="5">
        <f t="shared" si="130"/>
        <v>129.16</v>
      </c>
      <c r="T2080" s="7">
        <f t="shared" si="131"/>
        <v>0.51701224881914976</v>
      </c>
    </row>
    <row r="2081" spans="1:20" ht="15.5" x14ac:dyDescent="0.35">
      <c r="A2081" s="1">
        <v>5076</v>
      </c>
      <c r="B2081" s="2">
        <v>46304</v>
      </c>
      <c r="C2081" s="3">
        <f>YEAR(SalesDataTable[[#This Row],[Order Date]])</f>
        <v>2026</v>
      </c>
      <c r="D2081" s="8" t="str">
        <f>"Q"&amp;ROUNDUP(MONTH(SalesDataTable[[#This Row],[Order Date]])/3,0)</f>
        <v>Q4</v>
      </c>
      <c r="E2081" s="3">
        <f>MONTH(SalesDataTable[[#This Row],[Order Date]])</f>
        <v>10</v>
      </c>
      <c r="F2081" s="3" t="str">
        <f>TEXT(SalesDataTable[[#This Row],[Order Date]],"MMM")</f>
        <v>Oct</v>
      </c>
      <c r="G2081" s="3" t="s">
        <v>6</v>
      </c>
      <c r="H2081" s="3" t="s">
        <v>43</v>
      </c>
      <c r="I2081" s="3" t="s">
        <v>2</v>
      </c>
      <c r="J2081" s="3" t="s">
        <v>13</v>
      </c>
      <c r="K2081" s="3" t="s">
        <v>23</v>
      </c>
      <c r="L2081" s="3" t="s">
        <v>29</v>
      </c>
      <c r="M2081" s="4">
        <v>1</v>
      </c>
      <c r="N2081" s="5">
        <v>199.32</v>
      </c>
      <c r="O2081" s="6">
        <v>0</v>
      </c>
      <c r="P2081" s="5">
        <v>103.83</v>
      </c>
      <c r="Q2081" s="5">
        <f t="shared" si="128"/>
        <v>199.32</v>
      </c>
      <c r="R2081" s="5">
        <f t="shared" si="129"/>
        <v>103.83</v>
      </c>
      <c r="S2081" s="5">
        <f t="shared" si="130"/>
        <v>95.49</v>
      </c>
      <c r="T2081" s="7">
        <f t="shared" si="131"/>
        <v>0.4790788681517158</v>
      </c>
    </row>
    <row r="2082" spans="1:20" ht="15.5" x14ac:dyDescent="0.35">
      <c r="A2082" s="1">
        <v>1339</v>
      </c>
      <c r="B2082" s="2">
        <v>46305</v>
      </c>
      <c r="C2082" s="3">
        <f>YEAR(SalesDataTable[[#This Row],[Order Date]])</f>
        <v>2026</v>
      </c>
      <c r="D2082" s="8" t="str">
        <f>"Q"&amp;ROUNDUP(MONTH(SalesDataTable[[#This Row],[Order Date]])/3,0)</f>
        <v>Q4</v>
      </c>
      <c r="E2082" s="3">
        <f>MONTH(SalesDataTable[[#This Row],[Order Date]])</f>
        <v>10</v>
      </c>
      <c r="F2082" s="3" t="str">
        <f>TEXT(SalesDataTable[[#This Row],[Order Date]],"MMM")</f>
        <v>Oct</v>
      </c>
      <c r="G2082" s="3" t="s">
        <v>6</v>
      </c>
      <c r="H2082" s="3" t="s">
        <v>41</v>
      </c>
      <c r="I2082" s="3" t="s">
        <v>2</v>
      </c>
      <c r="J2082" s="3" t="s">
        <v>3</v>
      </c>
      <c r="K2082" s="3" t="s">
        <v>23</v>
      </c>
      <c r="L2082" s="3" t="s">
        <v>24</v>
      </c>
      <c r="M2082" s="4">
        <v>4</v>
      </c>
      <c r="N2082" s="5">
        <v>337.38</v>
      </c>
      <c r="O2082" s="6">
        <v>0.05</v>
      </c>
      <c r="P2082" s="5">
        <v>194.94</v>
      </c>
      <c r="Q2082" s="5">
        <f t="shared" si="128"/>
        <v>1282.0439999999999</v>
      </c>
      <c r="R2082" s="5">
        <f t="shared" si="129"/>
        <v>779.76</v>
      </c>
      <c r="S2082" s="5">
        <f t="shared" si="130"/>
        <v>502.28399999999988</v>
      </c>
      <c r="T2082" s="7">
        <f t="shared" si="131"/>
        <v>0.39178374533167343</v>
      </c>
    </row>
    <row r="2083" spans="1:20" ht="15.5" x14ac:dyDescent="0.35">
      <c r="A2083" s="1">
        <v>1884</v>
      </c>
      <c r="B2083" s="2">
        <v>46305</v>
      </c>
      <c r="C2083" s="3">
        <f>YEAR(SalesDataTable[[#This Row],[Order Date]])</f>
        <v>2026</v>
      </c>
      <c r="D2083" s="8" t="str">
        <f>"Q"&amp;ROUNDUP(MONTH(SalesDataTable[[#This Row],[Order Date]])/3,0)</f>
        <v>Q4</v>
      </c>
      <c r="E2083" s="3">
        <f>MONTH(SalesDataTable[[#This Row],[Order Date]])</f>
        <v>10</v>
      </c>
      <c r="F2083" s="3" t="str">
        <f>TEXT(SalesDataTable[[#This Row],[Order Date]],"MMM")</f>
        <v>Oct</v>
      </c>
      <c r="G2083" s="3" t="s">
        <v>11</v>
      </c>
      <c r="H2083" s="3" t="s">
        <v>12</v>
      </c>
      <c r="I2083" s="3" t="s">
        <v>2</v>
      </c>
      <c r="J2083" s="3" t="s">
        <v>16</v>
      </c>
      <c r="K2083" s="3" t="s">
        <v>23</v>
      </c>
      <c r="L2083" s="3" t="s">
        <v>40</v>
      </c>
      <c r="M2083" s="4">
        <v>3</v>
      </c>
      <c r="N2083" s="5">
        <v>82.18</v>
      </c>
      <c r="O2083" s="6">
        <v>0.1</v>
      </c>
      <c r="P2083" s="5">
        <v>39.82</v>
      </c>
      <c r="Q2083" s="5">
        <f t="shared" si="128"/>
        <v>221.88600000000002</v>
      </c>
      <c r="R2083" s="5">
        <f t="shared" si="129"/>
        <v>119.46000000000001</v>
      </c>
      <c r="S2083" s="5">
        <f t="shared" si="130"/>
        <v>102.42600000000002</v>
      </c>
      <c r="T2083" s="7">
        <f t="shared" si="131"/>
        <v>0.46161542413671885</v>
      </c>
    </row>
    <row r="2084" spans="1:20" ht="15.5" x14ac:dyDescent="0.35">
      <c r="A2084" s="1">
        <v>3568</v>
      </c>
      <c r="B2084" s="2">
        <v>46305</v>
      </c>
      <c r="C2084" s="3">
        <f>YEAR(SalesDataTable[[#This Row],[Order Date]])</f>
        <v>2026</v>
      </c>
      <c r="D2084" s="8" t="str">
        <f>"Q"&amp;ROUNDUP(MONTH(SalesDataTable[[#This Row],[Order Date]])/3,0)</f>
        <v>Q4</v>
      </c>
      <c r="E2084" s="3">
        <f>MONTH(SalesDataTable[[#This Row],[Order Date]])</f>
        <v>10</v>
      </c>
      <c r="F2084" s="3" t="str">
        <f>TEXT(SalesDataTable[[#This Row],[Order Date]],"MMM")</f>
        <v>Oct</v>
      </c>
      <c r="G2084" s="3" t="s">
        <v>0</v>
      </c>
      <c r="H2084" s="3" t="s">
        <v>50</v>
      </c>
      <c r="I2084" s="3" t="s">
        <v>8</v>
      </c>
      <c r="J2084" s="3" t="s">
        <v>13</v>
      </c>
      <c r="K2084" s="3" t="s">
        <v>9</v>
      </c>
      <c r="L2084" s="3" t="s">
        <v>46</v>
      </c>
      <c r="M2084" s="4">
        <v>15</v>
      </c>
      <c r="N2084" s="5">
        <v>70.25</v>
      </c>
      <c r="O2084" s="6">
        <v>0.1</v>
      </c>
      <c r="P2084" s="5">
        <v>32.19</v>
      </c>
      <c r="Q2084" s="5">
        <f t="shared" si="128"/>
        <v>948.375</v>
      </c>
      <c r="R2084" s="5">
        <f t="shared" si="129"/>
        <v>482.84999999999997</v>
      </c>
      <c r="S2084" s="5">
        <f t="shared" si="130"/>
        <v>465.52500000000003</v>
      </c>
      <c r="T2084" s="7">
        <f t="shared" si="131"/>
        <v>0.49086595492289448</v>
      </c>
    </row>
    <row r="2085" spans="1:20" ht="15.5" x14ac:dyDescent="0.35">
      <c r="A2085" s="1">
        <v>4171</v>
      </c>
      <c r="B2085" s="2">
        <v>46305</v>
      </c>
      <c r="C2085" s="3">
        <f>YEAR(SalesDataTable[[#This Row],[Order Date]])</f>
        <v>2026</v>
      </c>
      <c r="D2085" s="8" t="str">
        <f>"Q"&amp;ROUNDUP(MONTH(SalesDataTable[[#This Row],[Order Date]])/3,0)</f>
        <v>Q4</v>
      </c>
      <c r="E2085" s="3">
        <f>MONTH(SalesDataTable[[#This Row],[Order Date]])</f>
        <v>10</v>
      </c>
      <c r="F2085" s="3" t="str">
        <f>TEXT(SalesDataTable[[#This Row],[Order Date]],"MMM")</f>
        <v>Oct</v>
      </c>
      <c r="G2085" s="3" t="s">
        <v>20</v>
      </c>
      <c r="H2085" s="3" t="s">
        <v>31</v>
      </c>
      <c r="I2085" s="3" t="s">
        <v>19</v>
      </c>
      <c r="J2085" s="3" t="s">
        <v>13</v>
      </c>
      <c r="K2085" s="3" t="s">
        <v>14</v>
      </c>
      <c r="L2085" s="3" t="s">
        <v>15</v>
      </c>
      <c r="M2085" s="4">
        <v>2</v>
      </c>
      <c r="N2085" s="5">
        <v>35.36</v>
      </c>
      <c r="O2085" s="6">
        <v>0</v>
      </c>
      <c r="P2085" s="5">
        <v>13.49</v>
      </c>
      <c r="Q2085" s="5">
        <f t="shared" si="128"/>
        <v>70.72</v>
      </c>
      <c r="R2085" s="5">
        <f t="shared" si="129"/>
        <v>26.98</v>
      </c>
      <c r="S2085" s="5">
        <f t="shared" si="130"/>
        <v>43.739999999999995</v>
      </c>
      <c r="T2085" s="7">
        <f t="shared" si="131"/>
        <v>0.61849547511312208</v>
      </c>
    </row>
    <row r="2086" spans="1:20" ht="15.5" x14ac:dyDescent="0.35">
      <c r="A2086" s="1">
        <v>4477</v>
      </c>
      <c r="B2086" s="2">
        <v>46305</v>
      </c>
      <c r="C2086" s="3">
        <f>YEAR(SalesDataTable[[#This Row],[Order Date]])</f>
        <v>2026</v>
      </c>
      <c r="D2086" s="8" t="str">
        <f>"Q"&amp;ROUNDUP(MONTH(SalesDataTable[[#This Row],[Order Date]])/3,0)</f>
        <v>Q4</v>
      </c>
      <c r="E2086" s="3">
        <f>MONTH(SalesDataTable[[#This Row],[Order Date]])</f>
        <v>10</v>
      </c>
      <c r="F2086" s="3" t="str">
        <f>TEXT(SalesDataTable[[#This Row],[Order Date]],"MMM")</f>
        <v>Oct</v>
      </c>
      <c r="G2086" s="3" t="s">
        <v>11</v>
      </c>
      <c r="H2086" s="3" t="s">
        <v>25</v>
      </c>
      <c r="I2086" s="3" t="s">
        <v>19</v>
      </c>
      <c r="J2086" s="3" t="s">
        <v>13</v>
      </c>
      <c r="K2086" s="3" t="s">
        <v>14</v>
      </c>
      <c r="L2086" s="3" t="s">
        <v>32</v>
      </c>
      <c r="M2086" s="4">
        <v>1</v>
      </c>
      <c r="N2086" s="5">
        <v>46.01</v>
      </c>
      <c r="O2086" s="6">
        <v>0</v>
      </c>
      <c r="P2086" s="5">
        <v>18.239999999999998</v>
      </c>
      <c r="Q2086" s="5">
        <f t="shared" si="128"/>
        <v>46.01</v>
      </c>
      <c r="R2086" s="5">
        <f t="shared" si="129"/>
        <v>18.239999999999998</v>
      </c>
      <c r="S2086" s="5">
        <f t="shared" si="130"/>
        <v>27.77</v>
      </c>
      <c r="T2086" s="7">
        <f t="shared" si="131"/>
        <v>0.6035644425124973</v>
      </c>
    </row>
    <row r="2087" spans="1:20" ht="15.5" x14ac:dyDescent="0.35">
      <c r="A2087" s="1">
        <v>3368</v>
      </c>
      <c r="B2087" s="2">
        <v>46306</v>
      </c>
      <c r="C2087" s="3">
        <f>YEAR(SalesDataTable[[#This Row],[Order Date]])</f>
        <v>2026</v>
      </c>
      <c r="D2087" s="8" t="str">
        <f>"Q"&amp;ROUNDUP(MONTH(SalesDataTable[[#This Row],[Order Date]])/3,0)</f>
        <v>Q4</v>
      </c>
      <c r="E2087" s="3">
        <f>MONTH(SalesDataTable[[#This Row],[Order Date]])</f>
        <v>10</v>
      </c>
      <c r="F2087" s="3" t="str">
        <f>TEXT(SalesDataTable[[#This Row],[Order Date]],"MMM")</f>
        <v>Oct</v>
      </c>
      <c r="G2087" s="3" t="s">
        <v>0</v>
      </c>
      <c r="H2087" s="3" t="s">
        <v>36</v>
      </c>
      <c r="I2087" s="3" t="s">
        <v>2</v>
      </c>
      <c r="J2087" s="3" t="s">
        <v>3</v>
      </c>
      <c r="K2087" s="3" t="s">
        <v>9</v>
      </c>
      <c r="L2087" s="3" t="s">
        <v>10</v>
      </c>
      <c r="M2087" s="4">
        <v>1</v>
      </c>
      <c r="N2087" s="5">
        <v>89.88</v>
      </c>
      <c r="O2087" s="6">
        <v>0</v>
      </c>
      <c r="P2087" s="5">
        <v>46.15</v>
      </c>
      <c r="Q2087" s="5">
        <f t="shared" si="128"/>
        <v>89.88</v>
      </c>
      <c r="R2087" s="5">
        <f t="shared" si="129"/>
        <v>46.15</v>
      </c>
      <c r="S2087" s="5">
        <f t="shared" si="130"/>
        <v>43.73</v>
      </c>
      <c r="T2087" s="7">
        <f t="shared" si="131"/>
        <v>0.48653760569648419</v>
      </c>
    </row>
    <row r="2088" spans="1:20" ht="15.5" x14ac:dyDescent="0.35">
      <c r="A2088" s="1">
        <v>3566</v>
      </c>
      <c r="B2088" s="2">
        <v>46306</v>
      </c>
      <c r="C2088" s="3">
        <f>YEAR(SalesDataTable[[#This Row],[Order Date]])</f>
        <v>2026</v>
      </c>
      <c r="D2088" s="8" t="str">
        <f>"Q"&amp;ROUNDUP(MONTH(SalesDataTable[[#This Row],[Order Date]])/3,0)</f>
        <v>Q4</v>
      </c>
      <c r="E2088" s="3">
        <f>MONTH(SalesDataTable[[#This Row],[Order Date]])</f>
        <v>10</v>
      </c>
      <c r="F2088" s="3" t="str">
        <f>TEXT(SalesDataTable[[#This Row],[Order Date]],"MMM")</f>
        <v>Oct</v>
      </c>
      <c r="G2088" s="3" t="s">
        <v>6</v>
      </c>
      <c r="H2088" s="3" t="s">
        <v>43</v>
      </c>
      <c r="I2088" s="3" t="s">
        <v>2</v>
      </c>
      <c r="J2088" s="3" t="s">
        <v>13</v>
      </c>
      <c r="K2088" s="3" t="s">
        <v>34</v>
      </c>
      <c r="L2088" s="3" t="s">
        <v>35</v>
      </c>
      <c r="M2088" s="4">
        <v>1</v>
      </c>
      <c r="N2088" s="5">
        <v>41.33</v>
      </c>
      <c r="O2088" s="6">
        <v>0</v>
      </c>
      <c r="P2088" s="5">
        <v>14.47</v>
      </c>
      <c r="Q2088" s="5">
        <f t="shared" si="128"/>
        <v>41.33</v>
      </c>
      <c r="R2088" s="5">
        <f t="shared" si="129"/>
        <v>14.47</v>
      </c>
      <c r="S2088" s="5">
        <f t="shared" si="130"/>
        <v>26.86</v>
      </c>
      <c r="T2088" s="7">
        <f t="shared" si="131"/>
        <v>0.6498911202516332</v>
      </c>
    </row>
    <row r="2089" spans="1:20" ht="15.5" x14ac:dyDescent="0.35">
      <c r="A2089" s="1">
        <v>4420</v>
      </c>
      <c r="B2089" s="2">
        <v>46306</v>
      </c>
      <c r="C2089" s="3">
        <f>YEAR(SalesDataTable[[#This Row],[Order Date]])</f>
        <v>2026</v>
      </c>
      <c r="D2089" s="8" t="str">
        <f>"Q"&amp;ROUNDUP(MONTH(SalesDataTable[[#This Row],[Order Date]])/3,0)</f>
        <v>Q4</v>
      </c>
      <c r="E2089" s="3">
        <f>MONTH(SalesDataTable[[#This Row],[Order Date]])</f>
        <v>10</v>
      </c>
      <c r="F2089" s="3" t="str">
        <f>TEXT(SalesDataTable[[#This Row],[Order Date]],"MMM")</f>
        <v>Oct</v>
      </c>
      <c r="G2089" s="3" t="s">
        <v>11</v>
      </c>
      <c r="H2089" s="3" t="s">
        <v>25</v>
      </c>
      <c r="I2089" s="3" t="s">
        <v>8</v>
      </c>
      <c r="J2089" s="3" t="s">
        <v>16</v>
      </c>
      <c r="K2089" s="3" t="s">
        <v>4</v>
      </c>
      <c r="L2089" s="3" t="s">
        <v>26</v>
      </c>
      <c r="M2089" s="4">
        <v>15</v>
      </c>
      <c r="N2089" s="5">
        <v>40.78</v>
      </c>
      <c r="O2089" s="6">
        <v>0.15</v>
      </c>
      <c r="P2089" s="5">
        <v>17.07</v>
      </c>
      <c r="Q2089" s="5">
        <f t="shared" si="128"/>
        <v>519.94500000000005</v>
      </c>
      <c r="R2089" s="5">
        <f t="shared" si="129"/>
        <v>256.05</v>
      </c>
      <c r="S2089" s="5">
        <f t="shared" si="130"/>
        <v>263.89500000000004</v>
      </c>
      <c r="T2089" s="7">
        <f t="shared" si="131"/>
        <v>0.5075440671609498</v>
      </c>
    </row>
    <row r="2090" spans="1:20" ht="15.5" x14ac:dyDescent="0.35">
      <c r="A2090" s="1">
        <v>513</v>
      </c>
      <c r="B2090" s="2">
        <v>46307</v>
      </c>
      <c r="C2090" s="3">
        <f>YEAR(SalesDataTable[[#This Row],[Order Date]])</f>
        <v>2026</v>
      </c>
      <c r="D2090" s="8" t="str">
        <f>"Q"&amp;ROUNDUP(MONTH(SalesDataTable[[#This Row],[Order Date]])/3,0)</f>
        <v>Q4</v>
      </c>
      <c r="E2090" s="3">
        <f>MONTH(SalesDataTable[[#This Row],[Order Date]])</f>
        <v>10</v>
      </c>
      <c r="F2090" s="3" t="str">
        <f>TEXT(SalesDataTable[[#This Row],[Order Date]],"MMM")</f>
        <v>Oct</v>
      </c>
      <c r="G2090" s="3" t="s">
        <v>20</v>
      </c>
      <c r="H2090" s="3" t="s">
        <v>31</v>
      </c>
      <c r="I2090" s="3" t="s">
        <v>2</v>
      </c>
      <c r="J2090" s="3" t="s">
        <v>16</v>
      </c>
      <c r="K2090" s="3" t="s">
        <v>14</v>
      </c>
      <c r="L2090" s="3" t="s">
        <v>48</v>
      </c>
      <c r="M2090" s="4">
        <v>1</v>
      </c>
      <c r="N2090" s="5">
        <v>163.87</v>
      </c>
      <c r="O2090" s="6">
        <v>0</v>
      </c>
      <c r="P2090" s="5">
        <v>85.76</v>
      </c>
      <c r="Q2090" s="5">
        <f t="shared" si="128"/>
        <v>163.87</v>
      </c>
      <c r="R2090" s="5">
        <f t="shared" si="129"/>
        <v>85.76</v>
      </c>
      <c r="S2090" s="5">
        <f t="shared" si="130"/>
        <v>78.11</v>
      </c>
      <c r="T2090" s="7">
        <f t="shared" si="131"/>
        <v>0.47665832672240188</v>
      </c>
    </row>
    <row r="2091" spans="1:20" ht="15.5" x14ac:dyDescent="0.35">
      <c r="A2091" s="1">
        <v>786</v>
      </c>
      <c r="B2091" s="2">
        <v>46307</v>
      </c>
      <c r="C2091" s="3">
        <f>YEAR(SalesDataTable[[#This Row],[Order Date]])</f>
        <v>2026</v>
      </c>
      <c r="D2091" s="8" t="str">
        <f>"Q"&amp;ROUNDUP(MONTH(SalesDataTable[[#This Row],[Order Date]])/3,0)</f>
        <v>Q4</v>
      </c>
      <c r="E2091" s="3">
        <f>MONTH(SalesDataTable[[#This Row],[Order Date]])</f>
        <v>10</v>
      </c>
      <c r="F2091" s="3" t="str">
        <f>TEXT(SalesDataTable[[#This Row],[Order Date]],"MMM")</f>
        <v>Oct</v>
      </c>
      <c r="G2091" s="3" t="s">
        <v>11</v>
      </c>
      <c r="H2091" s="3" t="s">
        <v>18</v>
      </c>
      <c r="I2091" s="3" t="s">
        <v>2</v>
      </c>
      <c r="J2091" s="3" t="s">
        <v>13</v>
      </c>
      <c r="K2091" s="3" t="s">
        <v>34</v>
      </c>
      <c r="L2091" s="3" t="s">
        <v>42</v>
      </c>
      <c r="M2091" s="4">
        <v>1</v>
      </c>
      <c r="N2091" s="5">
        <v>35.39</v>
      </c>
      <c r="O2091" s="6">
        <v>0.05</v>
      </c>
      <c r="P2091" s="5">
        <v>13.68</v>
      </c>
      <c r="Q2091" s="5">
        <f t="shared" si="128"/>
        <v>33.6205</v>
      </c>
      <c r="R2091" s="5">
        <f t="shared" si="129"/>
        <v>13.68</v>
      </c>
      <c r="S2091" s="5">
        <f t="shared" si="130"/>
        <v>19.9405</v>
      </c>
      <c r="T2091" s="7">
        <f t="shared" si="131"/>
        <v>0.59310539700480358</v>
      </c>
    </row>
    <row r="2092" spans="1:20" ht="15.5" x14ac:dyDescent="0.35">
      <c r="A2092" s="1">
        <v>3771</v>
      </c>
      <c r="B2092" s="2">
        <v>46307</v>
      </c>
      <c r="C2092" s="3">
        <f>YEAR(SalesDataTable[[#This Row],[Order Date]])</f>
        <v>2026</v>
      </c>
      <c r="D2092" s="8" t="str">
        <f>"Q"&amp;ROUNDUP(MONTH(SalesDataTable[[#This Row],[Order Date]])/3,0)</f>
        <v>Q4</v>
      </c>
      <c r="E2092" s="3">
        <f>MONTH(SalesDataTable[[#This Row],[Order Date]])</f>
        <v>10</v>
      </c>
      <c r="F2092" s="3" t="str">
        <f>TEXT(SalesDataTable[[#This Row],[Order Date]],"MMM")</f>
        <v>Oct</v>
      </c>
      <c r="G2092" s="3" t="s">
        <v>11</v>
      </c>
      <c r="H2092" s="3" t="s">
        <v>18</v>
      </c>
      <c r="I2092" s="3" t="s">
        <v>2</v>
      </c>
      <c r="J2092" s="3" t="s">
        <v>16</v>
      </c>
      <c r="K2092" s="3" t="s">
        <v>23</v>
      </c>
      <c r="L2092" s="3" t="s">
        <v>40</v>
      </c>
      <c r="M2092" s="4">
        <v>2</v>
      </c>
      <c r="N2092" s="5">
        <v>80.2</v>
      </c>
      <c r="O2092" s="6">
        <v>0</v>
      </c>
      <c r="P2092" s="5">
        <v>39.590000000000003</v>
      </c>
      <c r="Q2092" s="5">
        <f t="shared" si="128"/>
        <v>160.4</v>
      </c>
      <c r="R2092" s="5">
        <f t="shared" si="129"/>
        <v>79.180000000000007</v>
      </c>
      <c r="S2092" s="5">
        <f t="shared" si="130"/>
        <v>81.22</v>
      </c>
      <c r="T2092" s="7">
        <f t="shared" si="131"/>
        <v>0.50635910224438896</v>
      </c>
    </row>
    <row r="2093" spans="1:20" ht="15.5" x14ac:dyDescent="0.35">
      <c r="A2093" s="1">
        <v>3910</v>
      </c>
      <c r="B2093" s="2">
        <v>46307</v>
      </c>
      <c r="C2093" s="3">
        <f>YEAR(SalesDataTable[[#This Row],[Order Date]])</f>
        <v>2026</v>
      </c>
      <c r="D2093" s="8" t="str">
        <f>"Q"&amp;ROUNDUP(MONTH(SalesDataTable[[#This Row],[Order Date]])/3,0)</f>
        <v>Q4</v>
      </c>
      <c r="E2093" s="3">
        <f>MONTH(SalesDataTable[[#This Row],[Order Date]])</f>
        <v>10</v>
      </c>
      <c r="F2093" s="3" t="str">
        <f>TEXT(SalesDataTable[[#This Row],[Order Date]],"MMM")</f>
        <v>Oct</v>
      </c>
      <c r="G2093" s="3" t="s">
        <v>11</v>
      </c>
      <c r="H2093" s="3" t="s">
        <v>12</v>
      </c>
      <c r="I2093" s="3" t="s">
        <v>2</v>
      </c>
      <c r="J2093" s="3" t="s">
        <v>16</v>
      </c>
      <c r="K2093" s="3" t="s">
        <v>4</v>
      </c>
      <c r="L2093" s="3" t="s">
        <v>26</v>
      </c>
      <c r="M2093" s="4">
        <v>3</v>
      </c>
      <c r="N2093" s="5">
        <v>41.09</v>
      </c>
      <c r="O2093" s="6">
        <v>0</v>
      </c>
      <c r="P2093" s="5">
        <v>17.18</v>
      </c>
      <c r="Q2093" s="5">
        <f t="shared" si="128"/>
        <v>123.27000000000001</v>
      </c>
      <c r="R2093" s="5">
        <f t="shared" si="129"/>
        <v>51.54</v>
      </c>
      <c r="S2093" s="5">
        <f t="shared" si="130"/>
        <v>71.730000000000018</v>
      </c>
      <c r="T2093" s="7">
        <f t="shared" si="131"/>
        <v>0.58189340472134354</v>
      </c>
    </row>
    <row r="2094" spans="1:20" ht="15.5" x14ac:dyDescent="0.35">
      <c r="A2094" s="1">
        <v>330</v>
      </c>
      <c r="B2094" s="2">
        <v>46308</v>
      </c>
      <c r="C2094" s="3">
        <f>YEAR(SalesDataTable[[#This Row],[Order Date]])</f>
        <v>2026</v>
      </c>
      <c r="D2094" s="8" t="str">
        <f>"Q"&amp;ROUNDUP(MONTH(SalesDataTable[[#This Row],[Order Date]])/3,0)</f>
        <v>Q4</v>
      </c>
      <c r="E2094" s="3">
        <f>MONTH(SalesDataTable[[#This Row],[Order Date]])</f>
        <v>10</v>
      </c>
      <c r="F2094" s="3" t="str">
        <f>TEXT(SalesDataTable[[#This Row],[Order Date]],"MMM")</f>
        <v>Oct</v>
      </c>
      <c r="G2094" s="3" t="s">
        <v>6</v>
      </c>
      <c r="H2094" s="3" t="s">
        <v>43</v>
      </c>
      <c r="I2094" s="3" t="s">
        <v>8</v>
      </c>
      <c r="J2094" s="3" t="s">
        <v>16</v>
      </c>
      <c r="K2094" s="3" t="s">
        <v>14</v>
      </c>
      <c r="L2094" s="3" t="s">
        <v>15</v>
      </c>
      <c r="M2094" s="4">
        <v>5</v>
      </c>
      <c r="N2094" s="5">
        <v>36.97</v>
      </c>
      <c r="O2094" s="6">
        <v>0.15</v>
      </c>
      <c r="P2094" s="5">
        <v>13.93</v>
      </c>
      <c r="Q2094" s="5">
        <f t="shared" si="128"/>
        <v>157.1225</v>
      </c>
      <c r="R2094" s="5">
        <f t="shared" si="129"/>
        <v>69.650000000000006</v>
      </c>
      <c r="S2094" s="5">
        <f t="shared" si="130"/>
        <v>87.472499999999997</v>
      </c>
      <c r="T2094" s="7">
        <f t="shared" si="131"/>
        <v>0.55671530175500006</v>
      </c>
    </row>
    <row r="2095" spans="1:20" ht="15.5" x14ac:dyDescent="0.35">
      <c r="A2095" s="1">
        <v>707</v>
      </c>
      <c r="B2095" s="2">
        <v>46308</v>
      </c>
      <c r="C2095" s="3">
        <f>YEAR(SalesDataTable[[#This Row],[Order Date]])</f>
        <v>2026</v>
      </c>
      <c r="D2095" s="8" t="str">
        <f>"Q"&amp;ROUNDUP(MONTH(SalesDataTable[[#This Row],[Order Date]])/3,0)</f>
        <v>Q4</v>
      </c>
      <c r="E2095" s="3">
        <f>MONTH(SalesDataTable[[#This Row],[Order Date]])</f>
        <v>10</v>
      </c>
      <c r="F2095" s="3" t="str">
        <f>TEXT(SalesDataTable[[#This Row],[Order Date]],"MMM")</f>
        <v>Oct</v>
      </c>
      <c r="G2095" s="3" t="s">
        <v>11</v>
      </c>
      <c r="H2095" s="3" t="s">
        <v>25</v>
      </c>
      <c r="I2095" s="3" t="s">
        <v>19</v>
      </c>
      <c r="J2095" s="3" t="s">
        <v>13</v>
      </c>
      <c r="K2095" s="3" t="s">
        <v>14</v>
      </c>
      <c r="L2095" s="3" t="s">
        <v>15</v>
      </c>
      <c r="M2095" s="4">
        <v>4</v>
      </c>
      <c r="N2095" s="5">
        <v>35.880000000000003</v>
      </c>
      <c r="O2095" s="6">
        <v>0.05</v>
      </c>
      <c r="P2095" s="5">
        <v>13.45</v>
      </c>
      <c r="Q2095" s="5">
        <f t="shared" si="128"/>
        <v>136.34399999999999</v>
      </c>
      <c r="R2095" s="5">
        <f t="shared" si="129"/>
        <v>53.8</v>
      </c>
      <c r="S2095" s="5">
        <f t="shared" si="130"/>
        <v>82.543999999999997</v>
      </c>
      <c r="T2095" s="7">
        <f t="shared" si="131"/>
        <v>0.60540984568444522</v>
      </c>
    </row>
    <row r="2096" spans="1:20" ht="15.5" x14ac:dyDescent="0.35">
      <c r="A2096" s="1">
        <v>989</v>
      </c>
      <c r="B2096" s="2">
        <v>46308</v>
      </c>
      <c r="C2096" s="3">
        <f>YEAR(SalesDataTable[[#This Row],[Order Date]])</f>
        <v>2026</v>
      </c>
      <c r="D2096" s="8" t="str">
        <f>"Q"&amp;ROUNDUP(MONTH(SalesDataTable[[#This Row],[Order Date]])/3,0)</f>
        <v>Q4</v>
      </c>
      <c r="E2096" s="3">
        <f>MONTH(SalesDataTable[[#This Row],[Order Date]])</f>
        <v>10</v>
      </c>
      <c r="F2096" s="3" t="str">
        <f>TEXT(SalesDataTable[[#This Row],[Order Date]],"MMM")</f>
        <v>Oct</v>
      </c>
      <c r="G2096" s="3" t="s">
        <v>6</v>
      </c>
      <c r="H2096" s="3" t="s">
        <v>41</v>
      </c>
      <c r="I2096" s="3" t="s">
        <v>2</v>
      </c>
      <c r="J2096" s="3" t="s">
        <v>3</v>
      </c>
      <c r="K2096" s="3" t="s">
        <v>4</v>
      </c>
      <c r="L2096" s="3" t="s">
        <v>26</v>
      </c>
      <c r="M2096" s="4">
        <v>3</v>
      </c>
      <c r="N2096" s="5">
        <v>40.42</v>
      </c>
      <c r="O2096" s="6">
        <v>0</v>
      </c>
      <c r="P2096" s="5">
        <v>16.79</v>
      </c>
      <c r="Q2096" s="5">
        <f t="shared" si="128"/>
        <v>121.26</v>
      </c>
      <c r="R2096" s="5">
        <f t="shared" si="129"/>
        <v>50.37</v>
      </c>
      <c r="S2096" s="5">
        <f t="shared" si="130"/>
        <v>70.890000000000015</v>
      </c>
      <c r="T2096" s="7">
        <f t="shared" si="131"/>
        <v>0.58461157842652167</v>
      </c>
    </row>
    <row r="2097" spans="1:20" ht="15.5" x14ac:dyDescent="0.35">
      <c r="A2097" s="1">
        <v>1904</v>
      </c>
      <c r="B2097" s="2">
        <v>46308</v>
      </c>
      <c r="C2097" s="3">
        <f>YEAR(SalesDataTable[[#This Row],[Order Date]])</f>
        <v>2026</v>
      </c>
      <c r="D2097" s="8" t="str">
        <f>"Q"&amp;ROUNDUP(MONTH(SalesDataTable[[#This Row],[Order Date]])/3,0)</f>
        <v>Q4</v>
      </c>
      <c r="E2097" s="3">
        <f>MONTH(SalesDataTable[[#This Row],[Order Date]])</f>
        <v>10</v>
      </c>
      <c r="F2097" s="3" t="str">
        <f>TEXT(SalesDataTable[[#This Row],[Order Date]],"MMM")</f>
        <v>Oct</v>
      </c>
      <c r="G2097" s="3" t="s">
        <v>20</v>
      </c>
      <c r="H2097" s="3" t="s">
        <v>33</v>
      </c>
      <c r="I2097" s="3" t="s">
        <v>19</v>
      </c>
      <c r="J2097" s="3" t="s">
        <v>3</v>
      </c>
      <c r="K2097" s="3" t="s">
        <v>4</v>
      </c>
      <c r="L2097" s="3" t="s">
        <v>22</v>
      </c>
      <c r="M2097" s="4">
        <v>1</v>
      </c>
      <c r="N2097" s="5">
        <v>50.34</v>
      </c>
      <c r="O2097" s="6">
        <v>0.15</v>
      </c>
      <c r="P2097" s="5">
        <v>22.56</v>
      </c>
      <c r="Q2097" s="5">
        <f t="shared" si="128"/>
        <v>42.789000000000001</v>
      </c>
      <c r="R2097" s="5">
        <f t="shared" si="129"/>
        <v>22.56</v>
      </c>
      <c r="S2097" s="5">
        <f t="shared" si="130"/>
        <v>20.229000000000003</v>
      </c>
      <c r="T2097" s="7">
        <f t="shared" si="131"/>
        <v>0.47276169108883132</v>
      </c>
    </row>
    <row r="2098" spans="1:20" ht="15.5" x14ac:dyDescent="0.35">
      <c r="A2098" s="1">
        <v>2854</v>
      </c>
      <c r="B2098" s="2">
        <v>46308</v>
      </c>
      <c r="C2098" s="3">
        <f>YEAR(SalesDataTable[[#This Row],[Order Date]])</f>
        <v>2026</v>
      </c>
      <c r="D2098" s="8" t="str">
        <f>"Q"&amp;ROUNDUP(MONTH(SalesDataTable[[#This Row],[Order Date]])/3,0)</f>
        <v>Q4</v>
      </c>
      <c r="E2098" s="3">
        <f>MONTH(SalesDataTable[[#This Row],[Order Date]])</f>
        <v>10</v>
      </c>
      <c r="F2098" s="3" t="str">
        <f>TEXT(SalesDataTable[[#This Row],[Order Date]],"MMM")</f>
        <v>Oct</v>
      </c>
      <c r="G2098" s="3" t="s">
        <v>0</v>
      </c>
      <c r="H2098" s="3" t="s">
        <v>50</v>
      </c>
      <c r="I2098" s="3" t="s">
        <v>19</v>
      </c>
      <c r="J2098" s="3" t="s">
        <v>13</v>
      </c>
      <c r="K2098" s="3" t="s">
        <v>14</v>
      </c>
      <c r="L2098" s="3" t="s">
        <v>15</v>
      </c>
      <c r="M2098" s="4">
        <v>3</v>
      </c>
      <c r="N2098" s="5">
        <v>36.049999999999997</v>
      </c>
      <c r="O2098" s="6">
        <v>0.1</v>
      </c>
      <c r="P2098" s="5">
        <v>13.87</v>
      </c>
      <c r="Q2098" s="5">
        <f t="shared" si="128"/>
        <v>97.334999999999994</v>
      </c>
      <c r="R2098" s="5">
        <f t="shared" si="129"/>
        <v>41.61</v>
      </c>
      <c r="S2098" s="5">
        <f t="shared" si="130"/>
        <v>55.724999999999994</v>
      </c>
      <c r="T2098" s="7">
        <f t="shared" si="131"/>
        <v>0.57250732008013561</v>
      </c>
    </row>
    <row r="2099" spans="1:20" ht="15.5" x14ac:dyDescent="0.35">
      <c r="A2099" s="1">
        <v>3212</v>
      </c>
      <c r="B2099" s="2">
        <v>46308</v>
      </c>
      <c r="C2099" s="3">
        <f>YEAR(SalesDataTable[[#This Row],[Order Date]])</f>
        <v>2026</v>
      </c>
      <c r="D2099" s="8" t="str">
        <f>"Q"&amp;ROUNDUP(MONTH(SalesDataTable[[#This Row],[Order Date]])/3,0)</f>
        <v>Q4</v>
      </c>
      <c r="E2099" s="3">
        <f>MONTH(SalesDataTable[[#This Row],[Order Date]])</f>
        <v>10</v>
      </c>
      <c r="F2099" s="3" t="str">
        <f>TEXT(SalesDataTable[[#This Row],[Order Date]],"MMM")</f>
        <v>Oct</v>
      </c>
      <c r="G2099" s="3" t="s">
        <v>11</v>
      </c>
      <c r="H2099" s="3" t="s">
        <v>12</v>
      </c>
      <c r="I2099" s="3" t="s">
        <v>8</v>
      </c>
      <c r="J2099" s="3" t="s">
        <v>3</v>
      </c>
      <c r="K2099" s="3" t="s">
        <v>4</v>
      </c>
      <c r="L2099" s="3" t="s">
        <v>26</v>
      </c>
      <c r="M2099" s="4">
        <v>15</v>
      </c>
      <c r="N2099" s="5">
        <v>40</v>
      </c>
      <c r="O2099" s="6">
        <v>0.1</v>
      </c>
      <c r="P2099" s="5">
        <v>16.420000000000002</v>
      </c>
      <c r="Q2099" s="5">
        <f t="shared" si="128"/>
        <v>540</v>
      </c>
      <c r="R2099" s="5">
        <f t="shared" si="129"/>
        <v>246.3</v>
      </c>
      <c r="S2099" s="5">
        <f t="shared" si="130"/>
        <v>293.7</v>
      </c>
      <c r="T2099" s="7">
        <f t="shared" si="131"/>
        <v>0.54388888888888887</v>
      </c>
    </row>
    <row r="2100" spans="1:20" ht="15.5" x14ac:dyDescent="0.35">
      <c r="A2100" s="1">
        <v>4479</v>
      </c>
      <c r="B2100" s="2">
        <v>46308</v>
      </c>
      <c r="C2100" s="3">
        <f>YEAR(SalesDataTable[[#This Row],[Order Date]])</f>
        <v>2026</v>
      </c>
      <c r="D2100" s="8" t="str">
        <f>"Q"&amp;ROUNDUP(MONTH(SalesDataTable[[#This Row],[Order Date]])/3,0)</f>
        <v>Q4</v>
      </c>
      <c r="E2100" s="3">
        <f>MONTH(SalesDataTable[[#This Row],[Order Date]])</f>
        <v>10</v>
      </c>
      <c r="F2100" s="3" t="str">
        <f>TEXT(SalesDataTable[[#This Row],[Order Date]],"MMM")</f>
        <v>Oct</v>
      </c>
      <c r="G2100" s="3" t="s">
        <v>20</v>
      </c>
      <c r="H2100" s="3" t="s">
        <v>31</v>
      </c>
      <c r="I2100" s="3" t="s">
        <v>19</v>
      </c>
      <c r="J2100" s="3" t="s">
        <v>3</v>
      </c>
      <c r="K2100" s="3" t="s">
        <v>9</v>
      </c>
      <c r="L2100" s="3" t="s">
        <v>37</v>
      </c>
      <c r="M2100" s="4">
        <v>1</v>
      </c>
      <c r="N2100" s="5">
        <v>151.68</v>
      </c>
      <c r="O2100" s="6">
        <v>0.05</v>
      </c>
      <c r="P2100" s="5">
        <v>78.98</v>
      </c>
      <c r="Q2100" s="5">
        <f t="shared" si="128"/>
        <v>144.096</v>
      </c>
      <c r="R2100" s="5">
        <f t="shared" si="129"/>
        <v>78.98</v>
      </c>
      <c r="S2100" s="5">
        <f t="shared" si="130"/>
        <v>65.116</v>
      </c>
      <c r="T2100" s="7">
        <f t="shared" si="131"/>
        <v>0.45189318232289583</v>
      </c>
    </row>
    <row r="2101" spans="1:20" ht="15.5" x14ac:dyDescent="0.35">
      <c r="A2101" s="1">
        <v>4574</v>
      </c>
      <c r="B2101" s="2">
        <v>46308</v>
      </c>
      <c r="C2101" s="3">
        <f>YEAR(SalesDataTable[[#This Row],[Order Date]])</f>
        <v>2026</v>
      </c>
      <c r="D2101" s="8" t="str">
        <f>"Q"&amp;ROUNDUP(MONTH(SalesDataTable[[#This Row],[Order Date]])/3,0)</f>
        <v>Q4</v>
      </c>
      <c r="E2101" s="3">
        <f>MONTH(SalesDataTable[[#This Row],[Order Date]])</f>
        <v>10</v>
      </c>
      <c r="F2101" s="3" t="str">
        <f>TEXT(SalesDataTable[[#This Row],[Order Date]],"MMM")</f>
        <v>Oct</v>
      </c>
      <c r="G2101" s="3" t="s">
        <v>6</v>
      </c>
      <c r="H2101" s="3" t="s">
        <v>49</v>
      </c>
      <c r="I2101" s="3" t="s">
        <v>2</v>
      </c>
      <c r="J2101" s="3" t="s">
        <v>16</v>
      </c>
      <c r="K2101" s="3" t="s">
        <v>34</v>
      </c>
      <c r="L2101" s="3" t="s">
        <v>42</v>
      </c>
      <c r="M2101" s="4">
        <v>1</v>
      </c>
      <c r="N2101" s="5">
        <v>36.53</v>
      </c>
      <c r="O2101" s="6">
        <v>0</v>
      </c>
      <c r="P2101" s="5">
        <v>14.01</v>
      </c>
      <c r="Q2101" s="5">
        <f t="shared" si="128"/>
        <v>36.53</v>
      </c>
      <c r="R2101" s="5">
        <f t="shared" si="129"/>
        <v>14.01</v>
      </c>
      <c r="S2101" s="5">
        <f t="shared" si="130"/>
        <v>22.520000000000003</v>
      </c>
      <c r="T2101" s="7">
        <f t="shared" si="131"/>
        <v>0.61647960580344929</v>
      </c>
    </row>
    <row r="2102" spans="1:20" ht="15.5" x14ac:dyDescent="0.35">
      <c r="A2102" s="1">
        <v>4815</v>
      </c>
      <c r="B2102" s="2">
        <v>46308</v>
      </c>
      <c r="C2102" s="3">
        <f>YEAR(SalesDataTable[[#This Row],[Order Date]])</f>
        <v>2026</v>
      </c>
      <c r="D2102" s="8" t="str">
        <f>"Q"&amp;ROUNDUP(MONTH(SalesDataTable[[#This Row],[Order Date]])/3,0)</f>
        <v>Q4</v>
      </c>
      <c r="E2102" s="3">
        <f>MONTH(SalesDataTable[[#This Row],[Order Date]])</f>
        <v>10</v>
      </c>
      <c r="F2102" s="3" t="str">
        <f>TEXT(SalesDataTable[[#This Row],[Order Date]],"MMM")</f>
        <v>Oct</v>
      </c>
      <c r="G2102" s="3" t="s">
        <v>0</v>
      </c>
      <c r="H2102" s="3" t="s">
        <v>1</v>
      </c>
      <c r="I2102" s="3" t="s">
        <v>19</v>
      </c>
      <c r="J2102" s="3" t="s">
        <v>16</v>
      </c>
      <c r="K2102" s="3" t="s">
        <v>4</v>
      </c>
      <c r="L2102" s="3" t="s">
        <v>26</v>
      </c>
      <c r="M2102" s="4">
        <v>1</v>
      </c>
      <c r="N2102" s="5">
        <v>39.89</v>
      </c>
      <c r="O2102" s="6">
        <v>0.05</v>
      </c>
      <c r="P2102" s="5">
        <v>16.91</v>
      </c>
      <c r="Q2102" s="5">
        <f t="shared" si="128"/>
        <v>37.895499999999998</v>
      </c>
      <c r="R2102" s="5">
        <f t="shared" si="129"/>
        <v>16.91</v>
      </c>
      <c r="S2102" s="5">
        <f t="shared" si="130"/>
        <v>20.985499999999998</v>
      </c>
      <c r="T2102" s="7">
        <f t="shared" si="131"/>
        <v>0.55377287540737019</v>
      </c>
    </row>
    <row r="2103" spans="1:20" ht="15.5" x14ac:dyDescent="0.35">
      <c r="A2103" s="1">
        <v>5027</v>
      </c>
      <c r="B2103" s="2">
        <v>46308</v>
      </c>
      <c r="C2103" s="3">
        <f>YEAR(SalesDataTable[[#This Row],[Order Date]])</f>
        <v>2026</v>
      </c>
      <c r="D2103" s="8" t="str">
        <f>"Q"&amp;ROUNDUP(MONTH(SalesDataTable[[#This Row],[Order Date]])/3,0)</f>
        <v>Q4</v>
      </c>
      <c r="E2103" s="3">
        <f>MONTH(SalesDataTable[[#This Row],[Order Date]])</f>
        <v>10</v>
      </c>
      <c r="F2103" s="3" t="str">
        <f>TEXT(SalesDataTable[[#This Row],[Order Date]],"MMM")</f>
        <v>Oct</v>
      </c>
      <c r="G2103" s="3" t="s">
        <v>11</v>
      </c>
      <c r="H2103" s="3" t="s">
        <v>39</v>
      </c>
      <c r="I2103" s="3" t="s">
        <v>2</v>
      </c>
      <c r="J2103" s="3" t="s">
        <v>13</v>
      </c>
      <c r="K2103" s="3" t="s">
        <v>9</v>
      </c>
      <c r="L2103" s="3" t="s">
        <v>37</v>
      </c>
      <c r="M2103" s="4">
        <v>1</v>
      </c>
      <c r="N2103" s="5">
        <v>154.53</v>
      </c>
      <c r="O2103" s="6">
        <v>0</v>
      </c>
      <c r="P2103" s="5">
        <v>77.930000000000007</v>
      </c>
      <c r="Q2103" s="5">
        <f t="shared" si="128"/>
        <v>154.53</v>
      </c>
      <c r="R2103" s="5">
        <f t="shared" si="129"/>
        <v>77.930000000000007</v>
      </c>
      <c r="S2103" s="5">
        <f t="shared" si="130"/>
        <v>76.599999999999994</v>
      </c>
      <c r="T2103" s="7">
        <f t="shared" si="131"/>
        <v>0.49569662848637802</v>
      </c>
    </row>
    <row r="2104" spans="1:20" ht="15.5" x14ac:dyDescent="0.35">
      <c r="A2104" s="1">
        <v>1794</v>
      </c>
      <c r="B2104" s="2">
        <v>46309</v>
      </c>
      <c r="C2104" s="3">
        <f>YEAR(SalesDataTable[[#This Row],[Order Date]])</f>
        <v>2026</v>
      </c>
      <c r="D2104" s="8" t="str">
        <f>"Q"&amp;ROUNDUP(MONTH(SalesDataTable[[#This Row],[Order Date]])/3,0)</f>
        <v>Q4</v>
      </c>
      <c r="E2104" s="3">
        <f>MONTH(SalesDataTable[[#This Row],[Order Date]])</f>
        <v>10</v>
      </c>
      <c r="F2104" s="3" t="str">
        <f>TEXT(SalesDataTable[[#This Row],[Order Date]],"MMM")</f>
        <v>Oct</v>
      </c>
      <c r="G2104" s="3" t="s">
        <v>20</v>
      </c>
      <c r="H2104" s="3" t="s">
        <v>33</v>
      </c>
      <c r="I2104" s="3" t="s">
        <v>28</v>
      </c>
      <c r="J2104" s="3" t="s">
        <v>16</v>
      </c>
      <c r="K2104" s="3" t="s">
        <v>4</v>
      </c>
      <c r="L2104" s="3" t="s">
        <v>22</v>
      </c>
      <c r="M2104" s="4">
        <v>2</v>
      </c>
      <c r="N2104" s="5">
        <v>50.64</v>
      </c>
      <c r="O2104" s="6">
        <v>0.05</v>
      </c>
      <c r="P2104" s="5">
        <v>22.28</v>
      </c>
      <c r="Q2104" s="5">
        <f t="shared" si="128"/>
        <v>96.215999999999994</v>
      </c>
      <c r="R2104" s="5">
        <f t="shared" si="129"/>
        <v>44.56</v>
      </c>
      <c r="S2104" s="5">
        <f t="shared" si="130"/>
        <v>51.655999999999992</v>
      </c>
      <c r="T2104" s="7">
        <f t="shared" si="131"/>
        <v>0.53687536376486233</v>
      </c>
    </row>
    <row r="2105" spans="1:20" ht="15.5" x14ac:dyDescent="0.35">
      <c r="A2105" s="1">
        <v>1867</v>
      </c>
      <c r="B2105" s="2">
        <v>46309</v>
      </c>
      <c r="C2105" s="3">
        <f>YEAR(SalesDataTable[[#This Row],[Order Date]])</f>
        <v>2026</v>
      </c>
      <c r="D2105" s="8" t="str">
        <f>"Q"&amp;ROUNDUP(MONTH(SalesDataTable[[#This Row],[Order Date]])/3,0)</f>
        <v>Q4</v>
      </c>
      <c r="E2105" s="3">
        <f>MONTH(SalesDataTable[[#This Row],[Order Date]])</f>
        <v>10</v>
      </c>
      <c r="F2105" s="3" t="str">
        <f>TEXT(SalesDataTable[[#This Row],[Order Date]],"MMM")</f>
        <v>Oct</v>
      </c>
      <c r="G2105" s="3" t="s">
        <v>0</v>
      </c>
      <c r="H2105" s="3" t="s">
        <v>1</v>
      </c>
      <c r="I2105" s="3" t="s">
        <v>2</v>
      </c>
      <c r="J2105" s="3" t="s">
        <v>13</v>
      </c>
      <c r="K2105" s="3" t="s">
        <v>34</v>
      </c>
      <c r="L2105" s="3" t="s">
        <v>35</v>
      </c>
      <c r="M2105" s="4">
        <v>3</v>
      </c>
      <c r="N2105" s="5">
        <v>40.880000000000003</v>
      </c>
      <c r="O2105" s="6">
        <v>0.05</v>
      </c>
      <c r="P2105" s="5">
        <v>14.59</v>
      </c>
      <c r="Q2105" s="5">
        <f t="shared" si="128"/>
        <v>116.50800000000001</v>
      </c>
      <c r="R2105" s="5">
        <f t="shared" si="129"/>
        <v>43.769999999999996</v>
      </c>
      <c r="S2105" s="5">
        <f t="shared" si="130"/>
        <v>72.738000000000014</v>
      </c>
      <c r="T2105" s="7">
        <f t="shared" si="131"/>
        <v>0.62431764342362761</v>
      </c>
    </row>
    <row r="2106" spans="1:20" ht="15.5" x14ac:dyDescent="0.35">
      <c r="A2106" s="1">
        <v>2088</v>
      </c>
      <c r="B2106" s="2">
        <v>46309</v>
      </c>
      <c r="C2106" s="3">
        <f>YEAR(SalesDataTable[[#This Row],[Order Date]])</f>
        <v>2026</v>
      </c>
      <c r="D2106" s="8" t="str">
        <f>"Q"&amp;ROUNDUP(MONTH(SalesDataTable[[#This Row],[Order Date]])/3,0)</f>
        <v>Q4</v>
      </c>
      <c r="E2106" s="3">
        <f>MONTH(SalesDataTable[[#This Row],[Order Date]])</f>
        <v>10</v>
      </c>
      <c r="F2106" s="3" t="str">
        <f>TEXT(SalesDataTable[[#This Row],[Order Date]],"MMM")</f>
        <v>Oct</v>
      </c>
      <c r="G2106" s="3" t="s">
        <v>20</v>
      </c>
      <c r="H2106" s="3" t="s">
        <v>21</v>
      </c>
      <c r="I2106" s="3" t="s">
        <v>19</v>
      </c>
      <c r="J2106" s="3" t="s">
        <v>3</v>
      </c>
      <c r="K2106" s="3" t="s">
        <v>9</v>
      </c>
      <c r="L2106" s="3" t="s">
        <v>17</v>
      </c>
      <c r="M2106" s="4">
        <v>1</v>
      </c>
      <c r="N2106" s="5">
        <v>141.77000000000001</v>
      </c>
      <c r="O2106" s="6">
        <v>0</v>
      </c>
      <c r="P2106" s="5">
        <v>78.48</v>
      </c>
      <c r="Q2106" s="5">
        <f t="shared" si="128"/>
        <v>141.77000000000001</v>
      </c>
      <c r="R2106" s="5">
        <f t="shared" si="129"/>
        <v>78.48</v>
      </c>
      <c r="S2106" s="5">
        <f t="shared" si="130"/>
        <v>63.290000000000006</v>
      </c>
      <c r="T2106" s="7">
        <f t="shared" si="131"/>
        <v>0.44642731184312623</v>
      </c>
    </row>
    <row r="2107" spans="1:20" ht="15.5" x14ac:dyDescent="0.35">
      <c r="A2107" s="1">
        <v>2270</v>
      </c>
      <c r="B2107" s="2">
        <v>46309</v>
      </c>
      <c r="C2107" s="3">
        <f>YEAR(SalesDataTable[[#This Row],[Order Date]])</f>
        <v>2026</v>
      </c>
      <c r="D2107" s="8" t="str">
        <f>"Q"&amp;ROUNDUP(MONTH(SalesDataTable[[#This Row],[Order Date]])/3,0)</f>
        <v>Q4</v>
      </c>
      <c r="E2107" s="3">
        <f>MONTH(SalesDataTable[[#This Row],[Order Date]])</f>
        <v>10</v>
      </c>
      <c r="F2107" s="3" t="str">
        <f>TEXT(SalesDataTable[[#This Row],[Order Date]],"MMM")</f>
        <v>Oct</v>
      </c>
      <c r="G2107" s="3" t="s">
        <v>20</v>
      </c>
      <c r="H2107" s="3" t="s">
        <v>31</v>
      </c>
      <c r="I2107" s="3" t="s">
        <v>2</v>
      </c>
      <c r="J2107" s="3" t="s">
        <v>13</v>
      </c>
      <c r="K2107" s="3" t="s">
        <v>23</v>
      </c>
      <c r="L2107" s="3" t="s">
        <v>29</v>
      </c>
      <c r="M2107" s="4">
        <v>3</v>
      </c>
      <c r="N2107" s="5">
        <v>199.99</v>
      </c>
      <c r="O2107" s="6">
        <v>0.15</v>
      </c>
      <c r="P2107" s="5">
        <v>101.86</v>
      </c>
      <c r="Q2107" s="5">
        <f t="shared" si="128"/>
        <v>509.97450000000003</v>
      </c>
      <c r="R2107" s="5">
        <f t="shared" si="129"/>
        <v>305.58</v>
      </c>
      <c r="S2107" s="5">
        <f t="shared" si="130"/>
        <v>204.39450000000005</v>
      </c>
      <c r="T2107" s="7">
        <f t="shared" si="131"/>
        <v>0.40079356909021929</v>
      </c>
    </row>
    <row r="2108" spans="1:20" ht="15.5" x14ac:dyDescent="0.35">
      <c r="A2108" s="1">
        <v>3789</v>
      </c>
      <c r="B2108" s="2">
        <v>46309</v>
      </c>
      <c r="C2108" s="3">
        <f>YEAR(SalesDataTable[[#This Row],[Order Date]])</f>
        <v>2026</v>
      </c>
      <c r="D2108" s="8" t="str">
        <f>"Q"&amp;ROUNDUP(MONTH(SalesDataTable[[#This Row],[Order Date]])/3,0)</f>
        <v>Q4</v>
      </c>
      <c r="E2108" s="3">
        <f>MONTH(SalesDataTable[[#This Row],[Order Date]])</f>
        <v>10</v>
      </c>
      <c r="F2108" s="3" t="str">
        <f>TEXT(SalesDataTable[[#This Row],[Order Date]],"MMM")</f>
        <v>Oct</v>
      </c>
      <c r="G2108" s="3" t="s">
        <v>20</v>
      </c>
      <c r="H2108" s="3" t="s">
        <v>21</v>
      </c>
      <c r="I2108" s="3" t="s">
        <v>28</v>
      </c>
      <c r="J2108" s="3" t="s">
        <v>13</v>
      </c>
      <c r="K2108" s="3" t="s">
        <v>4</v>
      </c>
      <c r="L2108" s="3" t="s">
        <v>22</v>
      </c>
      <c r="M2108" s="4">
        <v>2</v>
      </c>
      <c r="N2108" s="5">
        <v>50.56</v>
      </c>
      <c r="O2108" s="6">
        <v>0</v>
      </c>
      <c r="P2108" s="5">
        <v>23.04</v>
      </c>
      <c r="Q2108" s="5">
        <f t="shared" si="128"/>
        <v>101.12</v>
      </c>
      <c r="R2108" s="5">
        <f t="shared" si="129"/>
        <v>46.08</v>
      </c>
      <c r="S2108" s="5">
        <f t="shared" si="130"/>
        <v>55.040000000000006</v>
      </c>
      <c r="T2108" s="7">
        <f t="shared" si="131"/>
        <v>0.54430379746835444</v>
      </c>
    </row>
    <row r="2109" spans="1:20" ht="15.5" x14ac:dyDescent="0.35">
      <c r="A2109" s="1">
        <v>4323</v>
      </c>
      <c r="B2109" s="2">
        <v>46309</v>
      </c>
      <c r="C2109" s="3">
        <f>YEAR(SalesDataTable[[#This Row],[Order Date]])</f>
        <v>2026</v>
      </c>
      <c r="D2109" s="8" t="str">
        <f>"Q"&amp;ROUNDUP(MONTH(SalesDataTable[[#This Row],[Order Date]])/3,0)</f>
        <v>Q4</v>
      </c>
      <c r="E2109" s="3">
        <f>MONTH(SalesDataTable[[#This Row],[Order Date]])</f>
        <v>10</v>
      </c>
      <c r="F2109" s="3" t="str">
        <f>TEXT(SalesDataTable[[#This Row],[Order Date]],"MMM")</f>
        <v>Oct</v>
      </c>
      <c r="G2109" s="3" t="s">
        <v>20</v>
      </c>
      <c r="H2109" s="3" t="s">
        <v>31</v>
      </c>
      <c r="I2109" s="3" t="s">
        <v>2</v>
      </c>
      <c r="J2109" s="3" t="s">
        <v>13</v>
      </c>
      <c r="K2109" s="3" t="s">
        <v>14</v>
      </c>
      <c r="L2109" s="3" t="s">
        <v>32</v>
      </c>
      <c r="M2109" s="4">
        <v>1</v>
      </c>
      <c r="N2109" s="5">
        <v>47.38</v>
      </c>
      <c r="O2109" s="6">
        <v>0</v>
      </c>
      <c r="P2109" s="5">
        <v>17.86</v>
      </c>
      <c r="Q2109" s="5">
        <f t="shared" si="128"/>
        <v>47.38</v>
      </c>
      <c r="R2109" s="5">
        <f t="shared" si="129"/>
        <v>17.86</v>
      </c>
      <c r="S2109" s="5">
        <f t="shared" si="130"/>
        <v>29.520000000000003</v>
      </c>
      <c r="T2109" s="7">
        <f t="shared" si="131"/>
        <v>0.62304769945124527</v>
      </c>
    </row>
    <row r="2110" spans="1:20" ht="15.5" x14ac:dyDescent="0.35">
      <c r="A2110" s="1">
        <v>276</v>
      </c>
      <c r="B2110" s="2">
        <v>46310</v>
      </c>
      <c r="C2110" s="3">
        <f>YEAR(SalesDataTable[[#This Row],[Order Date]])</f>
        <v>2026</v>
      </c>
      <c r="D2110" s="8" t="str">
        <f>"Q"&amp;ROUNDUP(MONTH(SalesDataTable[[#This Row],[Order Date]])/3,0)</f>
        <v>Q4</v>
      </c>
      <c r="E2110" s="3">
        <f>MONTH(SalesDataTable[[#This Row],[Order Date]])</f>
        <v>10</v>
      </c>
      <c r="F2110" s="3" t="str">
        <f>TEXT(SalesDataTable[[#This Row],[Order Date]],"MMM")</f>
        <v>Oct</v>
      </c>
      <c r="G2110" s="3" t="s">
        <v>11</v>
      </c>
      <c r="H2110" s="3" t="s">
        <v>12</v>
      </c>
      <c r="I2110" s="3" t="s">
        <v>2</v>
      </c>
      <c r="J2110" s="3" t="s">
        <v>16</v>
      </c>
      <c r="K2110" s="3" t="s">
        <v>9</v>
      </c>
      <c r="L2110" s="3" t="s">
        <v>10</v>
      </c>
      <c r="M2110" s="4">
        <v>1</v>
      </c>
      <c r="N2110" s="5">
        <v>92.74</v>
      </c>
      <c r="O2110" s="6">
        <v>0.15</v>
      </c>
      <c r="P2110" s="5">
        <v>44.52</v>
      </c>
      <c r="Q2110" s="5">
        <f t="shared" si="128"/>
        <v>78.828999999999994</v>
      </c>
      <c r="R2110" s="5">
        <f t="shared" si="129"/>
        <v>44.52</v>
      </c>
      <c r="S2110" s="5">
        <f t="shared" si="130"/>
        <v>34.30899999999999</v>
      </c>
      <c r="T2110" s="7">
        <f t="shared" si="131"/>
        <v>0.43523322635070844</v>
      </c>
    </row>
    <row r="2111" spans="1:20" ht="15.5" x14ac:dyDescent="0.35">
      <c r="A2111" s="1">
        <v>791</v>
      </c>
      <c r="B2111" s="2">
        <v>46310</v>
      </c>
      <c r="C2111" s="3">
        <f>YEAR(SalesDataTable[[#This Row],[Order Date]])</f>
        <v>2026</v>
      </c>
      <c r="D2111" s="8" t="str">
        <f>"Q"&amp;ROUNDUP(MONTH(SalesDataTable[[#This Row],[Order Date]])/3,0)</f>
        <v>Q4</v>
      </c>
      <c r="E2111" s="3">
        <f>MONTH(SalesDataTable[[#This Row],[Order Date]])</f>
        <v>10</v>
      </c>
      <c r="F2111" s="3" t="str">
        <f>TEXT(SalesDataTable[[#This Row],[Order Date]],"MMM")</f>
        <v>Oct</v>
      </c>
      <c r="G2111" s="3" t="s">
        <v>20</v>
      </c>
      <c r="H2111" s="3" t="s">
        <v>47</v>
      </c>
      <c r="I2111" s="3" t="s">
        <v>19</v>
      </c>
      <c r="J2111" s="3" t="s">
        <v>3</v>
      </c>
      <c r="K2111" s="3" t="s">
        <v>4</v>
      </c>
      <c r="L2111" s="3" t="s">
        <v>22</v>
      </c>
      <c r="M2111" s="4">
        <v>3</v>
      </c>
      <c r="N2111" s="5">
        <v>51.57</v>
      </c>
      <c r="O2111" s="6">
        <v>0.1</v>
      </c>
      <c r="P2111" s="5">
        <v>21.82</v>
      </c>
      <c r="Q2111" s="5">
        <f t="shared" si="128"/>
        <v>139.239</v>
      </c>
      <c r="R2111" s="5">
        <f t="shared" si="129"/>
        <v>65.460000000000008</v>
      </c>
      <c r="S2111" s="5">
        <f t="shared" si="130"/>
        <v>73.778999999999996</v>
      </c>
      <c r="T2111" s="7">
        <f t="shared" si="131"/>
        <v>0.52987309589985565</v>
      </c>
    </row>
    <row r="2112" spans="1:20" ht="15.5" x14ac:dyDescent="0.35">
      <c r="A2112" s="1">
        <v>1033</v>
      </c>
      <c r="B2112" s="2">
        <v>46310</v>
      </c>
      <c r="C2112" s="3">
        <f>YEAR(SalesDataTable[[#This Row],[Order Date]])</f>
        <v>2026</v>
      </c>
      <c r="D2112" s="8" t="str">
        <f>"Q"&amp;ROUNDUP(MONTH(SalesDataTable[[#This Row],[Order Date]])/3,0)</f>
        <v>Q4</v>
      </c>
      <c r="E2112" s="3">
        <f>MONTH(SalesDataTable[[#This Row],[Order Date]])</f>
        <v>10</v>
      </c>
      <c r="F2112" s="3" t="str">
        <f>TEXT(SalesDataTable[[#This Row],[Order Date]],"MMM")</f>
        <v>Oct</v>
      </c>
      <c r="G2112" s="3" t="s">
        <v>6</v>
      </c>
      <c r="H2112" s="3" t="s">
        <v>43</v>
      </c>
      <c r="I2112" s="3" t="s">
        <v>2</v>
      </c>
      <c r="J2112" s="3" t="s">
        <v>13</v>
      </c>
      <c r="K2112" s="3" t="s">
        <v>9</v>
      </c>
      <c r="L2112" s="3" t="s">
        <v>46</v>
      </c>
      <c r="M2112" s="4">
        <v>1</v>
      </c>
      <c r="N2112" s="5">
        <v>70.47</v>
      </c>
      <c r="O2112" s="6">
        <v>0.1</v>
      </c>
      <c r="P2112" s="5">
        <v>31.52</v>
      </c>
      <c r="Q2112" s="5">
        <f t="shared" si="128"/>
        <v>63.423000000000002</v>
      </c>
      <c r="R2112" s="5">
        <f t="shared" si="129"/>
        <v>31.52</v>
      </c>
      <c r="S2112" s="5">
        <f t="shared" si="130"/>
        <v>31.903000000000002</v>
      </c>
      <c r="T2112" s="7">
        <f t="shared" si="131"/>
        <v>0.50301940936253409</v>
      </c>
    </row>
    <row r="2113" spans="1:20" ht="15.5" x14ac:dyDescent="0.35">
      <c r="A2113" s="1">
        <v>1247</v>
      </c>
      <c r="B2113" s="2">
        <v>46310</v>
      </c>
      <c r="C2113" s="3">
        <f>YEAR(SalesDataTable[[#This Row],[Order Date]])</f>
        <v>2026</v>
      </c>
      <c r="D2113" s="8" t="str">
        <f>"Q"&amp;ROUNDUP(MONTH(SalesDataTable[[#This Row],[Order Date]])/3,0)</f>
        <v>Q4</v>
      </c>
      <c r="E2113" s="3">
        <f>MONTH(SalesDataTable[[#This Row],[Order Date]])</f>
        <v>10</v>
      </c>
      <c r="F2113" s="3" t="str">
        <f>TEXT(SalesDataTable[[#This Row],[Order Date]],"MMM")</f>
        <v>Oct</v>
      </c>
      <c r="G2113" s="3" t="s">
        <v>0</v>
      </c>
      <c r="H2113" s="3" t="s">
        <v>1</v>
      </c>
      <c r="I2113" s="3" t="s">
        <v>2</v>
      </c>
      <c r="J2113" s="3" t="s">
        <v>13</v>
      </c>
      <c r="K2113" s="3" t="s">
        <v>9</v>
      </c>
      <c r="L2113" s="3" t="s">
        <v>46</v>
      </c>
      <c r="M2113" s="4">
        <v>1</v>
      </c>
      <c r="N2113" s="5">
        <v>71.05</v>
      </c>
      <c r="O2113" s="6">
        <v>0</v>
      </c>
      <c r="P2113" s="5">
        <v>33.32</v>
      </c>
      <c r="Q2113" s="5">
        <f t="shared" si="128"/>
        <v>71.05</v>
      </c>
      <c r="R2113" s="5">
        <f t="shared" si="129"/>
        <v>33.32</v>
      </c>
      <c r="S2113" s="5">
        <f t="shared" si="130"/>
        <v>37.729999999999997</v>
      </c>
      <c r="T2113" s="7">
        <f t="shared" si="131"/>
        <v>0.53103448275862064</v>
      </c>
    </row>
    <row r="2114" spans="1:20" ht="15.5" x14ac:dyDescent="0.35">
      <c r="A2114" s="1">
        <v>1321</v>
      </c>
      <c r="B2114" s="2">
        <v>46310</v>
      </c>
      <c r="C2114" s="3">
        <f>YEAR(SalesDataTable[[#This Row],[Order Date]])</f>
        <v>2026</v>
      </c>
      <c r="D2114" s="8" t="str">
        <f>"Q"&amp;ROUNDUP(MONTH(SalesDataTable[[#This Row],[Order Date]])/3,0)</f>
        <v>Q4</v>
      </c>
      <c r="E2114" s="3">
        <f>MONTH(SalesDataTable[[#This Row],[Order Date]])</f>
        <v>10</v>
      </c>
      <c r="F2114" s="3" t="str">
        <f>TEXT(SalesDataTable[[#This Row],[Order Date]],"MMM")</f>
        <v>Oct</v>
      </c>
      <c r="G2114" s="3" t="s">
        <v>20</v>
      </c>
      <c r="H2114" s="3" t="s">
        <v>47</v>
      </c>
      <c r="I2114" s="3" t="s">
        <v>19</v>
      </c>
      <c r="J2114" s="3" t="s">
        <v>3</v>
      </c>
      <c r="K2114" s="3" t="s">
        <v>4</v>
      </c>
      <c r="L2114" s="3" t="s">
        <v>26</v>
      </c>
      <c r="M2114" s="4">
        <v>3</v>
      </c>
      <c r="N2114" s="5">
        <v>39.83</v>
      </c>
      <c r="O2114" s="6">
        <v>0.1</v>
      </c>
      <c r="P2114" s="5">
        <v>16.93</v>
      </c>
      <c r="Q2114" s="5">
        <f t="shared" ref="Q2114:Q2177" si="132">M2114*N2114*(1-O2114)</f>
        <v>107.541</v>
      </c>
      <c r="R2114" s="5">
        <f t="shared" ref="R2114:R2177" si="133">M2114*P2114</f>
        <v>50.79</v>
      </c>
      <c r="S2114" s="5">
        <f t="shared" ref="S2114:S2177" si="134">Q2114-R2114</f>
        <v>56.750999999999998</v>
      </c>
      <c r="T2114" s="7">
        <f t="shared" ref="T2114:T2177" si="135">IFERROR(S2114/Q2114,0)</f>
        <v>0.52771501101905316</v>
      </c>
    </row>
    <row r="2115" spans="1:20" ht="15.5" x14ac:dyDescent="0.35">
      <c r="A2115" s="1">
        <v>2048</v>
      </c>
      <c r="B2115" s="2">
        <v>46310</v>
      </c>
      <c r="C2115" s="3">
        <f>YEAR(SalesDataTable[[#This Row],[Order Date]])</f>
        <v>2026</v>
      </c>
      <c r="D2115" s="8" t="str">
        <f>"Q"&amp;ROUNDUP(MONTH(SalesDataTable[[#This Row],[Order Date]])/3,0)</f>
        <v>Q4</v>
      </c>
      <c r="E2115" s="3">
        <f>MONTH(SalesDataTable[[#This Row],[Order Date]])</f>
        <v>10</v>
      </c>
      <c r="F2115" s="3" t="str">
        <f>TEXT(SalesDataTable[[#This Row],[Order Date]],"MMM")</f>
        <v>Oct</v>
      </c>
      <c r="G2115" s="3" t="s">
        <v>20</v>
      </c>
      <c r="H2115" s="3" t="s">
        <v>31</v>
      </c>
      <c r="I2115" s="3" t="s">
        <v>2</v>
      </c>
      <c r="J2115" s="3" t="s">
        <v>13</v>
      </c>
      <c r="K2115" s="3" t="s">
        <v>34</v>
      </c>
      <c r="L2115" s="3" t="s">
        <v>45</v>
      </c>
      <c r="M2115" s="4">
        <v>3</v>
      </c>
      <c r="N2115" s="5">
        <v>49.5</v>
      </c>
      <c r="O2115" s="6">
        <v>0.05</v>
      </c>
      <c r="P2115" s="5">
        <v>22</v>
      </c>
      <c r="Q2115" s="5">
        <f t="shared" si="132"/>
        <v>141.07499999999999</v>
      </c>
      <c r="R2115" s="5">
        <f t="shared" si="133"/>
        <v>66</v>
      </c>
      <c r="S2115" s="5">
        <f t="shared" si="134"/>
        <v>75.074999999999989</v>
      </c>
      <c r="T2115" s="7">
        <f t="shared" si="135"/>
        <v>0.53216374269005839</v>
      </c>
    </row>
    <row r="2116" spans="1:20" ht="15.5" x14ac:dyDescent="0.35">
      <c r="A2116" s="1">
        <v>2082</v>
      </c>
      <c r="B2116" s="2">
        <v>46310</v>
      </c>
      <c r="C2116" s="3">
        <f>YEAR(SalesDataTable[[#This Row],[Order Date]])</f>
        <v>2026</v>
      </c>
      <c r="D2116" s="8" t="str">
        <f>"Q"&amp;ROUNDUP(MONTH(SalesDataTable[[#This Row],[Order Date]])/3,0)</f>
        <v>Q4</v>
      </c>
      <c r="E2116" s="3">
        <f>MONTH(SalesDataTable[[#This Row],[Order Date]])</f>
        <v>10</v>
      </c>
      <c r="F2116" s="3" t="str">
        <f>TEXT(SalesDataTable[[#This Row],[Order Date]],"MMM")</f>
        <v>Oct</v>
      </c>
      <c r="G2116" s="3" t="s">
        <v>6</v>
      </c>
      <c r="H2116" s="3" t="s">
        <v>27</v>
      </c>
      <c r="I2116" s="3" t="s">
        <v>28</v>
      </c>
      <c r="J2116" s="3" t="s">
        <v>13</v>
      </c>
      <c r="K2116" s="3" t="s">
        <v>9</v>
      </c>
      <c r="L2116" s="3" t="s">
        <v>10</v>
      </c>
      <c r="M2116" s="4">
        <v>1</v>
      </c>
      <c r="N2116" s="5">
        <v>91.99</v>
      </c>
      <c r="O2116" s="6">
        <v>0</v>
      </c>
      <c r="P2116" s="5">
        <v>44.86</v>
      </c>
      <c r="Q2116" s="5">
        <f t="shared" si="132"/>
        <v>91.99</v>
      </c>
      <c r="R2116" s="5">
        <f t="shared" si="133"/>
        <v>44.86</v>
      </c>
      <c r="S2116" s="5">
        <f t="shared" si="134"/>
        <v>47.129999999999995</v>
      </c>
      <c r="T2116" s="7">
        <f t="shared" si="135"/>
        <v>0.51233829764104788</v>
      </c>
    </row>
    <row r="2117" spans="1:20" ht="15.5" x14ac:dyDescent="0.35">
      <c r="A2117" s="1">
        <v>2177</v>
      </c>
      <c r="B2117" s="2">
        <v>46310</v>
      </c>
      <c r="C2117" s="3">
        <f>YEAR(SalesDataTable[[#This Row],[Order Date]])</f>
        <v>2026</v>
      </c>
      <c r="D2117" s="8" t="str">
        <f>"Q"&amp;ROUNDUP(MONTH(SalesDataTable[[#This Row],[Order Date]])/3,0)</f>
        <v>Q4</v>
      </c>
      <c r="E2117" s="3">
        <f>MONTH(SalesDataTable[[#This Row],[Order Date]])</f>
        <v>10</v>
      </c>
      <c r="F2117" s="3" t="str">
        <f>TEXT(SalesDataTable[[#This Row],[Order Date]],"MMM")</f>
        <v>Oct</v>
      </c>
      <c r="G2117" s="3" t="s">
        <v>0</v>
      </c>
      <c r="H2117" s="3" t="s">
        <v>50</v>
      </c>
      <c r="I2117" s="3" t="s">
        <v>28</v>
      </c>
      <c r="J2117" s="3" t="s">
        <v>3</v>
      </c>
      <c r="K2117" s="3" t="s">
        <v>4</v>
      </c>
      <c r="L2117" s="3" t="s">
        <v>5</v>
      </c>
      <c r="M2117" s="4">
        <v>1</v>
      </c>
      <c r="N2117" s="5">
        <v>79.78</v>
      </c>
      <c r="O2117" s="6">
        <v>0.05</v>
      </c>
      <c r="P2117" s="5">
        <v>41.59</v>
      </c>
      <c r="Q2117" s="5">
        <f t="shared" si="132"/>
        <v>75.790999999999997</v>
      </c>
      <c r="R2117" s="5">
        <f t="shared" si="133"/>
        <v>41.59</v>
      </c>
      <c r="S2117" s="5">
        <f t="shared" si="134"/>
        <v>34.200999999999993</v>
      </c>
      <c r="T2117" s="7">
        <f t="shared" si="135"/>
        <v>0.45125410668812915</v>
      </c>
    </row>
    <row r="2118" spans="1:20" ht="15.5" x14ac:dyDescent="0.35">
      <c r="A2118" s="1">
        <v>3776</v>
      </c>
      <c r="B2118" s="2">
        <v>46310</v>
      </c>
      <c r="C2118" s="3">
        <f>YEAR(SalesDataTable[[#This Row],[Order Date]])</f>
        <v>2026</v>
      </c>
      <c r="D2118" s="8" t="str">
        <f>"Q"&amp;ROUNDUP(MONTH(SalesDataTable[[#This Row],[Order Date]])/3,0)</f>
        <v>Q4</v>
      </c>
      <c r="E2118" s="3">
        <f>MONTH(SalesDataTable[[#This Row],[Order Date]])</f>
        <v>10</v>
      </c>
      <c r="F2118" s="3" t="str">
        <f>TEXT(SalesDataTable[[#This Row],[Order Date]],"MMM")</f>
        <v>Oct</v>
      </c>
      <c r="G2118" s="3" t="s">
        <v>20</v>
      </c>
      <c r="H2118" s="3" t="s">
        <v>33</v>
      </c>
      <c r="I2118" s="3" t="s">
        <v>2</v>
      </c>
      <c r="J2118" s="3" t="s">
        <v>3</v>
      </c>
      <c r="K2118" s="3" t="s">
        <v>4</v>
      </c>
      <c r="L2118" s="3" t="s">
        <v>5</v>
      </c>
      <c r="M2118" s="4">
        <v>1</v>
      </c>
      <c r="N2118" s="5">
        <v>82.97</v>
      </c>
      <c r="O2118" s="6">
        <v>0</v>
      </c>
      <c r="P2118" s="5">
        <v>43.09</v>
      </c>
      <c r="Q2118" s="5">
        <f t="shared" si="132"/>
        <v>82.97</v>
      </c>
      <c r="R2118" s="5">
        <f t="shared" si="133"/>
        <v>43.09</v>
      </c>
      <c r="S2118" s="5">
        <f t="shared" si="134"/>
        <v>39.879999999999995</v>
      </c>
      <c r="T2118" s="7">
        <f t="shared" si="135"/>
        <v>0.48065565867180904</v>
      </c>
    </row>
    <row r="2119" spans="1:20" ht="15.5" x14ac:dyDescent="0.35">
      <c r="A2119" s="1">
        <v>4542</v>
      </c>
      <c r="B2119" s="2">
        <v>46310</v>
      </c>
      <c r="C2119" s="3">
        <f>YEAR(SalesDataTable[[#This Row],[Order Date]])</f>
        <v>2026</v>
      </c>
      <c r="D2119" s="8" t="str">
        <f>"Q"&amp;ROUNDUP(MONTH(SalesDataTable[[#This Row],[Order Date]])/3,0)</f>
        <v>Q4</v>
      </c>
      <c r="E2119" s="3">
        <f>MONTH(SalesDataTable[[#This Row],[Order Date]])</f>
        <v>10</v>
      </c>
      <c r="F2119" s="3" t="str">
        <f>TEXT(SalesDataTable[[#This Row],[Order Date]],"MMM")</f>
        <v>Oct</v>
      </c>
      <c r="G2119" s="3" t="s">
        <v>0</v>
      </c>
      <c r="H2119" s="3" t="s">
        <v>36</v>
      </c>
      <c r="I2119" s="3" t="s">
        <v>2</v>
      </c>
      <c r="J2119" s="3" t="s">
        <v>16</v>
      </c>
      <c r="K2119" s="3" t="s">
        <v>4</v>
      </c>
      <c r="L2119" s="3" t="s">
        <v>30</v>
      </c>
      <c r="M2119" s="4">
        <v>1</v>
      </c>
      <c r="N2119" s="5">
        <v>103.33</v>
      </c>
      <c r="O2119" s="6">
        <v>0</v>
      </c>
      <c r="P2119" s="5">
        <v>50.85</v>
      </c>
      <c r="Q2119" s="5">
        <f t="shared" si="132"/>
        <v>103.33</v>
      </c>
      <c r="R2119" s="5">
        <f t="shared" si="133"/>
        <v>50.85</v>
      </c>
      <c r="S2119" s="5">
        <f t="shared" si="134"/>
        <v>52.48</v>
      </c>
      <c r="T2119" s="7">
        <f t="shared" si="135"/>
        <v>0.5078873512048776</v>
      </c>
    </row>
    <row r="2120" spans="1:20" ht="15.5" x14ac:dyDescent="0.35">
      <c r="A2120" s="1">
        <v>36</v>
      </c>
      <c r="B2120" s="2">
        <v>46311</v>
      </c>
      <c r="C2120" s="3">
        <f>YEAR(SalesDataTable[[#This Row],[Order Date]])</f>
        <v>2026</v>
      </c>
      <c r="D2120" s="8" t="str">
        <f>"Q"&amp;ROUNDUP(MONTH(SalesDataTable[[#This Row],[Order Date]])/3,0)</f>
        <v>Q4</v>
      </c>
      <c r="E2120" s="3">
        <f>MONTH(SalesDataTable[[#This Row],[Order Date]])</f>
        <v>10</v>
      </c>
      <c r="F2120" s="3" t="str">
        <f>TEXT(SalesDataTable[[#This Row],[Order Date]],"MMM")</f>
        <v>Oct</v>
      </c>
      <c r="G2120" s="3" t="s">
        <v>0</v>
      </c>
      <c r="H2120" s="3" t="s">
        <v>36</v>
      </c>
      <c r="I2120" s="3" t="s">
        <v>2</v>
      </c>
      <c r="J2120" s="3" t="s">
        <v>13</v>
      </c>
      <c r="K2120" s="3" t="s">
        <v>9</v>
      </c>
      <c r="L2120" s="3" t="s">
        <v>17</v>
      </c>
      <c r="M2120" s="4">
        <v>3</v>
      </c>
      <c r="N2120" s="5">
        <v>142.54</v>
      </c>
      <c r="O2120" s="6">
        <v>0.05</v>
      </c>
      <c r="P2120" s="5">
        <v>81.599999999999994</v>
      </c>
      <c r="Q2120" s="5">
        <f t="shared" si="132"/>
        <v>406.23899999999998</v>
      </c>
      <c r="R2120" s="5">
        <f t="shared" si="133"/>
        <v>244.79999999999998</v>
      </c>
      <c r="S2120" s="5">
        <f t="shared" si="134"/>
        <v>161.43899999999999</v>
      </c>
      <c r="T2120" s="7">
        <f t="shared" si="135"/>
        <v>0.39739906803630376</v>
      </c>
    </row>
    <row r="2121" spans="1:20" ht="15.5" x14ac:dyDescent="0.35">
      <c r="A2121" s="1">
        <v>64</v>
      </c>
      <c r="B2121" s="2">
        <v>46311</v>
      </c>
      <c r="C2121" s="3">
        <f>YEAR(SalesDataTable[[#This Row],[Order Date]])</f>
        <v>2026</v>
      </c>
      <c r="D2121" s="8" t="str">
        <f>"Q"&amp;ROUNDUP(MONTH(SalesDataTable[[#This Row],[Order Date]])/3,0)</f>
        <v>Q4</v>
      </c>
      <c r="E2121" s="3">
        <f>MONTH(SalesDataTable[[#This Row],[Order Date]])</f>
        <v>10</v>
      </c>
      <c r="F2121" s="3" t="str">
        <f>TEXT(SalesDataTable[[#This Row],[Order Date]],"MMM")</f>
        <v>Oct</v>
      </c>
      <c r="G2121" s="3" t="s">
        <v>11</v>
      </c>
      <c r="H2121" s="3" t="s">
        <v>52</v>
      </c>
      <c r="I2121" s="3" t="s">
        <v>2</v>
      </c>
      <c r="J2121" s="3" t="s">
        <v>13</v>
      </c>
      <c r="K2121" s="3" t="s">
        <v>9</v>
      </c>
      <c r="L2121" s="3" t="s">
        <v>10</v>
      </c>
      <c r="M2121" s="4">
        <v>3</v>
      </c>
      <c r="N2121" s="5">
        <v>92.14</v>
      </c>
      <c r="O2121" s="6">
        <v>0.1</v>
      </c>
      <c r="P2121" s="5">
        <v>46.43</v>
      </c>
      <c r="Q2121" s="5">
        <f t="shared" si="132"/>
        <v>248.77800000000002</v>
      </c>
      <c r="R2121" s="5">
        <f t="shared" si="133"/>
        <v>139.29</v>
      </c>
      <c r="S2121" s="5">
        <f t="shared" si="134"/>
        <v>109.48800000000003</v>
      </c>
      <c r="T2121" s="7">
        <f t="shared" si="135"/>
        <v>0.44010322456165746</v>
      </c>
    </row>
    <row r="2122" spans="1:20" ht="15.5" x14ac:dyDescent="0.35">
      <c r="A2122" s="1">
        <v>529</v>
      </c>
      <c r="B2122" s="2">
        <v>46311</v>
      </c>
      <c r="C2122" s="3">
        <f>YEAR(SalesDataTable[[#This Row],[Order Date]])</f>
        <v>2026</v>
      </c>
      <c r="D2122" s="8" t="str">
        <f>"Q"&amp;ROUNDUP(MONTH(SalesDataTable[[#This Row],[Order Date]])/3,0)</f>
        <v>Q4</v>
      </c>
      <c r="E2122" s="3">
        <f>MONTH(SalesDataTable[[#This Row],[Order Date]])</f>
        <v>10</v>
      </c>
      <c r="F2122" s="3" t="str">
        <f>TEXT(SalesDataTable[[#This Row],[Order Date]],"MMM")</f>
        <v>Oct</v>
      </c>
      <c r="G2122" s="3" t="s">
        <v>20</v>
      </c>
      <c r="H2122" s="3" t="s">
        <v>31</v>
      </c>
      <c r="I2122" s="3" t="s">
        <v>19</v>
      </c>
      <c r="J2122" s="3" t="s">
        <v>16</v>
      </c>
      <c r="K2122" s="3" t="s">
        <v>14</v>
      </c>
      <c r="L2122" s="3" t="s">
        <v>48</v>
      </c>
      <c r="M2122" s="4">
        <v>2</v>
      </c>
      <c r="N2122" s="5">
        <v>165.23</v>
      </c>
      <c r="O2122" s="6">
        <v>0</v>
      </c>
      <c r="P2122" s="5">
        <v>88.87</v>
      </c>
      <c r="Q2122" s="5">
        <f t="shared" si="132"/>
        <v>330.46</v>
      </c>
      <c r="R2122" s="5">
        <f t="shared" si="133"/>
        <v>177.74</v>
      </c>
      <c r="S2122" s="5">
        <f t="shared" si="134"/>
        <v>152.71999999999997</v>
      </c>
      <c r="T2122" s="7">
        <f t="shared" si="135"/>
        <v>0.46214367850874533</v>
      </c>
    </row>
    <row r="2123" spans="1:20" ht="15.5" x14ac:dyDescent="0.35">
      <c r="A2123" s="1">
        <v>1815</v>
      </c>
      <c r="B2123" s="2">
        <v>46311</v>
      </c>
      <c r="C2123" s="3">
        <f>YEAR(SalesDataTable[[#This Row],[Order Date]])</f>
        <v>2026</v>
      </c>
      <c r="D2123" s="8" t="str">
        <f>"Q"&amp;ROUNDUP(MONTH(SalesDataTable[[#This Row],[Order Date]])/3,0)</f>
        <v>Q4</v>
      </c>
      <c r="E2123" s="3">
        <f>MONTH(SalesDataTable[[#This Row],[Order Date]])</f>
        <v>10</v>
      </c>
      <c r="F2123" s="3" t="str">
        <f>TEXT(SalesDataTable[[#This Row],[Order Date]],"MMM")</f>
        <v>Oct</v>
      </c>
      <c r="G2123" s="3" t="s">
        <v>20</v>
      </c>
      <c r="H2123" s="3" t="s">
        <v>21</v>
      </c>
      <c r="I2123" s="3" t="s">
        <v>2</v>
      </c>
      <c r="J2123" s="3" t="s">
        <v>16</v>
      </c>
      <c r="K2123" s="3" t="s">
        <v>34</v>
      </c>
      <c r="L2123" s="3" t="s">
        <v>38</v>
      </c>
      <c r="M2123" s="4">
        <v>1</v>
      </c>
      <c r="N2123" s="5">
        <v>121.92</v>
      </c>
      <c r="O2123" s="6">
        <v>0</v>
      </c>
      <c r="P2123" s="5">
        <v>71.02</v>
      </c>
      <c r="Q2123" s="5">
        <f t="shared" si="132"/>
        <v>121.92</v>
      </c>
      <c r="R2123" s="5">
        <f t="shared" si="133"/>
        <v>71.02</v>
      </c>
      <c r="S2123" s="5">
        <f t="shared" si="134"/>
        <v>50.900000000000006</v>
      </c>
      <c r="T2123" s="7">
        <f t="shared" si="135"/>
        <v>0.41748687664042</v>
      </c>
    </row>
    <row r="2124" spans="1:20" ht="15.5" x14ac:dyDescent="0.35">
      <c r="A2124" s="1">
        <v>1820</v>
      </c>
      <c r="B2124" s="2">
        <v>46311</v>
      </c>
      <c r="C2124" s="3">
        <f>YEAR(SalesDataTable[[#This Row],[Order Date]])</f>
        <v>2026</v>
      </c>
      <c r="D2124" s="8" t="str">
        <f>"Q"&amp;ROUNDUP(MONTH(SalesDataTable[[#This Row],[Order Date]])/3,0)</f>
        <v>Q4</v>
      </c>
      <c r="E2124" s="3">
        <f>MONTH(SalesDataTable[[#This Row],[Order Date]])</f>
        <v>10</v>
      </c>
      <c r="F2124" s="3" t="str">
        <f>TEXT(SalesDataTable[[#This Row],[Order Date]],"MMM")</f>
        <v>Oct</v>
      </c>
      <c r="G2124" s="3" t="s">
        <v>6</v>
      </c>
      <c r="H2124" s="3" t="s">
        <v>7</v>
      </c>
      <c r="I2124" s="3" t="s">
        <v>2</v>
      </c>
      <c r="J2124" s="3" t="s">
        <v>3</v>
      </c>
      <c r="K2124" s="3" t="s">
        <v>14</v>
      </c>
      <c r="L2124" s="3" t="s">
        <v>15</v>
      </c>
      <c r="M2124" s="4">
        <v>3</v>
      </c>
      <c r="N2124" s="5">
        <v>36.46</v>
      </c>
      <c r="O2124" s="6">
        <v>0.05</v>
      </c>
      <c r="P2124" s="5">
        <v>13.9</v>
      </c>
      <c r="Q2124" s="5">
        <f t="shared" si="132"/>
        <v>103.91099999999999</v>
      </c>
      <c r="R2124" s="5">
        <f t="shared" si="133"/>
        <v>41.7</v>
      </c>
      <c r="S2124" s="5">
        <f t="shared" si="134"/>
        <v>62.210999999999984</v>
      </c>
      <c r="T2124" s="7">
        <f t="shared" si="135"/>
        <v>0.5986950370990558</v>
      </c>
    </row>
    <row r="2125" spans="1:20" ht="15.5" x14ac:dyDescent="0.35">
      <c r="A2125" s="1">
        <v>2028</v>
      </c>
      <c r="B2125" s="2">
        <v>46311</v>
      </c>
      <c r="C2125" s="3">
        <f>YEAR(SalesDataTable[[#This Row],[Order Date]])</f>
        <v>2026</v>
      </c>
      <c r="D2125" s="8" t="str">
        <f>"Q"&amp;ROUNDUP(MONTH(SalesDataTable[[#This Row],[Order Date]])/3,0)</f>
        <v>Q4</v>
      </c>
      <c r="E2125" s="3">
        <f>MONTH(SalesDataTable[[#This Row],[Order Date]])</f>
        <v>10</v>
      </c>
      <c r="F2125" s="3" t="str">
        <f>TEXT(SalesDataTable[[#This Row],[Order Date]],"MMM")</f>
        <v>Oct</v>
      </c>
      <c r="G2125" s="3" t="s">
        <v>20</v>
      </c>
      <c r="H2125" s="3" t="s">
        <v>21</v>
      </c>
      <c r="I2125" s="3" t="s">
        <v>19</v>
      </c>
      <c r="J2125" s="3" t="s">
        <v>16</v>
      </c>
      <c r="K2125" s="3" t="s">
        <v>34</v>
      </c>
      <c r="L2125" s="3" t="s">
        <v>45</v>
      </c>
      <c r="M2125" s="4">
        <v>3</v>
      </c>
      <c r="N2125" s="5">
        <v>51.89</v>
      </c>
      <c r="O2125" s="6">
        <v>0.1</v>
      </c>
      <c r="P2125" s="5">
        <v>21.56</v>
      </c>
      <c r="Q2125" s="5">
        <f t="shared" si="132"/>
        <v>140.10300000000001</v>
      </c>
      <c r="R2125" s="5">
        <f t="shared" si="133"/>
        <v>64.679999999999993</v>
      </c>
      <c r="S2125" s="5">
        <f t="shared" si="134"/>
        <v>75.423000000000016</v>
      </c>
      <c r="T2125" s="7">
        <f t="shared" si="135"/>
        <v>0.53833965011455864</v>
      </c>
    </row>
    <row r="2126" spans="1:20" ht="15.5" x14ac:dyDescent="0.35">
      <c r="A2126" s="1">
        <v>2741</v>
      </c>
      <c r="B2126" s="2">
        <v>46311</v>
      </c>
      <c r="C2126" s="3">
        <f>YEAR(SalesDataTable[[#This Row],[Order Date]])</f>
        <v>2026</v>
      </c>
      <c r="D2126" s="8" t="str">
        <f>"Q"&amp;ROUNDUP(MONTH(SalesDataTable[[#This Row],[Order Date]])/3,0)</f>
        <v>Q4</v>
      </c>
      <c r="E2126" s="3">
        <f>MONTH(SalesDataTable[[#This Row],[Order Date]])</f>
        <v>10</v>
      </c>
      <c r="F2126" s="3" t="str">
        <f>TEXT(SalesDataTable[[#This Row],[Order Date]],"MMM")</f>
        <v>Oct</v>
      </c>
      <c r="G2126" s="3" t="s">
        <v>20</v>
      </c>
      <c r="H2126" s="3" t="s">
        <v>21</v>
      </c>
      <c r="I2126" s="3" t="s">
        <v>2</v>
      </c>
      <c r="J2126" s="3" t="s">
        <v>3</v>
      </c>
      <c r="K2126" s="3" t="s">
        <v>34</v>
      </c>
      <c r="L2126" s="3" t="s">
        <v>35</v>
      </c>
      <c r="M2126" s="4">
        <v>1</v>
      </c>
      <c r="N2126" s="5">
        <v>40.75</v>
      </c>
      <c r="O2126" s="6">
        <v>0</v>
      </c>
      <c r="P2126" s="5">
        <v>14.7</v>
      </c>
      <c r="Q2126" s="5">
        <f t="shared" si="132"/>
        <v>40.75</v>
      </c>
      <c r="R2126" s="5">
        <f t="shared" si="133"/>
        <v>14.7</v>
      </c>
      <c r="S2126" s="5">
        <f t="shared" si="134"/>
        <v>26.05</v>
      </c>
      <c r="T2126" s="7">
        <f t="shared" si="135"/>
        <v>0.63926380368098157</v>
      </c>
    </row>
    <row r="2127" spans="1:20" ht="15.5" x14ac:dyDescent="0.35">
      <c r="A2127" s="1">
        <v>3602</v>
      </c>
      <c r="B2127" s="2">
        <v>46311</v>
      </c>
      <c r="C2127" s="3">
        <f>YEAR(SalesDataTable[[#This Row],[Order Date]])</f>
        <v>2026</v>
      </c>
      <c r="D2127" s="8" t="str">
        <f>"Q"&amp;ROUNDUP(MONTH(SalesDataTable[[#This Row],[Order Date]])/3,0)</f>
        <v>Q4</v>
      </c>
      <c r="E2127" s="3">
        <f>MONTH(SalesDataTable[[#This Row],[Order Date]])</f>
        <v>10</v>
      </c>
      <c r="F2127" s="3" t="str">
        <f>TEXT(SalesDataTable[[#This Row],[Order Date]],"MMM")</f>
        <v>Oct</v>
      </c>
      <c r="G2127" s="3" t="s">
        <v>11</v>
      </c>
      <c r="H2127" s="3" t="s">
        <v>25</v>
      </c>
      <c r="I2127" s="3" t="s">
        <v>8</v>
      </c>
      <c r="J2127" s="3" t="s">
        <v>16</v>
      </c>
      <c r="K2127" s="3" t="s">
        <v>23</v>
      </c>
      <c r="L2127" s="3" t="s">
        <v>24</v>
      </c>
      <c r="M2127" s="4">
        <v>4</v>
      </c>
      <c r="N2127" s="5">
        <v>345.13</v>
      </c>
      <c r="O2127" s="6">
        <v>0.05</v>
      </c>
      <c r="P2127" s="5">
        <v>200.02</v>
      </c>
      <c r="Q2127" s="5">
        <f t="shared" si="132"/>
        <v>1311.4939999999999</v>
      </c>
      <c r="R2127" s="5">
        <f t="shared" si="133"/>
        <v>800.08</v>
      </c>
      <c r="S2127" s="5">
        <f t="shared" si="134"/>
        <v>511.41399999999987</v>
      </c>
      <c r="T2127" s="7">
        <f t="shared" si="135"/>
        <v>0.38994764749209671</v>
      </c>
    </row>
    <row r="2128" spans="1:20" ht="15.5" x14ac:dyDescent="0.35">
      <c r="A2128" s="1">
        <v>4116</v>
      </c>
      <c r="B2128" s="2">
        <v>46311</v>
      </c>
      <c r="C2128" s="3">
        <f>YEAR(SalesDataTable[[#This Row],[Order Date]])</f>
        <v>2026</v>
      </c>
      <c r="D2128" s="8" t="str">
        <f>"Q"&amp;ROUNDUP(MONTH(SalesDataTable[[#This Row],[Order Date]])/3,0)</f>
        <v>Q4</v>
      </c>
      <c r="E2128" s="3">
        <f>MONTH(SalesDataTable[[#This Row],[Order Date]])</f>
        <v>10</v>
      </c>
      <c r="F2128" s="3" t="str">
        <f>TEXT(SalesDataTable[[#This Row],[Order Date]],"MMM")</f>
        <v>Oct</v>
      </c>
      <c r="G2128" s="3" t="s">
        <v>6</v>
      </c>
      <c r="H2128" s="3" t="s">
        <v>27</v>
      </c>
      <c r="I2128" s="3" t="s">
        <v>19</v>
      </c>
      <c r="J2128" s="3" t="s">
        <v>13</v>
      </c>
      <c r="K2128" s="3" t="s">
        <v>14</v>
      </c>
      <c r="L2128" s="3" t="s">
        <v>15</v>
      </c>
      <c r="M2128" s="4">
        <v>2</v>
      </c>
      <c r="N2128" s="5">
        <v>37.1</v>
      </c>
      <c r="O2128" s="6">
        <v>0</v>
      </c>
      <c r="P2128" s="5">
        <v>13.31</v>
      </c>
      <c r="Q2128" s="5">
        <f t="shared" si="132"/>
        <v>74.2</v>
      </c>
      <c r="R2128" s="5">
        <f t="shared" si="133"/>
        <v>26.62</v>
      </c>
      <c r="S2128" s="5">
        <f t="shared" si="134"/>
        <v>47.58</v>
      </c>
      <c r="T2128" s="7">
        <f t="shared" si="135"/>
        <v>0.64123989218328836</v>
      </c>
    </row>
    <row r="2129" spans="1:20" ht="15.5" x14ac:dyDescent="0.35">
      <c r="A2129" s="1">
        <v>4197</v>
      </c>
      <c r="B2129" s="2">
        <v>46311</v>
      </c>
      <c r="C2129" s="3">
        <f>YEAR(SalesDataTable[[#This Row],[Order Date]])</f>
        <v>2026</v>
      </c>
      <c r="D2129" s="8" t="str">
        <f>"Q"&amp;ROUNDUP(MONTH(SalesDataTable[[#This Row],[Order Date]])/3,0)</f>
        <v>Q4</v>
      </c>
      <c r="E2129" s="3">
        <f>MONTH(SalesDataTable[[#This Row],[Order Date]])</f>
        <v>10</v>
      </c>
      <c r="F2129" s="3" t="str">
        <f>TEXT(SalesDataTable[[#This Row],[Order Date]],"MMM")</f>
        <v>Oct</v>
      </c>
      <c r="G2129" s="3" t="s">
        <v>20</v>
      </c>
      <c r="H2129" s="3" t="s">
        <v>31</v>
      </c>
      <c r="I2129" s="3" t="s">
        <v>28</v>
      </c>
      <c r="J2129" s="3" t="s">
        <v>13</v>
      </c>
      <c r="K2129" s="3" t="s">
        <v>9</v>
      </c>
      <c r="L2129" s="3" t="s">
        <v>10</v>
      </c>
      <c r="M2129" s="4">
        <v>3</v>
      </c>
      <c r="N2129" s="5">
        <v>94.19</v>
      </c>
      <c r="O2129" s="6">
        <v>0</v>
      </c>
      <c r="P2129" s="5">
        <v>44.89</v>
      </c>
      <c r="Q2129" s="5">
        <f t="shared" si="132"/>
        <v>282.57</v>
      </c>
      <c r="R2129" s="5">
        <f t="shared" si="133"/>
        <v>134.67000000000002</v>
      </c>
      <c r="S2129" s="5">
        <f t="shared" si="134"/>
        <v>147.89999999999998</v>
      </c>
      <c r="T2129" s="7">
        <f t="shared" si="135"/>
        <v>0.52341012846374346</v>
      </c>
    </row>
    <row r="2130" spans="1:20" ht="15.5" x14ac:dyDescent="0.35">
      <c r="A2130" s="1">
        <v>360</v>
      </c>
      <c r="B2130" s="2">
        <v>46312</v>
      </c>
      <c r="C2130" s="3">
        <f>YEAR(SalesDataTable[[#This Row],[Order Date]])</f>
        <v>2026</v>
      </c>
      <c r="D2130" s="8" t="str">
        <f>"Q"&amp;ROUNDUP(MONTH(SalesDataTable[[#This Row],[Order Date]])/3,0)</f>
        <v>Q4</v>
      </c>
      <c r="E2130" s="3">
        <f>MONTH(SalesDataTable[[#This Row],[Order Date]])</f>
        <v>10</v>
      </c>
      <c r="F2130" s="3" t="str">
        <f>TEXT(SalesDataTable[[#This Row],[Order Date]],"MMM")</f>
        <v>Oct</v>
      </c>
      <c r="G2130" s="3" t="s">
        <v>20</v>
      </c>
      <c r="H2130" s="3" t="s">
        <v>33</v>
      </c>
      <c r="I2130" s="3" t="s">
        <v>2</v>
      </c>
      <c r="J2130" s="3" t="s">
        <v>3</v>
      </c>
      <c r="K2130" s="3" t="s">
        <v>23</v>
      </c>
      <c r="L2130" s="3" t="s">
        <v>40</v>
      </c>
      <c r="M2130" s="4">
        <v>2</v>
      </c>
      <c r="N2130" s="5">
        <v>82.52</v>
      </c>
      <c r="O2130" s="6">
        <v>0.05</v>
      </c>
      <c r="P2130" s="5">
        <v>38.61</v>
      </c>
      <c r="Q2130" s="5">
        <f t="shared" si="132"/>
        <v>156.78799999999998</v>
      </c>
      <c r="R2130" s="5">
        <f t="shared" si="133"/>
        <v>77.22</v>
      </c>
      <c r="S2130" s="5">
        <f t="shared" si="134"/>
        <v>79.567999999999984</v>
      </c>
      <c r="T2130" s="7">
        <f t="shared" si="135"/>
        <v>0.50748781794525089</v>
      </c>
    </row>
    <row r="2131" spans="1:20" ht="15.5" x14ac:dyDescent="0.35">
      <c r="A2131" s="1">
        <v>427</v>
      </c>
      <c r="B2131" s="2">
        <v>46312</v>
      </c>
      <c r="C2131" s="3">
        <f>YEAR(SalesDataTable[[#This Row],[Order Date]])</f>
        <v>2026</v>
      </c>
      <c r="D2131" s="8" t="str">
        <f>"Q"&amp;ROUNDUP(MONTH(SalesDataTable[[#This Row],[Order Date]])/3,0)</f>
        <v>Q4</v>
      </c>
      <c r="E2131" s="3">
        <f>MONTH(SalesDataTable[[#This Row],[Order Date]])</f>
        <v>10</v>
      </c>
      <c r="F2131" s="3" t="str">
        <f>TEXT(SalesDataTable[[#This Row],[Order Date]],"MMM")</f>
        <v>Oct</v>
      </c>
      <c r="G2131" s="3" t="s">
        <v>20</v>
      </c>
      <c r="H2131" s="3" t="s">
        <v>47</v>
      </c>
      <c r="I2131" s="3" t="s">
        <v>2</v>
      </c>
      <c r="J2131" s="3" t="s">
        <v>16</v>
      </c>
      <c r="K2131" s="3" t="s">
        <v>9</v>
      </c>
      <c r="L2131" s="3" t="s">
        <v>37</v>
      </c>
      <c r="M2131" s="4">
        <v>1</v>
      </c>
      <c r="N2131" s="5">
        <v>155.16</v>
      </c>
      <c r="O2131" s="6">
        <v>0</v>
      </c>
      <c r="P2131" s="5">
        <v>78.84</v>
      </c>
      <c r="Q2131" s="5">
        <f t="shared" si="132"/>
        <v>155.16</v>
      </c>
      <c r="R2131" s="5">
        <f t="shared" si="133"/>
        <v>78.84</v>
      </c>
      <c r="S2131" s="5">
        <f t="shared" si="134"/>
        <v>76.319999999999993</v>
      </c>
      <c r="T2131" s="7">
        <f t="shared" si="135"/>
        <v>0.49187935034802782</v>
      </c>
    </row>
    <row r="2132" spans="1:20" ht="15.5" x14ac:dyDescent="0.35">
      <c r="A2132" s="1">
        <v>1018</v>
      </c>
      <c r="B2132" s="2">
        <v>46312</v>
      </c>
      <c r="C2132" s="3">
        <f>YEAR(SalesDataTable[[#This Row],[Order Date]])</f>
        <v>2026</v>
      </c>
      <c r="D2132" s="8" t="str">
        <f>"Q"&amp;ROUNDUP(MONTH(SalesDataTable[[#This Row],[Order Date]])/3,0)</f>
        <v>Q4</v>
      </c>
      <c r="E2132" s="3">
        <f>MONTH(SalesDataTable[[#This Row],[Order Date]])</f>
        <v>10</v>
      </c>
      <c r="F2132" s="3" t="str">
        <f>TEXT(SalesDataTable[[#This Row],[Order Date]],"MMM")</f>
        <v>Oct</v>
      </c>
      <c r="G2132" s="3" t="s">
        <v>20</v>
      </c>
      <c r="H2132" s="3" t="s">
        <v>47</v>
      </c>
      <c r="I2132" s="3" t="s">
        <v>28</v>
      </c>
      <c r="J2132" s="3" t="s">
        <v>3</v>
      </c>
      <c r="K2132" s="3" t="s">
        <v>14</v>
      </c>
      <c r="L2132" s="3" t="s">
        <v>32</v>
      </c>
      <c r="M2132" s="4">
        <v>1</v>
      </c>
      <c r="N2132" s="5">
        <v>46.36</v>
      </c>
      <c r="O2132" s="6">
        <v>0.05</v>
      </c>
      <c r="P2132" s="5">
        <v>18.399999999999999</v>
      </c>
      <c r="Q2132" s="5">
        <f t="shared" si="132"/>
        <v>44.041999999999994</v>
      </c>
      <c r="R2132" s="5">
        <f t="shared" si="133"/>
        <v>18.399999999999999</v>
      </c>
      <c r="S2132" s="5">
        <f t="shared" si="134"/>
        <v>25.641999999999996</v>
      </c>
      <c r="T2132" s="7">
        <f t="shared" si="135"/>
        <v>0.58221697470596245</v>
      </c>
    </row>
    <row r="2133" spans="1:20" ht="15.5" x14ac:dyDescent="0.35">
      <c r="A2133" s="1">
        <v>1179</v>
      </c>
      <c r="B2133" s="2">
        <v>46312</v>
      </c>
      <c r="C2133" s="3">
        <f>YEAR(SalesDataTable[[#This Row],[Order Date]])</f>
        <v>2026</v>
      </c>
      <c r="D2133" s="8" t="str">
        <f>"Q"&amp;ROUNDUP(MONTH(SalesDataTable[[#This Row],[Order Date]])/3,0)</f>
        <v>Q4</v>
      </c>
      <c r="E2133" s="3">
        <f>MONTH(SalesDataTable[[#This Row],[Order Date]])</f>
        <v>10</v>
      </c>
      <c r="F2133" s="3" t="str">
        <f>TEXT(SalesDataTable[[#This Row],[Order Date]],"MMM")</f>
        <v>Oct</v>
      </c>
      <c r="G2133" s="3" t="s">
        <v>11</v>
      </c>
      <c r="H2133" s="3" t="s">
        <v>52</v>
      </c>
      <c r="I2133" s="3" t="s">
        <v>2</v>
      </c>
      <c r="J2133" s="3" t="s">
        <v>16</v>
      </c>
      <c r="K2133" s="3" t="s">
        <v>4</v>
      </c>
      <c r="L2133" s="3" t="s">
        <v>5</v>
      </c>
      <c r="M2133" s="4">
        <v>1</v>
      </c>
      <c r="N2133" s="5">
        <v>81.47</v>
      </c>
      <c r="O2133" s="6">
        <v>0</v>
      </c>
      <c r="P2133" s="5">
        <v>43.67</v>
      </c>
      <c r="Q2133" s="5">
        <f t="shared" si="132"/>
        <v>81.47</v>
      </c>
      <c r="R2133" s="5">
        <f t="shared" si="133"/>
        <v>43.67</v>
      </c>
      <c r="S2133" s="5">
        <f t="shared" si="134"/>
        <v>37.799999999999997</v>
      </c>
      <c r="T2133" s="7">
        <f t="shared" si="135"/>
        <v>0.463974469129741</v>
      </c>
    </row>
    <row r="2134" spans="1:20" ht="15.5" x14ac:dyDescent="0.35">
      <c r="A2134" s="1">
        <v>2267</v>
      </c>
      <c r="B2134" s="2">
        <v>46312</v>
      </c>
      <c r="C2134" s="3">
        <f>YEAR(SalesDataTable[[#This Row],[Order Date]])</f>
        <v>2026</v>
      </c>
      <c r="D2134" s="8" t="str">
        <f>"Q"&amp;ROUNDUP(MONTH(SalesDataTable[[#This Row],[Order Date]])/3,0)</f>
        <v>Q4</v>
      </c>
      <c r="E2134" s="3">
        <f>MONTH(SalesDataTable[[#This Row],[Order Date]])</f>
        <v>10</v>
      </c>
      <c r="F2134" s="3" t="str">
        <f>TEXT(SalesDataTable[[#This Row],[Order Date]],"MMM")</f>
        <v>Oct</v>
      </c>
      <c r="G2134" s="3" t="s">
        <v>0</v>
      </c>
      <c r="H2134" s="3" t="s">
        <v>50</v>
      </c>
      <c r="I2134" s="3" t="s">
        <v>2</v>
      </c>
      <c r="J2134" s="3" t="s">
        <v>3</v>
      </c>
      <c r="K2134" s="3" t="s">
        <v>14</v>
      </c>
      <c r="L2134" s="3" t="s">
        <v>44</v>
      </c>
      <c r="M2134" s="4">
        <v>1</v>
      </c>
      <c r="N2134" s="5">
        <v>134.31</v>
      </c>
      <c r="O2134" s="6">
        <v>0.05</v>
      </c>
      <c r="P2134" s="5">
        <v>67.239999999999995</v>
      </c>
      <c r="Q2134" s="5">
        <f t="shared" si="132"/>
        <v>127.5945</v>
      </c>
      <c r="R2134" s="5">
        <f t="shared" si="133"/>
        <v>67.239999999999995</v>
      </c>
      <c r="S2134" s="5">
        <f t="shared" si="134"/>
        <v>60.354500000000002</v>
      </c>
      <c r="T2134" s="7">
        <f t="shared" si="135"/>
        <v>0.47301803761133909</v>
      </c>
    </row>
    <row r="2135" spans="1:20" ht="15.5" x14ac:dyDescent="0.35">
      <c r="A2135" s="1">
        <v>2656</v>
      </c>
      <c r="B2135" s="2">
        <v>46312</v>
      </c>
      <c r="C2135" s="3">
        <f>YEAR(SalesDataTable[[#This Row],[Order Date]])</f>
        <v>2026</v>
      </c>
      <c r="D2135" s="8" t="str">
        <f>"Q"&amp;ROUNDUP(MONTH(SalesDataTable[[#This Row],[Order Date]])/3,0)</f>
        <v>Q4</v>
      </c>
      <c r="E2135" s="3">
        <f>MONTH(SalesDataTable[[#This Row],[Order Date]])</f>
        <v>10</v>
      </c>
      <c r="F2135" s="3" t="str">
        <f>TEXT(SalesDataTable[[#This Row],[Order Date]],"MMM")</f>
        <v>Oct</v>
      </c>
      <c r="G2135" s="3" t="s">
        <v>11</v>
      </c>
      <c r="H2135" s="3" t="s">
        <v>52</v>
      </c>
      <c r="I2135" s="3" t="s">
        <v>2</v>
      </c>
      <c r="J2135" s="3" t="s">
        <v>13</v>
      </c>
      <c r="K2135" s="3" t="s">
        <v>23</v>
      </c>
      <c r="L2135" s="3" t="s">
        <v>51</v>
      </c>
      <c r="M2135" s="4">
        <v>1</v>
      </c>
      <c r="N2135" s="5">
        <v>123.11</v>
      </c>
      <c r="O2135" s="6">
        <v>0</v>
      </c>
      <c r="P2135" s="5">
        <v>58.99</v>
      </c>
      <c r="Q2135" s="5">
        <f t="shared" si="132"/>
        <v>123.11</v>
      </c>
      <c r="R2135" s="5">
        <f t="shared" si="133"/>
        <v>58.99</v>
      </c>
      <c r="S2135" s="5">
        <f t="shared" si="134"/>
        <v>64.12</v>
      </c>
      <c r="T2135" s="7">
        <f t="shared" si="135"/>
        <v>0.52083502558687356</v>
      </c>
    </row>
    <row r="2136" spans="1:20" ht="15.5" x14ac:dyDescent="0.35">
      <c r="A2136" s="1">
        <v>2867</v>
      </c>
      <c r="B2136" s="2">
        <v>46312</v>
      </c>
      <c r="C2136" s="3">
        <f>YEAR(SalesDataTable[[#This Row],[Order Date]])</f>
        <v>2026</v>
      </c>
      <c r="D2136" s="8" t="str">
        <f>"Q"&amp;ROUNDUP(MONTH(SalesDataTable[[#This Row],[Order Date]])/3,0)</f>
        <v>Q4</v>
      </c>
      <c r="E2136" s="3">
        <f>MONTH(SalesDataTable[[#This Row],[Order Date]])</f>
        <v>10</v>
      </c>
      <c r="F2136" s="3" t="str">
        <f>TEXT(SalesDataTable[[#This Row],[Order Date]],"MMM")</f>
        <v>Oct</v>
      </c>
      <c r="G2136" s="3" t="s">
        <v>6</v>
      </c>
      <c r="H2136" s="3" t="s">
        <v>27</v>
      </c>
      <c r="I2136" s="3" t="s">
        <v>2</v>
      </c>
      <c r="J2136" s="3" t="s">
        <v>13</v>
      </c>
      <c r="K2136" s="3" t="s">
        <v>23</v>
      </c>
      <c r="L2136" s="3" t="s">
        <v>40</v>
      </c>
      <c r="M2136" s="4">
        <v>1</v>
      </c>
      <c r="N2136" s="5">
        <v>81.239999999999995</v>
      </c>
      <c r="O2136" s="6">
        <v>0</v>
      </c>
      <c r="P2136" s="5">
        <v>38.65</v>
      </c>
      <c r="Q2136" s="5">
        <f t="shared" si="132"/>
        <v>81.239999999999995</v>
      </c>
      <c r="R2136" s="5">
        <f t="shared" si="133"/>
        <v>38.65</v>
      </c>
      <c r="S2136" s="5">
        <f t="shared" si="134"/>
        <v>42.589999999999996</v>
      </c>
      <c r="T2136" s="7">
        <f t="shared" si="135"/>
        <v>0.52424913835548992</v>
      </c>
    </row>
    <row r="2137" spans="1:20" ht="15.5" x14ac:dyDescent="0.35">
      <c r="A2137" s="1">
        <v>3335</v>
      </c>
      <c r="B2137" s="2">
        <v>46312</v>
      </c>
      <c r="C2137" s="3">
        <f>YEAR(SalesDataTable[[#This Row],[Order Date]])</f>
        <v>2026</v>
      </c>
      <c r="D2137" s="8" t="str">
        <f>"Q"&amp;ROUNDUP(MONTH(SalesDataTable[[#This Row],[Order Date]])/3,0)</f>
        <v>Q4</v>
      </c>
      <c r="E2137" s="3">
        <f>MONTH(SalesDataTable[[#This Row],[Order Date]])</f>
        <v>10</v>
      </c>
      <c r="F2137" s="3" t="str">
        <f>TEXT(SalesDataTable[[#This Row],[Order Date]],"MMM")</f>
        <v>Oct</v>
      </c>
      <c r="G2137" s="3" t="s">
        <v>0</v>
      </c>
      <c r="H2137" s="3" t="s">
        <v>36</v>
      </c>
      <c r="I2137" s="3" t="s">
        <v>28</v>
      </c>
      <c r="J2137" s="3" t="s">
        <v>3</v>
      </c>
      <c r="K2137" s="3" t="s">
        <v>9</v>
      </c>
      <c r="L2137" s="3" t="s">
        <v>46</v>
      </c>
      <c r="M2137" s="4">
        <v>1</v>
      </c>
      <c r="N2137" s="5">
        <v>70.81</v>
      </c>
      <c r="O2137" s="6">
        <v>0.15</v>
      </c>
      <c r="P2137" s="5">
        <v>32.93</v>
      </c>
      <c r="Q2137" s="5">
        <f t="shared" si="132"/>
        <v>60.188499999999998</v>
      </c>
      <c r="R2137" s="5">
        <f t="shared" si="133"/>
        <v>32.93</v>
      </c>
      <c r="S2137" s="5">
        <f t="shared" si="134"/>
        <v>27.258499999999998</v>
      </c>
      <c r="T2137" s="7">
        <f t="shared" si="135"/>
        <v>0.45288551799762411</v>
      </c>
    </row>
    <row r="2138" spans="1:20" ht="15.5" x14ac:dyDescent="0.35">
      <c r="A2138" s="1">
        <v>3770</v>
      </c>
      <c r="B2138" s="2">
        <v>46312</v>
      </c>
      <c r="C2138" s="3">
        <f>YEAR(SalesDataTable[[#This Row],[Order Date]])</f>
        <v>2026</v>
      </c>
      <c r="D2138" s="8" t="str">
        <f>"Q"&amp;ROUNDUP(MONTH(SalesDataTable[[#This Row],[Order Date]])/3,0)</f>
        <v>Q4</v>
      </c>
      <c r="E2138" s="3">
        <f>MONTH(SalesDataTable[[#This Row],[Order Date]])</f>
        <v>10</v>
      </c>
      <c r="F2138" s="3" t="str">
        <f>TEXT(SalesDataTable[[#This Row],[Order Date]],"MMM")</f>
        <v>Oct</v>
      </c>
      <c r="G2138" s="3" t="s">
        <v>20</v>
      </c>
      <c r="H2138" s="3" t="s">
        <v>47</v>
      </c>
      <c r="I2138" s="3" t="s">
        <v>2</v>
      </c>
      <c r="J2138" s="3" t="s">
        <v>16</v>
      </c>
      <c r="K2138" s="3" t="s">
        <v>23</v>
      </c>
      <c r="L2138" s="3" t="s">
        <v>29</v>
      </c>
      <c r="M2138" s="4">
        <v>6</v>
      </c>
      <c r="N2138" s="5">
        <v>200.26</v>
      </c>
      <c r="O2138" s="6">
        <v>0</v>
      </c>
      <c r="P2138" s="5">
        <v>106.71</v>
      </c>
      <c r="Q2138" s="5">
        <f t="shared" si="132"/>
        <v>1201.56</v>
      </c>
      <c r="R2138" s="5">
        <f t="shared" si="133"/>
        <v>640.26</v>
      </c>
      <c r="S2138" s="5">
        <f t="shared" si="134"/>
        <v>561.29999999999995</v>
      </c>
      <c r="T2138" s="7">
        <f t="shared" si="135"/>
        <v>0.46714271447118744</v>
      </c>
    </row>
    <row r="2139" spans="1:20" ht="15.5" x14ac:dyDescent="0.35">
      <c r="A2139" s="1">
        <v>4065</v>
      </c>
      <c r="B2139" s="2">
        <v>46312</v>
      </c>
      <c r="C2139" s="3">
        <f>YEAR(SalesDataTable[[#This Row],[Order Date]])</f>
        <v>2026</v>
      </c>
      <c r="D2139" s="8" t="str">
        <f>"Q"&amp;ROUNDUP(MONTH(SalesDataTable[[#This Row],[Order Date]])/3,0)</f>
        <v>Q4</v>
      </c>
      <c r="E2139" s="3">
        <f>MONTH(SalesDataTable[[#This Row],[Order Date]])</f>
        <v>10</v>
      </c>
      <c r="F2139" s="3" t="str">
        <f>TEXT(SalesDataTable[[#This Row],[Order Date]],"MMM")</f>
        <v>Oct</v>
      </c>
      <c r="G2139" s="3" t="s">
        <v>20</v>
      </c>
      <c r="H2139" s="3" t="s">
        <v>21</v>
      </c>
      <c r="I2139" s="3" t="s">
        <v>2</v>
      </c>
      <c r="J2139" s="3" t="s">
        <v>13</v>
      </c>
      <c r="K2139" s="3" t="s">
        <v>34</v>
      </c>
      <c r="L2139" s="3" t="s">
        <v>42</v>
      </c>
      <c r="M2139" s="4">
        <v>3</v>
      </c>
      <c r="N2139" s="5">
        <v>36.75</v>
      </c>
      <c r="O2139" s="6">
        <v>0.05</v>
      </c>
      <c r="P2139" s="5">
        <v>13.71</v>
      </c>
      <c r="Q2139" s="5">
        <f t="shared" si="132"/>
        <v>104.7375</v>
      </c>
      <c r="R2139" s="5">
        <f t="shared" si="133"/>
        <v>41.13</v>
      </c>
      <c r="S2139" s="5">
        <f t="shared" si="134"/>
        <v>63.607499999999995</v>
      </c>
      <c r="T2139" s="7">
        <f t="shared" si="135"/>
        <v>0.60730397422126747</v>
      </c>
    </row>
    <row r="2140" spans="1:20" ht="15.5" x14ac:dyDescent="0.35">
      <c r="A2140" s="1">
        <v>4222</v>
      </c>
      <c r="B2140" s="2">
        <v>46312</v>
      </c>
      <c r="C2140" s="3">
        <f>YEAR(SalesDataTable[[#This Row],[Order Date]])</f>
        <v>2026</v>
      </c>
      <c r="D2140" s="8" t="str">
        <f>"Q"&amp;ROUNDUP(MONTH(SalesDataTable[[#This Row],[Order Date]])/3,0)</f>
        <v>Q4</v>
      </c>
      <c r="E2140" s="3">
        <f>MONTH(SalesDataTable[[#This Row],[Order Date]])</f>
        <v>10</v>
      </c>
      <c r="F2140" s="3" t="str">
        <f>TEXT(SalesDataTable[[#This Row],[Order Date]],"MMM")</f>
        <v>Oct</v>
      </c>
      <c r="G2140" s="3" t="s">
        <v>11</v>
      </c>
      <c r="H2140" s="3" t="s">
        <v>52</v>
      </c>
      <c r="I2140" s="3" t="s">
        <v>2</v>
      </c>
      <c r="J2140" s="3" t="s">
        <v>3</v>
      </c>
      <c r="K2140" s="3" t="s">
        <v>9</v>
      </c>
      <c r="L2140" s="3" t="s">
        <v>10</v>
      </c>
      <c r="M2140" s="4">
        <v>2</v>
      </c>
      <c r="N2140" s="5">
        <v>92.41</v>
      </c>
      <c r="O2140" s="6">
        <v>0.1</v>
      </c>
      <c r="P2140" s="5">
        <v>45.42</v>
      </c>
      <c r="Q2140" s="5">
        <f t="shared" si="132"/>
        <v>166.33799999999999</v>
      </c>
      <c r="R2140" s="5">
        <f t="shared" si="133"/>
        <v>90.84</v>
      </c>
      <c r="S2140" s="5">
        <f t="shared" si="134"/>
        <v>75.49799999999999</v>
      </c>
      <c r="T2140" s="7">
        <f t="shared" si="135"/>
        <v>0.4538830573891714</v>
      </c>
    </row>
    <row r="2141" spans="1:20" ht="15.5" x14ac:dyDescent="0.35">
      <c r="A2141" s="1">
        <v>4304</v>
      </c>
      <c r="B2141" s="2">
        <v>46312</v>
      </c>
      <c r="C2141" s="3">
        <f>YEAR(SalesDataTable[[#This Row],[Order Date]])</f>
        <v>2026</v>
      </c>
      <c r="D2141" s="8" t="str">
        <f>"Q"&amp;ROUNDUP(MONTH(SalesDataTable[[#This Row],[Order Date]])/3,0)</f>
        <v>Q4</v>
      </c>
      <c r="E2141" s="3">
        <f>MONTH(SalesDataTable[[#This Row],[Order Date]])</f>
        <v>10</v>
      </c>
      <c r="F2141" s="3" t="str">
        <f>TEXT(SalesDataTable[[#This Row],[Order Date]],"MMM")</f>
        <v>Oct</v>
      </c>
      <c r="G2141" s="3" t="s">
        <v>6</v>
      </c>
      <c r="H2141" s="3" t="s">
        <v>49</v>
      </c>
      <c r="I2141" s="3" t="s">
        <v>19</v>
      </c>
      <c r="J2141" s="3" t="s">
        <v>13</v>
      </c>
      <c r="K2141" s="3" t="s">
        <v>34</v>
      </c>
      <c r="L2141" s="3" t="s">
        <v>35</v>
      </c>
      <c r="M2141" s="4">
        <v>1</v>
      </c>
      <c r="N2141" s="5">
        <v>40.67</v>
      </c>
      <c r="O2141" s="6">
        <v>0</v>
      </c>
      <c r="P2141" s="5">
        <v>15.09</v>
      </c>
      <c r="Q2141" s="5">
        <f t="shared" si="132"/>
        <v>40.67</v>
      </c>
      <c r="R2141" s="5">
        <f t="shared" si="133"/>
        <v>15.09</v>
      </c>
      <c r="S2141" s="5">
        <f t="shared" si="134"/>
        <v>25.580000000000002</v>
      </c>
      <c r="T2141" s="7">
        <f t="shared" si="135"/>
        <v>0.62896483894762722</v>
      </c>
    </row>
    <row r="2142" spans="1:20" ht="15.5" x14ac:dyDescent="0.35">
      <c r="A2142" s="1">
        <v>109</v>
      </c>
      <c r="B2142" s="2">
        <v>46313</v>
      </c>
      <c r="C2142" s="3">
        <f>YEAR(SalesDataTable[[#This Row],[Order Date]])</f>
        <v>2026</v>
      </c>
      <c r="D2142" s="8" t="str">
        <f>"Q"&amp;ROUNDUP(MONTH(SalesDataTable[[#This Row],[Order Date]])/3,0)</f>
        <v>Q4</v>
      </c>
      <c r="E2142" s="3">
        <f>MONTH(SalesDataTable[[#This Row],[Order Date]])</f>
        <v>10</v>
      </c>
      <c r="F2142" s="3" t="str">
        <f>TEXT(SalesDataTable[[#This Row],[Order Date]],"MMM")</f>
        <v>Oct</v>
      </c>
      <c r="G2142" s="3" t="s">
        <v>6</v>
      </c>
      <c r="H2142" s="3" t="s">
        <v>7</v>
      </c>
      <c r="I2142" s="3" t="s">
        <v>2</v>
      </c>
      <c r="J2142" s="3" t="s">
        <v>3</v>
      </c>
      <c r="K2142" s="3" t="s">
        <v>9</v>
      </c>
      <c r="L2142" s="3" t="s">
        <v>10</v>
      </c>
      <c r="M2142" s="4">
        <v>1</v>
      </c>
      <c r="N2142" s="5">
        <v>90.09</v>
      </c>
      <c r="O2142" s="6">
        <v>0</v>
      </c>
      <c r="P2142" s="5">
        <v>45.17</v>
      </c>
      <c r="Q2142" s="5">
        <f t="shared" si="132"/>
        <v>90.09</v>
      </c>
      <c r="R2142" s="5">
        <f t="shared" si="133"/>
        <v>45.17</v>
      </c>
      <c r="S2142" s="5">
        <f t="shared" si="134"/>
        <v>44.92</v>
      </c>
      <c r="T2142" s="7">
        <f t="shared" si="135"/>
        <v>0.49861249861249862</v>
      </c>
    </row>
    <row r="2143" spans="1:20" ht="15.5" x14ac:dyDescent="0.35">
      <c r="A2143" s="1">
        <v>744</v>
      </c>
      <c r="B2143" s="2">
        <v>46313</v>
      </c>
      <c r="C2143" s="3">
        <f>YEAR(SalesDataTable[[#This Row],[Order Date]])</f>
        <v>2026</v>
      </c>
      <c r="D2143" s="8" t="str">
        <f>"Q"&amp;ROUNDUP(MONTH(SalesDataTable[[#This Row],[Order Date]])/3,0)</f>
        <v>Q4</v>
      </c>
      <c r="E2143" s="3">
        <f>MONTH(SalesDataTable[[#This Row],[Order Date]])</f>
        <v>10</v>
      </c>
      <c r="F2143" s="3" t="str">
        <f>TEXT(SalesDataTable[[#This Row],[Order Date]],"MMM")</f>
        <v>Oct</v>
      </c>
      <c r="G2143" s="3" t="s">
        <v>11</v>
      </c>
      <c r="H2143" s="3" t="s">
        <v>39</v>
      </c>
      <c r="I2143" s="3" t="s">
        <v>2</v>
      </c>
      <c r="J2143" s="3" t="s">
        <v>3</v>
      </c>
      <c r="K2143" s="3" t="s">
        <v>14</v>
      </c>
      <c r="L2143" s="3" t="s">
        <v>15</v>
      </c>
      <c r="M2143" s="4">
        <v>1</v>
      </c>
      <c r="N2143" s="5">
        <v>36.83</v>
      </c>
      <c r="O2143" s="6">
        <v>0</v>
      </c>
      <c r="P2143" s="5">
        <v>13.64</v>
      </c>
      <c r="Q2143" s="5">
        <f t="shared" si="132"/>
        <v>36.83</v>
      </c>
      <c r="R2143" s="5">
        <f t="shared" si="133"/>
        <v>13.64</v>
      </c>
      <c r="S2143" s="5">
        <f t="shared" si="134"/>
        <v>23.189999999999998</v>
      </c>
      <c r="T2143" s="7">
        <f t="shared" si="135"/>
        <v>0.62964974205810476</v>
      </c>
    </row>
    <row r="2144" spans="1:20" ht="15.5" x14ac:dyDescent="0.35">
      <c r="A2144" s="1">
        <v>960</v>
      </c>
      <c r="B2144" s="2">
        <v>46313</v>
      </c>
      <c r="C2144" s="3">
        <f>YEAR(SalesDataTable[[#This Row],[Order Date]])</f>
        <v>2026</v>
      </c>
      <c r="D2144" s="8" t="str">
        <f>"Q"&amp;ROUNDUP(MONTH(SalesDataTable[[#This Row],[Order Date]])/3,0)</f>
        <v>Q4</v>
      </c>
      <c r="E2144" s="3">
        <f>MONTH(SalesDataTable[[#This Row],[Order Date]])</f>
        <v>10</v>
      </c>
      <c r="F2144" s="3" t="str">
        <f>TEXT(SalesDataTable[[#This Row],[Order Date]],"MMM")</f>
        <v>Oct</v>
      </c>
      <c r="G2144" s="3" t="s">
        <v>6</v>
      </c>
      <c r="H2144" s="3" t="s">
        <v>43</v>
      </c>
      <c r="I2144" s="3" t="s">
        <v>28</v>
      </c>
      <c r="J2144" s="3" t="s">
        <v>3</v>
      </c>
      <c r="K2144" s="3" t="s">
        <v>23</v>
      </c>
      <c r="L2144" s="3" t="s">
        <v>29</v>
      </c>
      <c r="M2144" s="4">
        <v>5</v>
      </c>
      <c r="N2144" s="5">
        <v>196.37</v>
      </c>
      <c r="O2144" s="6">
        <v>0.05</v>
      </c>
      <c r="P2144" s="5">
        <v>103.51</v>
      </c>
      <c r="Q2144" s="5">
        <f t="shared" si="132"/>
        <v>932.75749999999994</v>
      </c>
      <c r="R2144" s="5">
        <f t="shared" si="133"/>
        <v>517.55000000000007</v>
      </c>
      <c r="S2144" s="5">
        <f t="shared" si="134"/>
        <v>415.20749999999987</v>
      </c>
      <c r="T2144" s="7">
        <f t="shared" si="135"/>
        <v>0.44513981393877816</v>
      </c>
    </row>
    <row r="2145" spans="1:20" ht="15.5" x14ac:dyDescent="0.35">
      <c r="A2145" s="1">
        <v>1389</v>
      </c>
      <c r="B2145" s="2">
        <v>46313</v>
      </c>
      <c r="C2145" s="3">
        <f>YEAR(SalesDataTable[[#This Row],[Order Date]])</f>
        <v>2026</v>
      </c>
      <c r="D2145" s="8" t="str">
        <f>"Q"&amp;ROUNDUP(MONTH(SalesDataTable[[#This Row],[Order Date]])/3,0)</f>
        <v>Q4</v>
      </c>
      <c r="E2145" s="3">
        <f>MONTH(SalesDataTable[[#This Row],[Order Date]])</f>
        <v>10</v>
      </c>
      <c r="F2145" s="3" t="str">
        <f>TEXT(SalesDataTable[[#This Row],[Order Date]],"MMM")</f>
        <v>Oct</v>
      </c>
      <c r="G2145" s="3" t="s">
        <v>0</v>
      </c>
      <c r="H2145" s="3" t="s">
        <v>50</v>
      </c>
      <c r="I2145" s="3" t="s">
        <v>2</v>
      </c>
      <c r="J2145" s="3" t="s">
        <v>13</v>
      </c>
      <c r="K2145" s="3" t="s">
        <v>9</v>
      </c>
      <c r="L2145" s="3" t="s">
        <v>10</v>
      </c>
      <c r="M2145" s="4">
        <v>2</v>
      </c>
      <c r="N2145" s="5">
        <v>93.73</v>
      </c>
      <c r="O2145" s="6">
        <v>0</v>
      </c>
      <c r="P2145" s="5">
        <v>44.79</v>
      </c>
      <c r="Q2145" s="5">
        <f t="shared" si="132"/>
        <v>187.46</v>
      </c>
      <c r="R2145" s="5">
        <f t="shared" si="133"/>
        <v>89.58</v>
      </c>
      <c r="S2145" s="5">
        <f t="shared" si="134"/>
        <v>97.88000000000001</v>
      </c>
      <c r="T2145" s="7">
        <f t="shared" si="135"/>
        <v>0.52213805611863873</v>
      </c>
    </row>
    <row r="2146" spans="1:20" ht="15.5" x14ac:dyDescent="0.35">
      <c r="A2146" s="1">
        <v>1493</v>
      </c>
      <c r="B2146" s="2">
        <v>46313</v>
      </c>
      <c r="C2146" s="3">
        <f>YEAR(SalesDataTable[[#This Row],[Order Date]])</f>
        <v>2026</v>
      </c>
      <c r="D2146" s="8" t="str">
        <f>"Q"&amp;ROUNDUP(MONTH(SalesDataTable[[#This Row],[Order Date]])/3,0)</f>
        <v>Q4</v>
      </c>
      <c r="E2146" s="3">
        <f>MONTH(SalesDataTable[[#This Row],[Order Date]])</f>
        <v>10</v>
      </c>
      <c r="F2146" s="3" t="str">
        <f>TEXT(SalesDataTable[[#This Row],[Order Date]],"MMM")</f>
        <v>Oct</v>
      </c>
      <c r="G2146" s="3" t="s">
        <v>11</v>
      </c>
      <c r="H2146" s="3" t="s">
        <v>39</v>
      </c>
      <c r="I2146" s="3" t="s">
        <v>2</v>
      </c>
      <c r="J2146" s="3" t="s">
        <v>16</v>
      </c>
      <c r="K2146" s="3" t="s">
        <v>14</v>
      </c>
      <c r="L2146" s="3" t="s">
        <v>15</v>
      </c>
      <c r="M2146" s="4">
        <v>1</v>
      </c>
      <c r="N2146" s="5">
        <v>36.46</v>
      </c>
      <c r="O2146" s="6">
        <v>0.05</v>
      </c>
      <c r="P2146" s="5">
        <v>13.35</v>
      </c>
      <c r="Q2146" s="5">
        <f t="shared" si="132"/>
        <v>34.637</v>
      </c>
      <c r="R2146" s="5">
        <f t="shared" si="133"/>
        <v>13.35</v>
      </c>
      <c r="S2146" s="5">
        <f t="shared" si="134"/>
        <v>21.286999999999999</v>
      </c>
      <c r="T2146" s="7">
        <f t="shared" si="135"/>
        <v>0.61457401045125148</v>
      </c>
    </row>
    <row r="2147" spans="1:20" ht="15.5" x14ac:dyDescent="0.35">
      <c r="A2147" s="1">
        <v>1967</v>
      </c>
      <c r="B2147" s="2">
        <v>46313</v>
      </c>
      <c r="C2147" s="3">
        <f>YEAR(SalesDataTable[[#This Row],[Order Date]])</f>
        <v>2026</v>
      </c>
      <c r="D2147" s="8" t="str">
        <f>"Q"&amp;ROUNDUP(MONTH(SalesDataTable[[#This Row],[Order Date]])/3,0)</f>
        <v>Q4</v>
      </c>
      <c r="E2147" s="3">
        <f>MONTH(SalesDataTable[[#This Row],[Order Date]])</f>
        <v>10</v>
      </c>
      <c r="F2147" s="3" t="str">
        <f>TEXT(SalesDataTable[[#This Row],[Order Date]],"MMM")</f>
        <v>Oct</v>
      </c>
      <c r="G2147" s="3" t="s">
        <v>6</v>
      </c>
      <c r="H2147" s="3" t="s">
        <v>49</v>
      </c>
      <c r="I2147" s="3" t="s">
        <v>2</v>
      </c>
      <c r="J2147" s="3" t="s">
        <v>3</v>
      </c>
      <c r="K2147" s="3" t="s">
        <v>23</v>
      </c>
      <c r="L2147" s="3" t="s">
        <v>51</v>
      </c>
      <c r="M2147" s="4">
        <v>2</v>
      </c>
      <c r="N2147" s="5">
        <v>125.91</v>
      </c>
      <c r="O2147" s="6">
        <v>0</v>
      </c>
      <c r="P2147" s="5">
        <v>61.95</v>
      </c>
      <c r="Q2147" s="5">
        <f t="shared" si="132"/>
        <v>251.82</v>
      </c>
      <c r="R2147" s="5">
        <f t="shared" si="133"/>
        <v>123.9</v>
      </c>
      <c r="S2147" s="5">
        <f t="shared" si="134"/>
        <v>127.91999999999999</v>
      </c>
      <c r="T2147" s="7">
        <f t="shared" si="135"/>
        <v>0.50798189182749576</v>
      </c>
    </row>
    <row r="2148" spans="1:20" ht="15.5" x14ac:dyDescent="0.35">
      <c r="A2148" s="1">
        <v>2132</v>
      </c>
      <c r="B2148" s="2">
        <v>46313</v>
      </c>
      <c r="C2148" s="3">
        <f>YEAR(SalesDataTable[[#This Row],[Order Date]])</f>
        <v>2026</v>
      </c>
      <c r="D2148" s="8" t="str">
        <f>"Q"&amp;ROUNDUP(MONTH(SalesDataTable[[#This Row],[Order Date]])/3,0)</f>
        <v>Q4</v>
      </c>
      <c r="E2148" s="3">
        <f>MONTH(SalesDataTable[[#This Row],[Order Date]])</f>
        <v>10</v>
      </c>
      <c r="F2148" s="3" t="str">
        <f>TEXT(SalesDataTable[[#This Row],[Order Date]],"MMM")</f>
        <v>Oct</v>
      </c>
      <c r="G2148" s="3" t="s">
        <v>20</v>
      </c>
      <c r="H2148" s="3" t="s">
        <v>33</v>
      </c>
      <c r="I2148" s="3" t="s">
        <v>19</v>
      </c>
      <c r="J2148" s="3" t="s">
        <v>13</v>
      </c>
      <c r="K2148" s="3" t="s">
        <v>9</v>
      </c>
      <c r="L2148" s="3" t="s">
        <v>10</v>
      </c>
      <c r="M2148" s="4">
        <v>1</v>
      </c>
      <c r="N2148" s="5">
        <v>92.56</v>
      </c>
      <c r="O2148" s="6">
        <v>0.1</v>
      </c>
      <c r="P2148" s="5">
        <v>44.23</v>
      </c>
      <c r="Q2148" s="5">
        <f t="shared" si="132"/>
        <v>83.304000000000002</v>
      </c>
      <c r="R2148" s="5">
        <f t="shared" si="133"/>
        <v>44.23</v>
      </c>
      <c r="S2148" s="5">
        <f t="shared" si="134"/>
        <v>39.074000000000005</v>
      </c>
      <c r="T2148" s="7">
        <f t="shared" si="135"/>
        <v>0.46905310669355621</v>
      </c>
    </row>
    <row r="2149" spans="1:20" ht="15.5" x14ac:dyDescent="0.35">
      <c r="A2149" s="1">
        <v>2882</v>
      </c>
      <c r="B2149" s="2">
        <v>46313</v>
      </c>
      <c r="C2149" s="3">
        <f>YEAR(SalesDataTable[[#This Row],[Order Date]])</f>
        <v>2026</v>
      </c>
      <c r="D2149" s="8" t="str">
        <f>"Q"&amp;ROUNDUP(MONTH(SalesDataTable[[#This Row],[Order Date]])/3,0)</f>
        <v>Q4</v>
      </c>
      <c r="E2149" s="3">
        <f>MONTH(SalesDataTable[[#This Row],[Order Date]])</f>
        <v>10</v>
      </c>
      <c r="F2149" s="3" t="str">
        <f>TEXT(SalesDataTable[[#This Row],[Order Date]],"MMM")</f>
        <v>Oct</v>
      </c>
      <c r="G2149" s="3" t="s">
        <v>20</v>
      </c>
      <c r="H2149" s="3" t="s">
        <v>33</v>
      </c>
      <c r="I2149" s="3" t="s">
        <v>28</v>
      </c>
      <c r="J2149" s="3" t="s">
        <v>13</v>
      </c>
      <c r="K2149" s="3" t="s">
        <v>9</v>
      </c>
      <c r="L2149" s="3" t="s">
        <v>46</v>
      </c>
      <c r="M2149" s="4">
        <v>4</v>
      </c>
      <c r="N2149" s="5">
        <v>70.02</v>
      </c>
      <c r="O2149" s="6">
        <v>0</v>
      </c>
      <c r="P2149" s="5">
        <v>32.86</v>
      </c>
      <c r="Q2149" s="5">
        <f t="shared" si="132"/>
        <v>280.08</v>
      </c>
      <c r="R2149" s="5">
        <f t="shared" si="133"/>
        <v>131.44</v>
      </c>
      <c r="S2149" s="5">
        <f t="shared" si="134"/>
        <v>148.63999999999999</v>
      </c>
      <c r="T2149" s="7">
        <f t="shared" si="135"/>
        <v>0.53070551271065403</v>
      </c>
    </row>
    <row r="2150" spans="1:20" ht="15.5" x14ac:dyDescent="0.35">
      <c r="A2150" s="1">
        <v>3345</v>
      </c>
      <c r="B2150" s="2">
        <v>46313</v>
      </c>
      <c r="C2150" s="3">
        <f>YEAR(SalesDataTable[[#This Row],[Order Date]])</f>
        <v>2026</v>
      </c>
      <c r="D2150" s="8" t="str">
        <f>"Q"&amp;ROUNDUP(MONTH(SalesDataTable[[#This Row],[Order Date]])/3,0)</f>
        <v>Q4</v>
      </c>
      <c r="E2150" s="3">
        <f>MONTH(SalesDataTable[[#This Row],[Order Date]])</f>
        <v>10</v>
      </c>
      <c r="F2150" s="3" t="str">
        <f>TEXT(SalesDataTable[[#This Row],[Order Date]],"MMM")</f>
        <v>Oct</v>
      </c>
      <c r="G2150" s="3" t="s">
        <v>0</v>
      </c>
      <c r="H2150" s="3" t="s">
        <v>50</v>
      </c>
      <c r="I2150" s="3" t="s">
        <v>2</v>
      </c>
      <c r="J2150" s="3" t="s">
        <v>3</v>
      </c>
      <c r="K2150" s="3" t="s">
        <v>4</v>
      </c>
      <c r="L2150" s="3" t="s">
        <v>22</v>
      </c>
      <c r="M2150" s="4">
        <v>3</v>
      </c>
      <c r="N2150" s="5">
        <v>51.62</v>
      </c>
      <c r="O2150" s="6">
        <v>0.1</v>
      </c>
      <c r="P2150" s="5">
        <v>22.94</v>
      </c>
      <c r="Q2150" s="5">
        <f t="shared" si="132"/>
        <v>139.374</v>
      </c>
      <c r="R2150" s="5">
        <f t="shared" si="133"/>
        <v>68.820000000000007</v>
      </c>
      <c r="S2150" s="5">
        <f t="shared" si="134"/>
        <v>70.553999999999988</v>
      </c>
      <c r="T2150" s="7">
        <f t="shared" si="135"/>
        <v>0.50622067243531788</v>
      </c>
    </row>
    <row r="2151" spans="1:20" ht="15.5" x14ac:dyDescent="0.35">
      <c r="A2151" s="1">
        <v>4089</v>
      </c>
      <c r="B2151" s="2">
        <v>46313</v>
      </c>
      <c r="C2151" s="3">
        <f>YEAR(SalesDataTable[[#This Row],[Order Date]])</f>
        <v>2026</v>
      </c>
      <c r="D2151" s="8" t="str">
        <f>"Q"&amp;ROUNDUP(MONTH(SalesDataTable[[#This Row],[Order Date]])/3,0)</f>
        <v>Q4</v>
      </c>
      <c r="E2151" s="3">
        <f>MONTH(SalesDataTable[[#This Row],[Order Date]])</f>
        <v>10</v>
      </c>
      <c r="F2151" s="3" t="str">
        <f>TEXT(SalesDataTable[[#This Row],[Order Date]],"MMM")</f>
        <v>Oct</v>
      </c>
      <c r="G2151" s="3" t="s">
        <v>11</v>
      </c>
      <c r="H2151" s="3" t="s">
        <v>12</v>
      </c>
      <c r="I2151" s="3" t="s">
        <v>2</v>
      </c>
      <c r="J2151" s="3" t="s">
        <v>13</v>
      </c>
      <c r="K2151" s="3" t="s">
        <v>23</v>
      </c>
      <c r="L2151" s="3" t="s">
        <v>29</v>
      </c>
      <c r="M2151" s="4">
        <v>1</v>
      </c>
      <c r="N2151" s="5">
        <v>196.39</v>
      </c>
      <c r="O2151" s="6">
        <v>0</v>
      </c>
      <c r="P2151" s="5">
        <v>104.66</v>
      </c>
      <c r="Q2151" s="5">
        <f t="shared" si="132"/>
        <v>196.39</v>
      </c>
      <c r="R2151" s="5">
        <f t="shared" si="133"/>
        <v>104.66</v>
      </c>
      <c r="S2151" s="5">
        <f t="shared" si="134"/>
        <v>91.72999999999999</v>
      </c>
      <c r="T2151" s="7">
        <f t="shared" si="135"/>
        <v>0.46708080859514228</v>
      </c>
    </row>
    <row r="2152" spans="1:20" ht="15.5" x14ac:dyDescent="0.35">
      <c r="A2152" s="1">
        <v>4119</v>
      </c>
      <c r="B2152" s="2">
        <v>46313</v>
      </c>
      <c r="C2152" s="3">
        <f>YEAR(SalesDataTable[[#This Row],[Order Date]])</f>
        <v>2026</v>
      </c>
      <c r="D2152" s="8" t="str">
        <f>"Q"&amp;ROUNDUP(MONTH(SalesDataTable[[#This Row],[Order Date]])/3,0)</f>
        <v>Q4</v>
      </c>
      <c r="E2152" s="3">
        <f>MONTH(SalesDataTable[[#This Row],[Order Date]])</f>
        <v>10</v>
      </c>
      <c r="F2152" s="3" t="str">
        <f>TEXT(SalesDataTable[[#This Row],[Order Date]],"MMM")</f>
        <v>Oct</v>
      </c>
      <c r="G2152" s="3" t="s">
        <v>20</v>
      </c>
      <c r="H2152" s="3" t="s">
        <v>33</v>
      </c>
      <c r="I2152" s="3" t="s">
        <v>8</v>
      </c>
      <c r="J2152" s="3" t="s">
        <v>16</v>
      </c>
      <c r="K2152" s="3" t="s">
        <v>34</v>
      </c>
      <c r="L2152" s="3" t="s">
        <v>35</v>
      </c>
      <c r="M2152" s="4">
        <v>10</v>
      </c>
      <c r="N2152" s="5">
        <v>41.26</v>
      </c>
      <c r="O2152" s="6">
        <v>0.1</v>
      </c>
      <c r="P2152" s="5">
        <v>15.06</v>
      </c>
      <c r="Q2152" s="5">
        <f t="shared" si="132"/>
        <v>371.34</v>
      </c>
      <c r="R2152" s="5">
        <f t="shared" si="133"/>
        <v>150.6</v>
      </c>
      <c r="S2152" s="5">
        <f t="shared" si="134"/>
        <v>220.73999999999998</v>
      </c>
      <c r="T2152" s="7">
        <f t="shared" si="135"/>
        <v>0.59444175149458711</v>
      </c>
    </row>
    <row r="2153" spans="1:20" ht="15.5" x14ac:dyDescent="0.35">
      <c r="A2153" s="1">
        <v>4968</v>
      </c>
      <c r="B2153" s="2">
        <v>46313</v>
      </c>
      <c r="C2153" s="3">
        <f>YEAR(SalesDataTable[[#This Row],[Order Date]])</f>
        <v>2026</v>
      </c>
      <c r="D2153" s="8" t="str">
        <f>"Q"&amp;ROUNDUP(MONTH(SalesDataTable[[#This Row],[Order Date]])/3,0)</f>
        <v>Q4</v>
      </c>
      <c r="E2153" s="3">
        <f>MONTH(SalesDataTable[[#This Row],[Order Date]])</f>
        <v>10</v>
      </c>
      <c r="F2153" s="3" t="str">
        <f>TEXT(SalesDataTable[[#This Row],[Order Date]],"MMM")</f>
        <v>Oct</v>
      </c>
      <c r="G2153" s="3" t="s">
        <v>11</v>
      </c>
      <c r="H2153" s="3" t="s">
        <v>18</v>
      </c>
      <c r="I2153" s="3" t="s">
        <v>28</v>
      </c>
      <c r="J2153" s="3" t="s">
        <v>13</v>
      </c>
      <c r="K2153" s="3" t="s">
        <v>14</v>
      </c>
      <c r="L2153" s="3" t="s">
        <v>15</v>
      </c>
      <c r="M2153" s="4">
        <v>1</v>
      </c>
      <c r="N2153" s="5">
        <v>35.549999999999997</v>
      </c>
      <c r="O2153" s="6">
        <v>0.05</v>
      </c>
      <c r="P2153" s="5">
        <v>13.44</v>
      </c>
      <c r="Q2153" s="5">
        <f t="shared" si="132"/>
        <v>33.772499999999994</v>
      </c>
      <c r="R2153" s="5">
        <f t="shared" si="133"/>
        <v>13.44</v>
      </c>
      <c r="S2153" s="5">
        <f t="shared" si="134"/>
        <v>20.332499999999996</v>
      </c>
      <c r="T2153" s="7">
        <f t="shared" si="135"/>
        <v>0.60204308238951809</v>
      </c>
    </row>
    <row r="2154" spans="1:20" ht="15.5" x14ac:dyDescent="0.35">
      <c r="A2154" s="1">
        <v>5197</v>
      </c>
      <c r="B2154" s="2">
        <v>46313</v>
      </c>
      <c r="C2154" s="3">
        <f>YEAR(SalesDataTable[[#This Row],[Order Date]])</f>
        <v>2026</v>
      </c>
      <c r="D2154" s="8" t="str">
        <f>"Q"&amp;ROUNDUP(MONTH(SalesDataTable[[#This Row],[Order Date]])/3,0)</f>
        <v>Q4</v>
      </c>
      <c r="E2154" s="3">
        <f>MONTH(SalesDataTable[[#This Row],[Order Date]])</f>
        <v>10</v>
      </c>
      <c r="F2154" s="3" t="str">
        <f>TEXT(SalesDataTable[[#This Row],[Order Date]],"MMM")</f>
        <v>Oct</v>
      </c>
      <c r="G2154" s="3" t="s">
        <v>20</v>
      </c>
      <c r="H2154" s="3" t="s">
        <v>33</v>
      </c>
      <c r="I2154" s="3" t="s">
        <v>2</v>
      </c>
      <c r="J2154" s="3" t="s">
        <v>13</v>
      </c>
      <c r="K2154" s="3" t="s">
        <v>4</v>
      </c>
      <c r="L2154" s="3" t="s">
        <v>22</v>
      </c>
      <c r="M2154" s="4">
        <v>1</v>
      </c>
      <c r="N2154" s="5">
        <v>49.5</v>
      </c>
      <c r="O2154" s="6">
        <v>0</v>
      </c>
      <c r="P2154" s="5">
        <v>22.36</v>
      </c>
      <c r="Q2154" s="5">
        <f t="shared" si="132"/>
        <v>49.5</v>
      </c>
      <c r="R2154" s="5">
        <f t="shared" si="133"/>
        <v>22.36</v>
      </c>
      <c r="S2154" s="5">
        <f t="shared" si="134"/>
        <v>27.14</v>
      </c>
      <c r="T2154" s="7">
        <f t="shared" si="135"/>
        <v>0.54828282828282826</v>
      </c>
    </row>
    <row r="2155" spans="1:20" ht="15.5" x14ac:dyDescent="0.35">
      <c r="A2155" s="1">
        <v>66</v>
      </c>
      <c r="B2155" s="2">
        <v>46314</v>
      </c>
      <c r="C2155" s="3">
        <f>YEAR(SalesDataTable[[#This Row],[Order Date]])</f>
        <v>2026</v>
      </c>
      <c r="D2155" s="8" t="str">
        <f>"Q"&amp;ROUNDUP(MONTH(SalesDataTable[[#This Row],[Order Date]])/3,0)</f>
        <v>Q4</v>
      </c>
      <c r="E2155" s="3">
        <f>MONTH(SalesDataTable[[#This Row],[Order Date]])</f>
        <v>10</v>
      </c>
      <c r="F2155" s="3" t="str">
        <f>TEXT(SalesDataTable[[#This Row],[Order Date]],"MMM")</f>
        <v>Oct</v>
      </c>
      <c r="G2155" s="3" t="s">
        <v>0</v>
      </c>
      <c r="H2155" s="3" t="s">
        <v>50</v>
      </c>
      <c r="I2155" s="3" t="s">
        <v>2</v>
      </c>
      <c r="J2155" s="3" t="s">
        <v>16</v>
      </c>
      <c r="K2155" s="3" t="s">
        <v>23</v>
      </c>
      <c r="L2155" s="3" t="s">
        <v>40</v>
      </c>
      <c r="M2155" s="4">
        <v>1</v>
      </c>
      <c r="N2155" s="5">
        <v>80.58</v>
      </c>
      <c r="O2155" s="6">
        <v>0</v>
      </c>
      <c r="P2155" s="5">
        <v>40.43</v>
      </c>
      <c r="Q2155" s="5">
        <f t="shared" si="132"/>
        <v>80.58</v>
      </c>
      <c r="R2155" s="5">
        <f t="shared" si="133"/>
        <v>40.43</v>
      </c>
      <c r="S2155" s="5">
        <f t="shared" si="134"/>
        <v>40.15</v>
      </c>
      <c r="T2155" s="7">
        <f t="shared" si="135"/>
        <v>0.49826259617771157</v>
      </c>
    </row>
    <row r="2156" spans="1:20" ht="15.5" x14ac:dyDescent="0.35">
      <c r="A2156" s="1">
        <v>585</v>
      </c>
      <c r="B2156" s="2">
        <v>46314</v>
      </c>
      <c r="C2156" s="3">
        <f>YEAR(SalesDataTable[[#This Row],[Order Date]])</f>
        <v>2026</v>
      </c>
      <c r="D2156" s="8" t="str">
        <f>"Q"&amp;ROUNDUP(MONTH(SalesDataTable[[#This Row],[Order Date]])/3,0)</f>
        <v>Q4</v>
      </c>
      <c r="E2156" s="3">
        <f>MONTH(SalesDataTable[[#This Row],[Order Date]])</f>
        <v>10</v>
      </c>
      <c r="F2156" s="3" t="str">
        <f>TEXT(SalesDataTable[[#This Row],[Order Date]],"MMM")</f>
        <v>Oct</v>
      </c>
      <c r="G2156" s="3" t="s">
        <v>11</v>
      </c>
      <c r="H2156" s="3" t="s">
        <v>25</v>
      </c>
      <c r="I2156" s="3" t="s">
        <v>19</v>
      </c>
      <c r="J2156" s="3" t="s">
        <v>16</v>
      </c>
      <c r="K2156" s="3" t="s">
        <v>14</v>
      </c>
      <c r="L2156" s="3" t="s">
        <v>48</v>
      </c>
      <c r="M2156" s="4">
        <v>2</v>
      </c>
      <c r="N2156" s="5">
        <v>161.59</v>
      </c>
      <c r="O2156" s="6">
        <v>0.05</v>
      </c>
      <c r="P2156" s="5">
        <v>89.57</v>
      </c>
      <c r="Q2156" s="5">
        <f t="shared" si="132"/>
        <v>307.02100000000002</v>
      </c>
      <c r="R2156" s="5">
        <f t="shared" si="133"/>
        <v>179.14</v>
      </c>
      <c r="S2156" s="5">
        <f t="shared" si="134"/>
        <v>127.88100000000003</v>
      </c>
      <c r="T2156" s="7">
        <f t="shared" si="135"/>
        <v>0.41652199686666391</v>
      </c>
    </row>
    <row r="2157" spans="1:20" ht="15.5" x14ac:dyDescent="0.35">
      <c r="A2157" s="1">
        <v>856</v>
      </c>
      <c r="B2157" s="2">
        <v>46314</v>
      </c>
      <c r="C2157" s="3">
        <f>YEAR(SalesDataTable[[#This Row],[Order Date]])</f>
        <v>2026</v>
      </c>
      <c r="D2157" s="8" t="str">
        <f>"Q"&amp;ROUNDUP(MONTH(SalesDataTable[[#This Row],[Order Date]])/3,0)</f>
        <v>Q4</v>
      </c>
      <c r="E2157" s="3">
        <f>MONTH(SalesDataTable[[#This Row],[Order Date]])</f>
        <v>10</v>
      </c>
      <c r="F2157" s="3" t="str">
        <f>TEXT(SalesDataTable[[#This Row],[Order Date]],"MMM")</f>
        <v>Oct</v>
      </c>
      <c r="G2157" s="3" t="s">
        <v>20</v>
      </c>
      <c r="H2157" s="3" t="s">
        <v>33</v>
      </c>
      <c r="I2157" s="3" t="s">
        <v>2</v>
      </c>
      <c r="J2157" s="3" t="s">
        <v>16</v>
      </c>
      <c r="K2157" s="3" t="s">
        <v>23</v>
      </c>
      <c r="L2157" s="3" t="s">
        <v>40</v>
      </c>
      <c r="M2157" s="4">
        <v>1</v>
      </c>
      <c r="N2157" s="5">
        <v>80.319999999999993</v>
      </c>
      <c r="O2157" s="6">
        <v>0</v>
      </c>
      <c r="P2157" s="5">
        <v>39.729999999999997</v>
      </c>
      <c r="Q2157" s="5">
        <f t="shared" si="132"/>
        <v>80.319999999999993</v>
      </c>
      <c r="R2157" s="5">
        <f t="shared" si="133"/>
        <v>39.729999999999997</v>
      </c>
      <c r="S2157" s="5">
        <f t="shared" si="134"/>
        <v>40.589999999999996</v>
      </c>
      <c r="T2157" s="7">
        <f t="shared" si="135"/>
        <v>0.50535358565737054</v>
      </c>
    </row>
    <row r="2158" spans="1:20" ht="15.5" x14ac:dyDescent="0.35">
      <c r="A2158" s="1">
        <v>1793</v>
      </c>
      <c r="B2158" s="2">
        <v>46314</v>
      </c>
      <c r="C2158" s="3">
        <f>YEAR(SalesDataTable[[#This Row],[Order Date]])</f>
        <v>2026</v>
      </c>
      <c r="D2158" s="8" t="str">
        <f>"Q"&amp;ROUNDUP(MONTH(SalesDataTable[[#This Row],[Order Date]])/3,0)</f>
        <v>Q4</v>
      </c>
      <c r="E2158" s="3">
        <f>MONTH(SalesDataTable[[#This Row],[Order Date]])</f>
        <v>10</v>
      </c>
      <c r="F2158" s="3" t="str">
        <f>TEXT(SalesDataTable[[#This Row],[Order Date]],"MMM")</f>
        <v>Oct</v>
      </c>
      <c r="G2158" s="3" t="s">
        <v>0</v>
      </c>
      <c r="H2158" s="3" t="s">
        <v>36</v>
      </c>
      <c r="I2158" s="3" t="s">
        <v>28</v>
      </c>
      <c r="J2158" s="3" t="s">
        <v>13</v>
      </c>
      <c r="K2158" s="3" t="s">
        <v>14</v>
      </c>
      <c r="L2158" s="3" t="s">
        <v>48</v>
      </c>
      <c r="M2158" s="4">
        <v>1</v>
      </c>
      <c r="N2158" s="5">
        <v>164.25</v>
      </c>
      <c r="O2158" s="6">
        <v>0</v>
      </c>
      <c r="P2158" s="5">
        <v>86.6</v>
      </c>
      <c r="Q2158" s="5">
        <f t="shared" si="132"/>
        <v>164.25</v>
      </c>
      <c r="R2158" s="5">
        <f t="shared" si="133"/>
        <v>86.6</v>
      </c>
      <c r="S2158" s="5">
        <f t="shared" si="134"/>
        <v>77.650000000000006</v>
      </c>
      <c r="T2158" s="7">
        <f t="shared" si="135"/>
        <v>0.47275494672754947</v>
      </c>
    </row>
    <row r="2159" spans="1:20" ht="15.5" x14ac:dyDescent="0.35">
      <c r="A2159" s="1">
        <v>4763</v>
      </c>
      <c r="B2159" s="2">
        <v>46314</v>
      </c>
      <c r="C2159" s="3">
        <f>YEAR(SalesDataTable[[#This Row],[Order Date]])</f>
        <v>2026</v>
      </c>
      <c r="D2159" s="8" t="str">
        <f>"Q"&amp;ROUNDUP(MONTH(SalesDataTable[[#This Row],[Order Date]])/3,0)</f>
        <v>Q4</v>
      </c>
      <c r="E2159" s="3">
        <f>MONTH(SalesDataTable[[#This Row],[Order Date]])</f>
        <v>10</v>
      </c>
      <c r="F2159" s="3" t="str">
        <f>TEXT(SalesDataTable[[#This Row],[Order Date]],"MMM")</f>
        <v>Oct</v>
      </c>
      <c r="G2159" s="3" t="s">
        <v>20</v>
      </c>
      <c r="H2159" s="3" t="s">
        <v>33</v>
      </c>
      <c r="I2159" s="3" t="s">
        <v>28</v>
      </c>
      <c r="J2159" s="3" t="s">
        <v>13</v>
      </c>
      <c r="K2159" s="3" t="s">
        <v>4</v>
      </c>
      <c r="L2159" s="3" t="s">
        <v>30</v>
      </c>
      <c r="M2159" s="4">
        <v>6</v>
      </c>
      <c r="N2159" s="5">
        <v>101.6</v>
      </c>
      <c r="O2159" s="6">
        <v>0</v>
      </c>
      <c r="P2159" s="5">
        <v>50.17</v>
      </c>
      <c r="Q2159" s="5">
        <f t="shared" si="132"/>
        <v>609.59999999999991</v>
      </c>
      <c r="R2159" s="5">
        <f t="shared" si="133"/>
        <v>301.02</v>
      </c>
      <c r="S2159" s="5">
        <f t="shared" si="134"/>
        <v>308.57999999999993</v>
      </c>
      <c r="T2159" s="7">
        <f t="shared" si="135"/>
        <v>0.50620078740157481</v>
      </c>
    </row>
    <row r="2160" spans="1:20" ht="15.5" x14ac:dyDescent="0.35">
      <c r="A2160" s="1">
        <v>1716</v>
      </c>
      <c r="B2160" s="2">
        <v>46315</v>
      </c>
      <c r="C2160" s="3">
        <f>YEAR(SalesDataTable[[#This Row],[Order Date]])</f>
        <v>2026</v>
      </c>
      <c r="D2160" s="8" t="str">
        <f>"Q"&amp;ROUNDUP(MONTH(SalesDataTable[[#This Row],[Order Date]])/3,0)</f>
        <v>Q4</v>
      </c>
      <c r="E2160" s="3">
        <f>MONTH(SalesDataTable[[#This Row],[Order Date]])</f>
        <v>10</v>
      </c>
      <c r="F2160" s="3" t="str">
        <f>TEXT(SalesDataTable[[#This Row],[Order Date]],"MMM")</f>
        <v>Oct</v>
      </c>
      <c r="G2160" s="3" t="s">
        <v>0</v>
      </c>
      <c r="H2160" s="3" t="s">
        <v>1</v>
      </c>
      <c r="I2160" s="3" t="s">
        <v>19</v>
      </c>
      <c r="J2160" s="3" t="s">
        <v>3</v>
      </c>
      <c r="K2160" s="3" t="s">
        <v>34</v>
      </c>
      <c r="L2160" s="3" t="s">
        <v>42</v>
      </c>
      <c r="M2160" s="4">
        <v>5</v>
      </c>
      <c r="N2160" s="5">
        <v>35.99</v>
      </c>
      <c r="O2160" s="6">
        <v>0</v>
      </c>
      <c r="P2160" s="5">
        <v>14.19</v>
      </c>
      <c r="Q2160" s="5">
        <f t="shared" si="132"/>
        <v>179.95000000000002</v>
      </c>
      <c r="R2160" s="5">
        <f t="shared" si="133"/>
        <v>70.95</v>
      </c>
      <c r="S2160" s="5">
        <f t="shared" si="134"/>
        <v>109.00000000000001</v>
      </c>
      <c r="T2160" s="7">
        <f t="shared" si="135"/>
        <v>0.60572381217004723</v>
      </c>
    </row>
    <row r="2161" spans="1:20" ht="15.5" x14ac:dyDescent="0.35">
      <c r="A2161" s="1">
        <v>1759</v>
      </c>
      <c r="B2161" s="2">
        <v>46315</v>
      </c>
      <c r="C2161" s="3">
        <f>YEAR(SalesDataTable[[#This Row],[Order Date]])</f>
        <v>2026</v>
      </c>
      <c r="D2161" s="8" t="str">
        <f>"Q"&amp;ROUNDUP(MONTH(SalesDataTable[[#This Row],[Order Date]])/3,0)</f>
        <v>Q4</v>
      </c>
      <c r="E2161" s="3">
        <f>MONTH(SalesDataTable[[#This Row],[Order Date]])</f>
        <v>10</v>
      </c>
      <c r="F2161" s="3" t="str">
        <f>TEXT(SalesDataTable[[#This Row],[Order Date]],"MMM")</f>
        <v>Oct</v>
      </c>
      <c r="G2161" s="3" t="s">
        <v>20</v>
      </c>
      <c r="H2161" s="3" t="s">
        <v>33</v>
      </c>
      <c r="I2161" s="3" t="s">
        <v>2</v>
      </c>
      <c r="J2161" s="3" t="s">
        <v>3</v>
      </c>
      <c r="K2161" s="3" t="s">
        <v>34</v>
      </c>
      <c r="L2161" s="3" t="s">
        <v>42</v>
      </c>
      <c r="M2161" s="4">
        <v>2</v>
      </c>
      <c r="N2161" s="5">
        <v>36.57</v>
      </c>
      <c r="O2161" s="6">
        <v>0.1</v>
      </c>
      <c r="P2161" s="5">
        <v>13.79</v>
      </c>
      <c r="Q2161" s="5">
        <f t="shared" si="132"/>
        <v>65.826000000000008</v>
      </c>
      <c r="R2161" s="5">
        <f t="shared" si="133"/>
        <v>27.58</v>
      </c>
      <c r="S2161" s="5">
        <f t="shared" si="134"/>
        <v>38.246000000000009</v>
      </c>
      <c r="T2161" s="7">
        <f t="shared" si="135"/>
        <v>0.58101661957281325</v>
      </c>
    </row>
    <row r="2162" spans="1:20" ht="15.5" x14ac:dyDescent="0.35">
      <c r="A2162" s="1">
        <v>1811</v>
      </c>
      <c r="B2162" s="2">
        <v>46315</v>
      </c>
      <c r="C2162" s="3">
        <f>YEAR(SalesDataTable[[#This Row],[Order Date]])</f>
        <v>2026</v>
      </c>
      <c r="D2162" s="8" t="str">
        <f>"Q"&amp;ROUNDUP(MONTH(SalesDataTable[[#This Row],[Order Date]])/3,0)</f>
        <v>Q4</v>
      </c>
      <c r="E2162" s="3">
        <f>MONTH(SalesDataTable[[#This Row],[Order Date]])</f>
        <v>10</v>
      </c>
      <c r="F2162" s="3" t="str">
        <f>TEXT(SalesDataTable[[#This Row],[Order Date]],"MMM")</f>
        <v>Oct</v>
      </c>
      <c r="G2162" s="3" t="s">
        <v>6</v>
      </c>
      <c r="H2162" s="3" t="s">
        <v>27</v>
      </c>
      <c r="I2162" s="3" t="s">
        <v>2</v>
      </c>
      <c r="J2162" s="3" t="s">
        <v>13</v>
      </c>
      <c r="K2162" s="3" t="s">
        <v>4</v>
      </c>
      <c r="L2162" s="3" t="s">
        <v>26</v>
      </c>
      <c r="M2162" s="4">
        <v>1</v>
      </c>
      <c r="N2162" s="5">
        <v>40.99</v>
      </c>
      <c r="O2162" s="6">
        <v>0.1</v>
      </c>
      <c r="P2162" s="5">
        <v>17.16</v>
      </c>
      <c r="Q2162" s="5">
        <f t="shared" si="132"/>
        <v>36.891000000000005</v>
      </c>
      <c r="R2162" s="5">
        <f t="shared" si="133"/>
        <v>17.16</v>
      </c>
      <c r="S2162" s="5">
        <f t="shared" si="134"/>
        <v>19.731000000000005</v>
      </c>
      <c r="T2162" s="7">
        <f t="shared" si="135"/>
        <v>0.5348458973733432</v>
      </c>
    </row>
    <row r="2163" spans="1:20" ht="15.5" x14ac:dyDescent="0.35">
      <c r="A2163" s="1">
        <v>2918</v>
      </c>
      <c r="B2163" s="2">
        <v>46315</v>
      </c>
      <c r="C2163" s="3">
        <f>YEAR(SalesDataTable[[#This Row],[Order Date]])</f>
        <v>2026</v>
      </c>
      <c r="D2163" s="8" t="str">
        <f>"Q"&amp;ROUNDUP(MONTH(SalesDataTable[[#This Row],[Order Date]])/3,0)</f>
        <v>Q4</v>
      </c>
      <c r="E2163" s="3">
        <f>MONTH(SalesDataTable[[#This Row],[Order Date]])</f>
        <v>10</v>
      </c>
      <c r="F2163" s="3" t="str">
        <f>TEXT(SalesDataTable[[#This Row],[Order Date]],"MMM")</f>
        <v>Oct</v>
      </c>
      <c r="G2163" s="3" t="s">
        <v>20</v>
      </c>
      <c r="H2163" s="3" t="s">
        <v>33</v>
      </c>
      <c r="I2163" s="3" t="s">
        <v>19</v>
      </c>
      <c r="J2163" s="3" t="s">
        <v>3</v>
      </c>
      <c r="K2163" s="3" t="s">
        <v>23</v>
      </c>
      <c r="L2163" s="3" t="s">
        <v>40</v>
      </c>
      <c r="M2163" s="4">
        <v>3</v>
      </c>
      <c r="N2163" s="5">
        <v>80.47</v>
      </c>
      <c r="O2163" s="6">
        <v>0</v>
      </c>
      <c r="P2163" s="5">
        <v>40.090000000000003</v>
      </c>
      <c r="Q2163" s="5">
        <f t="shared" si="132"/>
        <v>241.41</v>
      </c>
      <c r="R2163" s="5">
        <f t="shared" si="133"/>
        <v>120.27000000000001</v>
      </c>
      <c r="S2163" s="5">
        <f t="shared" si="134"/>
        <v>121.13999999999999</v>
      </c>
      <c r="T2163" s="7">
        <f t="shared" si="135"/>
        <v>0.50180191375667949</v>
      </c>
    </row>
    <row r="2164" spans="1:20" ht="15.5" x14ac:dyDescent="0.35">
      <c r="A2164" s="1">
        <v>4150</v>
      </c>
      <c r="B2164" s="2">
        <v>46315</v>
      </c>
      <c r="C2164" s="3">
        <f>YEAR(SalesDataTable[[#This Row],[Order Date]])</f>
        <v>2026</v>
      </c>
      <c r="D2164" s="8" t="str">
        <f>"Q"&amp;ROUNDUP(MONTH(SalesDataTable[[#This Row],[Order Date]])/3,0)</f>
        <v>Q4</v>
      </c>
      <c r="E2164" s="3">
        <f>MONTH(SalesDataTable[[#This Row],[Order Date]])</f>
        <v>10</v>
      </c>
      <c r="F2164" s="3" t="str">
        <f>TEXT(SalesDataTable[[#This Row],[Order Date]],"MMM")</f>
        <v>Oct</v>
      </c>
      <c r="G2164" s="3" t="s">
        <v>20</v>
      </c>
      <c r="H2164" s="3" t="s">
        <v>47</v>
      </c>
      <c r="I2164" s="3" t="s">
        <v>19</v>
      </c>
      <c r="J2164" s="3" t="s">
        <v>16</v>
      </c>
      <c r="K2164" s="3" t="s">
        <v>9</v>
      </c>
      <c r="L2164" s="3" t="s">
        <v>17</v>
      </c>
      <c r="M2164" s="4">
        <v>5</v>
      </c>
      <c r="N2164" s="5">
        <v>140.32</v>
      </c>
      <c r="O2164" s="6">
        <v>0</v>
      </c>
      <c r="P2164" s="5">
        <v>80.08</v>
      </c>
      <c r="Q2164" s="5">
        <f t="shared" si="132"/>
        <v>701.59999999999991</v>
      </c>
      <c r="R2164" s="5">
        <f t="shared" si="133"/>
        <v>400.4</v>
      </c>
      <c r="S2164" s="5">
        <f t="shared" si="134"/>
        <v>301.19999999999993</v>
      </c>
      <c r="T2164" s="7">
        <f t="shared" si="135"/>
        <v>0.4293044469783352</v>
      </c>
    </row>
    <row r="2165" spans="1:20" ht="15.5" x14ac:dyDescent="0.35">
      <c r="A2165" s="1">
        <v>4830</v>
      </c>
      <c r="B2165" s="2">
        <v>46315</v>
      </c>
      <c r="C2165" s="3">
        <f>YEAR(SalesDataTable[[#This Row],[Order Date]])</f>
        <v>2026</v>
      </c>
      <c r="D2165" s="8" t="str">
        <f>"Q"&amp;ROUNDUP(MONTH(SalesDataTable[[#This Row],[Order Date]])/3,0)</f>
        <v>Q4</v>
      </c>
      <c r="E2165" s="3">
        <f>MONTH(SalesDataTable[[#This Row],[Order Date]])</f>
        <v>10</v>
      </c>
      <c r="F2165" s="3" t="str">
        <f>TEXT(SalesDataTable[[#This Row],[Order Date]],"MMM")</f>
        <v>Oct</v>
      </c>
      <c r="G2165" s="3" t="s">
        <v>6</v>
      </c>
      <c r="H2165" s="3" t="s">
        <v>41</v>
      </c>
      <c r="I2165" s="3" t="s">
        <v>2</v>
      </c>
      <c r="J2165" s="3" t="s">
        <v>13</v>
      </c>
      <c r="K2165" s="3" t="s">
        <v>34</v>
      </c>
      <c r="L2165" s="3" t="s">
        <v>38</v>
      </c>
      <c r="M2165" s="4">
        <v>3</v>
      </c>
      <c r="N2165" s="5">
        <v>125.93</v>
      </c>
      <c r="O2165" s="6">
        <v>0.1</v>
      </c>
      <c r="P2165" s="5">
        <v>68.45</v>
      </c>
      <c r="Q2165" s="5">
        <f t="shared" si="132"/>
        <v>340.01100000000002</v>
      </c>
      <c r="R2165" s="5">
        <f t="shared" si="133"/>
        <v>205.35000000000002</v>
      </c>
      <c r="S2165" s="5">
        <f t="shared" si="134"/>
        <v>134.661</v>
      </c>
      <c r="T2165" s="7">
        <f t="shared" si="135"/>
        <v>0.39604895135745605</v>
      </c>
    </row>
    <row r="2166" spans="1:20" ht="15.5" x14ac:dyDescent="0.35">
      <c r="A2166" s="1">
        <v>4698</v>
      </c>
      <c r="B2166" s="2">
        <v>46316</v>
      </c>
      <c r="C2166" s="3">
        <f>YEAR(SalesDataTable[[#This Row],[Order Date]])</f>
        <v>2026</v>
      </c>
      <c r="D2166" s="8" t="str">
        <f>"Q"&amp;ROUNDUP(MONTH(SalesDataTable[[#This Row],[Order Date]])/3,0)</f>
        <v>Q4</v>
      </c>
      <c r="E2166" s="3">
        <f>MONTH(SalesDataTable[[#This Row],[Order Date]])</f>
        <v>10</v>
      </c>
      <c r="F2166" s="3" t="str">
        <f>TEXT(SalesDataTable[[#This Row],[Order Date]],"MMM")</f>
        <v>Oct</v>
      </c>
      <c r="G2166" s="3" t="s">
        <v>20</v>
      </c>
      <c r="H2166" s="3" t="s">
        <v>33</v>
      </c>
      <c r="I2166" s="3" t="s">
        <v>2</v>
      </c>
      <c r="J2166" s="3" t="s">
        <v>3</v>
      </c>
      <c r="K2166" s="3" t="s">
        <v>9</v>
      </c>
      <c r="L2166" s="3" t="s">
        <v>17</v>
      </c>
      <c r="M2166" s="4">
        <v>2</v>
      </c>
      <c r="N2166" s="5">
        <v>141.4</v>
      </c>
      <c r="O2166" s="6">
        <v>0.05</v>
      </c>
      <c r="P2166" s="5">
        <v>77.48</v>
      </c>
      <c r="Q2166" s="5">
        <f t="shared" si="132"/>
        <v>268.66000000000003</v>
      </c>
      <c r="R2166" s="5">
        <f t="shared" si="133"/>
        <v>154.96</v>
      </c>
      <c r="S2166" s="5">
        <f t="shared" si="134"/>
        <v>113.70000000000002</v>
      </c>
      <c r="T2166" s="7">
        <f t="shared" si="135"/>
        <v>0.42321149408173903</v>
      </c>
    </row>
    <row r="2167" spans="1:20" ht="15.5" x14ac:dyDescent="0.35">
      <c r="A2167" s="1">
        <v>4846</v>
      </c>
      <c r="B2167" s="2">
        <v>46316</v>
      </c>
      <c r="C2167" s="3">
        <f>YEAR(SalesDataTable[[#This Row],[Order Date]])</f>
        <v>2026</v>
      </c>
      <c r="D2167" s="8" t="str">
        <f>"Q"&amp;ROUNDUP(MONTH(SalesDataTable[[#This Row],[Order Date]])/3,0)</f>
        <v>Q4</v>
      </c>
      <c r="E2167" s="3">
        <f>MONTH(SalesDataTable[[#This Row],[Order Date]])</f>
        <v>10</v>
      </c>
      <c r="F2167" s="3" t="str">
        <f>TEXT(SalesDataTable[[#This Row],[Order Date]],"MMM")</f>
        <v>Oct</v>
      </c>
      <c r="G2167" s="3" t="s">
        <v>0</v>
      </c>
      <c r="H2167" s="3" t="s">
        <v>1</v>
      </c>
      <c r="I2167" s="3" t="s">
        <v>8</v>
      </c>
      <c r="J2167" s="3" t="s">
        <v>16</v>
      </c>
      <c r="K2167" s="3" t="s">
        <v>4</v>
      </c>
      <c r="L2167" s="3" t="s">
        <v>22</v>
      </c>
      <c r="M2167" s="4">
        <v>8</v>
      </c>
      <c r="N2167" s="5">
        <v>51.91</v>
      </c>
      <c r="O2167" s="6">
        <v>0.05</v>
      </c>
      <c r="P2167" s="5">
        <v>22.99</v>
      </c>
      <c r="Q2167" s="5">
        <f t="shared" si="132"/>
        <v>394.51599999999996</v>
      </c>
      <c r="R2167" s="5">
        <f t="shared" si="133"/>
        <v>183.92</v>
      </c>
      <c r="S2167" s="5">
        <f t="shared" si="134"/>
        <v>210.59599999999998</v>
      </c>
      <c r="T2167" s="7">
        <f t="shared" si="135"/>
        <v>0.53380851473704483</v>
      </c>
    </row>
    <row r="2168" spans="1:20" ht="15.5" x14ac:dyDescent="0.35">
      <c r="A2168" s="1">
        <v>5024</v>
      </c>
      <c r="B2168" s="2">
        <v>46316</v>
      </c>
      <c r="C2168" s="3">
        <f>YEAR(SalesDataTable[[#This Row],[Order Date]])</f>
        <v>2026</v>
      </c>
      <c r="D2168" s="8" t="str">
        <f>"Q"&amp;ROUNDUP(MONTH(SalesDataTable[[#This Row],[Order Date]])/3,0)</f>
        <v>Q4</v>
      </c>
      <c r="E2168" s="3">
        <f>MONTH(SalesDataTable[[#This Row],[Order Date]])</f>
        <v>10</v>
      </c>
      <c r="F2168" s="3" t="str">
        <f>TEXT(SalesDataTable[[#This Row],[Order Date]],"MMM")</f>
        <v>Oct</v>
      </c>
      <c r="G2168" s="3" t="s">
        <v>20</v>
      </c>
      <c r="H2168" s="3" t="s">
        <v>31</v>
      </c>
      <c r="I2168" s="3" t="s">
        <v>28</v>
      </c>
      <c r="J2168" s="3" t="s">
        <v>3</v>
      </c>
      <c r="K2168" s="3" t="s">
        <v>23</v>
      </c>
      <c r="L2168" s="3" t="s">
        <v>29</v>
      </c>
      <c r="M2168" s="4">
        <v>1</v>
      </c>
      <c r="N2168" s="5">
        <v>192.62</v>
      </c>
      <c r="O2168" s="6">
        <v>0</v>
      </c>
      <c r="P2168" s="5">
        <v>102.51</v>
      </c>
      <c r="Q2168" s="5">
        <f t="shared" si="132"/>
        <v>192.62</v>
      </c>
      <c r="R2168" s="5">
        <f t="shared" si="133"/>
        <v>102.51</v>
      </c>
      <c r="S2168" s="5">
        <f t="shared" si="134"/>
        <v>90.11</v>
      </c>
      <c r="T2168" s="7">
        <f t="shared" si="135"/>
        <v>0.46781227286886096</v>
      </c>
    </row>
    <row r="2169" spans="1:20" ht="15.5" x14ac:dyDescent="0.35">
      <c r="A2169" s="1">
        <v>1157</v>
      </c>
      <c r="B2169" s="2">
        <v>46317</v>
      </c>
      <c r="C2169" s="3">
        <f>YEAR(SalesDataTable[[#This Row],[Order Date]])</f>
        <v>2026</v>
      </c>
      <c r="D2169" s="8" t="str">
        <f>"Q"&amp;ROUNDUP(MONTH(SalesDataTable[[#This Row],[Order Date]])/3,0)</f>
        <v>Q4</v>
      </c>
      <c r="E2169" s="3">
        <f>MONTH(SalesDataTable[[#This Row],[Order Date]])</f>
        <v>10</v>
      </c>
      <c r="F2169" s="3" t="str">
        <f>TEXT(SalesDataTable[[#This Row],[Order Date]],"MMM")</f>
        <v>Oct</v>
      </c>
      <c r="G2169" s="3" t="s">
        <v>20</v>
      </c>
      <c r="H2169" s="3" t="s">
        <v>21</v>
      </c>
      <c r="I2169" s="3" t="s">
        <v>2</v>
      </c>
      <c r="J2169" s="3" t="s">
        <v>13</v>
      </c>
      <c r="K2169" s="3" t="s">
        <v>4</v>
      </c>
      <c r="L2169" s="3" t="s">
        <v>22</v>
      </c>
      <c r="M2169" s="4">
        <v>1</v>
      </c>
      <c r="N2169" s="5">
        <v>51.25</v>
      </c>
      <c r="O2169" s="6">
        <v>0</v>
      </c>
      <c r="P2169" s="5">
        <v>22.58</v>
      </c>
      <c r="Q2169" s="5">
        <f t="shared" si="132"/>
        <v>51.25</v>
      </c>
      <c r="R2169" s="5">
        <f t="shared" si="133"/>
        <v>22.58</v>
      </c>
      <c r="S2169" s="5">
        <f t="shared" si="134"/>
        <v>28.67</v>
      </c>
      <c r="T2169" s="7">
        <f t="shared" si="135"/>
        <v>0.55941463414634152</v>
      </c>
    </row>
    <row r="2170" spans="1:20" ht="15.5" x14ac:dyDescent="0.35">
      <c r="A2170" s="1">
        <v>1427</v>
      </c>
      <c r="B2170" s="2">
        <v>46317</v>
      </c>
      <c r="C2170" s="3">
        <f>YEAR(SalesDataTable[[#This Row],[Order Date]])</f>
        <v>2026</v>
      </c>
      <c r="D2170" s="8" t="str">
        <f>"Q"&amp;ROUNDUP(MONTH(SalesDataTable[[#This Row],[Order Date]])/3,0)</f>
        <v>Q4</v>
      </c>
      <c r="E2170" s="3">
        <f>MONTH(SalesDataTable[[#This Row],[Order Date]])</f>
        <v>10</v>
      </c>
      <c r="F2170" s="3" t="str">
        <f>TEXT(SalesDataTable[[#This Row],[Order Date]],"MMM")</f>
        <v>Oct</v>
      </c>
      <c r="G2170" s="3" t="s">
        <v>20</v>
      </c>
      <c r="H2170" s="3" t="s">
        <v>21</v>
      </c>
      <c r="I2170" s="3" t="s">
        <v>19</v>
      </c>
      <c r="J2170" s="3" t="s">
        <v>13</v>
      </c>
      <c r="K2170" s="3" t="s">
        <v>14</v>
      </c>
      <c r="L2170" s="3" t="s">
        <v>32</v>
      </c>
      <c r="M2170" s="4">
        <v>1</v>
      </c>
      <c r="N2170" s="5">
        <v>45.97</v>
      </c>
      <c r="O2170" s="6">
        <v>0.05</v>
      </c>
      <c r="P2170" s="5">
        <v>18.760000000000002</v>
      </c>
      <c r="Q2170" s="5">
        <f t="shared" si="132"/>
        <v>43.671499999999995</v>
      </c>
      <c r="R2170" s="5">
        <f t="shared" si="133"/>
        <v>18.760000000000002</v>
      </c>
      <c r="S2170" s="5">
        <f t="shared" si="134"/>
        <v>24.911499999999993</v>
      </c>
      <c r="T2170" s="7">
        <f t="shared" si="135"/>
        <v>0.57042922729926826</v>
      </c>
    </row>
    <row r="2171" spans="1:20" ht="15.5" x14ac:dyDescent="0.35">
      <c r="A2171" s="1">
        <v>1622</v>
      </c>
      <c r="B2171" s="2">
        <v>46317</v>
      </c>
      <c r="C2171" s="3">
        <f>YEAR(SalesDataTable[[#This Row],[Order Date]])</f>
        <v>2026</v>
      </c>
      <c r="D2171" s="8" t="str">
        <f>"Q"&amp;ROUNDUP(MONTH(SalesDataTable[[#This Row],[Order Date]])/3,0)</f>
        <v>Q4</v>
      </c>
      <c r="E2171" s="3">
        <f>MONTH(SalesDataTable[[#This Row],[Order Date]])</f>
        <v>10</v>
      </c>
      <c r="F2171" s="3" t="str">
        <f>TEXT(SalesDataTable[[#This Row],[Order Date]],"MMM")</f>
        <v>Oct</v>
      </c>
      <c r="G2171" s="3" t="s">
        <v>11</v>
      </c>
      <c r="H2171" s="3" t="s">
        <v>12</v>
      </c>
      <c r="I2171" s="3" t="s">
        <v>28</v>
      </c>
      <c r="J2171" s="3" t="s">
        <v>3</v>
      </c>
      <c r="K2171" s="3" t="s">
        <v>23</v>
      </c>
      <c r="L2171" s="3" t="s">
        <v>51</v>
      </c>
      <c r="M2171" s="4">
        <v>1</v>
      </c>
      <c r="N2171" s="5">
        <v>123.29</v>
      </c>
      <c r="O2171" s="6">
        <v>0</v>
      </c>
      <c r="P2171" s="5">
        <v>59.48</v>
      </c>
      <c r="Q2171" s="5">
        <f t="shared" si="132"/>
        <v>123.29</v>
      </c>
      <c r="R2171" s="5">
        <f t="shared" si="133"/>
        <v>59.48</v>
      </c>
      <c r="S2171" s="5">
        <f t="shared" si="134"/>
        <v>63.810000000000009</v>
      </c>
      <c r="T2171" s="7">
        <f t="shared" si="135"/>
        <v>0.51756022386243816</v>
      </c>
    </row>
    <row r="2172" spans="1:20" ht="15.5" x14ac:dyDescent="0.35">
      <c r="A2172" s="1">
        <v>1879</v>
      </c>
      <c r="B2172" s="2">
        <v>46317</v>
      </c>
      <c r="C2172" s="3">
        <f>YEAR(SalesDataTable[[#This Row],[Order Date]])</f>
        <v>2026</v>
      </c>
      <c r="D2172" s="8" t="str">
        <f>"Q"&amp;ROUNDUP(MONTH(SalesDataTable[[#This Row],[Order Date]])/3,0)</f>
        <v>Q4</v>
      </c>
      <c r="E2172" s="3">
        <f>MONTH(SalesDataTable[[#This Row],[Order Date]])</f>
        <v>10</v>
      </c>
      <c r="F2172" s="3" t="str">
        <f>TEXT(SalesDataTable[[#This Row],[Order Date]],"MMM")</f>
        <v>Oct</v>
      </c>
      <c r="G2172" s="3" t="s">
        <v>20</v>
      </c>
      <c r="H2172" s="3" t="s">
        <v>33</v>
      </c>
      <c r="I2172" s="3" t="s">
        <v>8</v>
      </c>
      <c r="J2172" s="3" t="s">
        <v>16</v>
      </c>
      <c r="K2172" s="3" t="s">
        <v>14</v>
      </c>
      <c r="L2172" s="3" t="s">
        <v>15</v>
      </c>
      <c r="M2172" s="4">
        <v>8</v>
      </c>
      <c r="N2172" s="5">
        <v>35.83</v>
      </c>
      <c r="O2172" s="6">
        <v>0.05</v>
      </c>
      <c r="P2172" s="5">
        <v>13.89</v>
      </c>
      <c r="Q2172" s="5">
        <f t="shared" si="132"/>
        <v>272.30799999999999</v>
      </c>
      <c r="R2172" s="5">
        <f t="shared" si="133"/>
        <v>111.12</v>
      </c>
      <c r="S2172" s="5">
        <f t="shared" si="134"/>
        <v>161.18799999999999</v>
      </c>
      <c r="T2172" s="7">
        <f t="shared" si="135"/>
        <v>0.59193266448286497</v>
      </c>
    </row>
    <row r="2173" spans="1:20" ht="15.5" x14ac:dyDescent="0.35">
      <c r="A2173" s="1">
        <v>2483</v>
      </c>
      <c r="B2173" s="2">
        <v>46317</v>
      </c>
      <c r="C2173" s="3">
        <f>YEAR(SalesDataTable[[#This Row],[Order Date]])</f>
        <v>2026</v>
      </c>
      <c r="D2173" s="8" t="str">
        <f>"Q"&amp;ROUNDUP(MONTH(SalesDataTable[[#This Row],[Order Date]])/3,0)</f>
        <v>Q4</v>
      </c>
      <c r="E2173" s="3">
        <f>MONTH(SalesDataTable[[#This Row],[Order Date]])</f>
        <v>10</v>
      </c>
      <c r="F2173" s="3" t="str">
        <f>TEXT(SalesDataTable[[#This Row],[Order Date]],"MMM")</f>
        <v>Oct</v>
      </c>
      <c r="G2173" s="3" t="s">
        <v>0</v>
      </c>
      <c r="H2173" s="3" t="s">
        <v>1</v>
      </c>
      <c r="I2173" s="3" t="s">
        <v>2</v>
      </c>
      <c r="J2173" s="3" t="s">
        <v>13</v>
      </c>
      <c r="K2173" s="3" t="s">
        <v>23</v>
      </c>
      <c r="L2173" s="3" t="s">
        <v>40</v>
      </c>
      <c r="M2173" s="4">
        <v>1</v>
      </c>
      <c r="N2173" s="5">
        <v>80.56</v>
      </c>
      <c r="O2173" s="6">
        <v>0</v>
      </c>
      <c r="P2173" s="5">
        <v>39.53</v>
      </c>
      <c r="Q2173" s="5">
        <f t="shared" si="132"/>
        <v>80.56</v>
      </c>
      <c r="R2173" s="5">
        <f t="shared" si="133"/>
        <v>39.53</v>
      </c>
      <c r="S2173" s="5">
        <f t="shared" si="134"/>
        <v>41.03</v>
      </c>
      <c r="T2173" s="7">
        <f t="shared" si="135"/>
        <v>0.5093098311817279</v>
      </c>
    </row>
    <row r="2174" spans="1:20" ht="15.5" x14ac:dyDescent="0.35">
      <c r="A2174" s="1">
        <v>4451</v>
      </c>
      <c r="B2174" s="2">
        <v>46317</v>
      </c>
      <c r="C2174" s="3">
        <f>YEAR(SalesDataTable[[#This Row],[Order Date]])</f>
        <v>2026</v>
      </c>
      <c r="D2174" s="8" t="str">
        <f>"Q"&amp;ROUNDUP(MONTH(SalesDataTable[[#This Row],[Order Date]])/3,0)</f>
        <v>Q4</v>
      </c>
      <c r="E2174" s="3">
        <f>MONTH(SalesDataTable[[#This Row],[Order Date]])</f>
        <v>10</v>
      </c>
      <c r="F2174" s="3" t="str">
        <f>TEXT(SalesDataTable[[#This Row],[Order Date]],"MMM")</f>
        <v>Oct</v>
      </c>
      <c r="G2174" s="3" t="s">
        <v>20</v>
      </c>
      <c r="H2174" s="3" t="s">
        <v>31</v>
      </c>
      <c r="I2174" s="3" t="s">
        <v>2</v>
      </c>
      <c r="J2174" s="3" t="s">
        <v>13</v>
      </c>
      <c r="K2174" s="3" t="s">
        <v>4</v>
      </c>
      <c r="L2174" s="3" t="s">
        <v>26</v>
      </c>
      <c r="M2174" s="4">
        <v>1</v>
      </c>
      <c r="N2174" s="5">
        <v>40.47</v>
      </c>
      <c r="O2174" s="6">
        <v>0.05</v>
      </c>
      <c r="P2174" s="5">
        <v>16.73</v>
      </c>
      <c r="Q2174" s="5">
        <f t="shared" si="132"/>
        <v>38.4465</v>
      </c>
      <c r="R2174" s="5">
        <f t="shared" si="133"/>
        <v>16.73</v>
      </c>
      <c r="S2174" s="5">
        <f t="shared" si="134"/>
        <v>21.7165</v>
      </c>
      <c r="T2174" s="7">
        <f t="shared" si="135"/>
        <v>0.5648498562938109</v>
      </c>
    </row>
    <row r="2175" spans="1:20" ht="15.5" x14ac:dyDescent="0.35">
      <c r="A2175" s="1">
        <v>93</v>
      </c>
      <c r="B2175" s="2">
        <v>46318</v>
      </c>
      <c r="C2175" s="3">
        <f>YEAR(SalesDataTable[[#This Row],[Order Date]])</f>
        <v>2026</v>
      </c>
      <c r="D2175" s="8" t="str">
        <f>"Q"&amp;ROUNDUP(MONTH(SalesDataTable[[#This Row],[Order Date]])/3,0)</f>
        <v>Q4</v>
      </c>
      <c r="E2175" s="3">
        <f>MONTH(SalesDataTable[[#This Row],[Order Date]])</f>
        <v>10</v>
      </c>
      <c r="F2175" s="3" t="str">
        <f>TEXT(SalesDataTable[[#This Row],[Order Date]],"MMM")</f>
        <v>Oct</v>
      </c>
      <c r="G2175" s="3" t="s">
        <v>6</v>
      </c>
      <c r="H2175" s="3" t="s">
        <v>43</v>
      </c>
      <c r="I2175" s="3" t="s">
        <v>8</v>
      </c>
      <c r="J2175" s="3" t="s">
        <v>16</v>
      </c>
      <c r="K2175" s="3" t="s">
        <v>14</v>
      </c>
      <c r="L2175" s="3" t="s">
        <v>44</v>
      </c>
      <c r="M2175" s="4">
        <v>15</v>
      </c>
      <c r="N2175" s="5">
        <v>133.52000000000001</v>
      </c>
      <c r="O2175" s="6">
        <v>0.2</v>
      </c>
      <c r="P2175" s="5">
        <v>66</v>
      </c>
      <c r="Q2175" s="5">
        <f t="shared" si="132"/>
        <v>1602.2400000000002</v>
      </c>
      <c r="R2175" s="5">
        <f t="shared" si="133"/>
        <v>990</v>
      </c>
      <c r="S2175" s="5">
        <f t="shared" si="134"/>
        <v>612.24000000000024</v>
      </c>
      <c r="T2175" s="7">
        <f t="shared" si="135"/>
        <v>0.38211503894547644</v>
      </c>
    </row>
    <row r="2176" spans="1:20" ht="15.5" x14ac:dyDescent="0.35">
      <c r="A2176" s="1">
        <v>265</v>
      </c>
      <c r="B2176" s="2">
        <v>46318</v>
      </c>
      <c r="C2176" s="3">
        <f>YEAR(SalesDataTable[[#This Row],[Order Date]])</f>
        <v>2026</v>
      </c>
      <c r="D2176" s="8" t="str">
        <f>"Q"&amp;ROUNDUP(MONTH(SalesDataTable[[#This Row],[Order Date]])/3,0)</f>
        <v>Q4</v>
      </c>
      <c r="E2176" s="3">
        <f>MONTH(SalesDataTable[[#This Row],[Order Date]])</f>
        <v>10</v>
      </c>
      <c r="F2176" s="3" t="str">
        <f>TEXT(SalesDataTable[[#This Row],[Order Date]],"MMM")</f>
        <v>Oct</v>
      </c>
      <c r="G2176" s="3" t="s">
        <v>6</v>
      </c>
      <c r="H2176" s="3" t="s">
        <v>27</v>
      </c>
      <c r="I2176" s="3" t="s">
        <v>2</v>
      </c>
      <c r="J2176" s="3" t="s">
        <v>3</v>
      </c>
      <c r="K2176" s="3" t="s">
        <v>4</v>
      </c>
      <c r="L2176" s="3" t="s">
        <v>5</v>
      </c>
      <c r="M2176" s="4">
        <v>1</v>
      </c>
      <c r="N2176" s="5">
        <v>82.28</v>
      </c>
      <c r="O2176" s="6">
        <v>0</v>
      </c>
      <c r="P2176" s="5">
        <v>42.08</v>
      </c>
      <c r="Q2176" s="5">
        <f t="shared" si="132"/>
        <v>82.28</v>
      </c>
      <c r="R2176" s="5">
        <f t="shared" si="133"/>
        <v>42.08</v>
      </c>
      <c r="S2176" s="5">
        <f t="shared" si="134"/>
        <v>40.200000000000003</v>
      </c>
      <c r="T2176" s="7">
        <f t="shared" si="135"/>
        <v>0.48857559552746721</v>
      </c>
    </row>
    <row r="2177" spans="1:20" ht="15.5" x14ac:dyDescent="0.35">
      <c r="A2177" s="1">
        <v>555</v>
      </c>
      <c r="B2177" s="2">
        <v>46318</v>
      </c>
      <c r="C2177" s="3">
        <f>YEAR(SalesDataTable[[#This Row],[Order Date]])</f>
        <v>2026</v>
      </c>
      <c r="D2177" s="8" t="str">
        <f>"Q"&amp;ROUNDUP(MONTH(SalesDataTable[[#This Row],[Order Date]])/3,0)</f>
        <v>Q4</v>
      </c>
      <c r="E2177" s="3">
        <f>MONTH(SalesDataTable[[#This Row],[Order Date]])</f>
        <v>10</v>
      </c>
      <c r="F2177" s="3" t="str">
        <f>TEXT(SalesDataTable[[#This Row],[Order Date]],"MMM")</f>
        <v>Oct</v>
      </c>
      <c r="G2177" s="3" t="s">
        <v>6</v>
      </c>
      <c r="H2177" s="3" t="s">
        <v>41</v>
      </c>
      <c r="I2177" s="3" t="s">
        <v>2</v>
      </c>
      <c r="J2177" s="3" t="s">
        <v>13</v>
      </c>
      <c r="K2177" s="3" t="s">
        <v>14</v>
      </c>
      <c r="L2177" s="3" t="s">
        <v>15</v>
      </c>
      <c r="M2177" s="4">
        <v>6</v>
      </c>
      <c r="N2177" s="5">
        <v>35.479999999999997</v>
      </c>
      <c r="O2177" s="6">
        <v>0</v>
      </c>
      <c r="P2177" s="5">
        <v>13.37</v>
      </c>
      <c r="Q2177" s="5">
        <f t="shared" si="132"/>
        <v>212.88</v>
      </c>
      <c r="R2177" s="5">
        <f t="shared" si="133"/>
        <v>80.22</v>
      </c>
      <c r="S2177" s="5">
        <f t="shared" si="134"/>
        <v>132.66</v>
      </c>
      <c r="T2177" s="7">
        <f t="shared" si="135"/>
        <v>0.62316798196166856</v>
      </c>
    </row>
    <row r="2178" spans="1:20" ht="15.5" x14ac:dyDescent="0.35">
      <c r="A2178" s="1">
        <v>1993</v>
      </c>
      <c r="B2178" s="2">
        <v>46318</v>
      </c>
      <c r="C2178" s="3">
        <f>YEAR(SalesDataTable[[#This Row],[Order Date]])</f>
        <v>2026</v>
      </c>
      <c r="D2178" s="8" t="str">
        <f>"Q"&amp;ROUNDUP(MONTH(SalesDataTable[[#This Row],[Order Date]])/3,0)</f>
        <v>Q4</v>
      </c>
      <c r="E2178" s="3">
        <f>MONTH(SalesDataTable[[#This Row],[Order Date]])</f>
        <v>10</v>
      </c>
      <c r="F2178" s="3" t="str">
        <f>TEXT(SalesDataTable[[#This Row],[Order Date]],"MMM")</f>
        <v>Oct</v>
      </c>
      <c r="G2178" s="3" t="s">
        <v>11</v>
      </c>
      <c r="H2178" s="3" t="s">
        <v>18</v>
      </c>
      <c r="I2178" s="3" t="s">
        <v>19</v>
      </c>
      <c r="J2178" s="3" t="s">
        <v>13</v>
      </c>
      <c r="K2178" s="3" t="s">
        <v>9</v>
      </c>
      <c r="L2178" s="3" t="s">
        <v>37</v>
      </c>
      <c r="M2178" s="4">
        <v>1</v>
      </c>
      <c r="N2178" s="5">
        <v>152.38</v>
      </c>
      <c r="O2178" s="6">
        <v>0.15</v>
      </c>
      <c r="P2178" s="5">
        <v>78.92</v>
      </c>
      <c r="Q2178" s="5">
        <f t="shared" ref="Q2178:Q2241" si="136">M2178*N2178*(1-O2178)</f>
        <v>129.523</v>
      </c>
      <c r="R2178" s="5">
        <f t="shared" ref="R2178:R2241" si="137">M2178*P2178</f>
        <v>78.92</v>
      </c>
      <c r="S2178" s="5">
        <f t="shared" ref="S2178:S2241" si="138">Q2178-R2178</f>
        <v>50.602999999999994</v>
      </c>
      <c r="T2178" s="7">
        <f t="shared" ref="T2178:T2241" si="139">IFERROR(S2178/Q2178,0)</f>
        <v>0.39068736826663986</v>
      </c>
    </row>
    <row r="2179" spans="1:20" ht="15.5" x14ac:dyDescent="0.35">
      <c r="A2179" s="1">
        <v>3116</v>
      </c>
      <c r="B2179" s="2">
        <v>46318</v>
      </c>
      <c r="C2179" s="3">
        <f>YEAR(SalesDataTable[[#This Row],[Order Date]])</f>
        <v>2026</v>
      </c>
      <c r="D2179" s="8" t="str">
        <f>"Q"&amp;ROUNDUP(MONTH(SalesDataTable[[#This Row],[Order Date]])/3,0)</f>
        <v>Q4</v>
      </c>
      <c r="E2179" s="3">
        <f>MONTH(SalesDataTable[[#This Row],[Order Date]])</f>
        <v>10</v>
      </c>
      <c r="F2179" s="3" t="str">
        <f>TEXT(SalesDataTable[[#This Row],[Order Date]],"MMM")</f>
        <v>Oct</v>
      </c>
      <c r="G2179" s="3" t="s">
        <v>6</v>
      </c>
      <c r="H2179" s="3" t="s">
        <v>7</v>
      </c>
      <c r="I2179" s="3" t="s">
        <v>28</v>
      </c>
      <c r="J2179" s="3" t="s">
        <v>13</v>
      </c>
      <c r="K2179" s="3" t="s">
        <v>9</v>
      </c>
      <c r="L2179" s="3" t="s">
        <v>10</v>
      </c>
      <c r="M2179" s="4">
        <v>1</v>
      </c>
      <c r="N2179" s="5">
        <v>93.64</v>
      </c>
      <c r="O2179" s="6">
        <v>0</v>
      </c>
      <c r="P2179" s="5">
        <v>44.34</v>
      </c>
      <c r="Q2179" s="5">
        <f t="shared" si="136"/>
        <v>93.64</v>
      </c>
      <c r="R2179" s="5">
        <f t="shared" si="137"/>
        <v>44.34</v>
      </c>
      <c r="S2179" s="5">
        <f t="shared" si="138"/>
        <v>49.3</v>
      </c>
      <c r="T2179" s="7">
        <f t="shared" si="139"/>
        <v>0.52648440837249033</v>
      </c>
    </row>
    <row r="2180" spans="1:20" ht="15.5" x14ac:dyDescent="0.35">
      <c r="A2180" s="1">
        <v>3631</v>
      </c>
      <c r="B2180" s="2">
        <v>46318</v>
      </c>
      <c r="C2180" s="3">
        <f>YEAR(SalesDataTable[[#This Row],[Order Date]])</f>
        <v>2026</v>
      </c>
      <c r="D2180" s="8" t="str">
        <f>"Q"&amp;ROUNDUP(MONTH(SalesDataTable[[#This Row],[Order Date]])/3,0)</f>
        <v>Q4</v>
      </c>
      <c r="E2180" s="3">
        <f>MONTH(SalesDataTable[[#This Row],[Order Date]])</f>
        <v>10</v>
      </c>
      <c r="F2180" s="3" t="str">
        <f>TEXT(SalesDataTable[[#This Row],[Order Date]],"MMM")</f>
        <v>Oct</v>
      </c>
      <c r="G2180" s="3" t="s">
        <v>20</v>
      </c>
      <c r="H2180" s="3" t="s">
        <v>31</v>
      </c>
      <c r="I2180" s="3" t="s">
        <v>19</v>
      </c>
      <c r="J2180" s="3" t="s">
        <v>3</v>
      </c>
      <c r="K2180" s="3" t="s">
        <v>34</v>
      </c>
      <c r="L2180" s="3" t="s">
        <v>38</v>
      </c>
      <c r="M2180" s="4">
        <v>1</v>
      </c>
      <c r="N2180" s="5">
        <v>123.6</v>
      </c>
      <c r="O2180" s="6">
        <v>0</v>
      </c>
      <c r="P2180" s="5">
        <v>67.3</v>
      </c>
      <c r="Q2180" s="5">
        <f t="shared" si="136"/>
        <v>123.6</v>
      </c>
      <c r="R2180" s="5">
        <f t="shared" si="137"/>
        <v>67.3</v>
      </c>
      <c r="S2180" s="5">
        <f t="shared" si="138"/>
        <v>56.3</v>
      </c>
      <c r="T2180" s="7">
        <f t="shared" si="139"/>
        <v>0.45550161812297735</v>
      </c>
    </row>
    <row r="2181" spans="1:20" ht="15.5" x14ac:dyDescent="0.35">
      <c r="A2181" s="1">
        <v>4216</v>
      </c>
      <c r="B2181" s="2">
        <v>46318</v>
      </c>
      <c r="C2181" s="3">
        <f>YEAR(SalesDataTable[[#This Row],[Order Date]])</f>
        <v>2026</v>
      </c>
      <c r="D2181" s="8" t="str">
        <f>"Q"&amp;ROUNDUP(MONTH(SalesDataTable[[#This Row],[Order Date]])/3,0)</f>
        <v>Q4</v>
      </c>
      <c r="E2181" s="3">
        <f>MONTH(SalesDataTable[[#This Row],[Order Date]])</f>
        <v>10</v>
      </c>
      <c r="F2181" s="3" t="str">
        <f>TEXT(SalesDataTable[[#This Row],[Order Date]],"MMM")</f>
        <v>Oct</v>
      </c>
      <c r="G2181" s="3" t="s">
        <v>6</v>
      </c>
      <c r="H2181" s="3" t="s">
        <v>7</v>
      </c>
      <c r="I2181" s="3" t="s">
        <v>2</v>
      </c>
      <c r="J2181" s="3" t="s">
        <v>13</v>
      </c>
      <c r="K2181" s="3" t="s">
        <v>34</v>
      </c>
      <c r="L2181" s="3" t="s">
        <v>38</v>
      </c>
      <c r="M2181" s="4">
        <v>3</v>
      </c>
      <c r="N2181" s="5">
        <v>124.6</v>
      </c>
      <c r="O2181" s="6">
        <v>0.05</v>
      </c>
      <c r="P2181" s="5">
        <v>69.12</v>
      </c>
      <c r="Q2181" s="5">
        <f t="shared" si="136"/>
        <v>355.10999999999996</v>
      </c>
      <c r="R2181" s="5">
        <f t="shared" si="137"/>
        <v>207.36</v>
      </c>
      <c r="S2181" s="5">
        <f t="shared" si="138"/>
        <v>147.74999999999994</v>
      </c>
      <c r="T2181" s="7">
        <f t="shared" si="139"/>
        <v>0.41606826053898782</v>
      </c>
    </row>
    <row r="2182" spans="1:20" ht="15.5" x14ac:dyDescent="0.35">
      <c r="A2182" s="1">
        <v>4956</v>
      </c>
      <c r="B2182" s="2">
        <v>46318</v>
      </c>
      <c r="C2182" s="3">
        <f>YEAR(SalesDataTable[[#This Row],[Order Date]])</f>
        <v>2026</v>
      </c>
      <c r="D2182" s="8" t="str">
        <f>"Q"&amp;ROUNDUP(MONTH(SalesDataTable[[#This Row],[Order Date]])/3,0)</f>
        <v>Q4</v>
      </c>
      <c r="E2182" s="3">
        <f>MONTH(SalesDataTable[[#This Row],[Order Date]])</f>
        <v>10</v>
      </c>
      <c r="F2182" s="3" t="str">
        <f>TEXT(SalesDataTable[[#This Row],[Order Date]],"MMM")</f>
        <v>Oct</v>
      </c>
      <c r="G2182" s="3" t="s">
        <v>20</v>
      </c>
      <c r="H2182" s="3" t="s">
        <v>47</v>
      </c>
      <c r="I2182" s="3" t="s">
        <v>19</v>
      </c>
      <c r="J2182" s="3" t="s">
        <v>16</v>
      </c>
      <c r="K2182" s="3" t="s">
        <v>9</v>
      </c>
      <c r="L2182" s="3" t="s">
        <v>37</v>
      </c>
      <c r="M2182" s="4">
        <v>2</v>
      </c>
      <c r="N2182" s="5">
        <v>151.66</v>
      </c>
      <c r="O2182" s="6">
        <v>0</v>
      </c>
      <c r="P2182" s="5">
        <v>77.17</v>
      </c>
      <c r="Q2182" s="5">
        <f t="shared" si="136"/>
        <v>303.32</v>
      </c>
      <c r="R2182" s="5">
        <f t="shared" si="137"/>
        <v>154.34</v>
      </c>
      <c r="S2182" s="5">
        <f t="shared" si="138"/>
        <v>148.97999999999999</v>
      </c>
      <c r="T2182" s="7">
        <f t="shared" si="139"/>
        <v>0.49116444678886984</v>
      </c>
    </row>
    <row r="2183" spans="1:20" ht="15.5" x14ac:dyDescent="0.35">
      <c r="A2183" s="1">
        <v>439</v>
      </c>
      <c r="B2183" s="2">
        <v>46319</v>
      </c>
      <c r="C2183" s="3">
        <f>YEAR(SalesDataTable[[#This Row],[Order Date]])</f>
        <v>2026</v>
      </c>
      <c r="D2183" s="8" t="str">
        <f>"Q"&amp;ROUNDUP(MONTH(SalesDataTable[[#This Row],[Order Date]])/3,0)</f>
        <v>Q4</v>
      </c>
      <c r="E2183" s="3">
        <f>MONTH(SalesDataTable[[#This Row],[Order Date]])</f>
        <v>10</v>
      </c>
      <c r="F2183" s="3" t="str">
        <f>TEXT(SalesDataTable[[#This Row],[Order Date]],"MMM")</f>
        <v>Oct</v>
      </c>
      <c r="G2183" s="3" t="s">
        <v>11</v>
      </c>
      <c r="H2183" s="3" t="s">
        <v>25</v>
      </c>
      <c r="I2183" s="3" t="s">
        <v>19</v>
      </c>
      <c r="J2183" s="3" t="s">
        <v>13</v>
      </c>
      <c r="K2183" s="3" t="s">
        <v>14</v>
      </c>
      <c r="L2183" s="3" t="s">
        <v>15</v>
      </c>
      <c r="M2183" s="4">
        <v>1</v>
      </c>
      <c r="N2183" s="5">
        <v>36.76</v>
      </c>
      <c r="O2183" s="6">
        <v>0</v>
      </c>
      <c r="P2183" s="5">
        <v>13.18</v>
      </c>
      <c r="Q2183" s="5">
        <f t="shared" si="136"/>
        <v>36.76</v>
      </c>
      <c r="R2183" s="5">
        <f t="shared" si="137"/>
        <v>13.18</v>
      </c>
      <c r="S2183" s="5">
        <f t="shared" si="138"/>
        <v>23.58</v>
      </c>
      <c r="T2183" s="7">
        <f t="shared" si="139"/>
        <v>0.64145810663764957</v>
      </c>
    </row>
    <row r="2184" spans="1:20" ht="15.5" x14ac:dyDescent="0.35">
      <c r="A2184" s="1">
        <v>1076</v>
      </c>
      <c r="B2184" s="2">
        <v>46319</v>
      </c>
      <c r="C2184" s="3">
        <f>YEAR(SalesDataTable[[#This Row],[Order Date]])</f>
        <v>2026</v>
      </c>
      <c r="D2184" s="8" t="str">
        <f>"Q"&amp;ROUNDUP(MONTH(SalesDataTable[[#This Row],[Order Date]])/3,0)</f>
        <v>Q4</v>
      </c>
      <c r="E2184" s="3">
        <f>MONTH(SalesDataTable[[#This Row],[Order Date]])</f>
        <v>10</v>
      </c>
      <c r="F2184" s="3" t="str">
        <f>TEXT(SalesDataTable[[#This Row],[Order Date]],"MMM")</f>
        <v>Oct</v>
      </c>
      <c r="G2184" s="3" t="s">
        <v>0</v>
      </c>
      <c r="H2184" s="3" t="s">
        <v>36</v>
      </c>
      <c r="I2184" s="3" t="s">
        <v>28</v>
      </c>
      <c r="J2184" s="3" t="s">
        <v>3</v>
      </c>
      <c r="K2184" s="3" t="s">
        <v>23</v>
      </c>
      <c r="L2184" s="3" t="s">
        <v>29</v>
      </c>
      <c r="M2184" s="4">
        <v>1</v>
      </c>
      <c r="N2184" s="5">
        <v>195.67</v>
      </c>
      <c r="O2184" s="6">
        <v>0</v>
      </c>
      <c r="P2184" s="5">
        <v>105.88</v>
      </c>
      <c r="Q2184" s="5">
        <f t="shared" si="136"/>
        <v>195.67</v>
      </c>
      <c r="R2184" s="5">
        <f t="shared" si="137"/>
        <v>105.88</v>
      </c>
      <c r="S2184" s="5">
        <f t="shared" si="138"/>
        <v>89.789999999999992</v>
      </c>
      <c r="T2184" s="7">
        <f t="shared" si="139"/>
        <v>0.45888485715745897</v>
      </c>
    </row>
    <row r="2185" spans="1:20" ht="15.5" x14ac:dyDescent="0.35">
      <c r="A2185" s="1">
        <v>1130</v>
      </c>
      <c r="B2185" s="2">
        <v>46319</v>
      </c>
      <c r="C2185" s="3">
        <f>YEAR(SalesDataTable[[#This Row],[Order Date]])</f>
        <v>2026</v>
      </c>
      <c r="D2185" s="8" t="str">
        <f>"Q"&amp;ROUNDUP(MONTH(SalesDataTable[[#This Row],[Order Date]])/3,0)</f>
        <v>Q4</v>
      </c>
      <c r="E2185" s="3">
        <f>MONTH(SalesDataTable[[#This Row],[Order Date]])</f>
        <v>10</v>
      </c>
      <c r="F2185" s="3" t="str">
        <f>TEXT(SalesDataTable[[#This Row],[Order Date]],"MMM")</f>
        <v>Oct</v>
      </c>
      <c r="G2185" s="3" t="s">
        <v>0</v>
      </c>
      <c r="H2185" s="3" t="s">
        <v>50</v>
      </c>
      <c r="I2185" s="3" t="s">
        <v>19</v>
      </c>
      <c r="J2185" s="3" t="s">
        <v>3</v>
      </c>
      <c r="K2185" s="3" t="s">
        <v>4</v>
      </c>
      <c r="L2185" s="3" t="s">
        <v>26</v>
      </c>
      <c r="M2185" s="4">
        <v>1</v>
      </c>
      <c r="N2185" s="5">
        <v>40.83</v>
      </c>
      <c r="O2185" s="6">
        <v>0.1</v>
      </c>
      <c r="P2185" s="5">
        <v>16.54</v>
      </c>
      <c r="Q2185" s="5">
        <f t="shared" si="136"/>
        <v>36.747</v>
      </c>
      <c r="R2185" s="5">
        <f t="shared" si="137"/>
        <v>16.54</v>
      </c>
      <c r="S2185" s="5">
        <f t="shared" si="138"/>
        <v>20.207000000000001</v>
      </c>
      <c r="T2185" s="7">
        <f t="shared" si="139"/>
        <v>0.54989522954254766</v>
      </c>
    </row>
    <row r="2186" spans="1:20" ht="15.5" x14ac:dyDescent="0.35">
      <c r="A2186" s="1">
        <v>2820</v>
      </c>
      <c r="B2186" s="2">
        <v>46319</v>
      </c>
      <c r="C2186" s="3">
        <f>YEAR(SalesDataTable[[#This Row],[Order Date]])</f>
        <v>2026</v>
      </c>
      <c r="D2186" s="8" t="str">
        <f>"Q"&amp;ROUNDUP(MONTH(SalesDataTable[[#This Row],[Order Date]])/3,0)</f>
        <v>Q4</v>
      </c>
      <c r="E2186" s="3">
        <f>MONTH(SalesDataTable[[#This Row],[Order Date]])</f>
        <v>10</v>
      </c>
      <c r="F2186" s="3" t="str">
        <f>TEXT(SalesDataTable[[#This Row],[Order Date]],"MMM")</f>
        <v>Oct</v>
      </c>
      <c r="G2186" s="3" t="s">
        <v>20</v>
      </c>
      <c r="H2186" s="3" t="s">
        <v>31</v>
      </c>
      <c r="I2186" s="3" t="s">
        <v>8</v>
      </c>
      <c r="J2186" s="3" t="s">
        <v>16</v>
      </c>
      <c r="K2186" s="3" t="s">
        <v>9</v>
      </c>
      <c r="L2186" s="3" t="s">
        <v>46</v>
      </c>
      <c r="M2186" s="4">
        <v>6</v>
      </c>
      <c r="N2186" s="5">
        <v>72.73</v>
      </c>
      <c r="O2186" s="6">
        <v>0.05</v>
      </c>
      <c r="P2186" s="5">
        <v>32.700000000000003</v>
      </c>
      <c r="Q2186" s="5">
        <f t="shared" si="136"/>
        <v>414.56099999999998</v>
      </c>
      <c r="R2186" s="5">
        <f t="shared" si="137"/>
        <v>196.20000000000002</v>
      </c>
      <c r="S2186" s="5">
        <f t="shared" si="138"/>
        <v>218.36099999999996</v>
      </c>
      <c r="T2186" s="7">
        <f t="shared" si="139"/>
        <v>0.52672827400551425</v>
      </c>
    </row>
    <row r="2187" spans="1:20" ht="15.5" x14ac:dyDescent="0.35">
      <c r="A2187" s="1">
        <v>4213</v>
      </c>
      <c r="B2187" s="2">
        <v>46319</v>
      </c>
      <c r="C2187" s="3">
        <f>YEAR(SalesDataTable[[#This Row],[Order Date]])</f>
        <v>2026</v>
      </c>
      <c r="D2187" s="8" t="str">
        <f>"Q"&amp;ROUNDUP(MONTH(SalesDataTable[[#This Row],[Order Date]])/3,0)</f>
        <v>Q4</v>
      </c>
      <c r="E2187" s="3">
        <f>MONTH(SalesDataTable[[#This Row],[Order Date]])</f>
        <v>10</v>
      </c>
      <c r="F2187" s="3" t="str">
        <f>TEXT(SalesDataTable[[#This Row],[Order Date]],"MMM")</f>
        <v>Oct</v>
      </c>
      <c r="G2187" s="3" t="s">
        <v>6</v>
      </c>
      <c r="H2187" s="3" t="s">
        <v>49</v>
      </c>
      <c r="I2187" s="3" t="s">
        <v>8</v>
      </c>
      <c r="J2187" s="3" t="s">
        <v>16</v>
      </c>
      <c r="K2187" s="3" t="s">
        <v>23</v>
      </c>
      <c r="L2187" s="3" t="s">
        <v>40</v>
      </c>
      <c r="M2187" s="4">
        <v>4</v>
      </c>
      <c r="N2187" s="5">
        <v>81.23</v>
      </c>
      <c r="O2187" s="6">
        <v>0.1</v>
      </c>
      <c r="P2187" s="5">
        <v>38.96</v>
      </c>
      <c r="Q2187" s="5">
        <f t="shared" si="136"/>
        <v>292.428</v>
      </c>
      <c r="R2187" s="5">
        <f t="shared" si="137"/>
        <v>155.84</v>
      </c>
      <c r="S2187" s="5">
        <f t="shared" si="138"/>
        <v>136.58799999999999</v>
      </c>
      <c r="T2187" s="7">
        <f t="shared" si="139"/>
        <v>0.46708249552026482</v>
      </c>
    </row>
    <row r="2188" spans="1:20" ht="15.5" x14ac:dyDescent="0.35">
      <c r="A2188" s="1">
        <v>4375</v>
      </c>
      <c r="B2188" s="2">
        <v>46319</v>
      </c>
      <c r="C2188" s="3">
        <f>YEAR(SalesDataTable[[#This Row],[Order Date]])</f>
        <v>2026</v>
      </c>
      <c r="D2188" s="8" t="str">
        <f>"Q"&amp;ROUNDUP(MONTH(SalesDataTable[[#This Row],[Order Date]])/3,0)</f>
        <v>Q4</v>
      </c>
      <c r="E2188" s="3">
        <f>MONTH(SalesDataTable[[#This Row],[Order Date]])</f>
        <v>10</v>
      </c>
      <c r="F2188" s="3" t="str">
        <f>TEXT(SalesDataTable[[#This Row],[Order Date]],"MMM")</f>
        <v>Oct</v>
      </c>
      <c r="G2188" s="3" t="s">
        <v>6</v>
      </c>
      <c r="H2188" s="3" t="s">
        <v>7</v>
      </c>
      <c r="I2188" s="3" t="s">
        <v>2</v>
      </c>
      <c r="J2188" s="3" t="s">
        <v>16</v>
      </c>
      <c r="K2188" s="3" t="s">
        <v>14</v>
      </c>
      <c r="L2188" s="3" t="s">
        <v>32</v>
      </c>
      <c r="M2188" s="4">
        <v>1</v>
      </c>
      <c r="N2188" s="5">
        <v>46.38</v>
      </c>
      <c r="O2188" s="6">
        <v>0.15</v>
      </c>
      <c r="P2188" s="5">
        <v>17.87</v>
      </c>
      <c r="Q2188" s="5">
        <f t="shared" si="136"/>
        <v>39.423000000000002</v>
      </c>
      <c r="R2188" s="5">
        <f t="shared" si="137"/>
        <v>17.87</v>
      </c>
      <c r="S2188" s="5">
        <f t="shared" si="138"/>
        <v>21.553000000000001</v>
      </c>
      <c r="T2188" s="7">
        <f t="shared" si="139"/>
        <v>0.54671131065621592</v>
      </c>
    </row>
    <row r="2189" spans="1:20" ht="15.5" x14ac:dyDescent="0.35">
      <c r="A2189" s="1">
        <v>5072</v>
      </c>
      <c r="B2189" s="2">
        <v>46319</v>
      </c>
      <c r="C2189" s="3">
        <f>YEAR(SalesDataTable[[#This Row],[Order Date]])</f>
        <v>2026</v>
      </c>
      <c r="D2189" s="8" t="str">
        <f>"Q"&amp;ROUNDUP(MONTH(SalesDataTable[[#This Row],[Order Date]])/3,0)</f>
        <v>Q4</v>
      </c>
      <c r="E2189" s="3">
        <f>MONTH(SalesDataTable[[#This Row],[Order Date]])</f>
        <v>10</v>
      </c>
      <c r="F2189" s="3" t="str">
        <f>TEXT(SalesDataTable[[#This Row],[Order Date]],"MMM")</f>
        <v>Oct</v>
      </c>
      <c r="G2189" s="3" t="s">
        <v>20</v>
      </c>
      <c r="H2189" s="3" t="s">
        <v>31</v>
      </c>
      <c r="I2189" s="3" t="s">
        <v>8</v>
      </c>
      <c r="J2189" s="3" t="s">
        <v>16</v>
      </c>
      <c r="K2189" s="3" t="s">
        <v>14</v>
      </c>
      <c r="L2189" s="3" t="s">
        <v>32</v>
      </c>
      <c r="M2189" s="4">
        <v>5</v>
      </c>
      <c r="N2189" s="5">
        <v>45.9</v>
      </c>
      <c r="O2189" s="6">
        <v>0.1</v>
      </c>
      <c r="P2189" s="5">
        <v>17.940000000000001</v>
      </c>
      <c r="Q2189" s="5">
        <f t="shared" si="136"/>
        <v>206.55</v>
      </c>
      <c r="R2189" s="5">
        <f t="shared" si="137"/>
        <v>89.7</v>
      </c>
      <c r="S2189" s="5">
        <f t="shared" si="138"/>
        <v>116.85000000000001</v>
      </c>
      <c r="T2189" s="7">
        <f t="shared" si="139"/>
        <v>0.56572258533042852</v>
      </c>
    </row>
    <row r="2190" spans="1:20" ht="15.5" x14ac:dyDescent="0.35">
      <c r="A2190" s="1">
        <v>310</v>
      </c>
      <c r="B2190" s="2">
        <v>46320</v>
      </c>
      <c r="C2190" s="3">
        <f>YEAR(SalesDataTable[[#This Row],[Order Date]])</f>
        <v>2026</v>
      </c>
      <c r="D2190" s="8" t="str">
        <f>"Q"&amp;ROUNDUP(MONTH(SalesDataTable[[#This Row],[Order Date]])/3,0)</f>
        <v>Q4</v>
      </c>
      <c r="E2190" s="3">
        <f>MONTH(SalesDataTable[[#This Row],[Order Date]])</f>
        <v>10</v>
      </c>
      <c r="F2190" s="3" t="str">
        <f>TEXT(SalesDataTable[[#This Row],[Order Date]],"MMM")</f>
        <v>Oct</v>
      </c>
      <c r="G2190" s="3" t="s">
        <v>6</v>
      </c>
      <c r="H2190" s="3" t="s">
        <v>43</v>
      </c>
      <c r="I2190" s="3" t="s">
        <v>2</v>
      </c>
      <c r="J2190" s="3" t="s">
        <v>16</v>
      </c>
      <c r="K2190" s="3" t="s">
        <v>9</v>
      </c>
      <c r="L2190" s="3" t="s">
        <v>17</v>
      </c>
      <c r="M2190" s="4">
        <v>5</v>
      </c>
      <c r="N2190" s="5">
        <v>144.04</v>
      </c>
      <c r="O2190" s="6">
        <v>0.1</v>
      </c>
      <c r="P2190" s="5">
        <v>78.069999999999993</v>
      </c>
      <c r="Q2190" s="5">
        <f t="shared" si="136"/>
        <v>648.17999999999995</v>
      </c>
      <c r="R2190" s="5">
        <f t="shared" si="137"/>
        <v>390.34999999999997</v>
      </c>
      <c r="S2190" s="5">
        <f t="shared" si="138"/>
        <v>257.83</v>
      </c>
      <c r="T2190" s="7">
        <f t="shared" si="139"/>
        <v>0.39777530932765592</v>
      </c>
    </row>
    <row r="2191" spans="1:20" ht="15.5" x14ac:dyDescent="0.35">
      <c r="A2191" s="1">
        <v>317</v>
      </c>
      <c r="B2191" s="2">
        <v>46320</v>
      </c>
      <c r="C2191" s="3">
        <f>YEAR(SalesDataTable[[#This Row],[Order Date]])</f>
        <v>2026</v>
      </c>
      <c r="D2191" s="8" t="str">
        <f>"Q"&amp;ROUNDUP(MONTH(SalesDataTable[[#This Row],[Order Date]])/3,0)</f>
        <v>Q4</v>
      </c>
      <c r="E2191" s="3">
        <f>MONTH(SalesDataTable[[#This Row],[Order Date]])</f>
        <v>10</v>
      </c>
      <c r="F2191" s="3" t="str">
        <f>TEXT(SalesDataTable[[#This Row],[Order Date]],"MMM")</f>
        <v>Oct</v>
      </c>
      <c r="G2191" s="3" t="s">
        <v>11</v>
      </c>
      <c r="H2191" s="3" t="s">
        <v>39</v>
      </c>
      <c r="I2191" s="3" t="s">
        <v>28</v>
      </c>
      <c r="J2191" s="3" t="s">
        <v>13</v>
      </c>
      <c r="K2191" s="3" t="s">
        <v>4</v>
      </c>
      <c r="L2191" s="3" t="s">
        <v>5</v>
      </c>
      <c r="M2191" s="4">
        <v>2</v>
      </c>
      <c r="N2191" s="5">
        <v>80.69</v>
      </c>
      <c r="O2191" s="6">
        <v>0.05</v>
      </c>
      <c r="P2191" s="5">
        <v>43.81</v>
      </c>
      <c r="Q2191" s="5">
        <f t="shared" si="136"/>
        <v>153.31099999999998</v>
      </c>
      <c r="R2191" s="5">
        <f t="shared" si="137"/>
        <v>87.62</v>
      </c>
      <c r="S2191" s="5">
        <f t="shared" si="138"/>
        <v>65.690999999999974</v>
      </c>
      <c r="T2191" s="7">
        <f t="shared" si="139"/>
        <v>0.42848197454846676</v>
      </c>
    </row>
    <row r="2192" spans="1:20" ht="15.5" x14ac:dyDescent="0.35">
      <c r="A2192" s="1">
        <v>684</v>
      </c>
      <c r="B2192" s="2">
        <v>46320</v>
      </c>
      <c r="C2192" s="3">
        <f>YEAR(SalesDataTable[[#This Row],[Order Date]])</f>
        <v>2026</v>
      </c>
      <c r="D2192" s="8" t="str">
        <f>"Q"&amp;ROUNDUP(MONTH(SalesDataTable[[#This Row],[Order Date]])/3,0)</f>
        <v>Q4</v>
      </c>
      <c r="E2192" s="3">
        <f>MONTH(SalesDataTable[[#This Row],[Order Date]])</f>
        <v>10</v>
      </c>
      <c r="F2192" s="3" t="str">
        <f>TEXT(SalesDataTable[[#This Row],[Order Date]],"MMM")</f>
        <v>Oct</v>
      </c>
      <c r="G2192" s="3" t="s">
        <v>20</v>
      </c>
      <c r="H2192" s="3" t="s">
        <v>21</v>
      </c>
      <c r="I2192" s="3" t="s">
        <v>2</v>
      </c>
      <c r="J2192" s="3" t="s">
        <v>16</v>
      </c>
      <c r="K2192" s="3" t="s">
        <v>23</v>
      </c>
      <c r="L2192" s="3" t="s">
        <v>29</v>
      </c>
      <c r="M2192" s="4">
        <v>1</v>
      </c>
      <c r="N2192" s="5">
        <v>191.91</v>
      </c>
      <c r="O2192" s="6">
        <v>0</v>
      </c>
      <c r="P2192" s="5">
        <v>101.89</v>
      </c>
      <c r="Q2192" s="5">
        <f t="shared" si="136"/>
        <v>191.91</v>
      </c>
      <c r="R2192" s="5">
        <f t="shared" si="137"/>
        <v>101.89</v>
      </c>
      <c r="S2192" s="5">
        <f t="shared" si="138"/>
        <v>90.02</v>
      </c>
      <c r="T2192" s="7">
        <f t="shared" si="139"/>
        <v>0.46907404512531914</v>
      </c>
    </row>
    <row r="2193" spans="1:20" ht="15.5" x14ac:dyDescent="0.35">
      <c r="A2193" s="1">
        <v>1430</v>
      </c>
      <c r="B2193" s="2">
        <v>46320</v>
      </c>
      <c r="C2193" s="3">
        <f>YEAR(SalesDataTable[[#This Row],[Order Date]])</f>
        <v>2026</v>
      </c>
      <c r="D2193" s="8" t="str">
        <f>"Q"&amp;ROUNDUP(MONTH(SalesDataTable[[#This Row],[Order Date]])/3,0)</f>
        <v>Q4</v>
      </c>
      <c r="E2193" s="3">
        <f>MONTH(SalesDataTable[[#This Row],[Order Date]])</f>
        <v>10</v>
      </c>
      <c r="F2193" s="3" t="str">
        <f>TEXT(SalesDataTable[[#This Row],[Order Date]],"MMM")</f>
        <v>Oct</v>
      </c>
      <c r="G2193" s="3" t="s">
        <v>20</v>
      </c>
      <c r="H2193" s="3" t="s">
        <v>47</v>
      </c>
      <c r="I2193" s="3" t="s">
        <v>19</v>
      </c>
      <c r="J2193" s="3" t="s">
        <v>13</v>
      </c>
      <c r="K2193" s="3" t="s">
        <v>34</v>
      </c>
      <c r="L2193" s="3" t="s">
        <v>42</v>
      </c>
      <c r="M2193" s="4">
        <v>1</v>
      </c>
      <c r="N2193" s="5">
        <v>36.630000000000003</v>
      </c>
      <c r="O2193" s="6">
        <v>0.05</v>
      </c>
      <c r="P2193" s="5">
        <v>13.97</v>
      </c>
      <c r="Q2193" s="5">
        <f t="shared" si="136"/>
        <v>34.798500000000004</v>
      </c>
      <c r="R2193" s="5">
        <f t="shared" si="137"/>
        <v>13.97</v>
      </c>
      <c r="S2193" s="5">
        <f t="shared" si="138"/>
        <v>20.828500000000005</v>
      </c>
      <c r="T2193" s="7">
        <f t="shared" si="139"/>
        <v>0.59854591433538806</v>
      </c>
    </row>
    <row r="2194" spans="1:20" ht="15.5" x14ac:dyDescent="0.35">
      <c r="A2194" s="1">
        <v>2049</v>
      </c>
      <c r="B2194" s="2">
        <v>46320</v>
      </c>
      <c r="C2194" s="3">
        <f>YEAR(SalesDataTable[[#This Row],[Order Date]])</f>
        <v>2026</v>
      </c>
      <c r="D2194" s="8" t="str">
        <f>"Q"&amp;ROUNDUP(MONTH(SalesDataTable[[#This Row],[Order Date]])/3,0)</f>
        <v>Q4</v>
      </c>
      <c r="E2194" s="3">
        <f>MONTH(SalesDataTable[[#This Row],[Order Date]])</f>
        <v>10</v>
      </c>
      <c r="F2194" s="3" t="str">
        <f>TEXT(SalesDataTable[[#This Row],[Order Date]],"MMM")</f>
        <v>Oct</v>
      </c>
      <c r="G2194" s="3" t="s">
        <v>20</v>
      </c>
      <c r="H2194" s="3" t="s">
        <v>21</v>
      </c>
      <c r="I2194" s="3" t="s">
        <v>8</v>
      </c>
      <c r="J2194" s="3" t="s">
        <v>16</v>
      </c>
      <c r="K2194" s="3" t="s">
        <v>14</v>
      </c>
      <c r="L2194" s="3" t="s">
        <v>15</v>
      </c>
      <c r="M2194" s="4">
        <v>6</v>
      </c>
      <c r="N2194" s="5">
        <v>35.380000000000003</v>
      </c>
      <c r="O2194" s="6">
        <v>0.05</v>
      </c>
      <c r="P2194" s="5">
        <v>13.9</v>
      </c>
      <c r="Q2194" s="5">
        <f t="shared" si="136"/>
        <v>201.66600000000003</v>
      </c>
      <c r="R2194" s="5">
        <f t="shared" si="137"/>
        <v>83.4</v>
      </c>
      <c r="S2194" s="5">
        <f t="shared" si="138"/>
        <v>118.26600000000002</v>
      </c>
      <c r="T2194" s="7">
        <f t="shared" si="139"/>
        <v>0.58644491386748387</v>
      </c>
    </row>
    <row r="2195" spans="1:20" ht="15.5" x14ac:dyDescent="0.35">
      <c r="A2195" s="1">
        <v>2199</v>
      </c>
      <c r="B2195" s="2">
        <v>46320</v>
      </c>
      <c r="C2195" s="3">
        <f>YEAR(SalesDataTable[[#This Row],[Order Date]])</f>
        <v>2026</v>
      </c>
      <c r="D2195" s="8" t="str">
        <f>"Q"&amp;ROUNDUP(MONTH(SalesDataTable[[#This Row],[Order Date]])/3,0)</f>
        <v>Q4</v>
      </c>
      <c r="E2195" s="3">
        <f>MONTH(SalesDataTable[[#This Row],[Order Date]])</f>
        <v>10</v>
      </c>
      <c r="F2195" s="3" t="str">
        <f>TEXT(SalesDataTable[[#This Row],[Order Date]],"MMM")</f>
        <v>Oct</v>
      </c>
      <c r="G2195" s="3" t="s">
        <v>6</v>
      </c>
      <c r="H2195" s="3" t="s">
        <v>43</v>
      </c>
      <c r="I2195" s="3" t="s">
        <v>28</v>
      </c>
      <c r="J2195" s="3" t="s">
        <v>3</v>
      </c>
      <c r="K2195" s="3" t="s">
        <v>14</v>
      </c>
      <c r="L2195" s="3" t="s">
        <v>44</v>
      </c>
      <c r="M2195" s="4">
        <v>1</v>
      </c>
      <c r="N2195" s="5">
        <v>132.63</v>
      </c>
      <c r="O2195" s="6">
        <v>0.05</v>
      </c>
      <c r="P2195" s="5">
        <v>67.489999999999995</v>
      </c>
      <c r="Q2195" s="5">
        <f t="shared" si="136"/>
        <v>125.99849999999999</v>
      </c>
      <c r="R2195" s="5">
        <f t="shared" si="137"/>
        <v>67.489999999999995</v>
      </c>
      <c r="S2195" s="5">
        <f t="shared" si="138"/>
        <v>58.508499999999998</v>
      </c>
      <c r="T2195" s="7">
        <f t="shared" si="139"/>
        <v>0.46435870268296847</v>
      </c>
    </row>
    <row r="2196" spans="1:20" ht="15.5" x14ac:dyDescent="0.35">
      <c r="A2196" s="1">
        <v>2954</v>
      </c>
      <c r="B2196" s="2">
        <v>46320</v>
      </c>
      <c r="C2196" s="3">
        <f>YEAR(SalesDataTable[[#This Row],[Order Date]])</f>
        <v>2026</v>
      </c>
      <c r="D2196" s="8" t="str">
        <f>"Q"&amp;ROUNDUP(MONTH(SalesDataTable[[#This Row],[Order Date]])/3,0)</f>
        <v>Q4</v>
      </c>
      <c r="E2196" s="3">
        <f>MONTH(SalesDataTable[[#This Row],[Order Date]])</f>
        <v>10</v>
      </c>
      <c r="F2196" s="3" t="str">
        <f>TEXT(SalesDataTable[[#This Row],[Order Date]],"MMM")</f>
        <v>Oct</v>
      </c>
      <c r="G2196" s="3" t="s">
        <v>20</v>
      </c>
      <c r="H2196" s="3" t="s">
        <v>21</v>
      </c>
      <c r="I2196" s="3" t="s">
        <v>2</v>
      </c>
      <c r="J2196" s="3" t="s">
        <v>13</v>
      </c>
      <c r="K2196" s="3" t="s">
        <v>9</v>
      </c>
      <c r="L2196" s="3" t="s">
        <v>46</v>
      </c>
      <c r="M2196" s="4">
        <v>1</v>
      </c>
      <c r="N2196" s="5">
        <v>71.17</v>
      </c>
      <c r="O2196" s="6">
        <v>0</v>
      </c>
      <c r="P2196" s="5">
        <v>32.57</v>
      </c>
      <c r="Q2196" s="5">
        <f t="shared" si="136"/>
        <v>71.17</v>
      </c>
      <c r="R2196" s="5">
        <f t="shared" si="137"/>
        <v>32.57</v>
      </c>
      <c r="S2196" s="5">
        <f t="shared" si="138"/>
        <v>38.6</v>
      </c>
      <c r="T2196" s="7">
        <f t="shared" si="139"/>
        <v>0.54236335534635383</v>
      </c>
    </row>
    <row r="2197" spans="1:20" ht="15.5" x14ac:dyDescent="0.35">
      <c r="A2197" s="1">
        <v>3218</v>
      </c>
      <c r="B2197" s="2">
        <v>46320</v>
      </c>
      <c r="C2197" s="3">
        <f>YEAR(SalesDataTable[[#This Row],[Order Date]])</f>
        <v>2026</v>
      </c>
      <c r="D2197" s="8" t="str">
        <f>"Q"&amp;ROUNDUP(MONTH(SalesDataTable[[#This Row],[Order Date]])/3,0)</f>
        <v>Q4</v>
      </c>
      <c r="E2197" s="3">
        <f>MONTH(SalesDataTable[[#This Row],[Order Date]])</f>
        <v>10</v>
      </c>
      <c r="F2197" s="3" t="str">
        <f>TEXT(SalesDataTable[[#This Row],[Order Date]],"MMM")</f>
        <v>Oct</v>
      </c>
      <c r="G2197" s="3" t="s">
        <v>0</v>
      </c>
      <c r="H2197" s="3" t="s">
        <v>50</v>
      </c>
      <c r="I2197" s="3" t="s">
        <v>8</v>
      </c>
      <c r="J2197" s="3" t="s">
        <v>16</v>
      </c>
      <c r="K2197" s="3" t="s">
        <v>14</v>
      </c>
      <c r="L2197" s="3" t="s">
        <v>44</v>
      </c>
      <c r="M2197" s="4">
        <v>6</v>
      </c>
      <c r="N2197" s="5">
        <v>132.08000000000001</v>
      </c>
      <c r="O2197" s="6">
        <v>0.1</v>
      </c>
      <c r="P2197" s="5">
        <v>67.61</v>
      </c>
      <c r="Q2197" s="5">
        <f t="shared" si="136"/>
        <v>713.23200000000008</v>
      </c>
      <c r="R2197" s="5">
        <f t="shared" si="137"/>
        <v>405.65999999999997</v>
      </c>
      <c r="S2197" s="5">
        <f t="shared" si="138"/>
        <v>307.57200000000012</v>
      </c>
      <c r="T2197" s="7">
        <f t="shared" si="139"/>
        <v>0.43123696076451995</v>
      </c>
    </row>
    <row r="2198" spans="1:20" ht="15.5" x14ac:dyDescent="0.35">
      <c r="A2198" s="1">
        <v>3965</v>
      </c>
      <c r="B2198" s="2">
        <v>46320</v>
      </c>
      <c r="C2198" s="3">
        <f>YEAR(SalesDataTable[[#This Row],[Order Date]])</f>
        <v>2026</v>
      </c>
      <c r="D2198" s="8" t="str">
        <f>"Q"&amp;ROUNDUP(MONTH(SalesDataTable[[#This Row],[Order Date]])/3,0)</f>
        <v>Q4</v>
      </c>
      <c r="E2198" s="3">
        <f>MONTH(SalesDataTable[[#This Row],[Order Date]])</f>
        <v>10</v>
      </c>
      <c r="F2198" s="3" t="str">
        <f>TEXT(SalesDataTable[[#This Row],[Order Date]],"MMM")</f>
        <v>Oct</v>
      </c>
      <c r="G2198" s="3" t="s">
        <v>6</v>
      </c>
      <c r="H2198" s="3" t="s">
        <v>41</v>
      </c>
      <c r="I2198" s="3" t="s">
        <v>19</v>
      </c>
      <c r="J2198" s="3" t="s">
        <v>3</v>
      </c>
      <c r="K2198" s="3" t="s">
        <v>23</v>
      </c>
      <c r="L2198" s="3" t="s">
        <v>40</v>
      </c>
      <c r="M2198" s="4">
        <v>3</v>
      </c>
      <c r="N2198" s="5">
        <v>82.75</v>
      </c>
      <c r="O2198" s="6">
        <v>0.05</v>
      </c>
      <c r="P2198" s="5">
        <v>38.53</v>
      </c>
      <c r="Q2198" s="5">
        <f t="shared" si="136"/>
        <v>235.83749999999998</v>
      </c>
      <c r="R2198" s="5">
        <f t="shared" si="137"/>
        <v>115.59</v>
      </c>
      <c r="S2198" s="5">
        <f t="shared" si="138"/>
        <v>120.24749999999997</v>
      </c>
      <c r="T2198" s="7">
        <f t="shared" si="139"/>
        <v>0.50987438384480832</v>
      </c>
    </row>
    <row r="2199" spans="1:20" ht="15.5" x14ac:dyDescent="0.35">
      <c r="A2199" s="1">
        <v>2278</v>
      </c>
      <c r="B2199" s="2">
        <v>46321</v>
      </c>
      <c r="C2199" s="3">
        <f>YEAR(SalesDataTable[[#This Row],[Order Date]])</f>
        <v>2026</v>
      </c>
      <c r="D2199" s="8" t="str">
        <f>"Q"&amp;ROUNDUP(MONTH(SalesDataTable[[#This Row],[Order Date]])/3,0)</f>
        <v>Q4</v>
      </c>
      <c r="E2199" s="3">
        <f>MONTH(SalesDataTable[[#This Row],[Order Date]])</f>
        <v>10</v>
      </c>
      <c r="F2199" s="3" t="str">
        <f>TEXT(SalesDataTable[[#This Row],[Order Date]],"MMM")</f>
        <v>Oct</v>
      </c>
      <c r="G2199" s="3" t="s">
        <v>0</v>
      </c>
      <c r="H2199" s="3" t="s">
        <v>50</v>
      </c>
      <c r="I2199" s="3" t="s">
        <v>2</v>
      </c>
      <c r="J2199" s="3" t="s">
        <v>3</v>
      </c>
      <c r="K2199" s="3" t="s">
        <v>34</v>
      </c>
      <c r="L2199" s="3" t="s">
        <v>45</v>
      </c>
      <c r="M2199" s="4">
        <v>5</v>
      </c>
      <c r="N2199" s="5">
        <v>51.5</v>
      </c>
      <c r="O2199" s="6">
        <v>0.1</v>
      </c>
      <c r="P2199" s="5">
        <v>21.38</v>
      </c>
      <c r="Q2199" s="5">
        <f t="shared" si="136"/>
        <v>231.75</v>
      </c>
      <c r="R2199" s="5">
        <f t="shared" si="137"/>
        <v>106.89999999999999</v>
      </c>
      <c r="S2199" s="5">
        <f t="shared" si="138"/>
        <v>124.85000000000001</v>
      </c>
      <c r="T2199" s="7">
        <f t="shared" si="139"/>
        <v>0.53872707659115426</v>
      </c>
    </row>
    <row r="2200" spans="1:20" ht="15.5" x14ac:dyDescent="0.35">
      <c r="A2200" s="1">
        <v>3132</v>
      </c>
      <c r="B2200" s="2">
        <v>46321</v>
      </c>
      <c r="C2200" s="3">
        <f>YEAR(SalesDataTable[[#This Row],[Order Date]])</f>
        <v>2026</v>
      </c>
      <c r="D2200" s="8" t="str">
        <f>"Q"&amp;ROUNDUP(MONTH(SalesDataTable[[#This Row],[Order Date]])/3,0)</f>
        <v>Q4</v>
      </c>
      <c r="E2200" s="3">
        <f>MONTH(SalesDataTable[[#This Row],[Order Date]])</f>
        <v>10</v>
      </c>
      <c r="F2200" s="3" t="str">
        <f>TEXT(SalesDataTable[[#This Row],[Order Date]],"MMM")</f>
        <v>Oct</v>
      </c>
      <c r="G2200" s="3" t="s">
        <v>11</v>
      </c>
      <c r="H2200" s="3" t="s">
        <v>25</v>
      </c>
      <c r="I2200" s="3" t="s">
        <v>2</v>
      </c>
      <c r="J2200" s="3" t="s">
        <v>13</v>
      </c>
      <c r="K2200" s="3" t="s">
        <v>9</v>
      </c>
      <c r="L2200" s="3" t="s">
        <v>17</v>
      </c>
      <c r="M2200" s="4">
        <v>3</v>
      </c>
      <c r="N2200" s="5">
        <v>140.49</v>
      </c>
      <c r="O2200" s="6">
        <v>0.05</v>
      </c>
      <c r="P2200" s="5">
        <v>77.45</v>
      </c>
      <c r="Q2200" s="5">
        <f t="shared" si="136"/>
        <v>400.3965</v>
      </c>
      <c r="R2200" s="5">
        <f t="shared" si="137"/>
        <v>232.35000000000002</v>
      </c>
      <c r="S2200" s="5">
        <f t="shared" si="138"/>
        <v>168.04649999999998</v>
      </c>
      <c r="T2200" s="7">
        <f t="shared" si="139"/>
        <v>0.41970022215478903</v>
      </c>
    </row>
    <row r="2201" spans="1:20" ht="15.5" x14ac:dyDescent="0.35">
      <c r="A2201" s="1">
        <v>3144</v>
      </c>
      <c r="B2201" s="2">
        <v>46321</v>
      </c>
      <c r="C2201" s="3">
        <f>YEAR(SalesDataTable[[#This Row],[Order Date]])</f>
        <v>2026</v>
      </c>
      <c r="D2201" s="8" t="str">
        <f>"Q"&amp;ROUNDUP(MONTH(SalesDataTable[[#This Row],[Order Date]])/3,0)</f>
        <v>Q4</v>
      </c>
      <c r="E2201" s="3">
        <f>MONTH(SalesDataTable[[#This Row],[Order Date]])</f>
        <v>10</v>
      </c>
      <c r="F2201" s="3" t="str">
        <f>TEXT(SalesDataTable[[#This Row],[Order Date]],"MMM")</f>
        <v>Oct</v>
      </c>
      <c r="G2201" s="3" t="s">
        <v>11</v>
      </c>
      <c r="H2201" s="3" t="s">
        <v>12</v>
      </c>
      <c r="I2201" s="3" t="s">
        <v>28</v>
      </c>
      <c r="J2201" s="3" t="s">
        <v>13</v>
      </c>
      <c r="K2201" s="3" t="s">
        <v>34</v>
      </c>
      <c r="L2201" s="3" t="s">
        <v>42</v>
      </c>
      <c r="M2201" s="4">
        <v>4</v>
      </c>
      <c r="N2201" s="5">
        <v>36.200000000000003</v>
      </c>
      <c r="O2201" s="6">
        <v>0.15</v>
      </c>
      <c r="P2201" s="5">
        <v>13.53</v>
      </c>
      <c r="Q2201" s="5">
        <f t="shared" si="136"/>
        <v>123.08000000000001</v>
      </c>
      <c r="R2201" s="5">
        <f t="shared" si="137"/>
        <v>54.12</v>
      </c>
      <c r="S2201" s="5">
        <f t="shared" si="138"/>
        <v>68.960000000000008</v>
      </c>
      <c r="T2201" s="7">
        <f t="shared" si="139"/>
        <v>0.56028599285017877</v>
      </c>
    </row>
    <row r="2202" spans="1:20" ht="15.5" x14ac:dyDescent="0.35">
      <c r="A2202" s="1">
        <v>3501</v>
      </c>
      <c r="B2202" s="2">
        <v>46321</v>
      </c>
      <c r="C2202" s="3">
        <f>YEAR(SalesDataTable[[#This Row],[Order Date]])</f>
        <v>2026</v>
      </c>
      <c r="D2202" s="8" t="str">
        <f>"Q"&amp;ROUNDUP(MONTH(SalesDataTable[[#This Row],[Order Date]])/3,0)</f>
        <v>Q4</v>
      </c>
      <c r="E2202" s="3">
        <f>MONTH(SalesDataTable[[#This Row],[Order Date]])</f>
        <v>10</v>
      </c>
      <c r="F2202" s="3" t="str">
        <f>TEXT(SalesDataTable[[#This Row],[Order Date]],"MMM")</f>
        <v>Oct</v>
      </c>
      <c r="G2202" s="3" t="s">
        <v>20</v>
      </c>
      <c r="H2202" s="3" t="s">
        <v>31</v>
      </c>
      <c r="I2202" s="3" t="s">
        <v>19</v>
      </c>
      <c r="J2202" s="3" t="s">
        <v>13</v>
      </c>
      <c r="K2202" s="3" t="s">
        <v>23</v>
      </c>
      <c r="L2202" s="3" t="s">
        <v>51</v>
      </c>
      <c r="M2202" s="4">
        <v>1</v>
      </c>
      <c r="N2202" s="5">
        <v>120.5</v>
      </c>
      <c r="O2202" s="6">
        <v>0.05</v>
      </c>
      <c r="P2202" s="5">
        <v>61.71</v>
      </c>
      <c r="Q2202" s="5">
        <f t="shared" si="136"/>
        <v>114.47499999999999</v>
      </c>
      <c r="R2202" s="5">
        <f t="shared" si="137"/>
        <v>61.71</v>
      </c>
      <c r="S2202" s="5">
        <f t="shared" si="138"/>
        <v>52.764999999999993</v>
      </c>
      <c r="T2202" s="7">
        <f t="shared" si="139"/>
        <v>0.4609303341340904</v>
      </c>
    </row>
    <row r="2203" spans="1:20" ht="15.5" x14ac:dyDescent="0.35">
      <c r="A2203" s="1">
        <v>458</v>
      </c>
      <c r="B2203" s="2">
        <v>46322</v>
      </c>
      <c r="C2203" s="3">
        <f>YEAR(SalesDataTable[[#This Row],[Order Date]])</f>
        <v>2026</v>
      </c>
      <c r="D2203" s="8" t="str">
        <f>"Q"&amp;ROUNDUP(MONTH(SalesDataTable[[#This Row],[Order Date]])/3,0)</f>
        <v>Q4</v>
      </c>
      <c r="E2203" s="3">
        <f>MONTH(SalesDataTable[[#This Row],[Order Date]])</f>
        <v>10</v>
      </c>
      <c r="F2203" s="3" t="str">
        <f>TEXT(SalesDataTable[[#This Row],[Order Date]],"MMM")</f>
        <v>Oct</v>
      </c>
      <c r="G2203" s="3" t="s">
        <v>11</v>
      </c>
      <c r="H2203" s="3" t="s">
        <v>12</v>
      </c>
      <c r="I2203" s="3" t="s">
        <v>19</v>
      </c>
      <c r="J2203" s="3" t="s">
        <v>16</v>
      </c>
      <c r="K2203" s="3" t="s">
        <v>4</v>
      </c>
      <c r="L2203" s="3" t="s">
        <v>30</v>
      </c>
      <c r="M2203" s="4">
        <v>1</v>
      </c>
      <c r="N2203" s="5">
        <v>102.44</v>
      </c>
      <c r="O2203" s="6">
        <v>0.05</v>
      </c>
      <c r="P2203" s="5">
        <v>49.14</v>
      </c>
      <c r="Q2203" s="5">
        <f t="shared" si="136"/>
        <v>97.317999999999998</v>
      </c>
      <c r="R2203" s="5">
        <f t="shared" si="137"/>
        <v>49.14</v>
      </c>
      <c r="S2203" s="5">
        <f t="shared" si="138"/>
        <v>48.177999999999997</v>
      </c>
      <c r="T2203" s="7">
        <f t="shared" si="139"/>
        <v>0.49505744055570394</v>
      </c>
    </row>
    <row r="2204" spans="1:20" ht="15.5" x14ac:dyDescent="0.35">
      <c r="A2204" s="1">
        <v>1065</v>
      </c>
      <c r="B2204" s="2">
        <v>46322</v>
      </c>
      <c r="C2204" s="3">
        <f>YEAR(SalesDataTable[[#This Row],[Order Date]])</f>
        <v>2026</v>
      </c>
      <c r="D2204" s="8" t="str">
        <f>"Q"&amp;ROUNDUP(MONTH(SalesDataTable[[#This Row],[Order Date]])/3,0)</f>
        <v>Q4</v>
      </c>
      <c r="E2204" s="3">
        <f>MONTH(SalesDataTable[[#This Row],[Order Date]])</f>
        <v>10</v>
      </c>
      <c r="F2204" s="3" t="str">
        <f>TEXT(SalesDataTable[[#This Row],[Order Date]],"MMM")</f>
        <v>Oct</v>
      </c>
      <c r="G2204" s="3" t="s">
        <v>11</v>
      </c>
      <c r="H2204" s="3" t="s">
        <v>25</v>
      </c>
      <c r="I2204" s="3" t="s">
        <v>2</v>
      </c>
      <c r="J2204" s="3" t="s">
        <v>13</v>
      </c>
      <c r="K2204" s="3" t="s">
        <v>34</v>
      </c>
      <c r="L2204" s="3" t="s">
        <v>38</v>
      </c>
      <c r="M2204" s="4">
        <v>6</v>
      </c>
      <c r="N2204" s="5">
        <v>121.58</v>
      </c>
      <c r="O2204" s="6">
        <v>0.15</v>
      </c>
      <c r="P2204" s="5">
        <v>68.86</v>
      </c>
      <c r="Q2204" s="5">
        <f t="shared" si="136"/>
        <v>620.05799999999999</v>
      </c>
      <c r="R2204" s="5">
        <f t="shared" si="137"/>
        <v>413.15999999999997</v>
      </c>
      <c r="S2204" s="5">
        <f t="shared" si="138"/>
        <v>206.89800000000002</v>
      </c>
      <c r="T2204" s="7">
        <f t="shared" si="139"/>
        <v>0.33367523683268346</v>
      </c>
    </row>
    <row r="2205" spans="1:20" ht="15.5" x14ac:dyDescent="0.35">
      <c r="A2205" s="1">
        <v>1707</v>
      </c>
      <c r="B2205" s="2">
        <v>46322</v>
      </c>
      <c r="C2205" s="3">
        <f>YEAR(SalesDataTable[[#This Row],[Order Date]])</f>
        <v>2026</v>
      </c>
      <c r="D2205" s="8" t="str">
        <f>"Q"&amp;ROUNDUP(MONTH(SalesDataTable[[#This Row],[Order Date]])/3,0)</f>
        <v>Q4</v>
      </c>
      <c r="E2205" s="3">
        <f>MONTH(SalesDataTable[[#This Row],[Order Date]])</f>
        <v>10</v>
      </c>
      <c r="F2205" s="3" t="str">
        <f>TEXT(SalesDataTable[[#This Row],[Order Date]],"MMM")</f>
        <v>Oct</v>
      </c>
      <c r="G2205" s="3" t="s">
        <v>11</v>
      </c>
      <c r="H2205" s="3" t="s">
        <v>52</v>
      </c>
      <c r="I2205" s="3" t="s">
        <v>2</v>
      </c>
      <c r="J2205" s="3" t="s">
        <v>13</v>
      </c>
      <c r="K2205" s="3" t="s">
        <v>14</v>
      </c>
      <c r="L2205" s="3" t="s">
        <v>15</v>
      </c>
      <c r="M2205" s="4">
        <v>2</v>
      </c>
      <c r="N2205" s="5">
        <v>35.36</v>
      </c>
      <c r="O2205" s="6">
        <v>0</v>
      </c>
      <c r="P2205" s="5">
        <v>13.33</v>
      </c>
      <c r="Q2205" s="5">
        <f t="shared" si="136"/>
        <v>70.72</v>
      </c>
      <c r="R2205" s="5">
        <f t="shared" si="137"/>
        <v>26.66</v>
      </c>
      <c r="S2205" s="5">
        <f t="shared" si="138"/>
        <v>44.06</v>
      </c>
      <c r="T2205" s="7">
        <f t="shared" si="139"/>
        <v>0.62302036199095023</v>
      </c>
    </row>
    <row r="2206" spans="1:20" ht="15.5" x14ac:dyDescent="0.35">
      <c r="A2206" s="1">
        <v>1989</v>
      </c>
      <c r="B2206" s="2">
        <v>46322</v>
      </c>
      <c r="C2206" s="3">
        <f>YEAR(SalesDataTable[[#This Row],[Order Date]])</f>
        <v>2026</v>
      </c>
      <c r="D2206" s="8" t="str">
        <f>"Q"&amp;ROUNDUP(MONTH(SalesDataTable[[#This Row],[Order Date]])/3,0)</f>
        <v>Q4</v>
      </c>
      <c r="E2206" s="3">
        <f>MONTH(SalesDataTable[[#This Row],[Order Date]])</f>
        <v>10</v>
      </c>
      <c r="F2206" s="3" t="str">
        <f>TEXT(SalesDataTable[[#This Row],[Order Date]],"MMM")</f>
        <v>Oct</v>
      </c>
      <c r="G2206" s="3" t="s">
        <v>20</v>
      </c>
      <c r="H2206" s="3" t="s">
        <v>21</v>
      </c>
      <c r="I2206" s="3" t="s">
        <v>2</v>
      </c>
      <c r="J2206" s="3" t="s">
        <v>13</v>
      </c>
      <c r="K2206" s="3" t="s">
        <v>23</v>
      </c>
      <c r="L2206" s="3" t="s">
        <v>24</v>
      </c>
      <c r="M2206" s="4">
        <v>2</v>
      </c>
      <c r="N2206" s="5">
        <v>335.73</v>
      </c>
      <c r="O2206" s="6">
        <v>0</v>
      </c>
      <c r="P2206" s="5">
        <v>199.44</v>
      </c>
      <c r="Q2206" s="5">
        <f t="shared" si="136"/>
        <v>671.46</v>
      </c>
      <c r="R2206" s="5">
        <f t="shared" si="137"/>
        <v>398.88</v>
      </c>
      <c r="S2206" s="5">
        <f t="shared" si="138"/>
        <v>272.58000000000004</v>
      </c>
      <c r="T2206" s="7">
        <f t="shared" si="139"/>
        <v>0.4059512107943884</v>
      </c>
    </row>
    <row r="2207" spans="1:20" ht="15.5" x14ac:dyDescent="0.35">
      <c r="A2207" s="1">
        <v>2852</v>
      </c>
      <c r="B2207" s="2">
        <v>46322</v>
      </c>
      <c r="C2207" s="3">
        <f>YEAR(SalesDataTable[[#This Row],[Order Date]])</f>
        <v>2026</v>
      </c>
      <c r="D2207" s="8" t="str">
        <f>"Q"&amp;ROUNDUP(MONTH(SalesDataTable[[#This Row],[Order Date]])/3,0)</f>
        <v>Q4</v>
      </c>
      <c r="E2207" s="3">
        <f>MONTH(SalesDataTable[[#This Row],[Order Date]])</f>
        <v>10</v>
      </c>
      <c r="F2207" s="3" t="str">
        <f>TEXT(SalesDataTable[[#This Row],[Order Date]],"MMM")</f>
        <v>Oct</v>
      </c>
      <c r="G2207" s="3" t="s">
        <v>6</v>
      </c>
      <c r="H2207" s="3" t="s">
        <v>43</v>
      </c>
      <c r="I2207" s="3" t="s">
        <v>8</v>
      </c>
      <c r="J2207" s="3" t="s">
        <v>16</v>
      </c>
      <c r="K2207" s="3" t="s">
        <v>9</v>
      </c>
      <c r="L2207" s="3" t="s">
        <v>17</v>
      </c>
      <c r="M2207" s="4">
        <v>3</v>
      </c>
      <c r="N2207" s="5">
        <v>141.96</v>
      </c>
      <c r="O2207" s="6">
        <v>0.1</v>
      </c>
      <c r="P2207" s="5">
        <v>77.42</v>
      </c>
      <c r="Q2207" s="5">
        <f t="shared" si="136"/>
        <v>383.29200000000003</v>
      </c>
      <c r="R2207" s="5">
        <f t="shared" si="137"/>
        <v>232.26</v>
      </c>
      <c r="S2207" s="5">
        <f t="shared" si="138"/>
        <v>151.03200000000004</v>
      </c>
      <c r="T2207" s="7">
        <f t="shared" si="139"/>
        <v>0.39403900942362485</v>
      </c>
    </row>
    <row r="2208" spans="1:20" ht="15.5" x14ac:dyDescent="0.35">
      <c r="A2208" s="1">
        <v>4762</v>
      </c>
      <c r="B2208" s="2">
        <v>46322</v>
      </c>
      <c r="C2208" s="3">
        <f>YEAR(SalesDataTable[[#This Row],[Order Date]])</f>
        <v>2026</v>
      </c>
      <c r="D2208" s="8" t="str">
        <f>"Q"&amp;ROUNDUP(MONTH(SalesDataTable[[#This Row],[Order Date]])/3,0)</f>
        <v>Q4</v>
      </c>
      <c r="E2208" s="3">
        <f>MONTH(SalesDataTable[[#This Row],[Order Date]])</f>
        <v>10</v>
      </c>
      <c r="F2208" s="3" t="str">
        <f>TEXT(SalesDataTable[[#This Row],[Order Date]],"MMM")</f>
        <v>Oct</v>
      </c>
      <c r="G2208" s="3" t="s">
        <v>6</v>
      </c>
      <c r="H2208" s="3" t="s">
        <v>43</v>
      </c>
      <c r="I2208" s="3" t="s">
        <v>28</v>
      </c>
      <c r="J2208" s="3" t="s">
        <v>13</v>
      </c>
      <c r="K2208" s="3" t="s">
        <v>34</v>
      </c>
      <c r="L2208" s="3" t="s">
        <v>45</v>
      </c>
      <c r="M2208" s="4">
        <v>2</v>
      </c>
      <c r="N2208" s="5">
        <v>51.76</v>
      </c>
      <c r="O2208" s="6">
        <v>0</v>
      </c>
      <c r="P2208" s="5">
        <v>21.64</v>
      </c>
      <c r="Q2208" s="5">
        <f t="shared" si="136"/>
        <v>103.52</v>
      </c>
      <c r="R2208" s="5">
        <f t="shared" si="137"/>
        <v>43.28</v>
      </c>
      <c r="S2208" s="5">
        <f t="shared" si="138"/>
        <v>60.239999999999995</v>
      </c>
      <c r="T2208" s="7">
        <f t="shared" si="139"/>
        <v>0.58191653786707875</v>
      </c>
    </row>
    <row r="2209" spans="1:20" ht="15.5" x14ac:dyDescent="0.35">
      <c r="A2209" s="1">
        <v>4997</v>
      </c>
      <c r="B2209" s="2">
        <v>46322</v>
      </c>
      <c r="C2209" s="3">
        <f>YEAR(SalesDataTable[[#This Row],[Order Date]])</f>
        <v>2026</v>
      </c>
      <c r="D2209" s="8" t="str">
        <f>"Q"&amp;ROUNDUP(MONTH(SalesDataTable[[#This Row],[Order Date]])/3,0)</f>
        <v>Q4</v>
      </c>
      <c r="E2209" s="3">
        <f>MONTH(SalesDataTable[[#This Row],[Order Date]])</f>
        <v>10</v>
      </c>
      <c r="F2209" s="3" t="str">
        <f>TEXT(SalesDataTable[[#This Row],[Order Date]],"MMM")</f>
        <v>Oct</v>
      </c>
      <c r="G2209" s="3" t="s">
        <v>20</v>
      </c>
      <c r="H2209" s="3" t="s">
        <v>31</v>
      </c>
      <c r="I2209" s="3" t="s">
        <v>2</v>
      </c>
      <c r="J2209" s="3" t="s">
        <v>3</v>
      </c>
      <c r="K2209" s="3" t="s">
        <v>23</v>
      </c>
      <c r="L2209" s="3" t="s">
        <v>29</v>
      </c>
      <c r="M2209" s="4">
        <v>3</v>
      </c>
      <c r="N2209" s="5">
        <v>194.09</v>
      </c>
      <c r="O2209" s="6">
        <v>0.1</v>
      </c>
      <c r="P2209" s="5">
        <v>105.84</v>
      </c>
      <c r="Q2209" s="5">
        <f t="shared" si="136"/>
        <v>524.04300000000001</v>
      </c>
      <c r="R2209" s="5">
        <f t="shared" si="137"/>
        <v>317.52</v>
      </c>
      <c r="S2209" s="5">
        <f t="shared" si="138"/>
        <v>206.52300000000002</v>
      </c>
      <c r="T2209" s="7">
        <f t="shared" si="139"/>
        <v>0.39409552269565667</v>
      </c>
    </row>
    <row r="2210" spans="1:20" ht="15.5" x14ac:dyDescent="0.35">
      <c r="A2210" s="1">
        <v>1238</v>
      </c>
      <c r="B2210" s="2">
        <v>46323</v>
      </c>
      <c r="C2210" s="3">
        <f>YEAR(SalesDataTable[[#This Row],[Order Date]])</f>
        <v>2026</v>
      </c>
      <c r="D2210" s="8" t="str">
        <f>"Q"&amp;ROUNDUP(MONTH(SalesDataTable[[#This Row],[Order Date]])/3,0)</f>
        <v>Q4</v>
      </c>
      <c r="E2210" s="3">
        <f>MONTH(SalesDataTable[[#This Row],[Order Date]])</f>
        <v>10</v>
      </c>
      <c r="F2210" s="3" t="str">
        <f>TEXT(SalesDataTable[[#This Row],[Order Date]],"MMM")</f>
        <v>Oct</v>
      </c>
      <c r="G2210" s="3" t="s">
        <v>6</v>
      </c>
      <c r="H2210" s="3" t="s">
        <v>43</v>
      </c>
      <c r="I2210" s="3" t="s">
        <v>2</v>
      </c>
      <c r="J2210" s="3" t="s">
        <v>3</v>
      </c>
      <c r="K2210" s="3" t="s">
        <v>23</v>
      </c>
      <c r="L2210" s="3" t="s">
        <v>51</v>
      </c>
      <c r="M2210" s="4">
        <v>1</v>
      </c>
      <c r="N2210" s="5">
        <v>125.39</v>
      </c>
      <c r="O2210" s="6">
        <v>0.05</v>
      </c>
      <c r="P2210" s="5">
        <v>61.19</v>
      </c>
      <c r="Q2210" s="5">
        <f t="shared" si="136"/>
        <v>119.12049999999999</v>
      </c>
      <c r="R2210" s="5">
        <f t="shared" si="137"/>
        <v>61.19</v>
      </c>
      <c r="S2210" s="5">
        <f t="shared" si="138"/>
        <v>57.930499999999995</v>
      </c>
      <c r="T2210" s="7">
        <f t="shared" si="139"/>
        <v>0.48631847582909743</v>
      </c>
    </row>
    <row r="2211" spans="1:20" ht="15.5" x14ac:dyDescent="0.35">
      <c r="A2211" s="1">
        <v>2622</v>
      </c>
      <c r="B2211" s="2">
        <v>46323</v>
      </c>
      <c r="C2211" s="3">
        <f>YEAR(SalesDataTable[[#This Row],[Order Date]])</f>
        <v>2026</v>
      </c>
      <c r="D2211" s="8" t="str">
        <f>"Q"&amp;ROUNDUP(MONTH(SalesDataTable[[#This Row],[Order Date]])/3,0)</f>
        <v>Q4</v>
      </c>
      <c r="E2211" s="3">
        <f>MONTH(SalesDataTable[[#This Row],[Order Date]])</f>
        <v>10</v>
      </c>
      <c r="F2211" s="3" t="str">
        <f>TEXT(SalesDataTable[[#This Row],[Order Date]],"MMM")</f>
        <v>Oct</v>
      </c>
      <c r="G2211" s="3" t="s">
        <v>0</v>
      </c>
      <c r="H2211" s="3" t="s">
        <v>50</v>
      </c>
      <c r="I2211" s="3" t="s">
        <v>28</v>
      </c>
      <c r="J2211" s="3" t="s">
        <v>13</v>
      </c>
      <c r="K2211" s="3" t="s">
        <v>23</v>
      </c>
      <c r="L2211" s="3" t="s">
        <v>40</v>
      </c>
      <c r="M2211" s="4">
        <v>3</v>
      </c>
      <c r="N2211" s="5">
        <v>83.73</v>
      </c>
      <c r="O2211" s="6">
        <v>0.15</v>
      </c>
      <c r="P2211" s="5">
        <v>39.43</v>
      </c>
      <c r="Q2211" s="5">
        <f t="shared" si="136"/>
        <v>213.51149999999998</v>
      </c>
      <c r="R2211" s="5">
        <f t="shared" si="137"/>
        <v>118.28999999999999</v>
      </c>
      <c r="S2211" s="5">
        <f t="shared" si="138"/>
        <v>95.221499999999992</v>
      </c>
      <c r="T2211" s="7">
        <f t="shared" si="139"/>
        <v>0.44597831966896395</v>
      </c>
    </row>
    <row r="2212" spans="1:20" ht="15.5" x14ac:dyDescent="0.35">
      <c r="A2212" s="1">
        <v>3106</v>
      </c>
      <c r="B2212" s="2">
        <v>46323</v>
      </c>
      <c r="C2212" s="3">
        <f>YEAR(SalesDataTable[[#This Row],[Order Date]])</f>
        <v>2026</v>
      </c>
      <c r="D2212" s="8" t="str">
        <f>"Q"&amp;ROUNDUP(MONTH(SalesDataTable[[#This Row],[Order Date]])/3,0)</f>
        <v>Q4</v>
      </c>
      <c r="E2212" s="3">
        <f>MONTH(SalesDataTable[[#This Row],[Order Date]])</f>
        <v>10</v>
      </c>
      <c r="F2212" s="3" t="str">
        <f>TEXT(SalesDataTable[[#This Row],[Order Date]],"MMM")</f>
        <v>Oct</v>
      </c>
      <c r="G2212" s="3" t="s">
        <v>20</v>
      </c>
      <c r="H2212" s="3" t="s">
        <v>33</v>
      </c>
      <c r="I2212" s="3" t="s">
        <v>28</v>
      </c>
      <c r="J2212" s="3" t="s">
        <v>16</v>
      </c>
      <c r="K2212" s="3" t="s">
        <v>34</v>
      </c>
      <c r="L2212" s="3" t="s">
        <v>42</v>
      </c>
      <c r="M2212" s="4">
        <v>3</v>
      </c>
      <c r="N2212" s="5">
        <v>36.99</v>
      </c>
      <c r="O2212" s="6">
        <v>0.05</v>
      </c>
      <c r="P2212" s="5">
        <v>14.14</v>
      </c>
      <c r="Q2212" s="5">
        <f t="shared" si="136"/>
        <v>105.42149999999999</v>
      </c>
      <c r="R2212" s="5">
        <f t="shared" si="137"/>
        <v>42.42</v>
      </c>
      <c r="S2212" s="5">
        <f t="shared" si="138"/>
        <v>63.001499999999993</v>
      </c>
      <c r="T2212" s="7">
        <f t="shared" si="139"/>
        <v>0.59761528720422297</v>
      </c>
    </row>
    <row r="2213" spans="1:20" ht="15.5" x14ac:dyDescent="0.35">
      <c r="A2213" s="1">
        <v>3274</v>
      </c>
      <c r="B2213" s="2">
        <v>46323</v>
      </c>
      <c r="C2213" s="3">
        <f>YEAR(SalesDataTable[[#This Row],[Order Date]])</f>
        <v>2026</v>
      </c>
      <c r="D2213" s="8" t="str">
        <f>"Q"&amp;ROUNDUP(MONTH(SalesDataTable[[#This Row],[Order Date]])/3,0)</f>
        <v>Q4</v>
      </c>
      <c r="E2213" s="3">
        <f>MONTH(SalesDataTable[[#This Row],[Order Date]])</f>
        <v>10</v>
      </c>
      <c r="F2213" s="3" t="str">
        <f>TEXT(SalesDataTable[[#This Row],[Order Date]],"MMM")</f>
        <v>Oct</v>
      </c>
      <c r="G2213" s="3" t="s">
        <v>20</v>
      </c>
      <c r="H2213" s="3" t="s">
        <v>31</v>
      </c>
      <c r="I2213" s="3" t="s">
        <v>28</v>
      </c>
      <c r="J2213" s="3" t="s">
        <v>13</v>
      </c>
      <c r="K2213" s="3" t="s">
        <v>34</v>
      </c>
      <c r="L2213" s="3" t="s">
        <v>35</v>
      </c>
      <c r="M2213" s="4">
        <v>1</v>
      </c>
      <c r="N2213" s="5">
        <v>39.42</v>
      </c>
      <c r="O2213" s="6">
        <v>0</v>
      </c>
      <c r="P2213" s="5">
        <v>14.58</v>
      </c>
      <c r="Q2213" s="5">
        <f t="shared" si="136"/>
        <v>39.42</v>
      </c>
      <c r="R2213" s="5">
        <f t="shared" si="137"/>
        <v>14.58</v>
      </c>
      <c r="S2213" s="5">
        <f t="shared" si="138"/>
        <v>24.840000000000003</v>
      </c>
      <c r="T2213" s="7">
        <f t="shared" si="139"/>
        <v>0.63013698630136994</v>
      </c>
    </row>
    <row r="2214" spans="1:20" ht="15.5" x14ac:dyDescent="0.35">
      <c r="A2214" s="1">
        <v>3542</v>
      </c>
      <c r="B2214" s="2">
        <v>46323</v>
      </c>
      <c r="C2214" s="3">
        <f>YEAR(SalesDataTable[[#This Row],[Order Date]])</f>
        <v>2026</v>
      </c>
      <c r="D2214" s="8" t="str">
        <f>"Q"&amp;ROUNDUP(MONTH(SalesDataTable[[#This Row],[Order Date]])/3,0)</f>
        <v>Q4</v>
      </c>
      <c r="E2214" s="3">
        <f>MONTH(SalesDataTable[[#This Row],[Order Date]])</f>
        <v>10</v>
      </c>
      <c r="F2214" s="3" t="str">
        <f>TEXT(SalesDataTable[[#This Row],[Order Date]],"MMM")</f>
        <v>Oct</v>
      </c>
      <c r="G2214" s="3" t="s">
        <v>20</v>
      </c>
      <c r="H2214" s="3" t="s">
        <v>21</v>
      </c>
      <c r="I2214" s="3" t="s">
        <v>2</v>
      </c>
      <c r="J2214" s="3" t="s">
        <v>13</v>
      </c>
      <c r="K2214" s="3" t="s">
        <v>4</v>
      </c>
      <c r="L2214" s="3" t="s">
        <v>22</v>
      </c>
      <c r="M2214" s="4">
        <v>2</v>
      </c>
      <c r="N2214" s="5">
        <v>50.66</v>
      </c>
      <c r="O2214" s="6">
        <v>0</v>
      </c>
      <c r="P2214" s="5">
        <v>22.02</v>
      </c>
      <c r="Q2214" s="5">
        <f t="shared" si="136"/>
        <v>101.32</v>
      </c>
      <c r="R2214" s="5">
        <f t="shared" si="137"/>
        <v>44.04</v>
      </c>
      <c r="S2214" s="5">
        <f t="shared" si="138"/>
        <v>57.279999999999994</v>
      </c>
      <c r="T2214" s="7">
        <f t="shared" si="139"/>
        <v>0.56533754441373862</v>
      </c>
    </row>
    <row r="2215" spans="1:20" ht="15.5" x14ac:dyDescent="0.35">
      <c r="A2215" s="1">
        <v>3704</v>
      </c>
      <c r="B2215" s="2">
        <v>46323</v>
      </c>
      <c r="C2215" s="3">
        <f>YEAR(SalesDataTable[[#This Row],[Order Date]])</f>
        <v>2026</v>
      </c>
      <c r="D2215" s="8" t="str">
        <f>"Q"&amp;ROUNDUP(MONTH(SalesDataTable[[#This Row],[Order Date]])/3,0)</f>
        <v>Q4</v>
      </c>
      <c r="E2215" s="3">
        <f>MONTH(SalesDataTable[[#This Row],[Order Date]])</f>
        <v>10</v>
      </c>
      <c r="F2215" s="3" t="str">
        <f>TEXT(SalesDataTable[[#This Row],[Order Date]],"MMM")</f>
        <v>Oct</v>
      </c>
      <c r="G2215" s="3" t="s">
        <v>6</v>
      </c>
      <c r="H2215" s="3" t="s">
        <v>43</v>
      </c>
      <c r="I2215" s="3" t="s">
        <v>2</v>
      </c>
      <c r="J2215" s="3" t="s">
        <v>3</v>
      </c>
      <c r="K2215" s="3" t="s">
        <v>9</v>
      </c>
      <c r="L2215" s="3" t="s">
        <v>46</v>
      </c>
      <c r="M2215" s="4">
        <v>4</v>
      </c>
      <c r="N2215" s="5">
        <v>71.959999999999994</v>
      </c>
      <c r="O2215" s="6">
        <v>0.1</v>
      </c>
      <c r="P2215" s="5">
        <v>31.51</v>
      </c>
      <c r="Q2215" s="5">
        <f t="shared" si="136"/>
        <v>259.05599999999998</v>
      </c>
      <c r="R2215" s="5">
        <f t="shared" si="137"/>
        <v>126.04</v>
      </c>
      <c r="S2215" s="5">
        <f t="shared" si="138"/>
        <v>133.01599999999996</v>
      </c>
      <c r="T2215" s="7">
        <f t="shared" si="139"/>
        <v>0.51346427027360864</v>
      </c>
    </row>
    <row r="2216" spans="1:20" ht="15.5" x14ac:dyDescent="0.35">
      <c r="A2216" s="1">
        <v>4699</v>
      </c>
      <c r="B2216" s="2">
        <v>46323</v>
      </c>
      <c r="C2216" s="3">
        <f>YEAR(SalesDataTable[[#This Row],[Order Date]])</f>
        <v>2026</v>
      </c>
      <c r="D2216" s="8" t="str">
        <f>"Q"&amp;ROUNDUP(MONTH(SalesDataTable[[#This Row],[Order Date]])/3,0)</f>
        <v>Q4</v>
      </c>
      <c r="E2216" s="3">
        <f>MONTH(SalesDataTable[[#This Row],[Order Date]])</f>
        <v>10</v>
      </c>
      <c r="F2216" s="3" t="str">
        <f>TEXT(SalesDataTable[[#This Row],[Order Date]],"MMM")</f>
        <v>Oct</v>
      </c>
      <c r="G2216" s="3" t="s">
        <v>11</v>
      </c>
      <c r="H2216" s="3" t="s">
        <v>25</v>
      </c>
      <c r="I2216" s="3" t="s">
        <v>19</v>
      </c>
      <c r="J2216" s="3" t="s">
        <v>3</v>
      </c>
      <c r="K2216" s="3" t="s">
        <v>4</v>
      </c>
      <c r="L2216" s="3" t="s">
        <v>22</v>
      </c>
      <c r="M2216" s="4">
        <v>1</v>
      </c>
      <c r="N2216" s="5">
        <v>49.72</v>
      </c>
      <c r="O2216" s="6">
        <v>0.05</v>
      </c>
      <c r="P2216" s="5">
        <v>22.5</v>
      </c>
      <c r="Q2216" s="5">
        <f t="shared" si="136"/>
        <v>47.233999999999995</v>
      </c>
      <c r="R2216" s="5">
        <f t="shared" si="137"/>
        <v>22.5</v>
      </c>
      <c r="S2216" s="5">
        <f t="shared" si="138"/>
        <v>24.733999999999995</v>
      </c>
      <c r="T2216" s="7">
        <f t="shared" si="139"/>
        <v>0.52364821950290041</v>
      </c>
    </row>
    <row r="2217" spans="1:20" ht="15.5" x14ac:dyDescent="0.35">
      <c r="A2217" s="1">
        <v>1226</v>
      </c>
      <c r="B2217" s="2">
        <v>46324</v>
      </c>
      <c r="C2217" s="3">
        <f>YEAR(SalesDataTable[[#This Row],[Order Date]])</f>
        <v>2026</v>
      </c>
      <c r="D2217" s="8" t="str">
        <f>"Q"&amp;ROUNDUP(MONTH(SalesDataTable[[#This Row],[Order Date]])/3,0)</f>
        <v>Q4</v>
      </c>
      <c r="E2217" s="3">
        <f>MONTH(SalesDataTable[[#This Row],[Order Date]])</f>
        <v>10</v>
      </c>
      <c r="F2217" s="3" t="str">
        <f>TEXT(SalesDataTable[[#This Row],[Order Date]],"MMM")</f>
        <v>Oct</v>
      </c>
      <c r="G2217" s="3" t="s">
        <v>0</v>
      </c>
      <c r="H2217" s="3" t="s">
        <v>1</v>
      </c>
      <c r="I2217" s="3" t="s">
        <v>28</v>
      </c>
      <c r="J2217" s="3" t="s">
        <v>3</v>
      </c>
      <c r="K2217" s="3" t="s">
        <v>14</v>
      </c>
      <c r="L2217" s="3" t="s">
        <v>15</v>
      </c>
      <c r="M2217" s="4">
        <v>1</v>
      </c>
      <c r="N2217" s="5">
        <v>36.58</v>
      </c>
      <c r="O2217" s="6">
        <v>0</v>
      </c>
      <c r="P2217" s="5">
        <v>13.5</v>
      </c>
      <c r="Q2217" s="5">
        <f t="shared" si="136"/>
        <v>36.58</v>
      </c>
      <c r="R2217" s="5">
        <f t="shared" si="137"/>
        <v>13.5</v>
      </c>
      <c r="S2217" s="5">
        <f t="shared" si="138"/>
        <v>23.08</v>
      </c>
      <c r="T2217" s="7">
        <f t="shared" si="139"/>
        <v>0.63094587206123565</v>
      </c>
    </row>
    <row r="2218" spans="1:20" ht="15.5" x14ac:dyDescent="0.35">
      <c r="A2218" s="1">
        <v>1245</v>
      </c>
      <c r="B2218" s="2">
        <v>46324</v>
      </c>
      <c r="C2218" s="3">
        <f>YEAR(SalesDataTable[[#This Row],[Order Date]])</f>
        <v>2026</v>
      </c>
      <c r="D2218" s="8" t="str">
        <f>"Q"&amp;ROUNDUP(MONTH(SalesDataTable[[#This Row],[Order Date]])/3,0)</f>
        <v>Q4</v>
      </c>
      <c r="E2218" s="3">
        <f>MONTH(SalesDataTable[[#This Row],[Order Date]])</f>
        <v>10</v>
      </c>
      <c r="F2218" s="3" t="str">
        <f>TEXT(SalesDataTable[[#This Row],[Order Date]],"MMM")</f>
        <v>Oct</v>
      </c>
      <c r="G2218" s="3" t="s">
        <v>6</v>
      </c>
      <c r="H2218" s="3" t="s">
        <v>27</v>
      </c>
      <c r="I2218" s="3" t="s">
        <v>28</v>
      </c>
      <c r="J2218" s="3" t="s">
        <v>3</v>
      </c>
      <c r="K2218" s="3" t="s">
        <v>34</v>
      </c>
      <c r="L2218" s="3" t="s">
        <v>35</v>
      </c>
      <c r="M2218" s="4">
        <v>2</v>
      </c>
      <c r="N2218" s="5">
        <v>41.06</v>
      </c>
      <c r="O2218" s="6">
        <v>0.05</v>
      </c>
      <c r="P2218" s="5">
        <v>15.07</v>
      </c>
      <c r="Q2218" s="5">
        <f t="shared" si="136"/>
        <v>78.013999999999996</v>
      </c>
      <c r="R2218" s="5">
        <f t="shared" si="137"/>
        <v>30.14</v>
      </c>
      <c r="S2218" s="5">
        <f t="shared" si="138"/>
        <v>47.873999999999995</v>
      </c>
      <c r="T2218" s="7">
        <f t="shared" si="139"/>
        <v>0.6136590868305688</v>
      </c>
    </row>
    <row r="2219" spans="1:20" ht="15.5" x14ac:dyDescent="0.35">
      <c r="A2219" s="1">
        <v>1477</v>
      </c>
      <c r="B2219" s="2">
        <v>46324</v>
      </c>
      <c r="C2219" s="3">
        <f>YEAR(SalesDataTable[[#This Row],[Order Date]])</f>
        <v>2026</v>
      </c>
      <c r="D2219" s="8" t="str">
        <f>"Q"&amp;ROUNDUP(MONTH(SalesDataTable[[#This Row],[Order Date]])/3,0)</f>
        <v>Q4</v>
      </c>
      <c r="E2219" s="3">
        <f>MONTH(SalesDataTable[[#This Row],[Order Date]])</f>
        <v>10</v>
      </c>
      <c r="F2219" s="3" t="str">
        <f>TEXT(SalesDataTable[[#This Row],[Order Date]],"MMM")</f>
        <v>Oct</v>
      </c>
      <c r="G2219" s="3" t="s">
        <v>6</v>
      </c>
      <c r="H2219" s="3" t="s">
        <v>49</v>
      </c>
      <c r="I2219" s="3" t="s">
        <v>28</v>
      </c>
      <c r="J2219" s="3" t="s">
        <v>3</v>
      </c>
      <c r="K2219" s="3" t="s">
        <v>23</v>
      </c>
      <c r="L2219" s="3" t="s">
        <v>51</v>
      </c>
      <c r="M2219" s="4">
        <v>1</v>
      </c>
      <c r="N2219" s="5">
        <v>121.78</v>
      </c>
      <c r="O2219" s="6">
        <v>0.15</v>
      </c>
      <c r="P2219" s="5">
        <v>61.55</v>
      </c>
      <c r="Q2219" s="5">
        <f t="shared" si="136"/>
        <v>103.51300000000001</v>
      </c>
      <c r="R2219" s="5">
        <f t="shared" si="137"/>
        <v>61.55</v>
      </c>
      <c r="S2219" s="5">
        <f t="shared" si="138"/>
        <v>41.963000000000008</v>
      </c>
      <c r="T2219" s="7">
        <f t="shared" si="139"/>
        <v>0.40538869513974096</v>
      </c>
    </row>
    <row r="2220" spans="1:20" ht="15.5" x14ac:dyDescent="0.35">
      <c r="A2220" s="1">
        <v>1575</v>
      </c>
      <c r="B2220" s="2">
        <v>46324</v>
      </c>
      <c r="C2220" s="3">
        <f>YEAR(SalesDataTable[[#This Row],[Order Date]])</f>
        <v>2026</v>
      </c>
      <c r="D2220" s="8" t="str">
        <f>"Q"&amp;ROUNDUP(MONTH(SalesDataTable[[#This Row],[Order Date]])/3,0)</f>
        <v>Q4</v>
      </c>
      <c r="E2220" s="3">
        <f>MONTH(SalesDataTable[[#This Row],[Order Date]])</f>
        <v>10</v>
      </c>
      <c r="F2220" s="3" t="str">
        <f>TEXT(SalesDataTable[[#This Row],[Order Date]],"MMM")</f>
        <v>Oct</v>
      </c>
      <c r="G2220" s="3" t="s">
        <v>20</v>
      </c>
      <c r="H2220" s="3" t="s">
        <v>31</v>
      </c>
      <c r="I2220" s="3" t="s">
        <v>8</v>
      </c>
      <c r="J2220" s="3" t="s">
        <v>3</v>
      </c>
      <c r="K2220" s="3" t="s">
        <v>14</v>
      </c>
      <c r="L2220" s="3" t="s">
        <v>44</v>
      </c>
      <c r="M2220" s="4">
        <v>5</v>
      </c>
      <c r="N2220" s="5">
        <v>130.68</v>
      </c>
      <c r="O2220" s="6">
        <v>0.2</v>
      </c>
      <c r="P2220" s="5">
        <v>67.209999999999994</v>
      </c>
      <c r="Q2220" s="5">
        <f t="shared" si="136"/>
        <v>522.72000000000014</v>
      </c>
      <c r="R2220" s="5">
        <f t="shared" si="137"/>
        <v>336.04999999999995</v>
      </c>
      <c r="S2220" s="5">
        <f t="shared" si="138"/>
        <v>186.67000000000019</v>
      </c>
      <c r="T2220" s="7">
        <f t="shared" si="139"/>
        <v>0.35711279461279488</v>
      </c>
    </row>
    <row r="2221" spans="1:20" ht="15.5" x14ac:dyDescent="0.35">
      <c r="A2221" s="1">
        <v>2830</v>
      </c>
      <c r="B2221" s="2">
        <v>46324</v>
      </c>
      <c r="C2221" s="3">
        <f>YEAR(SalesDataTable[[#This Row],[Order Date]])</f>
        <v>2026</v>
      </c>
      <c r="D2221" s="8" t="str">
        <f>"Q"&amp;ROUNDUP(MONTH(SalesDataTable[[#This Row],[Order Date]])/3,0)</f>
        <v>Q4</v>
      </c>
      <c r="E2221" s="3">
        <f>MONTH(SalesDataTable[[#This Row],[Order Date]])</f>
        <v>10</v>
      </c>
      <c r="F2221" s="3" t="str">
        <f>TEXT(SalesDataTable[[#This Row],[Order Date]],"MMM")</f>
        <v>Oct</v>
      </c>
      <c r="G2221" s="3" t="s">
        <v>11</v>
      </c>
      <c r="H2221" s="3" t="s">
        <v>12</v>
      </c>
      <c r="I2221" s="3" t="s">
        <v>2</v>
      </c>
      <c r="J2221" s="3" t="s">
        <v>13</v>
      </c>
      <c r="K2221" s="3" t="s">
        <v>14</v>
      </c>
      <c r="L2221" s="3" t="s">
        <v>48</v>
      </c>
      <c r="M2221" s="4">
        <v>1</v>
      </c>
      <c r="N2221" s="5">
        <v>161.94999999999999</v>
      </c>
      <c r="O2221" s="6">
        <v>0</v>
      </c>
      <c r="P2221" s="5">
        <v>86.61</v>
      </c>
      <c r="Q2221" s="5">
        <f t="shared" si="136"/>
        <v>161.94999999999999</v>
      </c>
      <c r="R2221" s="5">
        <f t="shared" si="137"/>
        <v>86.61</v>
      </c>
      <c r="S2221" s="5">
        <f t="shared" si="138"/>
        <v>75.339999999999989</v>
      </c>
      <c r="T2221" s="7">
        <f t="shared" si="139"/>
        <v>0.46520531028095086</v>
      </c>
    </row>
    <row r="2222" spans="1:20" ht="15.5" x14ac:dyDescent="0.35">
      <c r="A2222" s="1">
        <v>2884</v>
      </c>
      <c r="B2222" s="2">
        <v>46324</v>
      </c>
      <c r="C2222" s="3">
        <f>YEAR(SalesDataTable[[#This Row],[Order Date]])</f>
        <v>2026</v>
      </c>
      <c r="D2222" s="8" t="str">
        <f>"Q"&amp;ROUNDUP(MONTH(SalesDataTable[[#This Row],[Order Date]])/3,0)</f>
        <v>Q4</v>
      </c>
      <c r="E2222" s="3">
        <f>MONTH(SalesDataTable[[#This Row],[Order Date]])</f>
        <v>10</v>
      </c>
      <c r="F2222" s="3" t="str">
        <f>TEXT(SalesDataTable[[#This Row],[Order Date]],"MMM")</f>
        <v>Oct</v>
      </c>
      <c r="G2222" s="3" t="s">
        <v>0</v>
      </c>
      <c r="H2222" s="3" t="s">
        <v>50</v>
      </c>
      <c r="I2222" s="3" t="s">
        <v>19</v>
      </c>
      <c r="J2222" s="3" t="s">
        <v>3</v>
      </c>
      <c r="K2222" s="3" t="s">
        <v>4</v>
      </c>
      <c r="L2222" s="3" t="s">
        <v>5</v>
      </c>
      <c r="M2222" s="4">
        <v>2</v>
      </c>
      <c r="N2222" s="5">
        <v>83.6</v>
      </c>
      <c r="O2222" s="6">
        <v>0</v>
      </c>
      <c r="P2222" s="5">
        <v>43.01</v>
      </c>
      <c r="Q2222" s="5">
        <f t="shared" si="136"/>
        <v>167.2</v>
      </c>
      <c r="R2222" s="5">
        <f t="shared" si="137"/>
        <v>86.02</v>
      </c>
      <c r="S2222" s="5">
        <f t="shared" si="138"/>
        <v>81.179999999999993</v>
      </c>
      <c r="T2222" s="7">
        <f t="shared" si="139"/>
        <v>0.48552631578947369</v>
      </c>
    </row>
    <row r="2223" spans="1:20" ht="15.5" x14ac:dyDescent="0.35">
      <c r="A2223" s="1">
        <v>3093</v>
      </c>
      <c r="B2223" s="2">
        <v>46324</v>
      </c>
      <c r="C2223" s="3">
        <f>YEAR(SalesDataTable[[#This Row],[Order Date]])</f>
        <v>2026</v>
      </c>
      <c r="D2223" s="8" t="str">
        <f>"Q"&amp;ROUNDUP(MONTH(SalesDataTable[[#This Row],[Order Date]])/3,0)</f>
        <v>Q4</v>
      </c>
      <c r="E2223" s="3">
        <f>MONTH(SalesDataTable[[#This Row],[Order Date]])</f>
        <v>10</v>
      </c>
      <c r="F2223" s="3" t="str">
        <f>TEXT(SalesDataTable[[#This Row],[Order Date]],"MMM")</f>
        <v>Oct</v>
      </c>
      <c r="G2223" s="3" t="s">
        <v>20</v>
      </c>
      <c r="H2223" s="3" t="s">
        <v>21</v>
      </c>
      <c r="I2223" s="3" t="s">
        <v>8</v>
      </c>
      <c r="J2223" s="3" t="s">
        <v>16</v>
      </c>
      <c r="K2223" s="3" t="s">
        <v>23</v>
      </c>
      <c r="L2223" s="3" t="s">
        <v>29</v>
      </c>
      <c r="M2223" s="4">
        <v>3</v>
      </c>
      <c r="N2223" s="5">
        <v>194.19</v>
      </c>
      <c r="O2223" s="6">
        <v>0.15</v>
      </c>
      <c r="P2223" s="5">
        <v>104.22</v>
      </c>
      <c r="Q2223" s="5">
        <f t="shared" si="136"/>
        <v>495.18449999999996</v>
      </c>
      <c r="R2223" s="5">
        <f t="shared" si="137"/>
        <v>312.65999999999997</v>
      </c>
      <c r="S2223" s="5">
        <f t="shared" si="138"/>
        <v>182.52449999999999</v>
      </c>
      <c r="T2223" s="7">
        <f t="shared" si="139"/>
        <v>0.36859897674503139</v>
      </c>
    </row>
    <row r="2224" spans="1:20" ht="15.5" x14ac:dyDescent="0.35">
      <c r="A2224" s="1">
        <v>3613</v>
      </c>
      <c r="B2224" s="2">
        <v>46324</v>
      </c>
      <c r="C2224" s="3">
        <f>YEAR(SalesDataTable[[#This Row],[Order Date]])</f>
        <v>2026</v>
      </c>
      <c r="D2224" s="8" t="str">
        <f>"Q"&amp;ROUNDUP(MONTH(SalesDataTable[[#This Row],[Order Date]])/3,0)</f>
        <v>Q4</v>
      </c>
      <c r="E2224" s="3">
        <f>MONTH(SalesDataTable[[#This Row],[Order Date]])</f>
        <v>10</v>
      </c>
      <c r="F2224" s="3" t="str">
        <f>TEXT(SalesDataTable[[#This Row],[Order Date]],"MMM")</f>
        <v>Oct</v>
      </c>
      <c r="G2224" s="3" t="s">
        <v>6</v>
      </c>
      <c r="H2224" s="3" t="s">
        <v>43</v>
      </c>
      <c r="I2224" s="3" t="s">
        <v>2</v>
      </c>
      <c r="J2224" s="3" t="s">
        <v>3</v>
      </c>
      <c r="K2224" s="3" t="s">
        <v>14</v>
      </c>
      <c r="L2224" s="3" t="s">
        <v>48</v>
      </c>
      <c r="M2224" s="4">
        <v>3</v>
      </c>
      <c r="N2224" s="5">
        <v>167.41</v>
      </c>
      <c r="O2224" s="6">
        <v>0</v>
      </c>
      <c r="P2224" s="5">
        <v>85.33</v>
      </c>
      <c r="Q2224" s="5">
        <f t="shared" si="136"/>
        <v>502.23</v>
      </c>
      <c r="R2224" s="5">
        <f t="shared" si="137"/>
        <v>255.99</v>
      </c>
      <c r="S2224" s="5">
        <f t="shared" si="138"/>
        <v>246.24</v>
      </c>
      <c r="T2224" s="7">
        <f t="shared" si="139"/>
        <v>0.49029329191804549</v>
      </c>
    </row>
    <row r="2225" spans="1:20" ht="15.5" x14ac:dyDescent="0.35">
      <c r="A2225" s="1">
        <v>4496</v>
      </c>
      <c r="B2225" s="2">
        <v>46324</v>
      </c>
      <c r="C2225" s="3">
        <f>YEAR(SalesDataTable[[#This Row],[Order Date]])</f>
        <v>2026</v>
      </c>
      <c r="D2225" s="8" t="str">
        <f>"Q"&amp;ROUNDUP(MONTH(SalesDataTable[[#This Row],[Order Date]])/3,0)</f>
        <v>Q4</v>
      </c>
      <c r="E2225" s="3">
        <f>MONTH(SalesDataTable[[#This Row],[Order Date]])</f>
        <v>10</v>
      </c>
      <c r="F2225" s="3" t="str">
        <f>TEXT(SalesDataTable[[#This Row],[Order Date]],"MMM")</f>
        <v>Oct</v>
      </c>
      <c r="G2225" s="3" t="s">
        <v>20</v>
      </c>
      <c r="H2225" s="3" t="s">
        <v>33</v>
      </c>
      <c r="I2225" s="3" t="s">
        <v>2</v>
      </c>
      <c r="J2225" s="3" t="s">
        <v>3</v>
      </c>
      <c r="K2225" s="3" t="s">
        <v>34</v>
      </c>
      <c r="L2225" s="3" t="s">
        <v>35</v>
      </c>
      <c r="M2225" s="4">
        <v>2</v>
      </c>
      <c r="N2225" s="5">
        <v>40.83</v>
      </c>
      <c r="O2225" s="6">
        <v>0.1</v>
      </c>
      <c r="P2225" s="5">
        <v>14.91</v>
      </c>
      <c r="Q2225" s="5">
        <f t="shared" si="136"/>
        <v>73.494</v>
      </c>
      <c r="R2225" s="5">
        <f t="shared" si="137"/>
        <v>29.82</v>
      </c>
      <c r="S2225" s="5">
        <f t="shared" si="138"/>
        <v>43.673999999999999</v>
      </c>
      <c r="T2225" s="7">
        <f t="shared" si="139"/>
        <v>0.59425259204833047</v>
      </c>
    </row>
    <row r="2226" spans="1:20" ht="15.5" x14ac:dyDescent="0.35">
      <c r="A2226" s="1">
        <v>5194</v>
      </c>
      <c r="B2226" s="2">
        <v>46324</v>
      </c>
      <c r="C2226" s="3">
        <f>YEAR(SalesDataTable[[#This Row],[Order Date]])</f>
        <v>2026</v>
      </c>
      <c r="D2226" s="8" t="str">
        <f>"Q"&amp;ROUNDUP(MONTH(SalesDataTable[[#This Row],[Order Date]])/3,0)</f>
        <v>Q4</v>
      </c>
      <c r="E2226" s="3">
        <f>MONTH(SalesDataTable[[#This Row],[Order Date]])</f>
        <v>10</v>
      </c>
      <c r="F2226" s="3" t="str">
        <f>TEXT(SalesDataTable[[#This Row],[Order Date]],"MMM")</f>
        <v>Oct</v>
      </c>
      <c r="G2226" s="3" t="s">
        <v>0</v>
      </c>
      <c r="H2226" s="3" t="s">
        <v>36</v>
      </c>
      <c r="I2226" s="3" t="s">
        <v>8</v>
      </c>
      <c r="J2226" s="3" t="s">
        <v>16</v>
      </c>
      <c r="K2226" s="3" t="s">
        <v>23</v>
      </c>
      <c r="L2226" s="3" t="s">
        <v>40</v>
      </c>
      <c r="M2226" s="4">
        <v>12</v>
      </c>
      <c r="N2226" s="5">
        <v>80.84</v>
      </c>
      <c r="O2226" s="6">
        <v>0.1</v>
      </c>
      <c r="P2226" s="5">
        <v>38.39</v>
      </c>
      <c r="Q2226" s="5">
        <f t="shared" si="136"/>
        <v>873.072</v>
      </c>
      <c r="R2226" s="5">
        <f t="shared" si="137"/>
        <v>460.68</v>
      </c>
      <c r="S2226" s="5">
        <f t="shared" si="138"/>
        <v>412.392</v>
      </c>
      <c r="T2226" s="7">
        <f t="shared" si="139"/>
        <v>0.4723459233602727</v>
      </c>
    </row>
    <row r="2227" spans="1:20" ht="15.5" x14ac:dyDescent="0.35">
      <c r="A2227" s="1">
        <v>339</v>
      </c>
      <c r="B2227" s="2">
        <v>46325</v>
      </c>
      <c r="C2227" s="3">
        <f>YEAR(SalesDataTable[[#This Row],[Order Date]])</f>
        <v>2026</v>
      </c>
      <c r="D2227" s="8" t="str">
        <f>"Q"&amp;ROUNDUP(MONTH(SalesDataTable[[#This Row],[Order Date]])/3,0)</f>
        <v>Q4</v>
      </c>
      <c r="E2227" s="3">
        <f>MONTH(SalesDataTable[[#This Row],[Order Date]])</f>
        <v>10</v>
      </c>
      <c r="F2227" s="3" t="str">
        <f>TEXT(SalesDataTable[[#This Row],[Order Date]],"MMM")</f>
        <v>Oct</v>
      </c>
      <c r="G2227" s="3" t="s">
        <v>20</v>
      </c>
      <c r="H2227" s="3" t="s">
        <v>47</v>
      </c>
      <c r="I2227" s="3" t="s">
        <v>2</v>
      </c>
      <c r="J2227" s="3" t="s">
        <v>3</v>
      </c>
      <c r="K2227" s="3" t="s">
        <v>4</v>
      </c>
      <c r="L2227" s="3" t="s">
        <v>26</v>
      </c>
      <c r="M2227" s="4">
        <v>1</v>
      </c>
      <c r="N2227" s="5">
        <v>39.65</v>
      </c>
      <c r="O2227" s="6">
        <v>0</v>
      </c>
      <c r="P2227" s="5">
        <v>16.38</v>
      </c>
      <c r="Q2227" s="5">
        <f t="shared" si="136"/>
        <v>39.65</v>
      </c>
      <c r="R2227" s="5">
        <f t="shared" si="137"/>
        <v>16.38</v>
      </c>
      <c r="S2227" s="5">
        <f t="shared" si="138"/>
        <v>23.27</v>
      </c>
      <c r="T2227" s="7">
        <f t="shared" si="139"/>
        <v>0.58688524590163937</v>
      </c>
    </row>
    <row r="2228" spans="1:20" ht="15.5" x14ac:dyDescent="0.35">
      <c r="A2228" s="1">
        <v>1199</v>
      </c>
      <c r="B2228" s="2">
        <v>46325</v>
      </c>
      <c r="C2228" s="3">
        <f>YEAR(SalesDataTable[[#This Row],[Order Date]])</f>
        <v>2026</v>
      </c>
      <c r="D2228" s="8" t="str">
        <f>"Q"&amp;ROUNDUP(MONTH(SalesDataTable[[#This Row],[Order Date]])/3,0)</f>
        <v>Q4</v>
      </c>
      <c r="E2228" s="3">
        <f>MONTH(SalesDataTable[[#This Row],[Order Date]])</f>
        <v>10</v>
      </c>
      <c r="F2228" s="3" t="str">
        <f>TEXT(SalesDataTable[[#This Row],[Order Date]],"MMM")</f>
        <v>Oct</v>
      </c>
      <c r="G2228" s="3" t="s">
        <v>6</v>
      </c>
      <c r="H2228" s="3" t="s">
        <v>43</v>
      </c>
      <c r="I2228" s="3" t="s">
        <v>2</v>
      </c>
      <c r="J2228" s="3" t="s">
        <v>13</v>
      </c>
      <c r="K2228" s="3" t="s">
        <v>4</v>
      </c>
      <c r="L2228" s="3" t="s">
        <v>30</v>
      </c>
      <c r="M2228" s="4">
        <v>1</v>
      </c>
      <c r="N2228" s="5">
        <v>102.47</v>
      </c>
      <c r="O2228" s="6">
        <v>0.1</v>
      </c>
      <c r="P2228" s="5">
        <v>49.75</v>
      </c>
      <c r="Q2228" s="5">
        <f t="shared" si="136"/>
        <v>92.222999999999999</v>
      </c>
      <c r="R2228" s="5">
        <f t="shared" si="137"/>
        <v>49.75</v>
      </c>
      <c r="S2228" s="5">
        <f t="shared" si="138"/>
        <v>42.472999999999999</v>
      </c>
      <c r="T2228" s="7">
        <f t="shared" si="139"/>
        <v>0.46054671828068922</v>
      </c>
    </row>
    <row r="2229" spans="1:20" ht="15.5" x14ac:dyDescent="0.35">
      <c r="A2229" s="1">
        <v>1253</v>
      </c>
      <c r="B2229" s="2">
        <v>46325</v>
      </c>
      <c r="C2229" s="3">
        <f>YEAR(SalesDataTable[[#This Row],[Order Date]])</f>
        <v>2026</v>
      </c>
      <c r="D2229" s="8" t="str">
        <f>"Q"&amp;ROUNDUP(MONTH(SalesDataTable[[#This Row],[Order Date]])/3,0)</f>
        <v>Q4</v>
      </c>
      <c r="E2229" s="3">
        <f>MONTH(SalesDataTable[[#This Row],[Order Date]])</f>
        <v>10</v>
      </c>
      <c r="F2229" s="3" t="str">
        <f>TEXT(SalesDataTable[[#This Row],[Order Date]],"MMM")</f>
        <v>Oct</v>
      </c>
      <c r="G2229" s="3" t="s">
        <v>20</v>
      </c>
      <c r="H2229" s="3" t="s">
        <v>47</v>
      </c>
      <c r="I2229" s="3" t="s">
        <v>19</v>
      </c>
      <c r="J2229" s="3" t="s">
        <v>16</v>
      </c>
      <c r="K2229" s="3" t="s">
        <v>34</v>
      </c>
      <c r="L2229" s="3" t="s">
        <v>35</v>
      </c>
      <c r="M2229" s="4">
        <v>2</v>
      </c>
      <c r="N2229" s="5">
        <v>40.43</v>
      </c>
      <c r="O2229" s="6">
        <v>0</v>
      </c>
      <c r="P2229" s="5">
        <v>14.88</v>
      </c>
      <c r="Q2229" s="5">
        <f t="shared" si="136"/>
        <v>80.86</v>
      </c>
      <c r="R2229" s="5">
        <f t="shared" si="137"/>
        <v>29.76</v>
      </c>
      <c r="S2229" s="5">
        <f t="shared" si="138"/>
        <v>51.099999999999994</v>
      </c>
      <c r="T2229" s="7">
        <f t="shared" si="139"/>
        <v>0.63195646796932969</v>
      </c>
    </row>
    <row r="2230" spans="1:20" ht="15.5" x14ac:dyDescent="0.35">
      <c r="A2230" s="1">
        <v>1407</v>
      </c>
      <c r="B2230" s="2">
        <v>46325</v>
      </c>
      <c r="C2230" s="3">
        <f>YEAR(SalesDataTable[[#This Row],[Order Date]])</f>
        <v>2026</v>
      </c>
      <c r="D2230" s="8" t="str">
        <f>"Q"&amp;ROUNDUP(MONTH(SalesDataTable[[#This Row],[Order Date]])/3,0)</f>
        <v>Q4</v>
      </c>
      <c r="E2230" s="3">
        <f>MONTH(SalesDataTable[[#This Row],[Order Date]])</f>
        <v>10</v>
      </c>
      <c r="F2230" s="3" t="str">
        <f>TEXT(SalesDataTable[[#This Row],[Order Date]],"MMM")</f>
        <v>Oct</v>
      </c>
      <c r="G2230" s="3" t="s">
        <v>20</v>
      </c>
      <c r="H2230" s="3" t="s">
        <v>33</v>
      </c>
      <c r="I2230" s="3" t="s">
        <v>19</v>
      </c>
      <c r="J2230" s="3" t="s">
        <v>16</v>
      </c>
      <c r="K2230" s="3" t="s">
        <v>14</v>
      </c>
      <c r="L2230" s="3" t="s">
        <v>15</v>
      </c>
      <c r="M2230" s="4">
        <v>2</v>
      </c>
      <c r="N2230" s="5">
        <v>35.880000000000003</v>
      </c>
      <c r="O2230" s="6">
        <v>0.05</v>
      </c>
      <c r="P2230" s="5">
        <v>13.52</v>
      </c>
      <c r="Q2230" s="5">
        <f t="shared" si="136"/>
        <v>68.171999999999997</v>
      </c>
      <c r="R2230" s="5">
        <f t="shared" si="137"/>
        <v>27.04</v>
      </c>
      <c r="S2230" s="5">
        <f t="shared" si="138"/>
        <v>41.131999999999998</v>
      </c>
      <c r="T2230" s="7">
        <f t="shared" si="139"/>
        <v>0.60335621662852779</v>
      </c>
    </row>
    <row r="2231" spans="1:20" ht="15.5" x14ac:dyDescent="0.35">
      <c r="A2231" s="1">
        <v>2532</v>
      </c>
      <c r="B2231" s="2">
        <v>46325</v>
      </c>
      <c r="C2231" s="3">
        <f>YEAR(SalesDataTable[[#This Row],[Order Date]])</f>
        <v>2026</v>
      </c>
      <c r="D2231" s="8" t="str">
        <f>"Q"&amp;ROUNDUP(MONTH(SalesDataTable[[#This Row],[Order Date]])/3,0)</f>
        <v>Q4</v>
      </c>
      <c r="E2231" s="3">
        <f>MONTH(SalesDataTable[[#This Row],[Order Date]])</f>
        <v>10</v>
      </c>
      <c r="F2231" s="3" t="str">
        <f>TEXT(SalesDataTable[[#This Row],[Order Date]],"MMM")</f>
        <v>Oct</v>
      </c>
      <c r="G2231" s="3" t="s">
        <v>0</v>
      </c>
      <c r="H2231" s="3" t="s">
        <v>50</v>
      </c>
      <c r="I2231" s="3" t="s">
        <v>28</v>
      </c>
      <c r="J2231" s="3" t="s">
        <v>13</v>
      </c>
      <c r="K2231" s="3" t="s">
        <v>4</v>
      </c>
      <c r="L2231" s="3" t="s">
        <v>5</v>
      </c>
      <c r="M2231" s="4">
        <v>1</v>
      </c>
      <c r="N2231" s="5">
        <v>80.400000000000006</v>
      </c>
      <c r="O2231" s="6">
        <v>0</v>
      </c>
      <c r="P2231" s="5">
        <v>43.34</v>
      </c>
      <c r="Q2231" s="5">
        <f t="shared" si="136"/>
        <v>80.400000000000006</v>
      </c>
      <c r="R2231" s="5">
        <f t="shared" si="137"/>
        <v>43.34</v>
      </c>
      <c r="S2231" s="5">
        <f t="shared" si="138"/>
        <v>37.06</v>
      </c>
      <c r="T2231" s="7">
        <f t="shared" si="139"/>
        <v>0.46094527363184079</v>
      </c>
    </row>
    <row r="2232" spans="1:20" ht="15.5" x14ac:dyDescent="0.35">
      <c r="A2232" s="1">
        <v>307</v>
      </c>
      <c r="B2232" s="2">
        <v>46326</v>
      </c>
      <c r="C2232" s="3">
        <f>YEAR(SalesDataTable[[#This Row],[Order Date]])</f>
        <v>2026</v>
      </c>
      <c r="D2232" s="8" t="str">
        <f>"Q"&amp;ROUNDUP(MONTH(SalesDataTable[[#This Row],[Order Date]])/3,0)</f>
        <v>Q4</v>
      </c>
      <c r="E2232" s="3">
        <f>MONTH(SalesDataTable[[#This Row],[Order Date]])</f>
        <v>10</v>
      </c>
      <c r="F2232" s="3" t="str">
        <f>TEXT(SalesDataTable[[#This Row],[Order Date]],"MMM")</f>
        <v>Oct</v>
      </c>
      <c r="G2232" s="3" t="s">
        <v>20</v>
      </c>
      <c r="H2232" s="3" t="s">
        <v>33</v>
      </c>
      <c r="I2232" s="3" t="s">
        <v>2</v>
      </c>
      <c r="J2232" s="3" t="s">
        <v>3</v>
      </c>
      <c r="K2232" s="3" t="s">
        <v>34</v>
      </c>
      <c r="L2232" s="3" t="s">
        <v>42</v>
      </c>
      <c r="M2232" s="4">
        <v>1</v>
      </c>
      <c r="N2232" s="5">
        <v>37.08</v>
      </c>
      <c r="O2232" s="6">
        <v>0</v>
      </c>
      <c r="P2232" s="5">
        <v>13.62</v>
      </c>
      <c r="Q2232" s="5">
        <f t="shared" si="136"/>
        <v>37.08</v>
      </c>
      <c r="R2232" s="5">
        <f t="shared" si="137"/>
        <v>13.62</v>
      </c>
      <c r="S2232" s="5">
        <f t="shared" si="138"/>
        <v>23.46</v>
      </c>
      <c r="T2232" s="7">
        <f t="shared" si="139"/>
        <v>0.63268608414239491</v>
      </c>
    </row>
    <row r="2233" spans="1:20" ht="15.5" x14ac:dyDescent="0.35">
      <c r="A2233" s="1">
        <v>3257</v>
      </c>
      <c r="B2233" s="2">
        <v>46326</v>
      </c>
      <c r="C2233" s="3">
        <f>YEAR(SalesDataTable[[#This Row],[Order Date]])</f>
        <v>2026</v>
      </c>
      <c r="D2233" s="8" t="str">
        <f>"Q"&amp;ROUNDUP(MONTH(SalesDataTable[[#This Row],[Order Date]])/3,0)</f>
        <v>Q4</v>
      </c>
      <c r="E2233" s="3">
        <f>MONTH(SalesDataTable[[#This Row],[Order Date]])</f>
        <v>10</v>
      </c>
      <c r="F2233" s="3" t="str">
        <f>TEXT(SalesDataTable[[#This Row],[Order Date]],"MMM")</f>
        <v>Oct</v>
      </c>
      <c r="G2233" s="3" t="s">
        <v>20</v>
      </c>
      <c r="H2233" s="3" t="s">
        <v>21</v>
      </c>
      <c r="I2233" s="3" t="s">
        <v>19</v>
      </c>
      <c r="J2233" s="3" t="s">
        <v>13</v>
      </c>
      <c r="K2233" s="3" t="s">
        <v>14</v>
      </c>
      <c r="L2233" s="3" t="s">
        <v>48</v>
      </c>
      <c r="M2233" s="4">
        <v>6</v>
      </c>
      <c r="N2233" s="5">
        <v>165.92</v>
      </c>
      <c r="O2233" s="6">
        <v>0</v>
      </c>
      <c r="P2233" s="5">
        <v>87.55</v>
      </c>
      <c r="Q2233" s="5">
        <f t="shared" si="136"/>
        <v>995.52</v>
      </c>
      <c r="R2233" s="5">
        <f t="shared" si="137"/>
        <v>525.29999999999995</v>
      </c>
      <c r="S2233" s="5">
        <f t="shared" si="138"/>
        <v>470.22</v>
      </c>
      <c r="T2233" s="7">
        <f t="shared" si="139"/>
        <v>0.4723360655737705</v>
      </c>
    </row>
    <row r="2234" spans="1:20" ht="15.5" x14ac:dyDescent="0.35">
      <c r="A2234" s="1">
        <v>3739</v>
      </c>
      <c r="B2234" s="2">
        <v>46326</v>
      </c>
      <c r="C2234" s="3">
        <f>YEAR(SalesDataTable[[#This Row],[Order Date]])</f>
        <v>2026</v>
      </c>
      <c r="D2234" s="8" t="str">
        <f>"Q"&amp;ROUNDUP(MONTH(SalesDataTable[[#This Row],[Order Date]])/3,0)</f>
        <v>Q4</v>
      </c>
      <c r="E2234" s="3">
        <f>MONTH(SalesDataTable[[#This Row],[Order Date]])</f>
        <v>10</v>
      </c>
      <c r="F2234" s="3" t="str">
        <f>TEXT(SalesDataTable[[#This Row],[Order Date]],"MMM")</f>
        <v>Oct</v>
      </c>
      <c r="G2234" s="3" t="s">
        <v>6</v>
      </c>
      <c r="H2234" s="3" t="s">
        <v>43</v>
      </c>
      <c r="I2234" s="3" t="s">
        <v>28</v>
      </c>
      <c r="J2234" s="3" t="s">
        <v>13</v>
      </c>
      <c r="K2234" s="3" t="s">
        <v>14</v>
      </c>
      <c r="L2234" s="3" t="s">
        <v>44</v>
      </c>
      <c r="M2234" s="4">
        <v>1</v>
      </c>
      <c r="N2234" s="5">
        <v>135.19</v>
      </c>
      <c r="O2234" s="6">
        <v>0</v>
      </c>
      <c r="P2234" s="5">
        <v>68.319999999999993</v>
      </c>
      <c r="Q2234" s="5">
        <f t="shared" si="136"/>
        <v>135.19</v>
      </c>
      <c r="R2234" s="5">
        <f t="shared" si="137"/>
        <v>68.319999999999993</v>
      </c>
      <c r="S2234" s="5">
        <f t="shared" si="138"/>
        <v>66.87</v>
      </c>
      <c r="T2234" s="7">
        <f t="shared" si="139"/>
        <v>0.49463717730601381</v>
      </c>
    </row>
    <row r="2235" spans="1:20" ht="15.5" x14ac:dyDescent="0.35">
      <c r="A2235" s="1">
        <v>77</v>
      </c>
      <c r="B2235" s="2">
        <v>46327</v>
      </c>
      <c r="C2235" s="3">
        <f>YEAR(SalesDataTable[[#This Row],[Order Date]])</f>
        <v>2026</v>
      </c>
      <c r="D2235" s="8" t="str">
        <f>"Q"&amp;ROUNDUP(MONTH(SalesDataTable[[#This Row],[Order Date]])/3,0)</f>
        <v>Q4</v>
      </c>
      <c r="E2235" s="3">
        <f>MONTH(SalesDataTable[[#This Row],[Order Date]])</f>
        <v>11</v>
      </c>
      <c r="F2235" s="3" t="str">
        <f>TEXT(SalesDataTable[[#This Row],[Order Date]],"MMM")</f>
        <v>Nov</v>
      </c>
      <c r="G2235" s="3" t="s">
        <v>6</v>
      </c>
      <c r="H2235" s="3" t="s">
        <v>41</v>
      </c>
      <c r="I2235" s="3" t="s">
        <v>2</v>
      </c>
      <c r="J2235" s="3" t="s">
        <v>13</v>
      </c>
      <c r="K2235" s="3" t="s">
        <v>14</v>
      </c>
      <c r="L2235" s="3" t="s">
        <v>44</v>
      </c>
      <c r="M2235" s="4">
        <v>2</v>
      </c>
      <c r="N2235" s="5">
        <v>133.96</v>
      </c>
      <c r="O2235" s="6">
        <v>0.1</v>
      </c>
      <c r="P2235" s="5">
        <v>65.44</v>
      </c>
      <c r="Q2235" s="5">
        <f t="shared" si="136"/>
        <v>241.12800000000001</v>
      </c>
      <c r="R2235" s="5">
        <f t="shared" si="137"/>
        <v>130.88</v>
      </c>
      <c r="S2235" s="5">
        <f t="shared" si="138"/>
        <v>110.24800000000002</v>
      </c>
      <c r="T2235" s="7">
        <f t="shared" si="139"/>
        <v>0.4572177432732823</v>
      </c>
    </row>
    <row r="2236" spans="1:20" ht="15.5" x14ac:dyDescent="0.35">
      <c r="A2236" s="1">
        <v>461</v>
      </c>
      <c r="B2236" s="2">
        <v>46327</v>
      </c>
      <c r="C2236" s="3">
        <f>YEAR(SalesDataTable[[#This Row],[Order Date]])</f>
        <v>2026</v>
      </c>
      <c r="D2236" s="8" t="str">
        <f>"Q"&amp;ROUNDUP(MONTH(SalesDataTable[[#This Row],[Order Date]])/3,0)</f>
        <v>Q4</v>
      </c>
      <c r="E2236" s="3">
        <f>MONTH(SalesDataTable[[#This Row],[Order Date]])</f>
        <v>11</v>
      </c>
      <c r="F2236" s="3" t="str">
        <f>TEXT(SalesDataTable[[#This Row],[Order Date]],"MMM")</f>
        <v>Nov</v>
      </c>
      <c r="G2236" s="3" t="s">
        <v>6</v>
      </c>
      <c r="H2236" s="3" t="s">
        <v>41</v>
      </c>
      <c r="I2236" s="3" t="s">
        <v>28</v>
      </c>
      <c r="J2236" s="3" t="s">
        <v>16</v>
      </c>
      <c r="K2236" s="3" t="s">
        <v>4</v>
      </c>
      <c r="L2236" s="3" t="s">
        <v>22</v>
      </c>
      <c r="M2236" s="4">
        <v>3</v>
      </c>
      <c r="N2236" s="5">
        <v>51.67</v>
      </c>
      <c r="O2236" s="6">
        <v>0.05</v>
      </c>
      <c r="P2236" s="5">
        <v>22.8</v>
      </c>
      <c r="Q2236" s="5">
        <f t="shared" si="136"/>
        <v>147.25949999999997</v>
      </c>
      <c r="R2236" s="5">
        <f t="shared" si="137"/>
        <v>68.400000000000006</v>
      </c>
      <c r="S2236" s="5">
        <f t="shared" si="138"/>
        <v>78.859499999999969</v>
      </c>
      <c r="T2236" s="7">
        <f t="shared" si="139"/>
        <v>0.53551383781691497</v>
      </c>
    </row>
    <row r="2237" spans="1:20" ht="15.5" x14ac:dyDescent="0.35">
      <c r="A2237" s="1">
        <v>732</v>
      </c>
      <c r="B2237" s="2">
        <v>46327</v>
      </c>
      <c r="C2237" s="3">
        <f>YEAR(SalesDataTable[[#This Row],[Order Date]])</f>
        <v>2026</v>
      </c>
      <c r="D2237" s="8" t="str">
        <f>"Q"&amp;ROUNDUP(MONTH(SalesDataTable[[#This Row],[Order Date]])/3,0)</f>
        <v>Q4</v>
      </c>
      <c r="E2237" s="3">
        <f>MONTH(SalesDataTable[[#This Row],[Order Date]])</f>
        <v>11</v>
      </c>
      <c r="F2237" s="3" t="str">
        <f>TEXT(SalesDataTable[[#This Row],[Order Date]],"MMM")</f>
        <v>Nov</v>
      </c>
      <c r="G2237" s="3" t="s">
        <v>6</v>
      </c>
      <c r="H2237" s="3" t="s">
        <v>7</v>
      </c>
      <c r="I2237" s="3" t="s">
        <v>28</v>
      </c>
      <c r="J2237" s="3" t="s">
        <v>3</v>
      </c>
      <c r="K2237" s="3" t="s">
        <v>9</v>
      </c>
      <c r="L2237" s="3" t="s">
        <v>37</v>
      </c>
      <c r="M2237" s="4">
        <v>1</v>
      </c>
      <c r="N2237" s="5">
        <v>150.46</v>
      </c>
      <c r="O2237" s="6">
        <v>0.15</v>
      </c>
      <c r="P2237" s="5">
        <v>78.39</v>
      </c>
      <c r="Q2237" s="5">
        <f t="shared" si="136"/>
        <v>127.89100000000001</v>
      </c>
      <c r="R2237" s="5">
        <f t="shared" si="137"/>
        <v>78.39</v>
      </c>
      <c r="S2237" s="5">
        <f t="shared" si="138"/>
        <v>49.501000000000005</v>
      </c>
      <c r="T2237" s="7">
        <f t="shared" si="139"/>
        <v>0.38705616501552104</v>
      </c>
    </row>
    <row r="2238" spans="1:20" ht="15.5" x14ac:dyDescent="0.35">
      <c r="A2238" s="1">
        <v>919</v>
      </c>
      <c r="B2238" s="2">
        <v>46327</v>
      </c>
      <c r="C2238" s="3">
        <f>YEAR(SalesDataTable[[#This Row],[Order Date]])</f>
        <v>2026</v>
      </c>
      <c r="D2238" s="8" t="str">
        <f>"Q"&amp;ROUNDUP(MONTH(SalesDataTable[[#This Row],[Order Date]])/3,0)</f>
        <v>Q4</v>
      </c>
      <c r="E2238" s="3">
        <f>MONTH(SalesDataTable[[#This Row],[Order Date]])</f>
        <v>11</v>
      </c>
      <c r="F2238" s="3" t="str">
        <f>TEXT(SalesDataTable[[#This Row],[Order Date]],"MMM")</f>
        <v>Nov</v>
      </c>
      <c r="G2238" s="3" t="s">
        <v>20</v>
      </c>
      <c r="H2238" s="3" t="s">
        <v>47</v>
      </c>
      <c r="I2238" s="3" t="s">
        <v>2</v>
      </c>
      <c r="J2238" s="3" t="s">
        <v>13</v>
      </c>
      <c r="K2238" s="3" t="s">
        <v>4</v>
      </c>
      <c r="L2238" s="3" t="s">
        <v>30</v>
      </c>
      <c r="M2238" s="4">
        <v>1</v>
      </c>
      <c r="N2238" s="5">
        <v>103.53</v>
      </c>
      <c r="O2238" s="6">
        <v>0.1</v>
      </c>
      <c r="P2238" s="5">
        <v>51.75</v>
      </c>
      <c r="Q2238" s="5">
        <f t="shared" si="136"/>
        <v>93.177000000000007</v>
      </c>
      <c r="R2238" s="5">
        <f t="shared" si="137"/>
        <v>51.75</v>
      </c>
      <c r="S2238" s="5">
        <f t="shared" si="138"/>
        <v>41.427000000000007</v>
      </c>
      <c r="T2238" s="7">
        <f t="shared" si="139"/>
        <v>0.4446054283782479</v>
      </c>
    </row>
    <row r="2239" spans="1:20" ht="15.5" x14ac:dyDescent="0.35">
      <c r="A2239" s="1">
        <v>949</v>
      </c>
      <c r="B2239" s="2">
        <v>46327</v>
      </c>
      <c r="C2239" s="3">
        <f>YEAR(SalesDataTable[[#This Row],[Order Date]])</f>
        <v>2026</v>
      </c>
      <c r="D2239" s="8" t="str">
        <f>"Q"&amp;ROUNDUP(MONTH(SalesDataTable[[#This Row],[Order Date]])/3,0)</f>
        <v>Q4</v>
      </c>
      <c r="E2239" s="3">
        <f>MONTH(SalesDataTable[[#This Row],[Order Date]])</f>
        <v>11</v>
      </c>
      <c r="F2239" s="3" t="str">
        <f>TEXT(SalesDataTable[[#This Row],[Order Date]],"MMM")</f>
        <v>Nov</v>
      </c>
      <c r="G2239" s="3" t="s">
        <v>11</v>
      </c>
      <c r="H2239" s="3" t="s">
        <v>12</v>
      </c>
      <c r="I2239" s="3" t="s">
        <v>2</v>
      </c>
      <c r="J2239" s="3" t="s">
        <v>3</v>
      </c>
      <c r="K2239" s="3" t="s">
        <v>4</v>
      </c>
      <c r="L2239" s="3" t="s">
        <v>30</v>
      </c>
      <c r="M2239" s="4">
        <v>4</v>
      </c>
      <c r="N2239" s="5">
        <v>103.33</v>
      </c>
      <c r="O2239" s="6">
        <v>0</v>
      </c>
      <c r="P2239" s="5">
        <v>49.15</v>
      </c>
      <c r="Q2239" s="5">
        <f t="shared" si="136"/>
        <v>413.32</v>
      </c>
      <c r="R2239" s="5">
        <f t="shared" si="137"/>
        <v>196.6</v>
      </c>
      <c r="S2239" s="5">
        <f t="shared" si="138"/>
        <v>216.72</v>
      </c>
      <c r="T2239" s="7">
        <f t="shared" si="139"/>
        <v>0.5243394948224136</v>
      </c>
    </row>
    <row r="2240" spans="1:20" ht="15.5" x14ac:dyDescent="0.35">
      <c r="A2240" s="1">
        <v>1185</v>
      </c>
      <c r="B2240" s="2">
        <v>46327</v>
      </c>
      <c r="C2240" s="3">
        <f>YEAR(SalesDataTable[[#This Row],[Order Date]])</f>
        <v>2026</v>
      </c>
      <c r="D2240" s="8" t="str">
        <f>"Q"&amp;ROUNDUP(MONTH(SalesDataTable[[#This Row],[Order Date]])/3,0)</f>
        <v>Q4</v>
      </c>
      <c r="E2240" s="3">
        <f>MONTH(SalesDataTable[[#This Row],[Order Date]])</f>
        <v>11</v>
      </c>
      <c r="F2240" s="3" t="str">
        <f>TEXT(SalesDataTable[[#This Row],[Order Date]],"MMM")</f>
        <v>Nov</v>
      </c>
      <c r="G2240" s="3" t="s">
        <v>20</v>
      </c>
      <c r="H2240" s="3" t="s">
        <v>33</v>
      </c>
      <c r="I2240" s="3" t="s">
        <v>8</v>
      </c>
      <c r="J2240" s="3" t="s">
        <v>16</v>
      </c>
      <c r="K2240" s="3" t="s">
        <v>14</v>
      </c>
      <c r="L2240" s="3" t="s">
        <v>15</v>
      </c>
      <c r="M2240" s="4">
        <v>5</v>
      </c>
      <c r="N2240" s="5">
        <v>37.08</v>
      </c>
      <c r="O2240" s="6">
        <v>0.15</v>
      </c>
      <c r="P2240" s="5">
        <v>13.27</v>
      </c>
      <c r="Q2240" s="5">
        <f t="shared" si="136"/>
        <v>157.58999999999997</v>
      </c>
      <c r="R2240" s="5">
        <f t="shared" si="137"/>
        <v>66.349999999999994</v>
      </c>
      <c r="S2240" s="5">
        <f t="shared" si="138"/>
        <v>91.239999999999981</v>
      </c>
      <c r="T2240" s="7">
        <f t="shared" si="139"/>
        <v>0.57897074687480166</v>
      </c>
    </row>
    <row r="2241" spans="1:20" ht="15.5" x14ac:dyDescent="0.35">
      <c r="A2241" s="1">
        <v>1248</v>
      </c>
      <c r="B2241" s="2">
        <v>46327</v>
      </c>
      <c r="C2241" s="3">
        <f>YEAR(SalesDataTable[[#This Row],[Order Date]])</f>
        <v>2026</v>
      </c>
      <c r="D2241" s="8" t="str">
        <f>"Q"&amp;ROUNDUP(MONTH(SalesDataTable[[#This Row],[Order Date]])/3,0)</f>
        <v>Q4</v>
      </c>
      <c r="E2241" s="3">
        <f>MONTH(SalesDataTable[[#This Row],[Order Date]])</f>
        <v>11</v>
      </c>
      <c r="F2241" s="3" t="str">
        <f>TEXT(SalesDataTable[[#This Row],[Order Date]],"MMM")</f>
        <v>Nov</v>
      </c>
      <c r="G2241" s="3" t="s">
        <v>0</v>
      </c>
      <c r="H2241" s="3" t="s">
        <v>1</v>
      </c>
      <c r="I2241" s="3" t="s">
        <v>8</v>
      </c>
      <c r="J2241" s="3" t="s">
        <v>16</v>
      </c>
      <c r="K2241" s="3" t="s">
        <v>14</v>
      </c>
      <c r="L2241" s="3" t="s">
        <v>44</v>
      </c>
      <c r="M2241" s="4">
        <v>5</v>
      </c>
      <c r="N2241" s="5">
        <v>132.33000000000001</v>
      </c>
      <c r="O2241" s="6">
        <v>0.2</v>
      </c>
      <c r="P2241" s="5">
        <v>65.2</v>
      </c>
      <c r="Q2241" s="5">
        <f t="shared" si="136"/>
        <v>529.32000000000005</v>
      </c>
      <c r="R2241" s="5">
        <f t="shared" si="137"/>
        <v>326</v>
      </c>
      <c r="S2241" s="5">
        <f t="shared" si="138"/>
        <v>203.32000000000005</v>
      </c>
      <c r="T2241" s="7">
        <f t="shared" si="139"/>
        <v>0.3841154689034989</v>
      </c>
    </row>
    <row r="2242" spans="1:20" ht="15.5" x14ac:dyDescent="0.35">
      <c r="A2242" s="1">
        <v>2129</v>
      </c>
      <c r="B2242" s="2">
        <v>46327</v>
      </c>
      <c r="C2242" s="3">
        <f>YEAR(SalesDataTable[[#This Row],[Order Date]])</f>
        <v>2026</v>
      </c>
      <c r="D2242" s="8" t="str">
        <f>"Q"&amp;ROUNDUP(MONTH(SalesDataTable[[#This Row],[Order Date]])/3,0)</f>
        <v>Q4</v>
      </c>
      <c r="E2242" s="3">
        <f>MONTH(SalesDataTable[[#This Row],[Order Date]])</f>
        <v>11</v>
      </c>
      <c r="F2242" s="3" t="str">
        <f>TEXT(SalesDataTable[[#This Row],[Order Date]],"MMM")</f>
        <v>Nov</v>
      </c>
      <c r="G2242" s="3" t="s">
        <v>20</v>
      </c>
      <c r="H2242" s="3" t="s">
        <v>47</v>
      </c>
      <c r="I2242" s="3" t="s">
        <v>19</v>
      </c>
      <c r="J2242" s="3" t="s">
        <v>13</v>
      </c>
      <c r="K2242" s="3" t="s">
        <v>4</v>
      </c>
      <c r="L2242" s="3" t="s">
        <v>22</v>
      </c>
      <c r="M2242" s="4">
        <v>2</v>
      </c>
      <c r="N2242" s="5">
        <v>50.43</v>
      </c>
      <c r="O2242" s="6">
        <v>0</v>
      </c>
      <c r="P2242" s="5">
        <v>22.54</v>
      </c>
      <c r="Q2242" s="5">
        <f t="shared" ref="Q2242:Q2305" si="140">M2242*N2242*(1-O2242)</f>
        <v>100.86</v>
      </c>
      <c r="R2242" s="5">
        <f t="shared" ref="R2242:R2305" si="141">M2242*P2242</f>
        <v>45.08</v>
      </c>
      <c r="S2242" s="5">
        <f t="shared" ref="S2242:S2305" si="142">Q2242-R2242</f>
        <v>55.78</v>
      </c>
      <c r="T2242" s="7">
        <f t="shared" ref="T2242:T2305" si="143">IFERROR(S2242/Q2242,0)</f>
        <v>0.55304382312115807</v>
      </c>
    </row>
    <row r="2243" spans="1:20" ht="15.5" x14ac:dyDescent="0.35">
      <c r="A2243" s="1">
        <v>2850</v>
      </c>
      <c r="B2243" s="2">
        <v>46327</v>
      </c>
      <c r="C2243" s="3">
        <f>YEAR(SalesDataTable[[#This Row],[Order Date]])</f>
        <v>2026</v>
      </c>
      <c r="D2243" s="8" t="str">
        <f>"Q"&amp;ROUNDUP(MONTH(SalesDataTable[[#This Row],[Order Date]])/3,0)</f>
        <v>Q4</v>
      </c>
      <c r="E2243" s="3">
        <f>MONTH(SalesDataTable[[#This Row],[Order Date]])</f>
        <v>11</v>
      </c>
      <c r="F2243" s="3" t="str">
        <f>TEXT(SalesDataTable[[#This Row],[Order Date]],"MMM")</f>
        <v>Nov</v>
      </c>
      <c r="G2243" s="3" t="s">
        <v>11</v>
      </c>
      <c r="H2243" s="3" t="s">
        <v>12</v>
      </c>
      <c r="I2243" s="3" t="s">
        <v>8</v>
      </c>
      <c r="J2243" s="3" t="s">
        <v>3</v>
      </c>
      <c r="K2243" s="3" t="s">
        <v>34</v>
      </c>
      <c r="L2243" s="3" t="s">
        <v>45</v>
      </c>
      <c r="M2243" s="4">
        <v>3</v>
      </c>
      <c r="N2243" s="5">
        <v>50.05</v>
      </c>
      <c r="O2243" s="6">
        <v>0.15</v>
      </c>
      <c r="P2243" s="5">
        <v>22.36</v>
      </c>
      <c r="Q2243" s="5">
        <f t="shared" si="140"/>
        <v>127.62749999999998</v>
      </c>
      <c r="R2243" s="5">
        <f t="shared" si="141"/>
        <v>67.08</v>
      </c>
      <c r="S2243" s="5">
        <f t="shared" si="142"/>
        <v>60.547499999999985</v>
      </c>
      <c r="T2243" s="7">
        <f t="shared" si="143"/>
        <v>0.47440794499618022</v>
      </c>
    </row>
    <row r="2244" spans="1:20" ht="15.5" x14ac:dyDescent="0.35">
      <c r="A2244" s="1">
        <v>3477</v>
      </c>
      <c r="B2244" s="2">
        <v>46327</v>
      </c>
      <c r="C2244" s="3">
        <f>YEAR(SalesDataTable[[#This Row],[Order Date]])</f>
        <v>2026</v>
      </c>
      <c r="D2244" s="8" t="str">
        <f>"Q"&amp;ROUNDUP(MONTH(SalesDataTable[[#This Row],[Order Date]])/3,0)</f>
        <v>Q4</v>
      </c>
      <c r="E2244" s="3">
        <f>MONTH(SalesDataTable[[#This Row],[Order Date]])</f>
        <v>11</v>
      </c>
      <c r="F2244" s="3" t="str">
        <f>TEXT(SalesDataTable[[#This Row],[Order Date]],"MMM")</f>
        <v>Nov</v>
      </c>
      <c r="G2244" s="3" t="s">
        <v>20</v>
      </c>
      <c r="H2244" s="3" t="s">
        <v>47</v>
      </c>
      <c r="I2244" s="3" t="s">
        <v>2</v>
      </c>
      <c r="J2244" s="3" t="s">
        <v>3</v>
      </c>
      <c r="K2244" s="3" t="s">
        <v>23</v>
      </c>
      <c r="L2244" s="3" t="s">
        <v>29</v>
      </c>
      <c r="M2244" s="4">
        <v>1</v>
      </c>
      <c r="N2244" s="5">
        <v>197.14</v>
      </c>
      <c r="O2244" s="6">
        <v>0.05</v>
      </c>
      <c r="P2244" s="5">
        <v>102.87</v>
      </c>
      <c r="Q2244" s="5">
        <f t="shared" si="140"/>
        <v>187.28299999999999</v>
      </c>
      <c r="R2244" s="5">
        <f t="shared" si="141"/>
        <v>102.87</v>
      </c>
      <c r="S2244" s="5">
        <f t="shared" si="142"/>
        <v>84.412999999999982</v>
      </c>
      <c r="T2244" s="7">
        <f t="shared" si="143"/>
        <v>0.45072430492890431</v>
      </c>
    </row>
    <row r="2245" spans="1:20" ht="15.5" x14ac:dyDescent="0.35">
      <c r="A2245" s="1">
        <v>4673</v>
      </c>
      <c r="B2245" s="2">
        <v>46327</v>
      </c>
      <c r="C2245" s="3">
        <f>YEAR(SalesDataTable[[#This Row],[Order Date]])</f>
        <v>2026</v>
      </c>
      <c r="D2245" s="8" t="str">
        <f>"Q"&amp;ROUNDUP(MONTH(SalesDataTable[[#This Row],[Order Date]])/3,0)</f>
        <v>Q4</v>
      </c>
      <c r="E2245" s="3">
        <f>MONTH(SalesDataTable[[#This Row],[Order Date]])</f>
        <v>11</v>
      </c>
      <c r="F2245" s="3" t="str">
        <f>TEXT(SalesDataTable[[#This Row],[Order Date]],"MMM")</f>
        <v>Nov</v>
      </c>
      <c r="G2245" s="3" t="s">
        <v>0</v>
      </c>
      <c r="H2245" s="3" t="s">
        <v>1</v>
      </c>
      <c r="I2245" s="3" t="s">
        <v>8</v>
      </c>
      <c r="J2245" s="3" t="s">
        <v>16</v>
      </c>
      <c r="K2245" s="3" t="s">
        <v>9</v>
      </c>
      <c r="L2245" s="3" t="s">
        <v>46</v>
      </c>
      <c r="M2245" s="4">
        <v>5</v>
      </c>
      <c r="N2245" s="5">
        <v>72.13</v>
      </c>
      <c r="O2245" s="6">
        <v>0.1</v>
      </c>
      <c r="P2245" s="5">
        <v>31.41</v>
      </c>
      <c r="Q2245" s="5">
        <f t="shared" si="140"/>
        <v>324.58499999999998</v>
      </c>
      <c r="R2245" s="5">
        <f t="shared" si="141"/>
        <v>157.05000000000001</v>
      </c>
      <c r="S2245" s="5">
        <f t="shared" si="142"/>
        <v>167.53499999999997</v>
      </c>
      <c r="T2245" s="7">
        <f t="shared" si="143"/>
        <v>0.51615139331762094</v>
      </c>
    </row>
    <row r="2246" spans="1:20" ht="15.5" x14ac:dyDescent="0.35">
      <c r="A2246" s="1">
        <v>4679</v>
      </c>
      <c r="B2246" s="2">
        <v>46327</v>
      </c>
      <c r="C2246" s="3">
        <f>YEAR(SalesDataTable[[#This Row],[Order Date]])</f>
        <v>2026</v>
      </c>
      <c r="D2246" s="8" t="str">
        <f>"Q"&amp;ROUNDUP(MONTH(SalesDataTable[[#This Row],[Order Date]])/3,0)</f>
        <v>Q4</v>
      </c>
      <c r="E2246" s="3">
        <f>MONTH(SalesDataTable[[#This Row],[Order Date]])</f>
        <v>11</v>
      </c>
      <c r="F2246" s="3" t="str">
        <f>TEXT(SalesDataTable[[#This Row],[Order Date]],"MMM")</f>
        <v>Nov</v>
      </c>
      <c r="G2246" s="3" t="s">
        <v>6</v>
      </c>
      <c r="H2246" s="3" t="s">
        <v>43</v>
      </c>
      <c r="I2246" s="3" t="s">
        <v>8</v>
      </c>
      <c r="J2246" s="3" t="s">
        <v>3</v>
      </c>
      <c r="K2246" s="3" t="s">
        <v>23</v>
      </c>
      <c r="L2246" s="3" t="s">
        <v>24</v>
      </c>
      <c r="M2246" s="4">
        <v>8</v>
      </c>
      <c r="N2246" s="5">
        <v>341.51</v>
      </c>
      <c r="O2246" s="6">
        <v>0.1</v>
      </c>
      <c r="P2246" s="5">
        <v>200.1</v>
      </c>
      <c r="Q2246" s="5">
        <f t="shared" si="140"/>
        <v>2458.8719999999998</v>
      </c>
      <c r="R2246" s="5">
        <f t="shared" si="141"/>
        <v>1600.8</v>
      </c>
      <c r="S2246" s="5">
        <f t="shared" si="142"/>
        <v>858.07199999999989</v>
      </c>
      <c r="T2246" s="7">
        <f t="shared" si="143"/>
        <v>0.34896977150498276</v>
      </c>
    </row>
    <row r="2247" spans="1:20" ht="15.5" x14ac:dyDescent="0.35">
      <c r="A2247" s="1">
        <v>4809</v>
      </c>
      <c r="B2247" s="2">
        <v>46327</v>
      </c>
      <c r="C2247" s="3">
        <f>YEAR(SalesDataTable[[#This Row],[Order Date]])</f>
        <v>2026</v>
      </c>
      <c r="D2247" s="8" t="str">
        <f>"Q"&amp;ROUNDUP(MONTH(SalesDataTable[[#This Row],[Order Date]])/3,0)</f>
        <v>Q4</v>
      </c>
      <c r="E2247" s="3">
        <f>MONTH(SalesDataTable[[#This Row],[Order Date]])</f>
        <v>11</v>
      </c>
      <c r="F2247" s="3" t="str">
        <f>TEXT(SalesDataTable[[#This Row],[Order Date]],"MMM")</f>
        <v>Nov</v>
      </c>
      <c r="G2247" s="3" t="s">
        <v>6</v>
      </c>
      <c r="H2247" s="3" t="s">
        <v>41</v>
      </c>
      <c r="I2247" s="3" t="s">
        <v>2</v>
      </c>
      <c r="J2247" s="3" t="s">
        <v>13</v>
      </c>
      <c r="K2247" s="3" t="s">
        <v>14</v>
      </c>
      <c r="L2247" s="3" t="s">
        <v>15</v>
      </c>
      <c r="M2247" s="4">
        <v>1</v>
      </c>
      <c r="N2247" s="5">
        <v>36.47</v>
      </c>
      <c r="O2247" s="6">
        <v>0.05</v>
      </c>
      <c r="P2247" s="5">
        <v>13.88</v>
      </c>
      <c r="Q2247" s="5">
        <f t="shared" si="140"/>
        <v>34.646499999999996</v>
      </c>
      <c r="R2247" s="5">
        <f t="shared" si="141"/>
        <v>13.88</v>
      </c>
      <c r="S2247" s="5">
        <f t="shared" si="142"/>
        <v>20.766499999999994</v>
      </c>
      <c r="T2247" s="7">
        <f t="shared" si="143"/>
        <v>0.59938233299178834</v>
      </c>
    </row>
    <row r="2248" spans="1:20" ht="15.5" x14ac:dyDescent="0.35">
      <c r="A2248" s="1">
        <v>4849</v>
      </c>
      <c r="B2248" s="2">
        <v>46327</v>
      </c>
      <c r="C2248" s="3">
        <f>YEAR(SalesDataTable[[#This Row],[Order Date]])</f>
        <v>2026</v>
      </c>
      <c r="D2248" s="8" t="str">
        <f>"Q"&amp;ROUNDUP(MONTH(SalesDataTable[[#This Row],[Order Date]])/3,0)</f>
        <v>Q4</v>
      </c>
      <c r="E2248" s="3">
        <f>MONTH(SalesDataTable[[#This Row],[Order Date]])</f>
        <v>11</v>
      </c>
      <c r="F2248" s="3" t="str">
        <f>TEXT(SalesDataTable[[#This Row],[Order Date]],"MMM")</f>
        <v>Nov</v>
      </c>
      <c r="G2248" s="3" t="s">
        <v>0</v>
      </c>
      <c r="H2248" s="3" t="s">
        <v>1</v>
      </c>
      <c r="I2248" s="3" t="s">
        <v>2</v>
      </c>
      <c r="J2248" s="3" t="s">
        <v>13</v>
      </c>
      <c r="K2248" s="3" t="s">
        <v>14</v>
      </c>
      <c r="L2248" s="3" t="s">
        <v>15</v>
      </c>
      <c r="M2248" s="4">
        <v>4</v>
      </c>
      <c r="N2248" s="5">
        <v>35.69</v>
      </c>
      <c r="O2248" s="6">
        <v>0.15</v>
      </c>
      <c r="P2248" s="5">
        <v>13.52</v>
      </c>
      <c r="Q2248" s="5">
        <f t="shared" si="140"/>
        <v>121.34599999999999</v>
      </c>
      <c r="R2248" s="5">
        <f t="shared" si="141"/>
        <v>54.08</v>
      </c>
      <c r="S2248" s="5">
        <f t="shared" si="142"/>
        <v>67.265999999999991</v>
      </c>
      <c r="T2248" s="7">
        <f t="shared" si="143"/>
        <v>0.55433224004087478</v>
      </c>
    </row>
    <row r="2249" spans="1:20" ht="15.5" x14ac:dyDescent="0.35">
      <c r="A2249" s="1">
        <v>436</v>
      </c>
      <c r="B2249" s="2">
        <v>46328</v>
      </c>
      <c r="C2249" s="3">
        <f>YEAR(SalesDataTable[[#This Row],[Order Date]])</f>
        <v>2026</v>
      </c>
      <c r="D2249" s="8" t="str">
        <f>"Q"&amp;ROUNDUP(MONTH(SalesDataTable[[#This Row],[Order Date]])/3,0)</f>
        <v>Q4</v>
      </c>
      <c r="E2249" s="3">
        <f>MONTH(SalesDataTable[[#This Row],[Order Date]])</f>
        <v>11</v>
      </c>
      <c r="F2249" s="3" t="str">
        <f>TEXT(SalesDataTable[[#This Row],[Order Date]],"MMM")</f>
        <v>Nov</v>
      </c>
      <c r="G2249" s="3" t="s">
        <v>11</v>
      </c>
      <c r="H2249" s="3" t="s">
        <v>39</v>
      </c>
      <c r="I2249" s="3" t="s">
        <v>2</v>
      </c>
      <c r="J2249" s="3" t="s">
        <v>13</v>
      </c>
      <c r="K2249" s="3" t="s">
        <v>14</v>
      </c>
      <c r="L2249" s="3" t="s">
        <v>15</v>
      </c>
      <c r="M2249" s="4">
        <v>2</v>
      </c>
      <c r="N2249" s="5">
        <v>35.340000000000003</v>
      </c>
      <c r="O2249" s="6">
        <v>0.1</v>
      </c>
      <c r="P2249" s="5">
        <v>13.82</v>
      </c>
      <c r="Q2249" s="5">
        <f t="shared" si="140"/>
        <v>63.612000000000009</v>
      </c>
      <c r="R2249" s="5">
        <f t="shared" si="141"/>
        <v>27.64</v>
      </c>
      <c r="S2249" s="5">
        <f t="shared" si="142"/>
        <v>35.972000000000008</v>
      </c>
      <c r="T2249" s="7">
        <f t="shared" si="143"/>
        <v>0.56549078790165386</v>
      </c>
    </row>
    <row r="2250" spans="1:20" ht="15.5" x14ac:dyDescent="0.35">
      <c r="A2250" s="1">
        <v>879</v>
      </c>
      <c r="B2250" s="2">
        <v>46328</v>
      </c>
      <c r="C2250" s="3">
        <f>YEAR(SalesDataTable[[#This Row],[Order Date]])</f>
        <v>2026</v>
      </c>
      <c r="D2250" s="8" t="str">
        <f>"Q"&amp;ROUNDUP(MONTH(SalesDataTable[[#This Row],[Order Date]])/3,0)</f>
        <v>Q4</v>
      </c>
      <c r="E2250" s="3">
        <f>MONTH(SalesDataTable[[#This Row],[Order Date]])</f>
        <v>11</v>
      </c>
      <c r="F2250" s="3" t="str">
        <f>TEXT(SalesDataTable[[#This Row],[Order Date]],"MMM")</f>
        <v>Nov</v>
      </c>
      <c r="G2250" s="3" t="s">
        <v>11</v>
      </c>
      <c r="H2250" s="3" t="s">
        <v>39</v>
      </c>
      <c r="I2250" s="3" t="s">
        <v>2</v>
      </c>
      <c r="J2250" s="3" t="s">
        <v>13</v>
      </c>
      <c r="K2250" s="3" t="s">
        <v>14</v>
      </c>
      <c r="L2250" s="3" t="s">
        <v>32</v>
      </c>
      <c r="M2250" s="4">
        <v>4</v>
      </c>
      <c r="N2250" s="5">
        <v>46.8</v>
      </c>
      <c r="O2250" s="6">
        <v>0.05</v>
      </c>
      <c r="P2250" s="5">
        <v>18.52</v>
      </c>
      <c r="Q2250" s="5">
        <f t="shared" si="140"/>
        <v>177.83999999999997</v>
      </c>
      <c r="R2250" s="5">
        <f t="shared" si="141"/>
        <v>74.08</v>
      </c>
      <c r="S2250" s="5">
        <f t="shared" si="142"/>
        <v>103.75999999999998</v>
      </c>
      <c r="T2250" s="7">
        <f t="shared" si="143"/>
        <v>0.58344579397210972</v>
      </c>
    </row>
    <row r="2251" spans="1:20" ht="15.5" x14ac:dyDescent="0.35">
      <c r="A2251" s="1">
        <v>955</v>
      </c>
      <c r="B2251" s="2">
        <v>46328</v>
      </c>
      <c r="C2251" s="3">
        <f>YEAR(SalesDataTable[[#This Row],[Order Date]])</f>
        <v>2026</v>
      </c>
      <c r="D2251" s="8" t="str">
        <f>"Q"&amp;ROUNDUP(MONTH(SalesDataTable[[#This Row],[Order Date]])/3,0)</f>
        <v>Q4</v>
      </c>
      <c r="E2251" s="3">
        <f>MONTH(SalesDataTable[[#This Row],[Order Date]])</f>
        <v>11</v>
      </c>
      <c r="F2251" s="3" t="str">
        <f>TEXT(SalesDataTable[[#This Row],[Order Date]],"MMM")</f>
        <v>Nov</v>
      </c>
      <c r="G2251" s="3" t="s">
        <v>20</v>
      </c>
      <c r="H2251" s="3" t="s">
        <v>47</v>
      </c>
      <c r="I2251" s="3" t="s">
        <v>19</v>
      </c>
      <c r="J2251" s="3" t="s">
        <v>13</v>
      </c>
      <c r="K2251" s="3" t="s">
        <v>23</v>
      </c>
      <c r="L2251" s="3" t="s">
        <v>29</v>
      </c>
      <c r="M2251" s="4">
        <v>1</v>
      </c>
      <c r="N2251" s="5">
        <v>198.34</v>
      </c>
      <c r="O2251" s="6">
        <v>0.05</v>
      </c>
      <c r="P2251" s="5">
        <v>103.2</v>
      </c>
      <c r="Q2251" s="5">
        <f t="shared" si="140"/>
        <v>188.423</v>
      </c>
      <c r="R2251" s="5">
        <f t="shared" si="141"/>
        <v>103.2</v>
      </c>
      <c r="S2251" s="5">
        <f t="shared" si="142"/>
        <v>85.222999999999999</v>
      </c>
      <c r="T2251" s="7">
        <f t="shared" si="143"/>
        <v>0.45229616341954004</v>
      </c>
    </row>
    <row r="2252" spans="1:20" ht="15.5" x14ac:dyDescent="0.35">
      <c r="A2252" s="1">
        <v>1068</v>
      </c>
      <c r="B2252" s="2">
        <v>46328</v>
      </c>
      <c r="C2252" s="3">
        <f>YEAR(SalesDataTable[[#This Row],[Order Date]])</f>
        <v>2026</v>
      </c>
      <c r="D2252" s="8" t="str">
        <f>"Q"&amp;ROUNDUP(MONTH(SalesDataTable[[#This Row],[Order Date]])/3,0)</f>
        <v>Q4</v>
      </c>
      <c r="E2252" s="3">
        <f>MONTH(SalesDataTable[[#This Row],[Order Date]])</f>
        <v>11</v>
      </c>
      <c r="F2252" s="3" t="str">
        <f>TEXT(SalesDataTable[[#This Row],[Order Date]],"MMM")</f>
        <v>Nov</v>
      </c>
      <c r="G2252" s="3" t="s">
        <v>6</v>
      </c>
      <c r="H2252" s="3" t="s">
        <v>27</v>
      </c>
      <c r="I2252" s="3" t="s">
        <v>2</v>
      </c>
      <c r="J2252" s="3" t="s">
        <v>3</v>
      </c>
      <c r="K2252" s="3" t="s">
        <v>34</v>
      </c>
      <c r="L2252" s="3" t="s">
        <v>38</v>
      </c>
      <c r="M2252" s="4">
        <v>5</v>
      </c>
      <c r="N2252" s="5">
        <v>122.26</v>
      </c>
      <c r="O2252" s="6">
        <v>0.1</v>
      </c>
      <c r="P2252" s="5">
        <v>68.3</v>
      </c>
      <c r="Q2252" s="5">
        <f t="shared" si="140"/>
        <v>550.17000000000007</v>
      </c>
      <c r="R2252" s="5">
        <f t="shared" si="141"/>
        <v>341.5</v>
      </c>
      <c r="S2252" s="5">
        <f t="shared" si="142"/>
        <v>208.67000000000007</v>
      </c>
      <c r="T2252" s="7">
        <f t="shared" si="143"/>
        <v>0.37928276714470083</v>
      </c>
    </row>
    <row r="2253" spans="1:20" ht="15.5" x14ac:dyDescent="0.35">
      <c r="A2253" s="1">
        <v>1733</v>
      </c>
      <c r="B2253" s="2">
        <v>46328</v>
      </c>
      <c r="C2253" s="3">
        <f>YEAR(SalesDataTable[[#This Row],[Order Date]])</f>
        <v>2026</v>
      </c>
      <c r="D2253" s="8" t="str">
        <f>"Q"&amp;ROUNDUP(MONTH(SalesDataTable[[#This Row],[Order Date]])/3,0)</f>
        <v>Q4</v>
      </c>
      <c r="E2253" s="3">
        <f>MONTH(SalesDataTable[[#This Row],[Order Date]])</f>
        <v>11</v>
      </c>
      <c r="F2253" s="3" t="str">
        <f>TEXT(SalesDataTable[[#This Row],[Order Date]],"MMM")</f>
        <v>Nov</v>
      </c>
      <c r="G2253" s="3" t="s">
        <v>0</v>
      </c>
      <c r="H2253" s="3" t="s">
        <v>36</v>
      </c>
      <c r="I2253" s="3" t="s">
        <v>8</v>
      </c>
      <c r="J2253" s="3" t="s">
        <v>3</v>
      </c>
      <c r="K2253" s="3" t="s">
        <v>9</v>
      </c>
      <c r="L2253" s="3" t="s">
        <v>46</v>
      </c>
      <c r="M2253" s="4">
        <v>3</v>
      </c>
      <c r="N2253" s="5">
        <v>71.12</v>
      </c>
      <c r="O2253" s="6">
        <v>0.15</v>
      </c>
      <c r="P2253" s="5">
        <v>33.090000000000003</v>
      </c>
      <c r="Q2253" s="5">
        <f t="shared" si="140"/>
        <v>181.35599999999999</v>
      </c>
      <c r="R2253" s="5">
        <f t="shared" si="141"/>
        <v>99.27000000000001</v>
      </c>
      <c r="S2253" s="5">
        <f t="shared" si="142"/>
        <v>82.085999999999984</v>
      </c>
      <c r="T2253" s="7">
        <f t="shared" si="143"/>
        <v>0.45262356911268437</v>
      </c>
    </row>
    <row r="2254" spans="1:20" ht="15.5" x14ac:dyDescent="0.35">
      <c r="A2254" s="1">
        <v>3270</v>
      </c>
      <c r="B2254" s="2">
        <v>46328</v>
      </c>
      <c r="C2254" s="3">
        <f>YEAR(SalesDataTable[[#This Row],[Order Date]])</f>
        <v>2026</v>
      </c>
      <c r="D2254" s="8" t="str">
        <f>"Q"&amp;ROUNDUP(MONTH(SalesDataTable[[#This Row],[Order Date]])/3,0)</f>
        <v>Q4</v>
      </c>
      <c r="E2254" s="3">
        <f>MONTH(SalesDataTable[[#This Row],[Order Date]])</f>
        <v>11</v>
      </c>
      <c r="F2254" s="3" t="str">
        <f>TEXT(SalesDataTable[[#This Row],[Order Date]],"MMM")</f>
        <v>Nov</v>
      </c>
      <c r="G2254" s="3" t="s">
        <v>6</v>
      </c>
      <c r="H2254" s="3" t="s">
        <v>43</v>
      </c>
      <c r="I2254" s="3" t="s">
        <v>19</v>
      </c>
      <c r="J2254" s="3" t="s">
        <v>3</v>
      </c>
      <c r="K2254" s="3" t="s">
        <v>4</v>
      </c>
      <c r="L2254" s="3" t="s">
        <v>5</v>
      </c>
      <c r="M2254" s="4">
        <v>2</v>
      </c>
      <c r="N2254" s="5">
        <v>81.900000000000006</v>
      </c>
      <c r="O2254" s="6">
        <v>0.15</v>
      </c>
      <c r="P2254" s="5">
        <v>41.91</v>
      </c>
      <c r="Q2254" s="5">
        <f t="shared" si="140"/>
        <v>139.23000000000002</v>
      </c>
      <c r="R2254" s="5">
        <f t="shared" si="141"/>
        <v>83.82</v>
      </c>
      <c r="S2254" s="5">
        <f t="shared" si="142"/>
        <v>55.410000000000025</v>
      </c>
      <c r="T2254" s="7">
        <f t="shared" si="143"/>
        <v>0.39797457444516282</v>
      </c>
    </row>
    <row r="2255" spans="1:20" ht="15.5" x14ac:dyDescent="0.35">
      <c r="A2255" s="1">
        <v>3484</v>
      </c>
      <c r="B2255" s="2">
        <v>46328</v>
      </c>
      <c r="C2255" s="3">
        <f>YEAR(SalesDataTable[[#This Row],[Order Date]])</f>
        <v>2026</v>
      </c>
      <c r="D2255" s="8" t="str">
        <f>"Q"&amp;ROUNDUP(MONTH(SalesDataTable[[#This Row],[Order Date]])/3,0)</f>
        <v>Q4</v>
      </c>
      <c r="E2255" s="3">
        <f>MONTH(SalesDataTable[[#This Row],[Order Date]])</f>
        <v>11</v>
      </c>
      <c r="F2255" s="3" t="str">
        <f>TEXT(SalesDataTable[[#This Row],[Order Date]],"MMM")</f>
        <v>Nov</v>
      </c>
      <c r="G2255" s="3" t="s">
        <v>11</v>
      </c>
      <c r="H2255" s="3" t="s">
        <v>12</v>
      </c>
      <c r="I2255" s="3" t="s">
        <v>28</v>
      </c>
      <c r="J2255" s="3" t="s">
        <v>3</v>
      </c>
      <c r="K2255" s="3" t="s">
        <v>14</v>
      </c>
      <c r="L2255" s="3" t="s">
        <v>48</v>
      </c>
      <c r="M2255" s="4">
        <v>4</v>
      </c>
      <c r="N2255" s="5">
        <v>165.12</v>
      </c>
      <c r="O2255" s="6">
        <v>0.05</v>
      </c>
      <c r="P2255" s="5">
        <v>89.65</v>
      </c>
      <c r="Q2255" s="5">
        <f t="shared" si="140"/>
        <v>627.45600000000002</v>
      </c>
      <c r="R2255" s="5">
        <f t="shared" si="141"/>
        <v>358.6</v>
      </c>
      <c r="S2255" s="5">
        <f t="shared" si="142"/>
        <v>268.85599999999999</v>
      </c>
      <c r="T2255" s="7">
        <f t="shared" si="143"/>
        <v>0.42848582211342306</v>
      </c>
    </row>
    <row r="2256" spans="1:20" ht="15.5" x14ac:dyDescent="0.35">
      <c r="A2256" s="1">
        <v>3608</v>
      </c>
      <c r="B2256" s="2">
        <v>46328</v>
      </c>
      <c r="C2256" s="3">
        <f>YEAR(SalesDataTable[[#This Row],[Order Date]])</f>
        <v>2026</v>
      </c>
      <c r="D2256" s="8" t="str">
        <f>"Q"&amp;ROUNDUP(MONTH(SalesDataTable[[#This Row],[Order Date]])/3,0)</f>
        <v>Q4</v>
      </c>
      <c r="E2256" s="3">
        <f>MONTH(SalesDataTable[[#This Row],[Order Date]])</f>
        <v>11</v>
      </c>
      <c r="F2256" s="3" t="str">
        <f>TEXT(SalesDataTable[[#This Row],[Order Date]],"MMM")</f>
        <v>Nov</v>
      </c>
      <c r="G2256" s="3" t="s">
        <v>20</v>
      </c>
      <c r="H2256" s="3" t="s">
        <v>33</v>
      </c>
      <c r="I2256" s="3" t="s">
        <v>19</v>
      </c>
      <c r="J2256" s="3" t="s">
        <v>13</v>
      </c>
      <c r="K2256" s="3" t="s">
        <v>9</v>
      </c>
      <c r="L2256" s="3" t="s">
        <v>10</v>
      </c>
      <c r="M2256" s="4">
        <v>1</v>
      </c>
      <c r="N2256" s="5">
        <v>91.35</v>
      </c>
      <c r="O2256" s="6">
        <v>0</v>
      </c>
      <c r="P2256" s="5">
        <v>45.5</v>
      </c>
      <c r="Q2256" s="5">
        <f t="shared" si="140"/>
        <v>91.35</v>
      </c>
      <c r="R2256" s="5">
        <f t="shared" si="141"/>
        <v>45.5</v>
      </c>
      <c r="S2256" s="5">
        <f t="shared" si="142"/>
        <v>45.849999999999994</v>
      </c>
      <c r="T2256" s="7">
        <f t="shared" si="143"/>
        <v>0.50191570881226055</v>
      </c>
    </row>
    <row r="2257" spans="1:20" ht="15.5" x14ac:dyDescent="0.35">
      <c r="A2257" s="1">
        <v>4036</v>
      </c>
      <c r="B2257" s="2">
        <v>46328</v>
      </c>
      <c r="C2257" s="3">
        <f>YEAR(SalesDataTable[[#This Row],[Order Date]])</f>
        <v>2026</v>
      </c>
      <c r="D2257" s="8" t="str">
        <f>"Q"&amp;ROUNDUP(MONTH(SalesDataTable[[#This Row],[Order Date]])/3,0)</f>
        <v>Q4</v>
      </c>
      <c r="E2257" s="3">
        <f>MONTH(SalesDataTable[[#This Row],[Order Date]])</f>
        <v>11</v>
      </c>
      <c r="F2257" s="3" t="str">
        <f>TEXT(SalesDataTable[[#This Row],[Order Date]],"MMM")</f>
        <v>Nov</v>
      </c>
      <c r="G2257" s="3" t="s">
        <v>11</v>
      </c>
      <c r="H2257" s="3" t="s">
        <v>18</v>
      </c>
      <c r="I2257" s="3" t="s">
        <v>2</v>
      </c>
      <c r="J2257" s="3" t="s">
        <v>16</v>
      </c>
      <c r="K2257" s="3" t="s">
        <v>34</v>
      </c>
      <c r="L2257" s="3" t="s">
        <v>42</v>
      </c>
      <c r="M2257" s="4">
        <v>1</v>
      </c>
      <c r="N2257" s="5">
        <v>36.96</v>
      </c>
      <c r="O2257" s="6">
        <v>0.1</v>
      </c>
      <c r="P2257" s="5">
        <v>14.18</v>
      </c>
      <c r="Q2257" s="5">
        <f t="shared" si="140"/>
        <v>33.264000000000003</v>
      </c>
      <c r="R2257" s="5">
        <f t="shared" si="141"/>
        <v>14.18</v>
      </c>
      <c r="S2257" s="5">
        <f t="shared" si="142"/>
        <v>19.084000000000003</v>
      </c>
      <c r="T2257" s="7">
        <f t="shared" si="143"/>
        <v>0.57371332371332373</v>
      </c>
    </row>
    <row r="2258" spans="1:20" ht="15.5" x14ac:dyDescent="0.35">
      <c r="A2258" s="1">
        <v>408</v>
      </c>
      <c r="B2258" s="2">
        <v>46329</v>
      </c>
      <c r="C2258" s="3">
        <f>YEAR(SalesDataTable[[#This Row],[Order Date]])</f>
        <v>2026</v>
      </c>
      <c r="D2258" s="8" t="str">
        <f>"Q"&amp;ROUNDUP(MONTH(SalesDataTable[[#This Row],[Order Date]])/3,0)</f>
        <v>Q4</v>
      </c>
      <c r="E2258" s="3">
        <f>MONTH(SalesDataTable[[#This Row],[Order Date]])</f>
        <v>11</v>
      </c>
      <c r="F2258" s="3" t="str">
        <f>TEXT(SalesDataTable[[#This Row],[Order Date]],"MMM")</f>
        <v>Nov</v>
      </c>
      <c r="G2258" s="3" t="s">
        <v>20</v>
      </c>
      <c r="H2258" s="3" t="s">
        <v>47</v>
      </c>
      <c r="I2258" s="3" t="s">
        <v>2</v>
      </c>
      <c r="J2258" s="3" t="s">
        <v>3</v>
      </c>
      <c r="K2258" s="3" t="s">
        <v>4</v>
      </c>
      <c r="L2258" s="3" t="s">
        <v>22</v>
      </c>
      <c r="M2258" s="4">
        <v>1</v>
      </c>
      <c r="N2258" s="5">
        <v>49.61</v>
      </c>
      <c r="O2258" s="6">
        <v>0</v>
      </c>
      <c r="P2258" s="5">
        <v>22.8</v>
      </c>
      <c r="Q2258" s="5">
        <f t="shared" si="140"/>
        <v>49.61</v>
      </c>
      <c r="R2258" s="5">
        <f t="shared" si="141"/>
        <v>22.8</v>
      </c>
      <c r="S2258" s="5">
        <f t="shared" si="142"/>
        <v>26.81</v>
      </c>
      <c r="T2258" s="7">
        <f t="shared" si="143"/>
        <v>0.54041523886313236</v>
      </c>
    </row>
    <row r="2259" spans="1:20" ht="15.5" x14ac:dyDescent="0.35">
      <c r="A2259" s="1">
        <v>939</v>
      </c>
      <c r="B2259" s="2">
        <v>46329</v>
      </c>
      <c r="C2259" s="3">
        <f>YEAR(SalesDataTable[[#This Row],[Order Date]])</f>
        <v>2026</v>
      </c>
      <c r="D2259" s="8" t="str">
        <f>"Q"&amp;ROUNDUP(MONTH(SalesDataTable[[#This Row],[Order Date]])/3,0)</f>
        <v>Q4</v>
      </c>
      <c r="E2259" s="3">
        <f>MONTH(SalesDataTable[[#This Row],[Order Date]])</f>
        <v>11</v>
      </c>
      <c r="F2259" s="3" t="str">
        <f>TEXT(SalesDataTable[[#This Row],[Order Date]],"MMM")</f>
        <v>Nov</v>
      </c>
      <c r="G2259" s="3" t="s">
        <v>6</v>
      </c>
      <c r="H2259" s="3" t="s">
        <v>41</v>
      </c>
      <c r="I2259" s="3" t="s">
        <v>19</v>
      </c>
      <c r="J2259" s="3" t="s">
        <v>3</v>
      </c>
      <c r="K2259" s="3" t="s">
        <v>4</v>
      </c>
      <c r="L2259" s="3" t="s">
        <v>22</v>
      </c>
      <c r="M2259" s="4">
        <v>1</v>
      </c>
      <c r="N2259" s="5">
        <v>49.76</v>
      </c>
      <c r="O2259" s="6">
        <v>0.1</v>
      </c>
      <c r="P2259" s="5">
        <v>21.94</v>
      </c>
      <c r="Q2259" s="5">
        <f t="shared" si="140"/>
        <v>44.783999999999999</v>
      </c>
      <c r="R2259" s="5">
        <f t="shared" si="141"/>
        <v>21.94</v>
      </c>
      <c r="S2259" s="5">
        <f t="shared" si="142"/>
        <v>22.843999999999998</v>
      </c>
      <c r="T2259" s="7">
        <f t="shared" si="143"/>
        <v>0.51009289031797067</v>
      </c>
    </row>
    <row r="2260" spans="1:20" ht="15.5" x14ac:dyDescent="0.35">
      <c r="A2260" s="1">
        <v>1022</v>
      </c>
      <c r="B2260" s="2">
        <v>46329</v>
      </c>
      <c r="C2260" s="3">
        <f>YEAR(SalesDataTable[[#This Row],[Order Date]])</f>
        <v>2026</v>
      </c>
      <c r="D2260" s="8" t="str">
        <f>"Q"&amp;ROUNDUP(MONTH(SalesDataTable[[#This Row],[Order Date]])/3,0)</f>
        <v>Q4</v>
      </c>
      <c r="E2260" s="3">
        <f>MONTH(SalesDataTable[[#This Row],[Order Date]])</f>
        <v>11</v>
      </c>
      <c r="F2260" s="3" t="str">
        <f>TEXT(SalesDataTable[[#This Row],[Order Date]],"MMM")</f>
        <v>Nov</v>
      </c>
      <c r="G2260" s="3" t="s">
        <v>20</v>
      </c>
      <c r="H2260" s="3" t="s">
        <v>31</v>
      </c>
      <c r="I2260" s="3" t="s">
        <v>2</v>
      </c>
      <c r="J2260" s="3" t="s">
        <v>3</v>
      </c>
      <c r="K2260" s="3" t="s">
        <v>4</v>
      </c>
      <c r="L2260" s="3" t="s">
        <v>26</v>
      </c>
      <c r="M2260" s="4">
        <v>1</v>
      </c>
      <c r="N2260" s="5">
        <v>39.97</v>
      </c>
      <c r="O2260" s="6">
        <v>0.1</v>
      </c>
      <c r="P2260" s="5">
        <v>16.93</v>
      </c>
      <c r="Q2260" s="5">
        <f t="shared" si="140"/>
        <v>35.972999999999999</v>
      </c>
      <c r="R2260" s="5">
        <f t="shared" si="141"/>
        <v>16.93</v>
      </c>
      <c r="S2260" s="5">
        <f t="shared" si="142"/>
        <v>19.042999999999999</v>
      </c>
      <c r="T2260" s="7">
        <f t="shared" si="143"/>
        <v>0.52936924915909156</v>
      </c>
    </row>
    <row r="2261" spans="1:20" ht="15.5" x14ac:dyDescent="0.35">
      <c r="A2261" s="1">
        <v>1997</v>
      </c>
      <c r="B2261" s="2">
        <v>46329</v>
      </c>
      <c r="C2261" s="3">
        <f>YEAR(SalesDataTable[[#This Row],[Order Date]])</f>
        <v>2026</v>
      </c>
      <c r="D2261" s="8" t="str">
        <f>"Q"&amp;ROUNDUP(MONTH(SalesDataTable[[#This Row],[Order Date]])/3,0)</f>
        <v>Q4</v>
      </c>
      <c r="E2261" s="3">
        <f>MONTH(SalesDataTable[[#This Row],[Order Date]])</f>
        <v>11</v>
      </c>
      <c r="F2261" s="3" t="str">
        <f>TEXT(SalesDataTable[[#This Row],[Order Date]],"MMM")</f>
        <v>Nov</v>
      </c>
      <c r="G2261" s="3" t="s">
        <v>6</v>
      </c>
      <c r="H2261" s="3" t="s">
        <v>43</v>
      </c>
      <c r="I2261" s="3" t="s">
        <v>28</v>
      </c>
      <c r="J2261" s="3" t="s">
        <v>3</v>
      </c>
      <c r="K2261" s="3" t="s">
        <v>23</v>
      </c>
      <c r="L2261" s="3" t="s">
        <v>24</v>
      </c>
      <c r="M2261" s="4">
        <v>2</v>
      </c>
      <c r="N2261" s="5">
        <v>335.46</v>
      </c>
      <c r="O2261" s="6">
        <v>0.1</v>
      </c>
      <c r="P2261" s="5">
        <v>199.87</v>
      </c>
      <c r="Q2261" s="5">
        <f t="shared" si="140"/>
        <v>603.82799999999997</v>
      </c>
      <c r="R2261" s="5">
        <f t="shared" si="141"/>
        <v>399.74</v>
      </c>
      <c r="S2261" s="5">
        <f t="shared" si="142"/>
        <v>204.08799999999997</v>
      </c>
      <c r="T2261" s="7">
        <f t="shared" si="143"/>
        <v>0.33799028862523761</v>
      </c>
    </row>
    <row r="2262" spans="1:20" ht="15.5" x14ac:dyDescent="0.35">
      <c r="A2262" s="1">
        <v>3978</v>
      </c>
      <c r="B2262" s="2">
        <v>46329</v>
      </c>
      <c r="C2262" s="3">
        <f>YEAR(SalesDataTable[[#This Row],[Order Date]])</f>
        <v>2026</v>
      </c>
      <c r="D2262" s="8" t="str">
        <f>"Q"&amp;ROUNDUP(MONTH(SalesDataTable[[#This Row],[Order Date]])/3,0)</f>
        <v>Q4</v>
      </c>
      <c r="E2262" s="3">
        <f>MONTH(SalesDataTable[[#This Row],[Order Date]])</f>
        <v>11</v>
      </c>
      <c r="F2262" s="3" t="str">
        <f>TEXT(SalesDataTable[[#This Row],[Order Date]],"MMM")</f>
        <v>Nov</v>
      </c>
      <c r="G2262" s="3" t="s">
        <v>6</v>
      </c>
      <c r="H2262" s="3" t="s">
        <v>43</v>
      </c>
      <c r="I2262" s="3" t="s">
        <v>2</v>
      </c>
      <c r="J2262" s="3" t="s">
        <v>13</v>
      </c>
      <c r="K2262" s="3" t="s">
        <v>9</v>
      </c>
      <c r="L2262" s="3" t="s">
        <v>37</v>
      </c>
      <c r="M2262" s="4">
        <v>4</v>
      </c>
      <c r="N2262" s="5">
        <v>154.46</v>
      </c>
      <c r="O2262" s="6">
        <v>0.05</v>
      </c>
      <c r="P2262" s="5">
        <v>80.48</v>
      </c>
      <c r="Q2262" s="5">
        <f t="shared" si="140"/>
        <v>586.94799999999998</v>
      </c>
      <c r="R2262" s="5">
        <f t="shared" si="141"/>
        <v>321.92</v>
      </c>
      <c r="S2262" s="5">
        <f t="shared" si="142"/>
        <v>265.02799999999996</v>
      </c>
      <c r="T2262" s="7">
        <f t="shared" si="143"/>
        <v>0.45153574081519993</v>
      </c>
    </row>
    <row r="2263" spans="1:20" ht="15.5" x14ac:dyDescent="0.35">
      <c r="A2263" s="1">
        <v>4715</v>
      </c>
      <c r="B2263" s="2">
        <v>46329</v>
      </c>
      <c r="C2263" s="3">
        <f>YEAR(SalesDataTable[[#This Row],[Order Date]])</f>
        <v>2026</v>
      </c>
      <c r="D2263" s="8" t="str">
        <f>"Q"&amp;ROUNDUP(MONTH(SalesDataTable[[#This Row],[Order Date]])/3,0)</f>
        <v>Q4</v>
      </c>
      <c r="E2263" s="3">
        <f>MONTH(SalesDataTable[[#This Row],[Order Date]])</f>
        <v>11</v>
      </c>
      <c r="F2263" s="3" t="str">
        <f>TEXT(SalesDataTable[[#This Row],[Order Date]],"MMM")</f>
        <v>Nov</v>
      </c>
      <c r="G2263" s="3" t="s">
        <v>0</v>
      </c>
      <c r="H2263" s="3" t="s">
        <v>1</v>
      </c>
      <c r="I2263" s="3" t="s">
        <v>8</v>
      </c>
      <c r="J2263" s="3" t="s">
        <v>16</v>
      </c>
      <c r="K2263" s="3" t="s">
        <v>34</v>
      </c>
      <c r="L2263" s="3" t="s">
        <v>35</v>
      </c>
      <c r="M2263" s="4">
        <v>10</v>
      </c>
      <c r="N2263" s="5">
        <v>39.869999999999997</v>
      </c>
      <c r="O2263" s="6">
        <v>0.15</v>
      </c>
      <c r="P2263" s="5">
        <v>14.31</v>
      </c>
      <c r="Q2263" s="5">
        <f t="shared" si="140"/>
        <v>338.89499999999998</v>
      </c>
      <c r="R2263" s="5">
        <f t="shared" si="141"/>
        <v>143.1</v>
      </c>
      <c r="S2263" s="5">
        <f t="shared" si="142"/>
        <v>195.79499999999999</v>
      </c>
      <c r="T2263" s="7">
        <f t="shared" si="143"/>
        <v>0.57774531934670026</v>
      </c>
    </row>
    <row r="2264" spans="1:20" ht="15.5" x14ac:dyDescent="0.35">
      <c r="A2264" s="1">
        <v>145</v>
      </c>
      <c r="B2264" s="2">
        <v>46330</v>
      </c>
      <c r="C2264" s="3">
        <f>YEAR(SalesDataTable[[#This Row],[Order Date]])</f>
        <v>2026</v>
      </c>
      <c r="D2264" s="8" t="str">
        <f>"Q"&amp;ROUNDUP(MONTH(SalesDataTable[[#This Row],[Order Date]])/3,0)</f>
        <v>Q4</v>
      </c>
      <c r="E2264" s="3">
        <f>MONTH(SalesDataTable[[#This Row],[Order Date]])</f>
        <v>11</v>
      </c>
      <c r="F2264" s="3" t="str">
        <f>TEXT(SalesDataTable[[#This Row],[Order Date]],"MMM")</f>
        <v>Nov</v>
      </c>
      <c r="G2264" s="3" t="s">
        <v>0</v>
      </c>
      <c r="H2264" s="3" t="s">
        <v>50</v>
      </c>
      <c r="I2264" s="3" t="s">
        <v>2</v>
      </c>
      <c r="J2264" s="3" t="s">
        <v>16</v>
      </c>
      <c r="K2264" s="3" t="s">
        <v>9</v>
      </c>
      <c r="L2264" s="3" t="s">
        <v>10</v>
      </c>
      <c r="M2264" s="4">
        <v>2</v>
      </c>
      <c r="N2264" s="5">
        <v>93.19</v>
      </c>
      <c r="O2264" s="6">
        <v>0.2</v>
      </c>
      <c r="P2264" s="5">
        <v>45.7</v>
      </c>
      <c r="Q2264" s="5">
        <f t="shared" si="140"/>
        <v>149.10400000000001</v>
      </c>
      <c r="R2264" s="5">
        <f t="shared" si="141"/>
        <v>91.4</v>
      </c>
      <c r="S2264" s="5">
        <f t="shared" si="142"/>
        <v>57.704000000000008</v>
      </c>
      <c r="T2264" s="7">
        <f t="shared" si="143"/>
        <v>0.38700504345959869</v>
      </c>
    </row>
    <row r="2265" spans="1:20" ht="15.5" x14ac:dyDescent="0.35">
      <c r="A2265" s="1">
        <v>465</v>
      </c>
      <c r="B2265" s="2">
        <v>46330</v>
      </c>
      <c r="C2265" s="3">
        <f>YEAR(SalesDataTable[[#This Row],[Order Date]])</f>
        <v>2026</v>
      </c>
      <c r="D2265" s="8" t="str">
        <f>"Q"&amp;ROUNDUP(MONTH(SalesDataTable[[#This Row],[Order Date]])/3,0)</f>
        <v>Q4</v>
      </c>
      <c r="E2265" s="3">
        <f>MONTH(SalesDataTable[[#This Row],[Order Date]])</f>
        <v>11</v>
      </c>
      <c r="F2265" s="3" t="str">
        <f>TEXT(SalesDataTable[[#This Row],[Order Date]],"MMM")</f>
        <v>Nov</v>
      </c>
      <c r="G2265" s="3" t="s">
        <v>6</v>
      </c>
      <c r="H2265" s="3" t="s">
        <v>43</v>
      </c>
      <c r="I2265" s="3" t="s">
        <v>2</v>
      </c>
      <c r="J2265" s="3" t="s">
        <v>3</v>
      </c>
      <c r="K2265" s="3" t="s">
        <v>34</v>
      </c>
      <c r="L2265" s="3" t="s">
        <v>35</v>
      </c>
      <c r="M2265" s="4">
        <v>3</v>
      </c>
      <c r="N2265" s="5">
        <v>41.29</v>
      </c>
      <c r="O2265" s="6">
        <v>0.05</v>
      </c>
      <c r="P2265" s="5">
        <v>14.43</v>
      </c>
      <c r="Q2265" s="5">
        <f t="shared" si="140"/>
        <v>117.6765</v>
      </c>
      <c r="R2265" s="5">
        <f t="shared" si="141"/>
        <v>43.29</v>
      </c>
      <c r="S2265" s="5">
        <f t="shared" si="142"/>
        <v>74.386500000000012</v>
      </c>
      <c r="T2265" s="7">
        <f t="shared" si="143"/>
        <v>0.63212706020318421</v>
      </c>
    </row>
    <row r="2266" spans="1:20" ht="15.5" x14ac:dyDescent="0.35">
      <c r="A2266" s="1">
        <v>1449</v>
      </c>
      <c r="B2266" s="2">
        <v>46330</v>
      </c>
      <c r="C2266" s="3">
        <f>YEAR(SalesDataTable[[#This Row],[Order Date]])</f>
        <v>2026</v>
      </c>
      <c r="D2266" s="8" t="str">
        <f>"Q"&amp;ROUNDUP(MONTH(SalesDataTable[[#This Row],[Order Date]])/3,0)</f>
        <v>Q4</v>
      </c>
      <c r="E2266" s="3">
        <f>MONTH(SalesDataTable[[#This Row],[Order Date]])</f>
        <v>11</v>
      </c>
      <c r="F2266" s="3" t="str">
        <f>TEXT(SalesDataTable[[#This Row],[Order Date]],"MMM")</f>
        <v>Nov</v>
      </c>
      <c r="G2266" s="3" t="s">
        <v>20</v>
      </c>
      <c r="H2266" s="3" t="s">
        <v>33</v>
      </c>
      <c r="I2266" s="3" t="s">
        <v>2</v>
      </c>
      <c r="J2266" s="3" t="s">
        <v>3</v>
      </c>
      <c r="K2266" s="3" t="s">
        <v>4</v>
      </c>
      <c r="L2266" s="3" t="s">
        <v>22</v>
      </c>
      <c r="M2266" s="4">
        <v>1</v>
      </c>
      <c r="N2266" s="5">
        <v>50.76</v>
      </c>
      <c r="O2266" s="6">
        <v>0.1</v>
      </c>
      <c r="P2266" s="5">
        <v>22.72</v>
      </c>
      <c r="Q2266" s="5">
        <f t="shared" si="140"/>
        <v>45.683999999999997</v>
      </c>
      <c r="R2266" s="5">
        <f t="shared" si="141"/>
        <v>22.72</v>
      </c>
      <c r="S2266" s="5">
        <f t="shared" si="142"/>
        <v>22.963999999999999</v>
      </c>
      <c r="T2266" s="7">
        <f t="shared" si="143"/>
        <v>0.50267051921898254</v>
      </c>
    </row>
    <row r="2267" spans="1:20" ht="15.5" x14ac:dyDescent="0.35">
      <c r="A2267" s="1">
        <v>1802</v>
      </c>
      <c r="B2267" s="2">
        <v>46330</v>
      </c>
      <c r="C2267" s="3">
        <f>YEAR(SalesDataTable[[#This Row],[Order Date]])</f>
        <v>2026</v>
      </c>
      <c r="D2267" s="8" t="str">
        <f>"Q"&amp;ROUNDUP(MONTH(SalesDataTable[[#This Row],[Order Date]])/3,0)</f>
        <v>Q4</v>
      </c>
      <c r="E2267" s="3">
        <f>MONTH(SalesDataTable[[#This Row],[Order Date]])</f>
        <v>11</v>
      </c>
      <c r="F2267" s="3" t="str">
        <f>TEXT(SalesDataTable[[#This Row],[Order Date]],"MMM")</f>
        <v>Nov</v>
      </c>
      <c r="G2267" s="3" t="s">
        <v>11</v>
      </c>
      <c r="H2267" s="3" t="s">
        <v>52</v>
      </c>
      <c r="I2267" s="3" t="s">
        <v>19</v>
      </c>
      <c r="J2267" s="3" t="s">
        <v>16</v>
      </c>
      <c r="K2267" s="3" t="s">
        <v>14</v>
      </c>
      <c r="L2267" s="3" t="s">
        <v>15</v>
      </c>
      <c r="M2267" s="4">
        <v>1</v>
      </c>
      <c r="N2267" s="5">
        <v>35.94</v>
      </c>
      <c r="O2267" s="6">
        <v>0.05</v>
      </c>
      <c r="P2267" s="5">
        <v>13.39</v>
      </c>
      <c r="Q2267" s="5">
        <f t="shared" si="140"/>
        <v>34.142999999999994</v>
      </c>
      <c r="R2267" s="5">
        <f t="shared" si="141"/>
        <v>13.39</v>
      </c>
      <c r="S2267" s="5">
        <f t="shared" si="142"/>
        <v>20.752999999999993</v>
      </c>
      <c r="T2267" s="7">
        <f t="shared" si="143"/>
        <v>0.60782590867820629</v>
      </c>
    </row>
    <row r="2268" spans="1:20" ht="15.5" x14ac:dyDescent="0.35">
      <c r="A2268" s="1">
        <v>2645</v>
      </c>
      <c r="B2268" s="2">
        <v>46330</v>
      </c>
      <c r="C2268" s="3">
        <f>YEAR(SalesDataTable[[#This Row],[Order Date]])</f>
        <v>2026</v>
      </c>
      <c r="D2268" s="8" t="str">
        <f>"Q"&amp;ROUNDUP(MONTH(SalesDataTable[[#This Row],[Order Date]])/3,0)</f>
        <v>Q4</v>
      </c>
      <c r="E2268" s="3">
        <f>MONTH(SalesDataTable[[#This Row],[Order Date]])</f>
        <v>11</v>
      </c>
      <c r="F2268" s="3" t="str">
        <f>TEXT(SalesDataTable[[#This Row],[Order Date]],"MMM")</f>
        <v>Nov</v>
      </c>
      <c r="G2268" s="3" t="s">
        <v>0</v>
      </c>
      <c r="H2268" s="3" t="s">
        <v>50</v>
      </c>
      <c r="I2268" s="3" t="s">
        <v>19</v>
      </c>
      <c r="J2268" s="3" t="s">
        <v>13</v>
      </c>
      <c r="K2268" s="3" t="s">
        <v>9</v>
      </c>
      <c r="L2268" s="3" t="s">
        <v>46</v>
      </c>
      <c r="M2268" s="4">
        <v>4</v>
      </c>
      <c r="N2268" s="5">
        <v>70.010000000000005</v>
      </c>
      <c r="O2268" s="6">
        <v>0.05</v>
      </c>
      <c r="P2268" s="5">
        <v>31.43</v>
      </c>
      <c r="Q2268" s="5">
        <f t="shared" si="140"/>
        <v>266.03800000000001</v>
      </c>
      <c r="R2268" s="5">
        <f t="shared" si="141"/>
        <v>125.72</v>
      </c>
      <c r="S2268" s="5">
        <f t="shared" si="142"/>
        <v>140.31800000000001</v>
      </c>
      <c r="T2268" s="7">
        <f t="shared" si="143"/>
        <v>0.52743593020545942</v>
      </c>
    </row>
    <row r="2269" spans="1:20" ht="15.5" x14ac:dyDescent="0.35">
      <c r="A2269" s="1">
        <v>3539</v>
      </c>
      <c r="B2269" s="2">
        <v>46330</v>
      </c>
      <c r="C2269" s="3">
        <f>YEAR(SalesDataTable[[#This Row],[Order Date]])</f>
        <v>2026</v>
      </c>
      <c r="D2269" s="8" t="str">
        <f>"Q"&amp;ROUNDUP(MONTH(SalesDataTable[[#This Row],[Order Date]])/3,0)</f>
        <v>Q4</v>
      </c>
      <c r="E2269" s="3">
        <f>MONTH(SalesDataTable[[#This Row],[Order Date]])</f>
        <v>11</v>
      </c>
      <c r="F2269" s="3" t="str">
        <f>TEXT(SalesDataTable[[#This Row],[Order Date]],"MMM")</f>
        <v>Nov</v>
      </c>
      <c r="G2269" s="3" t="s">
        <v>0</v>
      </c>
      <c r="H2269" s="3" t="s">
        <v>50</v>
      </c>
      <c r="I2269" s="3" t="s">
        <v>28</v>
      </c>
      <c r="J2269" s="3" t="s">
        <v>3</v>
      </c>
      <c r="K2269" s="3" t="s">
        <v>9</v>
      </c>
      <c r="L2269" s="3" t="s">
        <v>37</v>
      </c>
      <c r="M2269" s="4">
        <v>3</v>
      </c>
      <c r="N2269" s="5">
        <v>152.32</v>
      </c>
      <c r="O2269" s="6">
        <v>0.1</v>
      </c>
      <c r="P2269" s="5">
        <v>79.36</v>
      </c>
      <c r="Q2269" s="5">
        <f t="shared" si="140"/>
        <v>411.26400000000001</v>
      </c>
      <c r="R2269" s="5">
        <f t="shared" si="141"/>
        <v>238.07999999999998</v>
      </c>
      <c r="S2269" s="5">
        <f t="shared" si="142"/>
        <v>173.18400000000003</v>
      </c>
      <c r="T2269" s="7">
        <f t="shared" si="143"/>
        <v>0.42110177404295057</v>
      </c>
    </row>
    <row r="2270" spans="1:20" ht="15.5" x14ac:dyDescent="0.35">
      <c r="A2270" s="1">
        <v>4309</v>
      </c>
      <c r="B2270" s="2">
        <v>46330</v>
      </c>
      <c r="C2270" s="3">
        <f>YEAR(SalesDataTable[[#This Row],[Order Date]])</f>
        <v>2026</v>
      </c>
      <c r="D2270" s="8" t="str">
        <f>"Q"&amp;ROUNDUP(MONTH(SalesDataTable[[#This Row],[Order Date]])/3,0)</f>
        <v>Q4</v>
      </c>
      <c r="E2270" s="3">
        <f>MONTH(SalesDataTable[[#This Row],[Order Date]])</f>
        <v>11</v>
      </c>
      <c r="F2270" s="3" t="str">
        <f>TEXT(SalesDataTable[[#This Row],[Order Date]],"MMM")</f>
        <v>Nov</v>
      </c>
      <c r="G2270" s="3" t="s">
        <v>20</v>
      </c>
      <c r="H2270" s="3" t="s">
        <v>33</v>
      </c>
      <c r="I2270" s="3" t="s">
        <v>2</v>
      </c>
      <c r="J2270" s="3" t="s">
        <v>16</v>
      </c>
      <c r="K2270" s="3" t="s">
        <v>4</v>
      </c>
      <c r="L2270" s="3" t="s">
        <v>22</v>
      </c>
      <c r="M2270" s="4">
        <v>1</v>
      </c>
      <c r="N2270" s="5">
        <v>50.32</v>
      </c>
      <c r="O2270" s="6">
        <v>0.05</v>
      </c>
      <c r="P2270" s="5">
        <v>22.46</v>
      </c>
      <c r="Q2270" s="5">
        <f t="shared" si="140"/>
        <v>47.803999999999995</v>
      </c>
      <c r="R2270" s="5">
        <f t="shared" si="141"/>
        <v>22.46</v>
      </c>
      <c r="S2270" s="5">
        <f t="shared" si="142"/>
        <v>25.343999999999994</v>
      </c>
      <c r="T2270" s="7">
        <f t="shared" si="143"/>
        <v>0.53016483976236295</v>
      </c>
    </row>
    <row r="2271" spans="1:20" ht="15.5" x14ac:dyDescent="0.35">
      <c r="A2271" s="1">
        <v>4355</v>
      </c>
      <c r="B2271" s="2">
        <v>46330</v>
      </c>
      <c r="C2271" s="3">
        <f>YEAR(SalesDataTable[[#This Row],[Order Date]])</f>
        <v>2026</v>
      </c>
      <c r="D2271" s="8" t="str">
        <f>"Q"&amp;ROUNDUP(MONTH(SalesDataTable[[#This Row],[Order Date]])/3,0)</f>
        <v>Q4</v>
      </c>
      <c r="E2271" s="3">
        <f>MONTH(SalesDataTable[[#This Row],[Order Date]])</f>
        <v>11</v>
      </c>
      <c r="F2271" s="3" t="str">
        <f>TEXT(SalesDataTable[[#This Row],[Order Date]],"MMM")</f>
        <v>Nov</v>
      </c>
      <c r="G2271" s="3" t="s">
        <v>11</v>
      </c>
      <c r="H2271" s="3" t="s">
        <v>12</v>
      </c>
      <c r="I2271" s="3" t="s">
        <v>19</v>
      </c>
      <c r="J2271" s="3" t="s">
        <v>3</v>
      </c>
      <c r="K2271" s="3" t="s">
        <v>9</v>
      </c>
      <c r="L2271" s="3" t="s">
        <v>37</v>
      </c>
      <c r="M2271" s="4">
        <v>2</v>
      </c>
      <c r="N2271" s="5">
        <v>151.04</v>
      </c>
      <c r="O2271" s="6">
        <v>0.15</v>
      </c>
      <c r="P2271" s="5">
        <v>76.97</v>
      </c>
      <c r="Q2271" s="5">
        <f t="shared" si="140"/>
        <v>256.76799999999997</v>
      </c>
      <c r="R2271" s="5">
        <f t="shared" si="141"/>
        <v>153.94</v>
      </c>
      <c r="S2271" s="5">
        <f t="shared" si="142"/>
        <v>102.82799999999997</v>
      </c>
      <c r="T2271" s="7">
        <f t="shared" si="143"/>
        <v>0.40047046360917243</v>
      </c>
    </row>
    <row r="2272" spans="1:20" ht="15.5" x14ac:dyDescent="0.35">
      <c r="A2272" s="1">
        <v>5052</v>
      </c>
      <c r="B2272" s="2">
        <v>46330</v>
      </c>
      <c r="C2272" s="3">
        <f>YEAR(SalesDataTable[[#This Row],[Order Date]])</f>
        <v>2026</v>
      </c>
      <c r="D2272" s="8" t="str">
        <f>"Q"&amp;ROUNDUP(MONTH(SalesDataTable[[#This Row],[Order Date]])/3,0)</f>
        <v>Q4</v>
      </c>
      <c r="E2272" s="3">
        <f>MONTH(SalesDataTable[[#This Row],[Order Date]])</f>
        <v>11</v>
      </c>
      <c r="F2272" s="3" t="str">
        <f>TEXT(SalesDataTable[[#This Row],[Order Date]],"MMM")</f>
        <v>Nov</v>
      </c>
      <c r="G2272" s="3" t="s">
        <v>0</v>
      </c>
      <c r="H2272" s="3" t="s">
        <v>50</v>
      </c>
      <c r="I2272" s="3" t="s">
        <v>28</v>
      </c>
      <c r="J2272" s="3" t="s">
        <v>3</v>
      </c>
      <c r="K2272" s="3" t="s">
        <v>4</v>
      </c>
      <c r="L2272" s="3" t="s">
        <v>26</v>
      </c>
      <c r="M2272" s="4">
        <v>3</v>
      </c>
      <c r="N2272" s="5">
        <v>41.12</v>
      </c>
      <c r="O2272" s="6">
        <v>0.1</v>
      </c>
      <c r="P2272" s="5">
        <v>16.670000000000002</v>
      </c>
      <c r="Q2272" s="5">
        <f t="shared" si="140"/>
        <v>111.02399999999999</v>
      </c>
      <c r="R2272" s="5">
        <f t="shared" si="141"/>
        <v>50.010000000000005</v>
      </c>
      <c r="S2272" s="5">
        <f t="shared" si="142"/>
        <v>61.013999999999982</v>
      </c>
      <c r="T2272" s="7">
        <f t="shared" si="143"/>
        <v>0.54955685257241671</v>
      </c>
    </row>
    <row r="2273" spans="1:20" ht="15.5" x14ac:dyDescent="0.35">
      <c r="A2273" s="1">
        <v>9</v>
      </c>
      <c r="B2273" s="2">
        <v>46331</v>
      </c>
      <c r="C2273" s="3">
        <f>YEAR(SalesDataTable[[#This Row],[Order Date]])</f>
        <v>2026</v>
      </c>
      <c r="D2273" s="8" t="str">
        <f>"Q"&amp;ROUNDUP(MONTH(SalesDataTable[[#This Row],[Order Date]])/3,0)</f>
        <v>Q4</v>
      </c>
      <c r="E2273" s="3">
        <f>MONTH(SalesDataTable[[#This Row],[Order Date]])</f>
        <v>11</v>
      </c>
      <c r="F2273" s="3" t="str">
        <f>TEXT(SalesDataTable[[#This Row],[Order Date]],"MMM")</f>
        <v>Nov</v>
      </c>
      <c r="G2273" s="3" t="s">
        <v>0</v>
      </c>
      <c r="H2273" s="3" t="s">
        <v>50</v>
      </c>
      <c r="I2273" s="3" t="s">
        <v>2</v>
      </c>
      <c r="J2273" s="3" t="s">
        <v>13</v>
      </c>
      <c r="K2273" s="3" t="s">
        <v>9</v>
      </c>
      <c r="L2273" s="3" t="s">
        <v>17</v>
      </c>
      <c r="M2273" s="4">
        <v>1</v>
      </c>
      <c r="N2273" s="5">
        <v>140.59</v>
      </c>
      <c r="O2273" s="6">
        <v>0.1</v>
      </c>
      <c r="P2273" s="5">
        <v>79.510000000000005</v>
      </c>
      <c r="Q2273" s="5">
        <f t="shared" si="140"/>
        <v>126.53100000000001</v>
      </c>
      <c r="R2273" s="5">
        <f t="shared" si="141"/>
        <v>79.510000000000005</v>
      </c>
      <c r="S2273" s="5">
        <f t="shared" si="142"/>
        <v>47.021000000000001</v>
      </c>
      <c r="T2273" s="7">
        <f t="shared" si="143"/>
        <v>0.37161644182058151</v>
      </c>
    </row>
    <row r="2274" spans="1:20" ht="15.5" x14ac:dyDescent="0.35">
      <c r="A2274" s="1">
        <v>703</v>
      </c>
      <c r="B2274" s="2">
        <v>46331</v>
      </c>
      <c r="C2274" s="3">
        <f>YEAR(SalesDataTable[[#This Row],[Order Date]])</f>
        <v>2026</v>
      </c>
      <c r="D2274" s="8" t="str">
        <f>"Q"&amp;ROUNDUP(MONTH(SalesDataTable[[#This Row],[Order Date]])/3,0)</f>
        <v>Q4</v>
      </c>
      <c r="E2274" s="3">
        <f>MONTH(SalesDataTable[[#This Row],[Order Date]])</f>
        <v>11</v>
      </c>
      <c r="F2274" s="3" t="str">
        <f>TEXT(SalesDataTable[[#This Row],[Order Date]],"MMM")</f>
        <v>Nov</v>
      </c>
      <c r="G2274" s="3" t="s">
        <v>6</v>
      </c>
      <c r="H2274" s="3" t="s">
        <v>49</v>
      </c>
      <c r="I2274" s="3" t="s">
        <v>2</v>
      </c>
      <c r="J2274" s="3" t="s">
        <v>3</v>
      </c>
      <c r="K2274" s="3" t="s">
        <v>14</v>
      </c>
      <c r="L2274" s="3" t="s">
        <v>48</v>
      </c>
      <c r="M2274" s="4">
        <v>2</v>
      </c>
      <c r="N2274" s="5">
        <v>160.68</v>
      </c>
      <c r="O2274" s="6">
        <v>0</v>
      </c>
      <c r="P2274" s="5">
        <v>89.49</v>
      </c>
      <c r="Q2274" s="5">
        <f t="shared" si="140"/>
        <v>321.36</v>
      </c>
      <c r="R2274" s="5">
        <f t="shared" si="141"/>
        <v>178.98</v>
      </c>
      <c r="S2274" s="5">
        <f t="shared" si="142"/>
        <v>142.38000000000002</v>
      </c>
      <c r="T2274" s="7">
        <f t="shared" si="143"/>
        <v>0.4430545182972368</v>
      </c>
    </row>
    <row r="2275" spans="1:20" ht="15.5" x14ac:dyDescent="0.35">
      <c r="A2275" s="1">
        <v>1627</v>
      </c>
      <c r="B2275" s="2">
        <v>46331</v>
      </c>
      <c r="C2275" s="3">
        <f>YEAR(SalesDataTable[[#This Row],[Order Date]])</f>
        <v>2026</v>
      </c>
      <c r="D2275" s="8" t="str">
        <f>"Q"&amp;ROUNDUP(MONTH(SalesDataTable[[#This Row],[Order Date]])/3,0)</f>
        <v>Q4</v>
      </c>
      <c r="E2275" s="3">
        <f>MONTH(SalesDataTable[[#This Row],[Order Date]])</f>
        <v>11</v>
      </c>
      <c r="F2275" s="3" t="str">
        <f>TEXT(SalesDataTable[[#This Row],[Order Date]],"MMM")</f>
        <v>Nov</v>
      </c>
      <c r="G2275" s="3" t="s">
        <v>20</v>
      </c>
      <c r="H2275" s="3" t="s">
        <v>21</v>
      </c>
      <c r="I2275" s="3" t="s">
        <v>2</v>
      </c>
      <c r="J2275" s="3" t="s">
        <v>3</v>
      </c>
      <c r="K2275" s="3" t="s">
        <v>34</v>
      </c>
      <c r="L2275" s="3" t="s">
        <v>45</v>
      </c>
      <c r="M2275" s="4">
        <v>6</v>
      </c>
      <c r="N2275" s="5">
        <v>49.7</v>
      </c>
      <c r="O2275" s="6">
        <v>0</v>
      </c>
      <c r="P2275" s="5">
        <v>22.34</v>
      </c>
      <c r="Q2275" s="5">
        <f t="shared" si="140"/>
        <v>298.20000000000005</v>
      </c>
      <c r="R2275" s="5">
        <f t="shared" si="141"/>
        <v>134.04</v>
      </c>
      <c r="S2275" s="5">
        <f t="shared" si="142"/>
        <v>164.16000000000005</v>
      </c>
      <c r="T2275" s="7">
        <f t="shared" si="143"/>
        <v>0.55050301810865199</v>
      </c>
    </row>
    <row r="2276" spans="1:20" ht="15.5" x14ac:dyDescent="0.35">
      <c r="A2276" s="1">
        <v>1760</v>
      </c>
      <c r="B2276" s="2">
        <v>46331</v>
      </c>
      <c r="C2276" s="3">
        <f>YEAR(SalesDataTable[[#This Row],[Order Date]])</f>
        <v>2026</v>
      </c>
      <c r="D2276" s="8" t="str">
        <f>"Q"&amp;ROUNDUP(MONTH(SalesDataTable[[#This Row],[Order Date]])/3,0)</f>
        <v>Q4</v>
      </c>
      <c r="E2276" s="3">
        <f>MONTH(SalesDataTable[[#This Row],[Order Date]])</f>
        <v>11</v>
      </c>
      <c r="F2276" s="3" t="str">
        <f>TEXT(SalesDataTable[[#This Row],[Order Date]],"MMM")</f>
        <v>Nov</v>
      </c>
      <c r="G2276" s="3" t="s">
        <v>6</v>
      </c>
      <c r="H2276" s="3" t="s">
        <v>41</v>
      </c>
      <c r="I2276" s="3" t="s">
        <v>19</v>
      </c>
      <c r="J2276" s="3" t="s">
        <v>3</v>
      </c>
      <c r="K2276" s="3" t="s">
        <v>4</v>
      </c>
      <c r="L2276" s="3" t="s">
        <v>5</v>
      </c>
      <c r="M2276" s="4">
        <v>3</v>
      </c>
      <c r="N2276" s="5">
        <v>80.400000000000006</v>
      </c>
      <c r="O2276" s="6">
        <v>0.05</v>
      </c>
      <c r="P2276" s="5">
        <v>42.82</v>
      </c>
      <c r="Q2276" s="5">
        <f t="shared" si="140"/>
        <v>229.14000000000001</v>
      </c>
      <c r="R2276" s="5">
        <f t="shared" si="141"/>
        <v>128.46</v>
      </c>
      <c r="S2276" s="5">
        <f t="shared" si="142"/>
        <v>100.68</v>
      </c>
      <c r="T2276" s="7">
        <f t="shared" si="143"/>
        <v>0.43938203718250851</v>
      </c>
    </row>
    <row r="2277" spans="1:20" ht="15.5" x14ac:dyDescent="0.35">
      <c r="A2277" s="1">
        <v>2268</v>
      </c>
      <c r="B2277" s="2">
        <v>46331</v>
      </c>
      <c r="C2277" s="3">
        <f>YEAR(SalesDataTable[[#This Row],[Order Date]])</f>
        <v>2026</v>
      </c>
      <c r="D2277" s="8" t="str">
        <f>"Q"&amp;ROUNDUP(MONTH(SalesDataTable[[#This Row],[Order Date]])/3,0)</f>
        <v>Q4</v>
      </c>
      <c r="E2277" s="3">
        <f>MONTH(SalesDataTable[[#This Row],[Order Date]])</f>
        <v>11</v>
      </c>
      <c r="F2277" s="3" t="str">
        <f>TEXT(SalesDataTable[[#This Row],[Order Date]],"MMM")</f>
        <v>Nov</v>
      </c>
      <c r="G2277" s="3" t="s">
        <v>6</v>
      </c>
      <c r="H2277" s="3" t="s">
        <v>7</v>
      </c>
      <c r="I2277" s="3" t="s">
        <v>19</v>
      </c>
      <c r="J2277" s="3" t="s">
        <v>13</v>
      </c>
      <c r="K2277" s="3" t="s">
        <v>9</v>
      </c>
      <c r="L2277" s="3" t="s">
        <v>37</v>
      </c>
      <c r="M2277" s="4">
        <v>4</v>
      </c>
      <c r="N2277" s="5">
        <v>151.38999999999999</v>
      </c>
      <c r="O2277" s="6">
        <v>0.05</v>
      </c>
      <c r="P2277" s="5">
        <v>80.66</v>
      </c>
      <c r="Q2277" s="5">
        <f t="shared" si="140"/>
        <v>575.28199999999993</v>
      </c>
      <c r="R2277" s="5">
        <f t="shared" si="141"/>
        <v>322.64</v>
      </c>
      <c r="S2277" s="5">
        <f t="shared" si="142"/>
        <v>252.64199999999994</v>
      </c>
      <c r="T2277" s="7">
        <f t="shared" si="143"/>
        <v>0.43916201097896329</v>
      </c>
    </row>
    <row r="2278" spans="1:20" ht="15.5" x14ac:dyDescent="0.35">
      <c r="A2278" s="1">
        <v>2636</v>
      </c>
      <c r="B2278" s="2">
        <v>46331</v>
      </c>
      <c r="C2278" s="3">
        <f>YEAR(SalesDataTable[[#This Row],[Order Date]])</f>
        <v>2026</v>
      </c>
      <c r="D2278" s="8" t="str">
        <f>"Q"&amp;ROUNDUP(MONTH(SalesDataTable[[#This Row],[Order Date]])/3,0)</f>
        <v>Q4</v>
      </c>
      <c r="E2278" s="3">
        <f>MONTH(SalesDataTable[[#This Row],[Order Date]])</f>
        <v>11</v>
      </c>
      <c r="F2278" s="3" t="str">
        <f>TEXT(SalesDataTable[[#This Row],[Order Date]],"MMM")</f>
        <v>Nov</v>
      </c>
      <c r="G2278" s="3" t="s">
        <v>6</v>
      </c>
      <c r="H2278" s="3" t="s">
        <v>49</v>
      </c>
      <c r="I2278" s="3" t="s">
        <v>19</v>
      </c>
      <c r="J2278" s="3" t="s">
        <v>16</v>
      </c>
      <c r="K2278" s="3" t="s">
        <v>14</v>
      </c>
      <c r="L2278" s="3" t="s">
        <v>32</v>
      </c>
      <c r="M2278" s="4">
        <v>2</v>
      </c>
      <c r="N2278" s="5">
        <v>45.44</v>
      </c>
      <c r="O2278" s="6">
        <v>0.05</v>
      </c>
      <c r="P2278" s="5">
        <v>18.2</v>
      </c>
      <c r="Q2278" s="5">
        <f t="shared" si="140"/>
        <v>86.335999999999999</v>
      </c>
      <c r="R2278" s="5">
        <f t="shared" si="141"/>
        <v>36.4</v>
      </c>
      <c r="S2278" s="5">
        <f t="shared" si="142"/>
        <v>49.936</v>
      </c>
      <c r="T2278" s="7">
        <f t="shared" si="143"/>
        <v>0.57839140103780584</v>
      </c>
    </row>
    <row r="2279" spans="1:20" ht="15.5" x14ac:dyDescent="0.35">
      <c r="A2279" s="1">
        <v>3255</v>
      </c>
      <c r="B2279" s="2">
        <v>46331</v>
      </c>
      <c r="C2279" s="3">
        <f>YEAR(SalesDataTable[[#This Row],[Order Date]])</f>
        <v>2026</v>
      </c>
      <c r="D2279" s="8" t="str">
        <f>"Q"&amp;ROUNDUP(MONTH(SalesDataTable[[#This Row],[Order Date]])/3,0)</f>
        <v>Q4</v>
      </c>
      <c r="E2279" s="3">
        <f>MONTH(SalesDataTable[[#This Row],[Order Date]])</f>
        <v>11</v>
      </c>
      <c r="F2279" s="3" t="str">
        <f>TEXT(SalesDataTable[[#This Row],[Order Date]],"MMM")</f>
        <v>Nov</v>
      </c>
      <c r="G2279" s="3" t="s">
        <v>20</v>
      </c>
      <c r="H2279" s="3" t="s">
        <v>47</v>
      </c>
      <c r="I2279" s="3" t="s">
        <v>2</v>
      </c>
      <c r="J2279" s="3" t="s">
        <v>13</v>
      </c>
      <c r="K2279" s="3" t="s">
        <v>9</v>
      </c>
      <c r="L2279" s="3" t="s">
        <v>46</v>
      </c>
      <c r="M2279" s="4">
        <v>2</v>
      </c>
      <c r="N2279" s="5">
        <v>70.790000000000006</v>
      </c>
      <c r="O2279" s="6">
        <v>0.15</v>
      </c>
      <c r="P2279" s="5">
        <v>33.32</v>
      </c>
      <c r="Q2279" s="5">
        <f t="shared" si="140"/>
        <v>120.343</v>
      </c>
      <c r="R2279" s="5">
        <f t="shared" si="141"/>
        <v>66.64</v>
      </c>
      <c r="S2279" s="5">
        <f t="shared" si="142"/>
        <v>53.703000000000003</v>
      </c>
      <c r="T2279" s="7">
        <f t="shared" si="143"/>
        <v>0.44624947026416162</v>
      </c>
    </row>
    <row r="2280" spans="1:20" ht="15.5" x14ac:dyDescent="0.35">
      <c r="A2280" s="1">
        <v>4326</v>
      </c>
      <c r="B2280" s="2">
        <v>46331</v>
      </c>
      <c r="C2280" s="3">
        <f>YEAR(SalesDataTable[[#This Row],[Order Date]])</f>
        <v>2026</v>
      </c>
      <c r="D2280" s="8" t="str">
        <f>"Q"&amp;ROUNDUP(MONTH(SalesDataTable[[#This Row],[Order Date]])/3,0)</f>
        <v>Q4</v>
      </c>
      <c r="E2280" s="3">
        <f>MONTH(SalesDataTable[[#This Row],[Order Date]])</f>
        <v>11</v>
      </c>
      <c r="F2280" s="3" t="str">
        <f>TEXT(SalesDataTable[[#This Row],[Order Date]],"MMM")</f>
        <v>Nov</v>
      </c>
      <c r="G2280" s="3" t="s">
        <v>11</v>
      </c>
      <c r="H2280" s="3" t="s">
        <v>25</v>
      </c>
      <c r="I2280" s="3" t="s">
        <v>19</v>
      </c>
      <c r="J2280" s="3" t="s">
        <v>3</v>
      </c>
      <c r="K2280" s="3" t="s">
        <v>14</v>
      </c>
      <c r="L2280" s="3" t="s">
        <v>15</v>
      </c>
      <c r="M2280" s="4">
        <v>1</v>
      </c>
      <c r="N2280" s="5">
        <v>35.630000000000003</v>
      </c>
      <c r="O2280" s="6">
        <v>0</v>
      </c>
      <c r="P2280" s="5">
        <v>13.47</v>
      </c>
      <c r="Q2280" s="5">
        <f t="shared" si="140"/>
        <v>35.630000000000003</v>
      </c>
      <c r="R2280" s="5">
        <f t="shared" si="141"/>
        <v>13.47</v>
      </c>
      <c r="S2280" s="5">
        <f t="shared" si="142"/>
        <v>22.160000000000004</v>
      </c>
      <c r="T2280" s="7">
        <f t="shared" si="143"/>
        <v>0.62194779680044909</v>
      </c>
    </row>
    <row r="2281" spans="1:20" ht="15.5" x14ac:dyDescent="0.35">
      <c r="A2281" s="1">
        <v>4346</v>
      </c>
      <c r="B2281" s="2">
        <v>46331</v>
      </c>
      <c r="C2281" s="3">
        <f>YEAR(SalesDataTable[[#This Row],[Order Date]])</f>
        <v>2026</v>
      </c>
      <c r="D2281" s="8" t="str">
        <f>"Q"&amp;ROUNDUP(MONTH(SalesDataTable[[#This Row],[Order Date]])/3,0)</f>
        <v>Q4</v>
      </c>
      <c r="E2281" s="3">
        <f>MONTH(SalesDataTable[[#This Row],[Order Date]])</f>
        <v>11</v>
      </c>
      <c r="F2281" s="3" t="str">
        <f>TEXT(SalesDataTable[[#This Row],[Order Date]],"MMM")</f>
        <v>Nov</v>
      </c>
      <c r="G2281" s="3" t="s">
        <v>0</v>
      </c>
      <c r="H2281" s="3" t="s">
        <v>50</v>
      </c>
      <c r="I2281" s="3" t="s">
        <v>2</v>
      </c>
      <c r="J2281" s="3" t="s">
        <v>16</v>
      </c>
      <c r="K2281" s="3" t="s">
        <v>9</v>
      </c>
      <c r="L2281" s="3" t="s">
        <v>46</v>
      </c>
      <c r="M2281" s="4">
        <v>3</v>
      </c>
      <c r="N2281" s="5">
        <v>73.010000000000005</v>
      </c>
      <c r="O2281" s="6">
        <v>0.15</v>
      </c>
      <c r="P2281" s="5">
        <v>32.49</v>
      </c>
      <c r="Q2281" s="5">
        <f t="shared" si="140"/>
        <v>186.17550000000003</v>
      </c>
      <c r="R2281" s="5">
        <f t="shared" si="141"/>
        <v>97.47</v>
      </c>
      <c r="S2281" s="5">
        <f t="shared" si="142"/>
        <v>88.705500000000029</v>
      </c>
      <c r="T2281" s="7">
        <f t="shared" si="143"/>
        <v>0.47646172562984934</v>
      </c>
    </row>
    <row r="2282" spans="1:20" ht="15.5" x14ac:dyDescent="0.35">
      <c r="A2282" s="1">
        <v>266</v>
      </c>
      <c r="B2282" s="2">
        <v>46332</v>
      </c>
      <c r="C2282" s="3">
        <f>YEAR(SalesDataTable[[#This Row],[Order Date]])</f>
        <v>2026</v>
      </c>
      <c r="D2282" s="8" t="str">
        <f>"Q"&amp;ROUNDUP(MONTH(SalesDataTable[[#This Row],[Order Date]])/3,0)</f>
        <v>Q4</v>
      </c>
      <c r="E2282" s="3">
        <f>MONTH(SalesDataTable[[#This Row],[Order Date]])</f>
        <v>11</v>
      </c>
      <c r="F2282" s="3" t="str">
        <f>TEXT(SalesDataTable[[#This Row],[Order Date]],"MMM")</f>
        <v>Nov</v>
      </c>
      <c r="G2282" s="3" t="s">
        <v>6</v>
      </c>
      <c r="H2282" s="3" t="s">
        <v>7</v>
      </c>
      <c r="I2282" s="3" t="s">
        <v>28</v>
      </c>
      <c r="J2282" s="3" t="s">
        <v>16</v>
      </c>
      <c r="K2282" s="3" t="s">
        <v>9</v>
      </c>
      <c r="L2282" s="3" t="s">
        <v>10</v>
      </c>
      <c r="M2282" s="4">
        <v>1</v>
      </c>
      <c r="N2282" s="5">
        <v>93.48</v>
      </c>
      <c r="O2282" s="6">
        <v>0.05</v>
      </c>
      <c r="P2282" s="5">
        <v>46.34</v>
      </c>
      <c r="Q2282" s="5">
        <f t="shared" si="140"/>
        <v>88.805999999999997</v>
      </c>
      <c r="R2282" s="5">
        <f t="shared" si="141"/>
        <v>46.34</v>
      </c>
      <c r="S2282" s="5">
        <f t="shared" si="142"/>
        <v>42.465999999999994</v>
      </c>
      <c r="T2282" s="7">
        <f t="shared" si="143"/>
        <v>0.47818841069297113</v>
      </c>
    </row>
    <row r="2283" spans="1:20" ht="15.5" x14ac:dyDescent="0.35">
      <c r="A2283" s="1">
        <v>274</v>
      </c>
      <c r="B2283" s="2">
        <v>46332</v>
      </c>
      <c r="C2283" s="3">
        <f>YEAR(SalesDataTable[[#This Row],[Order Date]])</f>
        <v>2026</v>
      </c>
      <c r="D2283" s="8" t="str">
        <f>"Q"&amp;ROUNDUP(MONTH(SalesDataTable[[#This Row],[Order Date]])/3,0)</f>
        <v>Q4</v>
      </c>
      <c r="E2283" s="3">
        <f>MONTH(SalesDataTable[[#This Row],[Order Date]])</f>
        <v>11</v>
      </c>
      <c r="F2283" s="3" t="str">
        <f>TEXT(SalesDataTable[[#This Row],[Order Date]],"MMM")</f>
        <v>Nov</v>
      </c>
      <c r="G2283" s="3" t="s">
        <v>6</v>
      </c>
      <c r="H2283" s="3" t="s">
        <v>7</v>
      </c>
      <c r="I2283" s="3" t="s">
        <v>2</v>
      </c>
      <c r="J2283" s="3" t="s">
        <v>16</v>
      </c>
      <c r="K2283" s="3" t="s">
        <v>4</v>
      </c>
      <c r="L2283" s="3" t="s">
        <v>5</v>
      </c>
      <c r="M2283" s="4">
        <v>1</v>
      </c>
      <c r="N2283" s="5">
        <v>82.89</v>
      </c>
      <c r="O2283" s="6">
        <v>0</v>
      </c>
      <c r="P2283" s="5">
        <v>41.44</v>
      </c>
      <c r="Q2283" s="5">
        <f t="shared" si="140"/>
        <v>82.89</v>
      </c>
      <c r="R2283" s="5">
        <f t="shared" si="141"/>
        <v>41.44</v>
      </c>
      <c r="S2283" s="5">
        <f t="shared" si="142"/>
        <v>41.45</v>
      </c>
      <c r="T2283" s="7">
        <f t="shared" si="143"/>
        <v>0.50006032090722652</v>
      </c>
    </row>
    <row r="2284" spans="1:20" ht="15.5" x14ac:dyDescent="0.35">
      <c r="A2284" s="1">
        <v>1135</v>
      </c>
      <c r="B2284" s="2">
        <v>46332</v>
      </c>
      <c r="C2284" s="3">
        <f>YEAR(SalesDataTable[[#This Row],[Order Date]])</f>
        <v>2026</v>
      </c>
      <c r="D2284" s="8" t="str">
        <f>"Q"&amp;ROUNDUP(MONTH(SalesDataTable[[#This Row],[Order Date]])/3,0)</f>
        <v>Q4</v>
      </c>
      <c r="E2284" s="3">
        <f>MONTH(SalesDataTable[[#This Row],[Order Date]])</f>
        <v>11</v>
      </c>
      <c r="F2284" s="3" t="str">
        <f>TEXT(SalesDataTable[[#This Row],[Order Date]],"MMM")</f>
        <v>Nov</v>
      </c>
      <c r="G2284" s="3" t="s">
        <v>20</v>
      </c>
      <c r="H2284" s="3" t="s">
        <v>31</v>
      </c>
      <c r="I2284" s="3" t="s">
        <v>2</v>
      </c>
      <c r="J2284" s="3" t="s">
        <v>13</v>
      </c>
      <c r="K2284" s="3" t="s">
        <v>14</v>
      </c>
      <c r="L2284" s="3" t="s">
        <v>15</v>
      </c>
      <c r="M2284" s="4">
        <v>2</v>
      </c>
      <c r="N2284" s="5">
        <v>35.71</v>
      </c>
      <c r="O2284" s="6">
        <v>0.2</v>
      </c>
      <c r="P2284" s="5">
        <v>13.48</v>
      </c>
      <c r="Q2284" s="5">
        <f t="shared" si="140"/>
        <v>57.136000000000003</v>
      </c>
      <c r="R2284" s="5">
        <f t="shared" si="141"/>
        <v>26.96</v>
      </c>
      <c r="S2284" s="5">
        <f t="shared" si="142"/>
        <v>30.176000000000002</v>
      </c>
      <c r="T2284" s="7">
        <f t="shared" si="143"/>
        <v>0.52814337720526461</v>
      </c>
    </row>
    <row r="2285" spans="1:20" ht="15.5" x14ac:dyDescent="0.35">
      <c r="A2285" s="1">
        <v>2166</v>
      </c>
      <c r="B2285" s="2">
        <v>46332</v>
      </c>
      <c r="C2285" s="3">
        <f>YEAR(SalesDataTable[[#This Row],[Order Date]])</f>
        <v>2026</v>
      </c>
      <c r="D2285" s="8" t="str">
        <f>"Q"&amp;ROUNDUP(MONTH(SalesDataTable[[#This Row],[Order Date]])/3,0)</f>
        <v>Q4</v>
      </c>
      <c r="E2285" s="3">
        <f>MONTH(SalesDataTable[[#This Row],[Order Date]])</f>
        <v>11</v>
      </c>
      <c r="F2285" s="3" t="str">
        <f>TEXT(SalesDataTable[[#This Row],[Order Date]],"MMM")</f>
        <v>Nov</v>
      </c>
      <c r="G2285" s="3" t="s">
        <v>20</v>
      </c>
      <c r="H2285" s="3" t="s">
        <v>47</v>
      </c>
      <c r="I2285" s="3" t="s">
        <v>19</v>
      </c>
      <c r="J2285" s="3" t="s">
        <v>13</v>
      </c>
      <c r="K2285" s="3" t="s">
        <v>34</v>
      </c>
      <c r="L2285" s="3" t="s">
        <v>35</v>
      </c>
      <c r="M2285" s="4">
        <v>1</v>
      </c>
      <c r="N2285" s="5">
        <v>40.380000000000003</v>
      </c>
      <c r="O2285" s="6">
        <v>0.15</v>
      </c>
      <c r="P2285" s="5">
        <v>14.53</v>
      </c>
      <c r="Q2285" s="5">
        <f t="shared" si="140"/>
        <v>34.323</v>
      </c>
      <c r="R2285" s="5">
        <f t="shared" si="141"/>
        <v>14.53</v>
      </c>
      <c r="S2285" s="5">
        <f t="shared" si="142"/>
        <v>19.792999999999999</v>
      </c>
      <c r="T2285" s="7">
        <f t="shared" si="143"/>
        <v>0.57666870611543275</v>
      </c>
    </row>
    <row r="2286" spans="1:20" ht="15.5" x14ac:dyDescent="0.35">
      <c r="A2286" s="1">
        <v>3620</v>
      </c>
      <c r="B2286" s="2">
        <v>46332</v>
      </c>
      <c r="C2286" s="3">
        <f>YEAR(SalesDataTable[[#This Row],[Order Date]])</f>
        <v>2026</v>
      </c>
      <c r="D2286" s="8" t="str">
        <f>"Q"&amp;ROUNDUP(MONTH(SalesDataTable[[#This Row],[Order Date]])/3,0)</f>
        <v>Q4</v>
      </c>
      <c r="E2286" s="3">
        <f>MONTH(SalesDataTable[[#This Row],[Order Date]])</f>
        <v>11</v>
      </c>
      <c r="F2286" s="3" t="str">
        <f>TEXT(SalesDataTable[[#This Row],[Order Date]],"MMM")</f>
        <v>Nov</v>
      </c>
      <c r="G2286" s="3" t="s">
        <v>6</v>
      </c>
      <c r="H2286" s="3" t="s">
        <v>43</v>
      </c>
      <c r="I2286" s="3" t="s">
        <v>28</v>
      </c>
      <c r="J2286" s="3" t="s">
        <v>13</v>
      </c>
      <c r="K2286" s="3" t="s">
        <v>9</v>
      </c>
      <c r="L2286" s="3" t="s">
        <v>17</v>
      </c>
      <c r="M2286" s="4">
        <v>1</v>
      </c>
      <c r="N2286" s="5">
        <v>142</v>
      </c>
      <c r="O2286" s="6">
        <v>0.05</v>
      </c>
      <c r="P2286" s="5">
        <v>81.099999999999994</v>
      </c>
      <c r="Q2286" s="5">
        <f t="shared" si="140"/>
        <v>134.9</v>
      </c>
      <c r="R2286" s="5">
        <f t="shared" si="141"/>
        <v>81.099999999999994</v>
      </c>
      <c r="S2286" s="5">
        <f t="shared" si="142"/>
        <v>53.800000000000011</v>
      </c>
      <c r="T2286" s="7">
        <f t="shared" si="143"/>
        <v>0.39881393624907346</v>
      </c>
    </row>
    <row r="2287" spans="1:20" ht="15.5" x14ac:dyDescent="0.35">
      <c r="A2287" s="1">
        <v>3986</v>
      </c>
      <c r="B2287" s="2">
        <v>46332</v>
      </c>
      <c r="C2287" s="3">
        <f>YEAR(SalesDataTable[[#This Row],[Order Date]])</f>
        <v>2026</v>
      </c>
      <c r="D2287" s="8" t="str">
        <f>"Q"&amp;ROUNDUP(MONTH(SalesDataTable[[#This Row],[Order Date]])/3,0)</f>
        <v>Q4</v>
      </c>
      <c r="E2287" s="3">
        <f>MONTH(SalesDataTable[[#This Row],[Order Date]])</f>
        <v>11</v>
      </c>
      <c r="F2287" s="3" t="str">
        <f>TEXT(SalesDataTable[[#This Row],[Order Date]],"MMM")</f>
        <v>Nov</v>
      </c>
      <c r="G2287" s="3" t="s">
        <v>0</v>
      </c>
      <c r="H2287" s="3" t="s">
        <v>50</v>
      </c>
      <c r="I2287" s="3" t="s">
        <v>28</v>
      </c>
      <c r="J2287" s="3" t="s">
        <v>13</v>
      </c>
      <c r="K2287" s="3" t="s">
        <v>14</v>
      </c>
      <c r="L2287" s="3" t="s">
        <v>15</v>
      </c>
      <c r="M2287" s="4">
        <v>2</v>
      </c>
      <c r="N2287" s="5">
        <v>36.29</v>
      </c>
      <c r="O2287" s="6">
        <v>0.15</v>
      </c>
      <c r="P2287" s="5">
        <v>13.93</v>
      </c>
      <c r="Q2287" s="5">
        <f t="shared" si="140"/>
        <v>61.692999999999998</v>
      </c>
      <c r="R2287" s="5">
        <f t="shared" si="141"/>
        <v>27.86</v>
      </c>
      <c r="S2287" s="5">
        <f t="shared" si="142"/>
        <v>33.832999999999998</v>
      </c>
      <c r="T2287" s="7">
        <f t="shared" si="143"/>
        <v>0.54840905775371596</v>
      </c>
    </row>
    <row r="2288" spans="1:20" ht="15.5" x14ac:dyDescent="0.35">
      <c r="A2288" s="1">
        <v>4384</v>
      </c>
      <c r="B2288" s="2">
        <v>46332</v>
      </c>
      <c r="C2288" s="3">
        <f>YEAR(SalesDataTable[[#This Row],[Order Date]])</f>
        <v>2026</v>
      </c>
      <c r="D2288" s="8" t="str">
        <f>"Q"&amp;ROUNDUP(MONTH(SalesDataTable[[#This Row],[Order Date]])/3,0)</f>
        <v>Q4</v>
      </c>
      <c r="E2288" s="3">
        <f>MONTH(SalesDataTable[[#This Row],[Order Date]])</f>
        <v>11</v>
      </c>
      <c r="F2288" s="3" t="str">
        <f>TEXT(SalesDataTable[[#This Row],[Order Date]],"MMM")</f>
        <v>Nov</v>
      </c>
      <c r="G2288" s="3" t="s">
        <v>20</v>
      </c>
      <c r="H2288" s="3" t="s">
        <v>33</v>
      </c>
      <c r="I2288" s="3" t="s">
        <v>2</v>
      </c>
      <c r="J2288" s="3" t="s">
        <v>13</v>
      </c>
      <c r="K2288" s="3" t="s">
        <v>23</v>
      </c>
      <c r="L2288" s="3" t="s">
        <v>51</v>
      </c>
      <c r="M2288" s="4">
        <v>1</v>
      </c>
      <c r="N2288" s="5">
        <v>121.66</v>
      </c>
      <c r="O2288" s="6">
        <v>0</v>
      </c>
      <c r="P2288" s="5">
        <v>61.66</v>
      </c>
      <c r="Q2288" s="5">
        <f t="shared" si="140"/>
        <v>121.66</v>
      </c>
      <c r="R2288" s="5">
        <f t="shared" si="141"/>
        <v>61.66</v>
      </c>
      <c r="S2288" s="5">
        <f t="shared" si="142"/>
        <v>60</v>
      </c>
      <c r="T2288" s="7">
        <f t="shared" si="143"/>
        <v>0.49317770836758179</v>
      </c>
    </row>
    <row r="2289" spans="1:20" ht="15.5" x14ac:dyDescent="0.35">
      <c r="A2289" s="1">
        <v>4565</v>
      </c>
      <c r="B2289" s="2">
        <v>46332</v>
      </c>
      <c r="C2289" s="3">
        <f>YEAR(SalesDataTable[[#This Row],[Order Date]])</f>
        <v>2026</v>
      </c>
      <c r="D2289" s="8" t="str">
        <f>"Q"&amp;ROUNDUP(MONTH(SalesDataTable[[#This Row],[Order Date]])/3,0)</f>
        <v>Q4</v>
      </c>
      <c r="E2289" s="3">
        <f>MONTH(SalesDataTable[[#This Row],[Order Date]])</f>
        <v>11</v>
      </c>
      <c r="F2289" s="3" t="str">
        <f>TEXT(SalesDataTable[[#This Row],[Order Date]],"MMM")</f>
        <v>Nov</v>
      </c>
      <c r="G2289" s="3" t="s">
        <v>6</v>
      </c>
      <c r="H2289" s="3" t="s">
        <v>49</v>
      </c>
      <c r="I2289" s="3" t="s">
        <v>2</v>
      </c>
      <c r="J2289" s="3" t="s">
        <v>3</v>
      </c>
      <c r="K2289" s="3" t="s">
        <v>23</v>
      </c>
      <c r="L2289" s="3" t="s">
        <v>51</v>
      </c>
      <c r="M2289" s="4">
        <v>3</v>
      </c>
      <c r="N2289" s="5">
        <v>124.65</v>
      </c>
      <c r="O2289" s="6">
        <v>0.05</v>
      </c>
      <c r="P2289" s="5">
        <v>62.27</v>
      </c>
      <c r="Q2289" s="5">
        <f t="shared" si="140"/>
        <v>355.25250000000005</v>
      </c>
      <c r="R2289" s="5">
        <f t="shared" si="141"/>
        <v>186.81</v>
      </c>
      <c r="S2289" s="5">
        <f t="shared" si="142"/>
        <v>168.44250000000005</v>
      </c>
      <c r="T2289" s="7">
        <f t="shared" si="143"/>
        <v>0.47414866890451163</v>
      </c>
    </row>
    <row r="2290" spans="1:20" ht="15.5" x14ac:dyDescent="0.35">
      <c r="A2290" s="1">
        <v>4634</v>
      </c>
      <c r="B2290" s="2">
        <v>46332</v>
      </c>
      <c r="C2290" s="3">
        <f>YEAR(SalesDataTable[[#This Row],[Order Date]])</f>
        <v>2026</v>
      </c>
      <c r="D2290" s="8" t="str">
        <f>"Q"&amp;ROUNDUP(MONTH(SalesDataTable[[#This Row],[Order Date]])/3,0)</f>
        <v>Q4</v>
      </c>
      <c r="E2290" s="3">
        <f>MONTH(SalesDataTable[[#This Row],[Order Date]])</f>
        <v>11</v>
      </c>
      <c r="F2290" s="3" t="str">
        <f>TEXT(SalesDataTable[[#This Row],[Order Date]],"MMM")</f>
        <v>Nov</v>
      </c>
      <c r="G2290" s="3" t="s">
        <v>0</v>
      </c>
      <c r="H2290" s="3" t="s">
        <v>50</v>
      </c>
      <c r="I2290" s="3" t="s">
        <v>2</v>
      </c>
      <c r="J2290" s="3" t="s">
        <v>13</v>
      </c>
      <c r="K2290" s="3" t="s">
        <v>4</v>
      </c>
      <c r="L2290" s="3" t="s">
        <v>5</v>
      </c>
      <c r="M2290" s="4">
        <v>2</v>
      </c>
      <c r="N2290" s="5">
        <v>80.61</v>
      </c>
      <c r="O2290" s="6">
        <v>0</v>
      </c>
      <c r="P2290" s="5">
        <v>43.72</v>
      </c>
      <c r="Q2290" s="5">
        <f t="shared" si="140"/>
        <v>161.22</v>
      </c>
      <c r="R2290" s="5">
        <f t="shared" si="141"/>
        <v>87.44</v>
      </c>
      <c r="S2290" s="5">
        <f t="shared" si="142"/>
        <v>73.78</v>
      </c>
      <c r="T2290" s="7">
        <f t="shared" si="143"/>
        <v>0.45763552909068356</v>
      </c>
    </row>
    <row r="2291" spans="1:20" ht="15.5" x14ac:dyDescent="0.35">
      <c r="A2291" s="1">
        <v>104</v>
      </c>
      <c r="B2291" s="2">
        <v>46333</v>
      </c>
      <c r="C2291" s="3">
        <f>YEAR(SalesDataTable[[#This Row],[Order Date]])</f>
        <v>2026</v>
      </c>
      <c r="D2291" s="8" t="str">
        <f>"Q"&amp;ROUNDUP(MONTH(SalesDataTable[[#This Row],[Order Date]])/3,0)</f>
        <v>Q4</v>
      </c>
      <c r="E2291" s="3">
        <f>MONTH(SalesDataTable[[#This Row],[Order Date]])</f>
        <v>11</v>
      </c>
      <c r="F2291" s="3" t="str">
        <f>TEXT(SalesDataTable[[#This Row],[Order Date]],"MMM")</f>
        <v>Nov</v>
      </c>
      <c r="G2291" s="3" t="s">
        <v>6</v>
      </c>
      <c r="H2291" s="3" t="s">
        <v>41</v>
      </c>
      <c r="I2291" s="3" t="s">
        <v>2</v>
      </c>
      <c r="J2291" s="3" t="s">
        <v>13</v>
      </c>
      <c r="K2291" s="3" t="s">
        <v>9</v>
      </c>
      <c r="L2291" s="3" t="s">
        <v>37</v>
      </c>
      <c r="M2291" s="4">
        <v>1</v>
      </c>
      <c r="N2291" s="5">
        <v>153.96</v>
      </c>
      <c r="O2291" s="6">
        <v>0</v>
      </c>
      <c r="P2291" s="5">
        <v>80.62</v>
      </c>
      <c r="Q2291" s="5">
        <f t="shared" si="140"/>
        <v>153.96</v>
      </c>
      <c r="R2291" s="5">
        <f t="shared" si="141"/>
        <v>80.62</v>
      </c>
      <c r="S2291" s="5">
        <f t="shared" si="142"/>
        <v>73.34</v>
      </c>
      <c r="T2291" s="7">
        <f t="shared" si="143"/>
        <v>0.47635749545336453</v>
      </c>
    </row>
    <row r="2292" spans="1:20" ht="15.5" x14ac:dyDescent="0.35">
      <c r="A2292" s="1">
        <v>181</v>
      </c>
      <c r="B2292" s="2">
        <v>46333</v>
      </c>
      <c r="C2292" s="3">
        <f>YEAR(SalesDataTable[[#This Row],[Order Date]])</f>
        <v>2026</v>
      </c>
      <c r="D2292" s="8" t="str">
        <f>"Q"&amp;ROUNDUP(MONTH(SalesDataTable[[#This Row],[Order Date]])/3,0)</f>
        <v>Q4</v>
      </c>
      <c r="E2292" s="3">
        <f>MONTH(SalesDataTable[[#This Row],[Order Date]])</f>
        <v>11</v>
      </c>
      <c r="F2292" s="3" t="str">
        <f>TEXT(SalesDataTable[[#This Row],[Order Date]],"MMM")</f>
        <v>Nov</v>
      </c>
      <c r="G2292" s="3" t="s">
        <v>6</v>
      </c>
      <c r="H2292" s="3" t="s">
        <v>7</v>
      </c>
      <c r="I2292" s="3" t="s">
        <v>19</v>
      </c>
      <c r="J2292" s="3" t="s">
        <v>3</v>
      </c>
      <c r="K2292" s="3" t="s">
        <v>14</v>
      </c>
      <c r="L2292" s="3" t="s">
        <v>15</v>
      </c>
      <c r="M2292" s="4">
        <v>1</v>
      </c>
      <c r="N2292" s="5">
        <v>35.58</v>
      </c>
      <c r="O2292" s="6">
        <v>0</v>
      </c>
      <c r="P2292" s="5">
        <v>13.4</v>
      </c>
      <c r="Q2292" s="5">
        <f t="shared" si="140"/>
        <v>35.58</v>
      </c>
      <c r="R2292" s="5">
        <f t="shared" si="141"/>
        <v>13.4</v>
      </c>
      <c r="S2292" s="5">
        <f t="shared" si="142"/>
        <v>22.18</v>
      </c>
      <c r="T2292" s="7">
        <f t="shared" si="143"/>
        <v>0.62338392355255767</v>
      </c>
    </row>
    <row r="2293" spans="1:20" ht="15.5" x14ac:dyDescent="0.35">
      <c r="A2293" s="1">
        <v>823</v>
      </c>
      <c r="B2293" s="2">
        <v>46333</v>
      </c>
      <c r="C2293" s="3">
        <f>YEAR(SalesDataTable[[#This Row],[Order Date]])</f>
        <v>2026</v>
      </c>
      <c r="D2293" s="8" t="str">
        <f>"Q"&amp;ROUNDUP(MONTH(SalesDataTable[[#This Row],[Order Date]])/3,0)</f>
        <v>Q4</v>
      </c>
      <c r="E2293" s="3">
        <f>MONTH(SalesDataTable[[#This Row],[Order Date]])</f>
        <v>11</v>
      </c>
      <c r="F2293" s="3" t="str">
        <f>TEXT(SalesDataTable[[#This Row],[Order Date]],"MMM")</f>
        <v>Nov</v>
      </c>
      <c r="G2293" s="3" t="s">
        <v>0</v>
      </c>
      <c r="H2293" s="3" t="s">
        <v>1</v>
      </c>
      <c r="I2293" s="3" t="s">
        <v>28</v>
      </c>
      <c r="J2293" s="3" t="s">
        <v>13</v>
      </c>
      <c r="K2293" s="3" t="s">
        <v>34</v>
      </c>
      <c r="L2293" s="3" t="s">
        <v>42</v>
      </c>
      <c r="M2293" s="4">
        <v>5</v>
      </c>
      <c r="N2293" s="5">
        <v>36.369999999999997</v>
      </c>
      <c r="O2293" s="6">
        <v>0.15</v>
      </c>
      <c r="P2293" s="5">
        <v>13.65</v>
      </c>
      <c r="Q2293" s="5">
        <f t="shared" si="140"/>
        <v>154.57249999999999</v>
      </c>
      <c r="R2293" s="5">
        <f t="shared" si="141"/>
        <v>68.25</v>
      </c>
      <c r="S2293" s="5">
        <f t="shared" si="142"/>
        <v>86.322499999999991</v>
      </c>
      <c r="T2293" s="7">
        <f t="shared" si="143"/>
        <v>0.55845962250723769</v>
      </c>
    </row>
    <row r="2294" spans="1:20" ht="15.5" x14ac:dyDescent="0.35">
      <c r="A2294" s="1">
        <v>1730</v>
      </c>
      <c r="B2294" s="2">
        <v>46333</v>
      </c>
      <c r="C2294" s="3">
        <f>YEAR(SalesDataTable[[#This Row],[Order Date]])</f>
        <v>2026</v>
      </c>
      <c r="D2294" s="8" t="str">
        <f>"Q"&amp;ROUNDUP(MONTH(SalesDataTable[[#This Row],[Order Date]])/3,0)</f>
        <v>Q4</v>
      </c>
      <c r="E2294" s="3">
        <f>MONTH(SalesDataTable[[#This Row],[Order Date]])</f>
        <v>11</v>
      </c>
      <c r="F2294" s="3" t="str">
        <f>TEXT(SalesDataTable[[#This Row],[Order Date]],"MMM")</f>
        <v>Nov</v>
      </c>
      <c r="G2294" s="3" t="s">
        <v>20</v>
      </c>
      <c r="H2294" s="3" t="s">
        <v>21</v>
      </c>
      <c r="I2294" s="3" t="s">
        <v>28</v>
      </c>
      <c r="J2294" s="3" t="s">
        <v>3</v>
      </c>
      <c r="K2294" s="3" t="s">
        <v>9</v>
      </c>
      <c r="L2294" s="3" t="s">
        <v>37</v>
      </c>
      <c r="M2294" s="4">
        <v>2</v>
      </c>
      <c r="N2294" s="5">
        <v>151.55000000000001</v>
      </c>
      <c r="O2294" s="6">
        <v>0.1</v>
      </c>
      <c r="P2294" s="5">
        <v>80.48</v>
      </c>
      <c r="Q2294" s="5">
        <f t="shared" si="140"/>
        <v>272.79000000000002</v>
      </c>
      <c r="R2294" s="5">
        <f t="shared" si="141"/>
        <v>160.96</v>
      </c>
      <c r="S2294" s="5">
        <f t="shared" si="142"/>
        <v>111.83000000000001</v>
      </c>
      <c r="T2294" s="7">
        <f t="shared" si="143"/>
        <v>0.40994904505297114</v>
      </c>
    </row>
    <row r="2295" spans="1:20" ht="15.5" x14ac:dyDescent="0.35">
      <c r="A2295" s="1">
        <v>2710</v>
      </c>
      <c r="B2295" s="2">
        <v>46333</v>
      </c>
      <c r="C2295" s="3">
        <f>YEAR(SalesDataTable[[#This Row],[Order Date]])</f>
        <v>2026</v>
      </c>
      <c r="D2295" s="8" t="str">
        <f>"Q"&amp;ROUNDUP(MONTH(SalesDataTable[[#This Row],[Order Date]])/3,0)</f>
        <v>Q4</v>
      </c>
      <c r="E2295" s="3">
        <f>MONTH(SalesDataTable[[#This Row],[Order Date]])</f>
        <v>11</v>
      </c>
      <c r="F2295" s="3" t="str">
        <f>TEXT(SalesDataTable[[#This Row],[Order Date]],"MMM")</f>
        <v>Nov</v>
      </c>
      <c r="G2295" s="3" t="s">
        <v>0</v>
      </c>
      <c r="H2295" s="3" t="s">
        <v>36</v>
      </c>
      <c r="I2295" s="3" t="s">
        <v>19</v>
      </c>
      <c r="J2295" s="3" t="s">
        <v>13</v>
      </c>
      <c r="K2295" s="3" t="s">
        <v>23</v>
      </c>
      <c r="L2295" s="3" t="s">
        <v>40</v>
      </c>
      <c r="M2295" s="4">
        <v>2</v>
      </c>
      <c r="N2295" s="5">
        <v>80.67</v>
      </c>
      <c r="O2295" s="6">
        <v>0</v>
      </c>
      <c r="P2295" s="5">
        <v>40.5</v>
      </c>
      <c r="Q2295" s="5">
        <f t="shared" si="140"/>
        <v>161.34</v>
      </c>
      <c r="R2295" s="5">
        <f t="shared" si="141"/>
        <v>81</v>
      </c>
      <c r="S2295" s="5">
        <f t="shared" si="142"/>
        <v>80.34</v>
      </c>
      <c r="T2295" s="7">
        <f t="shared" si="143"/>
        <v>0.49795462997396805</v>
      </c>
    </row>
    <row r="2296" spans="1:20" ht="15.5" x14ac:dyDescent="0.35">
      <c r="A2296" s="1">
        <v>3018</v>
      </c>
      <c r="B2296" s="2">
        <v>46333</v>
      </c>
      <c r="C2296" s="3">
        <f>YEAR(SalesDataTable[[#This Row],[Order Date]])</f>
        <v>2026</v>
      </c>
      <c r="D2296" s="8" t="str">
        <f>"Q"&amp;ROUNDUP(MONTH(SalesDataTable[[#This Row],[Order Date]])/3,0)</f>
        <v>Q4</v>
      </c>
      <c r="E2296" s="3">
        <f>MONTH(SalesDataTable[[#This Row],[Order Date]])</f>
        <v>11</v>
      </c>
      <c r="F2296" s="3" t="str">
        <f>TEXT(SalesDataTable[[#This Row],[Order Date]],"MMM")</f>
        <v>Nov</v>
      </c>
      <c r="G2296" s="3" t="s">
        <v>20</v>
      </c>
      <c r="H2296" s="3" t="s">
        <v>31</v>
      </c>
      <c r="I2296" s="3" t="s">
        <v>8</v>
      </c>
      <c r="J2296" s="3" t="s">
        <v>16</v>
      </c>
      <c r="K2296" s="3" t="s">
        <v>4</v>
      </c>
      <c r="L2296" s="3" t="s">
        <v>5</v>
      </c>
      <c r="M2296" s="4">
        <v>10</v>
      </c>
      <c r="N2296" s="5">
        <v>81.48</v>
      </c>
      <c r="O2296" s="6">
        <v>0.05</v>
      </c>
      <c r="P2296" s="5">
        <v>43.7</v>
      </c>
      <c r="Q2296" s="5">
        <f t="shared" si="140"/>
        <v>774.06000000000006</v>
      </c>
      <c r="R2296" s="5">
        <f t="shared" si="141"/>
        <v>437</v>
      </c>
      <c r="S2296" s="5">
        <f t="shared" si="142"/>
        <v>337.06000000000006</v>
      </c>
      <c r="T2296" s="7">
        <f t="shared" si="143"/>
        <v>0.43544428080510561</v>
      </c>
    </row>
    <row r="2297" spans="1:20" ht="15.5" x14ac:dyDescent="0.35">
      <c r="A2297" s="1">
        <v>3735</v>
      </c>
      <c r="B2297" s="2">
        <v>46333</v>
      </c>
      <c r="C2297" s="3">
        <f>YEAR(SalesDataTable[[#This Row],[Order Date]])</f>
        <v>2026</v>
      </c>
      <c r="D2297" s="8" t="str">
        <f>"Q"&amp;ROUNDUP(MONTH(SalesDataTable[[#This Row],[Order Date]])/3,0)</f>
        <v>Q4</v>
      </c>
      <c r="E2297" s="3">
        <f>MONTH(SalesDataTable[[#This Row],[Order Date]])</f>
        <v>11</v>
      </c>
      <c r="F2297" s="3" t="str">
        <f>TEXT(SalesDataTable[[#This Row],[Order Date]],"MMM")</f>
        <v>Nov</v>
      </c>
      <c r="G2297" s="3" t="s">
        <v>20</v>
      </c>
      <c r="H2297" s="3" t="s">
        <v>33</v>
      </c>
      <c r="I2297" s="3" t="s">
        <v>19</v>
      </c>
      <c r="J2297" s="3" t="s">
        <v>3</v>
      </c>
      <c r="K2297" s="3" t="s">
        <v>14</v>
      </c>
      <c r="L2297" s="3" t="s">
        <v>48</v>
      </c>
      <c r="M2297" s="4">
        <v>2</v>
      </c>
      <c r="N2297" s="5">
        <v>163.58000000000001</v>
      </c>
      <c r="O2297" s="6">
        <v>0.1</v>
      </c>
      <c r="P2297" s="5">
        <v>88.14</v>
      </c>
      <c r="Q2297" s="5">
        <f t="shared" si="140"/>
        <v>294.44400000000002</v>
      </c>
      <c r="R2297" s="5">
        <f t="shared" si="141"/>
        <v>176.28</v>
      </c>
      <c r="S2297" s="5">
        <f t="shared" si="142"/>
        <v>118.16400000000002</v>
      </c>
      <c r="T2297" s="7">
        <f t="shared" si="143"/>
        <v>0.40131230386762851</v>
      </c>
    </row>
    <row r="2298" spans="1:20" ht="15.5" x14ac:dyDescent="0.35">
      <c r="A2298" s="1">
        <v>4460</v>
      </c>
      <c r="B2298" s="2">
        <v>46333</v>
      </c>
      <c r="C2298" s="3">
        <f>YEAR(SalesDataTable[[#This Row],[Order Date]])</f>
        <v>2026</v>
      </c>
      <c r="D2298" s="8" t="str">
        <f>"Q"&amp;ROUNDUP(MONTH(SalesDataTable[[#This Row],[Order Date]])/3,0)</f>
        <v>Q4</v>
      </c>
      <c r="E2298" s="3">
        <f>MONTH(SalesDataTable[[#This Row],[Order Date]])</f>
        <v>11</v>
      </c>
      <c r="F2298" s="3" t="str">
        <f>TEXT(SalesDataTable[[#This Row],[Order Date]],"MMM")</f>
        <v>Nov</v>
      </c>
      <c r="G2298" s="3" t="s">
        <v>0</v>
      </c>
      <c r="H2298" s="3" t="s">
        <v>36</v>
      </c>
      <c r="I2298" s="3" t="s">
        <v>19</v>
      </c>
      <c r="J2298" s="3" t="s">
        <v>3</v>
      </c>
      <c r="K2298" s="3" t="s">
        <v>9</v>
      </c>
      <c r="L2298" s="3" t="s">
        <v>46</v>
      </c>
      <c r="M2298" s="4">
        <v>2</v>
      </c>
      <c r="N2298" s="5">
        <v>71.88</v>
      </c>
      <c r="O2298" s="6">
        <v>0.15</v>
      </c>
      <c r="P2298" s="5">
        <v>31.65</v>
      </c>
      <c r="Q2298" s="5">
        <f t="shared" si="140"/>
        <v>122.19599999999998</v>
      </c>
      <c r="R2298" s="5">
        <f t="shared" si="141"/>
        <v>63.3</v>
      </c>
      <c r="S2298" s="5">
        <f t="shared" si="142"/>
        <v>58.895999999999987</v>
      </c>
      <c r="T2298" s="7">
        <f t="shared" si="143"/>
        <v>0.48197977020524396</v>
      </c>
    </row>
    <row r="2299" spans="1:20" ht="15.5" x14ac:dyDescent="0.35">
      <c r="A2299" s="1">
        <v>319</v>
      </c>
      <c r="B2299" s="2">
        <v>46334</v>
      </c>
      <c r="C2299" s="3">
        <f>YEAR(SalesDataTable[[#This Row],[Order Date]])</f>
        <v>2026</v>
      </c>
      <c r="D2299" s="8" t="str">
        <f>"Q"&amp;ROUNDUP(MONTH(SalesDataTable[[#This Row],[Order Date]])/3,0)</f>
        <v>Q4</v>
      </c>
      <c r="E2299" s="3">
        <f>MONTH(SalesDataTable[[#This Row],[Order Date]])</f>
        <v>11</v>
      </c>
      <c r="F2299" s="3" t="str">
        <f>TEXT(SalesDataTable[[#This Row],[Order Date]],"MMM")</f>
        <v>Nov</v>
      </c>
      <c r="G2299" s="3" t="s">
        <v>20</v>
      </c>
      <c r="H2299" s="3" t="s">
        <v>33</v>
      </c>
      <c r="I2299" s="3" t="s">
        <v>2</v>
      </c>
      <c r="J2299" s="3" t="s">
        <v>3</v>
      </c>
      <c r="K2299" s="3" t="s">
        <v>14</v>
      </c>
      <c r="L2299" s="3" t="s">
        <v>15</v>
      </c>
      <c r="M2299" s="4">
        <v>2</v>
      </c>
      <c r="N2299" s="5">
        <v>36.299999999999997</v>
      </c>
      <c r="O2299" s="6">
        <v>0.15</v>
      </c>
      <c r="P2299" s="5">
        <v>13.38</v>
      </c>
      <c r="Q2299" s="5">
        <f t="shared" si="140"/>
        <v>61.709999999999994</v>
      </c>
      <c r="R2299" s="5">
        <f t="shared" si="141"/>
        <v>26.76</v>
      </c>
      <c r="S2299" s="5">
        <f t="shared" si="142"/>
        <v>34.949999999999989</v>
      </c>
      <c r="T2299" s="7">
        <f t="shared" si="143"/>
        <v>0.56635877491492448</v>
      </c>
    </row>
    <row r="2300" spans="1:20" ht="15.5" x14ac:dyDescent="0.35">
      <c r="A2300" s="1">
        <v>595</v>
      </c>
      <c r="B2300" s="2">
        <v>46334</v>
      </c>
      <c r="C2300" s="3">
        <f>YEAR(SalesDataTable[[#This Row],[Order Date]])</f>
        <v>2026</v>
      </c>
      <c r="D2300" s="8" t="str">
        <f>"Q"&amp;ROUNDUP(MONTH(SalesDataTable[[#This Row],[Order Date]])/3,0)</f>
        <v>Q4</v>
      </c>
      <c r="E2300" s="3">
        <f>MONTH(SalesDataTable[[#This Row],[Order Date]])</f>
        <v>11</v>
      </c>
      <c r="F2300" s="3" t="str">
        <f>TEXT(SalesDataTable[[#This Row],[Order Date]],"MMM")</f>
        <v>Nov</v>
      </c>
      <c r="G2300" s="3" t="s">
        <v>6</v>
      </c>
      <c r="H2300" s="3" t="s">
        <v>43</v>
      </c>
      <c r="I2300" s="3" t="s">
        <v>2</v>
      </c>
      <c r="J2300" s="3" t="s">
        <v>13</v>
      </c>
      <c r="K2300" s="3" t="s">
        <v>34</v>
      </c>
      <c r="L2300" s="3" t="s">
        <v>42</v>
      </c>
      <c r="M2300" s="4">
        <v>2</v>
      </c>
      <c r="N2300" s="5">
        <v>36.159999999999997</v>
      </c>
      <c r="O2300" s="6">
        <v>0.1</v>
      </c>
      <c r="P2300" s="5">
        <v>13.79</v>
      </c>
      <c r="Q2300" s="5">
        <f t="shared" si="140"/>
        <v>65.087999999999994</v>
      </c>
      <c r="R2300" s="5">
        <f t="shared" si="141"/>
        <v>27.58</v>
      </c>
      <c r="S2300" s="5">
        <f t="shared" si="142"/>
        <v>37.507999999999996</v>
      </c>
      <c r="T2300" s="7">
        <f t="shared" si="143"/>
        <v>0.57626597836774829</v>
      </c>
    </row>
    <row r="2301" spans="1:20" ht="15.5" x14ac:dyDescent="0.35">
      <c r="A2301" s="1">
        <v>1623</v>
      </c>
      <c r="B2301" s="2">
        <v>46334</v>
      </c>
      <c r="C2301" s="3">
        <f>YEAR(SalesDataTable[[#This Row],[Order Date]])</f>
        <v>2026</v>
      </c>
      <c r="D2301" s="8" t="str">
        <f>"Q"&amp;ROUNDUP(MONTH(SalesDataTable[[#This Row],[Order Date]])/3,0)</f>
        <v>Q4</v>
      </c>
      <c r="E2301" s="3">
        <f>MONTH(SalesDataTable[[#This Row],[Order Date]])</f>
        <v>11</v>
      </c>
      <c r="F2301" s="3" t="str">
        <f>TEXT(SalesDataTable[[#This Row],[Order Date]],"MMM")</f>
        <v>Nov</v>
      </c>
      <c r="G2301" s="3" t="s">
        <v>11</v>
      </c>
      <c r="H2301" s="3" t="s">
        <v>25</v>
      </c>
      <c r="I2301" s="3" t="s">
        <v>2</v>
      </c>
      <c r="J2301" s="3" t="s">
        <v>3</v>
      </c>
      <c r="K2301" s="3" t="s">
        <v>14</v>
      </c>
      <c r="L2301" s="3" t="s">
        <v>15</v>
      </c>
      <c r="M2301" s="4">
        <v>2</v>
      </c>
      <c r="N2301" s="5">
        <v>35.49</v>
      </c>
      <c r="O2301" s="6">
        <v>0.1</v>
      </c>
      <c r="P2301" s="5">
        <v>13.78</v>
      </c>
      <c r="Q2301" s="5">
        <f t="shared" si="140"/>
        <v>63.882000000000005</v>
      </c>
      <c r="R2301" s="5">
        <f t="shared" si="141"/>
        <v>27.56</v>
      </c>
      <c r="S2301" s="5">
        <f t="shared" si="142"/>
        <v>36.322000000000003</v>
      </c>
      <c r="T2301" s="7">
        <f t="shared" si="143"/>
        <v>0.56857956857956859</v>
      </c>
    </row>
    <row r="2302" spans="1:20" ht="15.5" x14ac:dyDescent="0.35">
      <c r="A2302" s="1">
        <v>2638</v>
      </c>
      <c r="B2302" s="2">
        <v>46334</v>
      </c>
      <c r="C2302" s="3">
        <f>YEAR(SalesDataTable[[#This Row],[Order Date]])</f>
        <v>2026</v>
      </c>
      <c r="D2302" s="8" t="str">
        <f>"Q"&amp;ROUNDUP(MONTH(SalesDataTable[[#This Row],[Order Date]])/3,0)</f>
        <v>Q4</v>
      </c>
      <c r="E2302" s="3">
        <f>MONTH(SalesDataTable[[#This Row],[Order Date]])</f>
        <v>11</v>
      </c>
      <c r="F2302" s="3" t="str">
        <f>TEXT(SalesDataTable[[#This Row],[Order Date]],"MMM")</f>
        <v>Nov</v>
      </c>
      <c r="G2302" s="3" t="s">
        <v>0</v>
      </c>
      <c r="H2302" s="3" t="s">
        <v>36</v>
      </c>
      <c r="I2302" s="3" t="s">
        <v>2</v>
      </c>
      <c r="J2302" s="3" t="s">
        <v>13</v>
      </c>
      <c r="K2302" s="3" t="s">
        <v>9</v>
      </c>
      <c r="L2302" s="3" t="s">
        <v>46</v>
      </c>
      <c r="M2302" s="4">
        <v>1</v>
      </c>
      <c r="N2302" s="5">
        <v>69.760000000000005</v>
      </c>
      <c r="O2302" s="6">
        <v>0.15</v>
      </c>
      <c r="P2302" s="5">
        <v>32.39</v>
      </c>
      <c r="Q2302" s="5">
        <f t="shared" si="140"/>
        <v>59.295999999999999</v>
      </c>
      <c r="R2302" s="5">
        <f t="shared" si="141"/>
        <v>32.39</v>
      </c>
      <c r="S2302" s="5">
        <f t="shared" si="142"/>
        <v>26.905999999999999</v>
      </c>
      <c r="T2302" s="7">
        <f t="shared" si="143"/>
        <v>0.45375742039935241</v>
      </c>
    </row>
    <row r="2303" spans="1:20" ht="15.5" x14ac:dyDescent="0.35">
      <c r="A2303" s="1">
        <v>2666</v>
      </c>
      <c r="B2303" s="2">
        <v>46334</v>
      </c>
      <c r="C2303" s="3">
        <f>YEAR(SalesDataTable[[#This Row],[Order Date]])</f>
        <v>2026</v>
      </c>
      <c r="D2303" s="8" t="str">
        <f>"Q"&amp;ROUNDUP(MONTH(SalesDataTable[[#This Row],[Order Date]])/3,0)</f>
        <v>Q4</v>
      </c>
      <c r="E2303" s="3">
        <f>MONTH(SalesDataTable[[#This Row],[Order Date]])</f>
        <v>11</v>
      </c>
      <c r="F2303" s="3" t="str">
        <f>TEXT(SalesDataTable[[#This Row],[Order Date]],"MMM")</f>
        <v>Nov</v>
      </c>
      <c r="G2303" s="3" t="s">
        <v>6</v>
      </c>
      <c r="H2303" s="3" t="s">
        <v>43</v>
      </c>
      <c r="I2303" s="3" t="s">
        <v>19</v>
      </c>
      <c r="J2303" s="3" t="s">
        <v>16</v>
      </c>
      <c r="K2303" s="3" t="s">
        <v>23</v>
      </c>
      <c r="L2303" s="3" t="s">
        <v>40</v>
      </c>
      <c r="M2303" s="4">
        <v>6</v>
      </c>
      <c r="N2303" s="5">
        <v>81.37</v>
      </c>
      <c r="O2303" s="6">
        <v>0</v>
      </c>
      <c r="P2303" s="5">
        <v>39.5</v>
      </c>
      <c r="Q2303" s="5">
        <f t="shared" si="140"/>
        <v>488.22</v>
      </c>
      <c r="R2303" s="5">
        <f t="shared" si="141"/>
        <v>237</v>
      </c>
      <c r="S2303" s="5">
        <f t="shared" si="142"/>
        <v>251.22000000000003</v>
      </c>
      <c r="T2303" s="7">
        <f t="shared" si="143"/>
        <v>0.5145631067961165</v>
      </c>
    </row>
    <row r="2304" spans="1:20" ht="15.5" x14ac:dyDescent="0.35">
      <c r="A2304" s="1">
        <v>3505</v>
      </c>
      <c r="B2304" s="2">
        <v>46334</v>
      </c>
      <c r="C2304" s="3">
        <f>YEAR(SalesDataTable[[#This Row],[Order Date]])</f>
        <v>2026</v>
      </c>
      <c r="D2304" s="8" t="str">
        <f>"Q"&amp;ROUNDUP(MONTH(SalesDataTable[[#This Row],[Order Date]])/3,0)</f>
        <v>Q4</v>
      </c>
      <c r="E2304" s="3">
        <f>MONTH(SalesDataTable[[#This Row],[Order Date]])</f>
        <v>11</v>
      </c>
      <c r="F2304" s="3" t="str">
        <f>TEXT(SalesDataTable[[#This Row],[Order Date]],"MMM")</f>
        <v>Nov</v>
      </c>
      <c r="G2304" s="3" t="s">
        <v>6</v>
      </c>
      <c r="H2304" s="3" t="s">
        <v>43</v>
      </c>
      <c r="I2304" s="3" t="s">
        <v>8</v>
      </c>
      <c r="J2304" s="3" t="s">
        <v>3</v>
      </c>
      <c r="K2304" s="3" t="s">
        <v>4</v>
      </c>
      <c r="L2304" s="3" t="s">
        <v>5</v>
      </c>
      <c r="M2304" s="4">
        <v>5</v>
      </c>
      <c r="N2304" s="5">
        <v>82.82</v>
      </c>
      <c r="O2304" s="6">
        <v>0.15</v>
      </c>
      <c r="P2304" s="5">
        <v>43.8</v>
      </c>
      <c r="Q2304" s="5">
        <f t="shared" si="140"/>
        <v>351.98499999999996</v>
      </c>
      <c r="R2304" s="5">
        <f t="shared" si="141"/>
        <v>219</v>
      </c>
      <c r="S2304" s="5">
        <f t="shared" si="142"/>
        <v>132.98499999999996</v>
      </c>
      <c r="T2304" s="7">
        <f t="shared" si="143"/>
        <v>0.37781439549980816</v>
      </c>
    </row>
    <row r="2305" spans="1:20" ht="15.5" x14ac:dyDescent="0.35">
      <c r="A2305" s="1">
        <v>3626</v>
      </c>
      <c r="B2305" s="2">
        <v>46334</v>
      </c>
      <c r="C2305" s="3">
        <f>YEAR(SalesDataTable[[#This Row],[Order Date]])</f>
        <v>2026</v>
      </c>
      <c r="D2305" s="8" t="str">
        <f>"Q"&amp;ROUNDUP(MONTH(SalesDataTable[[#This Row],[Order Date]])/3,0)</f>
        <v>Q4</v>
      </c>
      <c r="E2305" s="3">
        <f>MONTH(SalesDataTable[[#This Row],[Order Date]])</f>
        <v>11</v>
      </c>
      <c r="F2305" s="3" t="str">
        <f>TEXT(SalesDataTable[[#This Row],[Order Date]],"MMM")</f>
        <v>Nov</v>
      </c>
      <c r="G2305" s="3" t="s">
        <v>20</v>
      </c>
      <c r="H2305" s="3" t="s">
        <v>47</v>
      </c>
      <c r="I2305" s="3" t="s">
        <v>8</v>
      </c>
      <c r="J2305" s="3" t="s">
        <v>16</v>
      </c>
      <c r="K2305" s="3" t="s">
        <v>4</v>
      </c>
      <c r="L2305" s="3" t="s">
        <v>22</v>
      </c>
      <c r="M2305" s="4">
        <v>15</v>
      </c>
      <c r="N2305" s="5">
        <v>51.05</v>
      </c>
      <c r="O2305" s="6">
        <v>0.1</v>
      </c>
      <c r="P2305" s="5">
        <v>21.95</v>
      </c>
      <c r="Q2305" s="5">
        <f t="shared" si="140"/>
        <v>689.17500000000007</v>
      </c>
      <c r="R2305" s="5">
        <f t="shared" si="141"/>
        <v>329.25</v>
      </c>
      <c r="S2305" s="5">
        <f t="shared" si="142"/>
        <v>359.92500000000007</v>
      </c>
      <c r="T2305" s="7">
        <f t="shared" si="143"/>
        <v>0.52225486995320491</v>
      </c>
    </row>
    <row r="2306" spans="1:20" ht="15.5" x14ac:dyDescent="0.35">
      <c r="A2306" s="1">
        <v>3801</v>
      </c>
      <c r="B2306" s="2">
        <v>46334</v>
      </c>
      <c r="C2306" s="3">
        <f>YEAR(SalesDataTable[[#This Row],[Order Date]])</f>
        <v>2026</v>
      </c>
      <c r="D2306" s="8" t="str">
        <f>"Q"&amp;ROUNDUP(MONTH(SalesDataTable[[#This Row],[Order Date]])/3,0)</f>
        <v>Q4</v>
      </c>
      <c r="E2306" s="3">
        <f>MONTH(SalesDataTable[[#This Row],[Order Date]])</f>
        <v>11</v>
      </c>
      <c r="F2306" s="3" t="str">
        <f>TEXT(SalesDataTable[[#This Row],[Order Date]],"MMM")</f>
        <v>Nov</v>
      </c>
      <c r="G2306" s="3" t="s">
        <v>0</v>
      </c>
      <c r="H2306" s="3" t="s">
        <v>50</v>
      </c>
      <c r="I2306" s="3" t="s">
        <v>2</v>
      </c>
      <c r="J2306" s="3" t="s">
        <v>3</v>
      </c>
      <c r="K2306" s="3" t="s">
        <v>4</v>
      </c>
      <c r="L2306" s="3" t="s">
        <v>30</v>
      </c>
      <c r="M2306" s="4">
        <v>3</v>
      </c>
      <c r="N2306" s="5">
        <v>101.68</v>
      </c>
      <c r="O2306" s="6">
        <v>0.1</v>
      </c>
      <c r="P2306" s="5">
        <v>51.9</v>
      </c>
      <c r="Q2306" s="5">
        <f t="shared" ref="Q2306:Q2369" si="144">M2306*N2306*(1-O2306)</f>
        <v>274.536</v>
      </c>
      <c r="R2306" s="5">
        <f t="shared" ref="R2306:R2369" si="145">M2306*P2306</f>
        <v>155.69999999999999</v>
      </c>
      <c r="S2306" s="5">
        <f t="shared" ref="S2306:S2369" si="146">Q2306-R2306</f>
        <v>118.83600000000001</v>
      </c>
      <c r="T2306" s="7">
        <f t="shared" ref="T2306:T2369" si="147">IFERROR(S2306/Q2306,0)</f>
        <v>0.43286126409651199</v>
      </c>
    </row>
    <row r="2307" spans="1:20" ht="15.5" x14ac:dyDescent="0.35">
      <c r="A2307" s="1">
        <v>4685</v>
      </c>
      <c r="B2307" s="2">
        <v>46334</v>
      </c>
      <c r="C2307" s="3">
        <f>YEAR(SalesDataTable[[#This Row],[Order Date]])</f>
        <v>2026</v>
      </c>
      <c r="D2307" s="8" t="str">
        <f>"Q"&amp;ROUNDUP(MONTH(SalesDataTable[[#This Row],[Order Date]])/3,0)</f>
        <v>Q4</v>
      </c>
      <c r="E2307" s="3">
        <f>MONTH(SalesDataTable[[#This Row],[Order Date]])</f>
        <v>11</v>
      </c>
      <c r="F2307" s="3" t="str">
        <f>TEXT(SalesDataTable[[#This Row],[Order Date]],"MMM")</f>
        <v>Nov</v>
      </c>
      <c r="G2307" s="3" t="s">
        <v>20</v>
      </c>
      <c r="H2307" s="3" t="s">
        <v>47</v>
      </c>
      <c r="I2307" s="3" t="s">
        <v>8</v>
      </c>
      <c r="J2307" s="3" t="s">
        <v>16</v>
      </c>
      <c r="K2307" s="3" t="s">
        <v>23</v>
      </c>
      <c r="L2307" s="3" t="s">
        <v>40</v>
      </c>
      <c r="M2307" s="4">
        <v>6</v>
      </c>
      <c r="N2307" s="5">
        <v>80.83</v>
      </c>
      <c r="O2307" s="6">
        <v>0.15</v>
      </c>
      <c r="P2307" s="5">
        <v>39.32</v>
      </c>
      <c r="Q2307" s="5">
        <f t="shared" si="144"/>
        <v>412.233</v>
      </c>
      <c r="R2307" s="5">
        <f t="shared" si="145"/>
        <v>235.92000000000002</v>
      </c>
      <c r="S2307" s="5">
        <f t="shared" si="146"/>
        <v>176.31299999999999</v>
      </c>
      <c r="T2307" s="7">
        <f t="shared" si="147"/>
        <v>0.42770229457612563</v>
      </c>
    </row>
    <row r="2308" spans="1:20" ht="15.5" x14ac:dyDescent="0.35">
      <c r="A2308" s="1">
        <v>4843</v>
      </c>
      <c r="B2308" s="2">
        <v>46334</v>
      </c>
      <c r="C2308" s="3">
        <f>YEAR(SalesDataTable[[#This Row],[Order Date]])</f>
        <v>2026</v>
      </c>
      <c r="D2308" s="8" t="str">
        <f>"Q"&amp;ROUNDUP(MONTH(SalesDataTable[[#This Row],[Order Date]])/3,0)</f>
        <v>Q4</v>
      </c>
      <c r="E2308" s="3">
        <f>MONTH(SalesDataTable[[#This Row],[Order Date]])</f>
        <v>11</v>
      </c>
      <c r="F2308" s="3" t="str">
        <f>TEXT(SalesDataTable[[#This Row],[Order Date]],"MMM")</f>
        <v>Nov</v>
      </c>
      <c r="G2308" s="3" t="s">
        <v>6</v>
      </c>
      <c r="H2308" s="3" t="s">
        <v>43</v>
      </c>
      <c r="I2308" s="3" t="s">
        <v>2</v>
      </c>
      <c r="J2308" s="3" t="s">
        <v>13</v>
      </c>
      <c r="K2308" s="3" t="s">
        <v>23</v>
      </c>
      <c r="L2308" s="3" t="s">
        <v>51</v>
      </c>
      <c r="M2308" s="4">
        <v>6</v>
      </c>
      <c r="N2308" s="5">
        <v>123.67</v>
      </c>
      <c r="O2308" s="6">
        <v>0.15</v>
      </c>
      <c r="P2308" s="5">
        <v>60.55</v>
      </c>
      <c r="Q2308" s="5">
        <f t="shared" si="144"/>
        <v>630.71699999999998</v>
      </c>
      <c r="R2308" s="5">
        <f t="shared" si="145"/>
        <v>363.29999999999995</v>
      </c>
      <c r="S2308" s="5">
        <f t="shared" si="146"/>
        <v>267.41700000000003</v>
      </c>
      <c r="T2308" s="7">
        <f t="shared" si="147"/>
        <v>0.42398888883603902</v>
      </c>
    </row>
    <row r="2309" spans="1:20" ht="15.5" x14ac:dyDescent="0.35">
      <c r="A2309" s="1">
        <v>4890</v>
      </c>
      <c r="B2309" s="2">
        <v>46334</v>
      </c>
      <c r="C2309" s="3">
        <f>YEAR(SalesDataTable[[#This Row],[Order Date]])</f>
        <v>2026</v>
      </c>
      <c r="D2309" s="8" t="str">
        <f>"Q"&amp;ROUNDUP(MONTH(SalesDataTable[[#This Row],[Order Date]])/3,0)</f>
        <v>Q4</v>
      </c>
      <c r="E2309" s="3">
        <f>MONTH(SalesDataTable[[#This Row],[Order Date]])</f>
        <v>11</v>
      </c>
      <c r="F2309" s="3" t="str">
        <f>TEXT(SalesDataTable[[#This Row],[Order Date]],"MMM")</f>
        <v>Nov</v>
      </c>
      <c r="G2309" s="3" t="s">
        <v>0</v>
      </c>
      <c r="H2309" s="3" t="s">
        <v>50</v>
      </c>
      <c r="I2309" s="3" t="s">
        <v>2</v>
      </c>
      <c r="J2309" s="3" t="s">
        <v>13</v>
      </c>
      <c r="K2309" s="3" t="s">
        <v>9</v>
      </c>
      <c r="L2309" s="3" t="s">
        <v>10</v>
      </c>
      <c r="M2309" s="4">
        <v>2</v>
      </c>
      <c r="N2309" s="5">
        <v>93.16</v>
      </c>
      <c r="O2309" s="6">
        <v>0.1</v>
      </c>
      <c r="P2309" s="5">
        <v>44.19</v>
      </c>
      <c r="Q2309" s="5">
        <f t="shared" si="144"/>
        <v>167.68799999999999</v>
      </c>
      <c r="R2309" s="5">
        <f t="shared" si="145"/>
        <v>88.38</v>
      </c>
      <c r="S2309" s="5">
        <f t="shared" si="146"/>
        <v>79.307999999999993</v>
      </c>
      <c r="T2309" s="7">
        <f t="shared" si="147"/>
        <v>0.47294976384714471</v>
      </c>
    </row>
    <row r="2310" spans="1:20" ht="15.5" x14ac:dyDescent="0.35">
      <c r="A2310" s="1">
        <v>4913</v>
      </c>
      <c r="B2310" s="2">
        <v>46334</v>
      </c>
      <c r="C2310" s="3">
        <f>YEAR(SalesDataTable[[#This Row],[Order Date]])</f>
        <v>2026</v>
      </c>
      <c r="D2310" s="8" t="str">
        <f>"Q"&amp;ROUNDUP(MONTH(SalesDataTable[[#This Row],[Order Date]])/3,0)</f>
        <v>Q4</v>
      </c>
      <c r="E2310" s="3">
        <f>MONTH(SalesDataTable[[#This Row],[Order Date]])</f>
        <v>11</v>
      </c>
      <c r="F2310" s="3" t="str">
        <f>TEXT(SalesDataTable[[#This Row],[Order Date]],"MMM")</f>
        <v>Nov</v>
      </c>
      <c r="G2310" s="3" t="s">
        <v>11</v>
      </c>
      <c r="H2310" s="3" t="s">
        <v>12</v>
      </c>
      <c r="I2310" s="3" t="s">
        <v>28</v>
      </c>
      <c r="J2310" s="3" t="s">
        <v>13</v>
      </c>
      <c r="K2310" s="3" t="s">
        <v>4</v>
      </c>
      <c r="L2310" s="3" t="s">
        <v>5</v>
      </c>
      <c r="M2310" s="4">
        <v>1</v>
      </c>
      <c r="N2310" s="5">
        <v>83.79</v>
      </c>
      <c r="O2310" s="6">
        <v>0.1</v>
      </c>
      <c r="P2310" s="5">
        <v>42.8</v>
      </c>
      <c r="Q2310" s="5">
        <f t="shared" si="144"/>
        <v>75.411000000000001</v>
      </c>
      <c r="R2310" s="5">
        <f t="shared" si="145"/>
        <v>42.8</v>
      </c>
      <c r="S2310" s="5">
        <f t="shared" si="146"/>
        <v>32.611000000000004</v>
      </c>
      <c r="T2310" s="7">
        <f t="shared" si="147"/>
        <v>0.43244354271923197</v>
      </c>
    </row>
    <row r="2311" spans="1:20" ht="15.5" x14ac:dyDescent="0.35">
      <c r="A2311" s="1">
        <v>5079</v>
      </c>
      <c r="B2311" s="2">
        <v>46334</v>
      </c>
      <c r="C2311" s="3">
        <f>YEAR(SalesDataTable[[#This Row],[Order Date]])</f>
        <v>2026</v>
      </c>
      <c r="D2311" s="8" t="str">
        <f>"Q"&amp;ROUNDUP(MONTH(SalesDataTable[[#This Row],[Order Date]])/3,0)</f>
        <v>Q4</v>
      </c>
      <c r="E2311" s="3">
        <f>MONTH(SalesDataTable[[#This Row],[Order Date]])</f>
        <v>11</v>
      </c>
      <c r="F2311" s="3" t="str">
        <f>TEXT(SalesDataTable[[#This Row],[Order Date]],"MMM")</f>
        <v>Nov</v>
      </c>
      <c r="G2311" s="3" t="s">
        <v>11</v>
      </c>
      <c r="H2311" s="3" t="s">
        <v>52</v>
      </c>
      <c r="I2311" s="3" t="s">
        <v>2</v>
      </c>
      <c r="J2311" s="3" t="s">
        <v>13</v>
      </c>
      <c r="K2311" s="3" t="s">
        <v>34</v>
      </c>
      <c r="L2311" s="3" t="s">
        <v>38</v>
      </c>
      <c r="M2311" s="4">
        <v>1</v>
      </c>
      <c r="N2311" s="5">
        <v>120.98</v>
      </c>
      <c r="O2311" s="6">
        <v>0.1</v>
      </c>
      <c r="P2311" s="5">
        <v>70.59</v>
      </c>
      <c r="Q2311" s="5">
        <f t="shared" si="144"/>
        <v>108.88200000000001</v>
      </c>
      <c r="R2311" s="5">
        <f t="shared" si="145"/>
        <v>70.59</v>
      </c>
      <c r="S2311" s="5">
        <f t="shared" si="146"/>
        <v>38.292000000000002</v>
      </c>
      <c r="T2311" s="7">
        <f t="shared" si="147"/>
        <v>0.35168347385242738</v>
      </c>
    </row>
    <row r="2312" spans="1:20" ht="15.5" x14ac:dyDescent="0.35">
      <c r="A2312" s="1">
        <v>366</v>
      </c>
      <c r="B2312" s="2">
        <v>46335</v>
      </c>
      <c r="C2312" s="3">
        <f>YEAR(SalesDataTable[[#This Row],[Order Date]])</f>
        <v>2026</v>
      </c>
      <c r="D2312" s="8" t="str">
        <f>"Q"&amp;ROUNDUP(MONTH(SalesDataTable[[#This Row],[Order Date]])/3,0)</f>
        <v>Q4</v>
      </c>
      <c r="E2312" s="3">
        <f>MONTH(SalesDataTable[[#This Row],[Order Date]])</f>
        <v>11</v>
      </c>
      <c r="F2312" s="3" t="str">
        <f>TEXT(SalesDataTable[[#This Row],[Order Date]],"MMM")</f>
        <v>Nov</v>
      </c>
      <c r="G2312" s="3" t="s">
        <v>20</v>
      </c>
      <c r="H2312" s="3" t="s">
        <v>47</v>
      </c>
      <c r="I2312" s="3" t="s">
        <v>19</v>
      </c>
      <c r="J2312" s="3" t="s">
        <v>3</v>
      </c>
      <c r="K2312" s="3" t="s">
        <v>9</v>
      </c>
      <c r="L2312" s="3" t="s">
        <v>37</v>
      </c>
      <c r="M2312" s="4">
        <v>1</v>
      </c>
      <c r="N2312" s="5">
        <v>152.05000000000001</v>
      </c>
      <c r="O2312" s="6">
        <v>0.15</v>
      </c>
      <c r="P2312" s="5">
        <v>80.56</v>
      </c>
      <c r="Q2312" s="5">
        <f t="shared" si="144"/>
        <v>129.24250000000001</v>
      </c>
      <c r="R2312" s="5">
        <f t="shared" si="145"/>
        <v>80.56</v>
      </c>
      <c r="S2312" s="5">
        <f t="shared" si="146"/>
        <v>48.682500000000005</v>
      </c>
      <c r="T2312" s="7">
        <f t="shared" si="147"/>
        <v>0.37667562914675901</v>
      </c>
    </row>
    <row r="2313" spans="1:20" ht="15.5" x14ac:dyDescent="0.35">
      <c r="A2313" s="1">
        <v>567</v>
      </c>
      <c r="B2313" s="2">
        <v>46335</v>
      </c>
      <c r="C2313" s="3">
        <f>YEAR(SalesDataTable[[#This Row],[Order Date]])</f>
        <v>2026</v>
      </c>
      <c r="D2313" s="8" t="str">
        <f>"Q"&amp;ROUNDUP(MONTH(SalesDataTable[[#This Row],[Order Date]])/3,0)</f>
        <v>Q4</v>
      </c>
      <c r="E2313" s="3">
        <f>MONTH(SalesDataTable[[#This Row],[Order Date]])</f>
        <v>11</v>
      </c>
      <c r="F2313" s="3" t="str">
        <f>TEXT(SalesDataTable[[#This Row],[Order Date]],"MMM")</f>
        <v>Nov</v>
      </c>
      <c r="G2313" s="3" t="s">
        <v>0</v>
      </c>
      <c r="H2313" s="3" t="s">
        <v>36</v>
      </c>
      <c r="I2313" s="3" t="s">
        <v>19</v>
      </c>
      <c r="J2313" s="3" t="s">
        <v>13</v>
      </c>
      <c r="K2313" s="3" t="s">
        <v>14</v>
      </c>
      <c r="L2313" s="3" t="s">
        <v>15</v>
      </c>
      <c r="M2313" s="4">
        <v>3</v>
      </c>
      <c r="N2313" s="5">
        <v>36.14</v>
      </c>
      <c r="O2313" s="6">
        <v>0.1</v>
      </c>
      <c r="P2313" s="5">
        <v>13.23</v>
      </c>
      <c r="Q2313" s="5">
        <f t="shared" si="144"/>
        <v>97.578000000000003</v>
      </c>
      <c r="R2313" s="5">
        <f t="shared" si="145"/>
        <v>39.69</v>
      </c>
      <c r="S2313" s="5">
        <f t="shared" si="146"/>
        <v>57.888000000000005</v>
      </c>
      <c r="T2313" s="7">
        <f t="shared" si="147"/>
        <v>0.59324847814056447</v>
      </c>
    </row>
    <row r="2314" spans="1:20" ht="15.5" x14ac:dyDescent="0.35">
      <c r="A2314" s="1">
        <v>1051</v>
      </c>
      <c r="B2314" s="2">
        <v>46335</v>
      </c>
      <c r="C2314" s="3">
        <f>YEAR(SalesDataTable[[#This Row],[Order Date]])</f>
        <v>2026</v>
      </c>
      <c r="D2314" s="8" t="str">
        <f>"Q"&amp;ROUNDUP(MONTH(SalesDataTable[[#This Row],[Order Date]])/3,0)</f>
        <v>Q4</v>
      </c>
      <c r="E2314" s="3">
        <f>MONTH(SalesDataTable[[#This Row],[Order Date]])</f>
        <v>11</v>
      </c>
      <c r="F2314" s="3" t="str">
        <f>TEXT(SalesDataTable[[#This Row],[Order Date]],"MMM")</f>
        <v>Nov</v>
      </c>
      <c r="G2314" s="3" t="s">
        <v>20</v>
      </c>
      <c r="H2314" s="3" t="s">
        <v>47</v>
      </c>
      <c r="I2314" s="3" t="s">
        <v>8</v>
      </c>
      <c r="J2314" s="3" t="s">
        <v>16</v>
      </c>
      <c r="K2314" s="3" t="s">
        <v>9</v>
      </c>
      <c r="L2314" s="3" t="s">
        <v>10</v>
      </c>
      <c r="M2314" s="4">
        <v>12</v>
      </c>
      <c r="N2314" s="5">
        <v>90.99</v>
      </c>
      <c r="O2314" s="6">
        <v>0.2</v>
      </c>
      <c r="P2314" s="5">
        <v>45.51</v>
      </c>
      <c r="Q2314" s="5">
        <f t="shared" si="144"/>
        <v>873.50399999999991</v>
      </c>
      <c r="R2314" s="5">
        <f t="shared" si="145"/>
        <v>546.12</v>
      </c>
      <c r="S2314" s="5">
        <f t="shared" si="146"/>
        <v>327.3839999999999</v>
      </c>
      <c r="T2314" s="7">
        <f t="shared" si="147"/>
        <v>0.37479393339927458</v>
      </c>
    </row>
    <row r="2315" spans="1:20" ht="15.5" x14ac:dyDescent="0.35">
      <c r="A2315" s="1">
        <v>1934</v>
      </c>
      <c r="B2315" s="2">
        <v>46335</v>
      </c>
      <c r="C2315" s="3">
        <f>YEAR(SalesDataTable[[#This Row],[Order Date]])</f>
        <v>2026</v>
      </c>
      <c r="D2315" s="8" t="str">
        <f>"Q"&amp;ROUNDUP(MONTH(SalesDataTable[[#This Row],[Order Date]])/3,0)</f>
        <v>Q4</v>
      </c>
      <c r="E2315" s="3">
        <f>MONTH(SalesDataTable[[#This Row],[Order Date]])</f>
        <v>11</v>
      </c>
      <c r="F2315" s="3" t="str">
        <f>TEXT(SalesDataTable[[#This Row],[Order Date]],"MMM")</f>
        <v>Nov</v>
      </c>
      <c r="G2315" s="3" t="s">
        <v>20</v>
      </c>
      <c r="H2315" s="3" t="s">
        <v>47</v>
      </c>
      <c r="I2315" s="3" t="s">
        <v>28</v>
      </c>
      <c r="J2315" s="3" t="s">
        <v>16</v>
      </c>
      <c r="K2315" s="3" t="s">
        <v>4</v>
      </c>
      <c r="L2315" s="3" t="s">
        <v>22</v>
      </c>
      <c r="M2315" s="4">
        <v>1</v>
      </c>
      <c r="N2315" s="5">
        <v>50.55</v>
      </c>
      <c r="O2315" s="6">
        <v>0.05</v>
      </c>
      <c r="P2315" s="5">
        <v>22.09</v>
      </c>
      <c r="Q2315" s="5">
        <f t="shared" si="144"/>
        <v>48.022499999999994</v>
      </c>
      <c r="R2315" s="5">
        <f t="shared" si="145"/>
        <v>22.09</v>
      </c>
      <c r="S2315" s="5">
        <f t="shared" si="146"/>
        <v>25.932499999999994</v>
      </c>
      <c r="T2315" s="7">
        <f t="shared" si="147"/>
        <v>0.54000728825029931</v>
      </c>
    </row>
    <row r="2316" spans="1:20" ht="15.5" x14ac:dyDescent="0.35">
      <c r="A2316" s="1">
        <v>2056</v>
      </c>
      <c r="B2316" s="2">
        <v>46335</v>
      </c>
      <c r="C2316" s="3">
        <f>YEAR(SalesDataTable[[#This Row],[Order Date]])</f>
        <v>2026</v>
      </c>
      <c r="D2316" s="8" t="str">
        <f>"Q"&amp;ROUNDUP(MONTH(SalesDataTable[[#This Row],[Order Date]])/3,0)</f>
        <v>Q4</v>
      </c>
      <c r="E2316" s="3">
        <f>MONTH(SalesDataTable[[#This Row],[Order Date]])</f>
        <v>11</v>
      </c>
      <c r="F2316" s="3" t="str">
        <f>TEXT(SalesDataTable[[#This Row],[Order Date]],"MMM")</f>
        <v>Nov</v>
      </c>
      <c r="G2316" s="3" t="s">
        <v>0</v>
      </c>
      <c r="H2316" s="3" t="s">
        <v>1</v>
      </c>
      <c r="I2316" s="3" t="s">
        <v>19</v>
      </c>
      <c r="J2316" s="3" t="s">
        <v>13</v>
      </c>
      <c r="K2316" s="3" t="s">
        <v>34</v>
      </c>
      <c r="L2316" s="3" t="s">
        <v>45</v>
      </c>
      <c r="M2316" s="4">
        <v>1</v>
      </c>
      <c r="N2316" s="5">
        <v>51.65</v>
      </c>
      <c r="O2316" s="6">
        <v>0.15</v>
      </c>
      <c r="P2316" s="5">
        <v>21.86</v>
      </c>
      <c r="Q2316" s="5">
        <f t="shared" si="144"/>
        <v>43.902499999999996</v>
      </c>
      <c r="R2316" s="5">
        <f t="shared" si="145"/>
        <v>21.86</v>
      </c>
      <c r="S2316" s="5">
        <f t="shared" si="146"/>
        <v>22.042499999999997</v>
      </c>
      <c r="T2316" s="7">
        <f t="shared" si="147"/>
        <v>0.50207846933545919</v>
      </c>
    </row>
    <row r="2317" spans="1:20" ht="15.5" x14ac:dyDescent="0.35">
      <c r="A2317" s="1">
        <v>2115</v>
      </c>
      <c r="B2317" s="2">
        <v>46335</v>
      </c>
      <c r="C2317" s="3">
        <f>YEAR(SalesDataTable[[#This Row],[Order Date]])</f>
        <v>2026</v>
      </c>
      <c r="D2317" s="8" t="str">
        <f>"Q"&amp;ROUNDUP(MONTH(SalesDataTable[[#This Row],[Order Date]])/3,0)</f>
        <v>Q4</v>
      </c>
      <c r="E2317" s="3">
        <f>MONTH(SalesDataTable[[#This Row],[Order Date]])</f>
        <v>11</v>
      </c>
      <c r="F2317" s="3" t="str">
        <f>TEXT(SalesDataTable[[#This Row],[Order Date]],"MMM")</f>
        <v>Nov</v>
      </c>
      <c r="G2317" s="3" t="s">
        <v>6</v>
      </c>
      <c r="H2317" s="3" t="s">
        <v>43</v>
      </c>
      <c r="I2317" s="3" t="s">
        <v>2</v>
      </c>
      <c r="J2317" s="3" t="s">
        <v>13</v>
      </c>
      <c r="K2317" s="3" t="s">
        <v>4</v>
      </c>
      <c r="L2317" s="3" t="s">
        <v>5</v>
      </c>
      <c r="M2317" s="4">
        <v>5</v>
      </c>
      <c r="N2317" s="5">
        <v>82.96</v>
      </c>
      <c r="O2317" s="6">
        <v>0</v>
      </c>
      <c r="P2317" s="5">
        <v>43.55</v>
      </c>
      <c r="Q2317" s="5">
        <f t="shared" si="144"/>
        <v>414.79999999999995</v>
      </c>
      <c r="R2317" s="5">
        <f t="shared" si="145"/>
        <v>217.75</v>
      </c>
      <c r="S2317" s="5">
        <f t="shared" si="146"/>
        <v>197.04999999999995</v>
      </c>
      <c r="T2317" s="7">
        <f t="shared" si="147"/>
        <v>0.47504821600771452</v>
      </c>
    </row>
    <row r="2318" spans="1:20" ht="15.5" x14ac:dyDescent="0.35">
      <c r="A2318" s="1">
        <v>2437</v>
      </c>
      <c r="B2318" s="2">
        <v>46335</v>
      </c>
      <c r="C2318" s="3">
        <f>YEAR(SalesDataTable[[#This Row],[Order Date]])</f>
        <v>2026</v>
      </c>
      <c r="D2318" s="8" t="str">
        <f>"Q"&amp;ROUNDUP(MONTH(SalesDataTable[[#This Row],[Order Date]])/3,0)</f>
        <v>Q4</v>
      </c>
      <c r="E2318" s="3">
        <f>MONTH(SalesDataTable[[#This Row],[Order Date]])</f>
        <v>11</v>
      </c>
      <c r="F2318" s="3" t="str">
        <f>TEXT(SalesDataTable[[#This Row],[Order Date]],"MMM")</f>
        <v>Nov</v>
      </c>
      <c r="G2318" s="3" t="s">
        <v>20</v>
      </c>
      <c r="H2318" s="3" t="s">
        <v>21</v>
      </c>
      <c r="I2318" s="3" t="s">
        <v>28</v>
      </c>
      <c r="J2318" s="3" t="s">
        <v>16</v>
      </c>
      <c r="K2318" s="3" t="s">
        <v>9</v>
      </c>
      <c r="L2318" s="3" t="s">
        <v>46</v>
      </c>
      <c r="M2318" s="4">
        <v>1</v>
      </c>
      <c r="N2318" s="5">
        <v>70.3</v>
      </c>
      <c r="O2318" s="6">
        <v>0.05</v>
      </c>
      <c r="P2318" s="5">
        <v>33.31</v>
      </c>
      <c r="Q2318" s="5">
        <f t="shared" si="144"/>
        <v>66.784999999999997</v>
      </c>
      <c r="R2318" s="5">
        <f t="shared" si="145"/>
        <v>33.31</v>
      </c>
      <c r="S2318" s="5">
        <f t="shared" si="146"/>
        <v>33.474999999999994</v>
      </c>
      <c r="T2318" s="7">
        <f t="shared" si="147"/>
        <v>0.50123530732949007</v>
      </c>
    </row>
    <row r="2319" spans="1:20" ht="15.5" x14ac:dyDescent="0.35">
      <c r="A2319" s="1">
        <v>3380</v>
      </c>
      <c r="B2319" s="2">
        <v>46335</v>
      </c>
      <c r="C2319" s="3">
        <f>YEAR(SalesDataTable[[#This Row],[Order Date]])</f>
        <v>2026</v>
      </c>
      <c r="D2319" s="8" t="str">
        <f>"Q"&amp;ROUNDUP(MONTH(SalesDataTable[[#This Row],[Order Date]])/3,0)</f>
        <v>Q4</v>
      </c>
      <c r="E2319" s="3">
        <f>MONTH(SalesDataTable[[#This Row],[Order Date]])</f>
        <v>11</v>
      </c>
      <c r="F2319" s="3" t="str">
        <f>TEXT(SalesDataTable[[#This Row],[Order Date]],"MMM")</f>
        <v>Nov</v>
      </c>
      <c r="G2319" s="3" t="s">
        <v>11</v>
      </c>
      <c r="H2319" s="3" t="s">
        <v>12</v>
      </c>
      <c r="I2319" s="3" t="s">
        <v>19</v>
      </c>
      <c r="J2319" s="3" t="s">
        <v>3</v>
      </c>
      <c r="K2319" s="3" t="s">
        <v>14</v>
      </c>
      <c r="L2319" s="3" t="s">
        <v>32</v>
      </c>
      <c r="M2319" s="4">
        <v>2</v>
      </c>
      <c r="N2319" s="5">
        <v>47.12</v>
      </c>
      <c r="O2319" s="6">
        <v>0.15</v>
      </c>
      <c r="P2319" s="5">
        <v>18.64</v>
      </c>
      <c r="Q2319" s="5">
        <f t="shared" si="144"/>
        <v>80.103999999999999</v>
      </c>
      <c r="R2319" s="5">
        <f t="shared" si="145"/>
        <v>37.28</v>
      </c>
      <c r="S2319" s="5">
        <f t="shared" si="146"/>
        <v>42.823999999999998</v>
      </c>
      <c r="T2319" s="7">
        <f t="shared" si="147"/>
        <v>0.5346050134824728</v>
      </c>
    </row>
    <row r="2320" spans="1:20" ht="15.5" x14ac:dyDescent="0.35">
      <c r="A2320" s="1">
        <v>3648</v>
      </c>
      <c r="B2320" s="2">
        <v>46335</v>
      </c>
      <c r="C2320" s="3">
        <f>YEAR(SalesDataTable[[#This Row],[Order Date]])</f>
        <v>2026</v>
      </c>
      <c r="D2320" s="8" t="str">
        <f>"Q"&amp;ROUNDUP(MONTH(SalesDataTable[[#This Row],[Order Date]])/3,0)</f>
        <v>Q4</v>
      </c>
      <c r="E2320" s="3">
        <f>MONTH(SalesDataTable[[#This Row],[Order Date]])</f>
        <v>11</v>
      </c>
      <c r="F2320" s="3" t="str">
        <f>TEXT(SalesDataTable[[#This Row],[Order Date]],"MMM")</f>
        <v>Nov</v>
      </c>
      <c r="G2320" s="3" t="s">
        <v>0</v>
      </c>
      <c r="H2320" s="3" t="s">
        <v>50</v>
      </c>
      <c r="I2320" s="3" t="s">
        <v>28</v>
      </c>
      <c r="J2320" s="3" t="s">
        <v>13</v>
      </c>
      <c r="K2320" s="3" t="s">
        <v>34</v>
      </c>
      <c r="L2320" s="3" t="s">
        <v>35</v>
      </c>
      <c r="M2320" s="4">
        <v>4</v>
      </c>
      <c r="N2320" s="5">
        <v>39.82</v>
      </c>
      <c r="O2320" s="6">
        <v>0.2</v>
      </c>
      <c r="P2320" s="5">
        <v>14.98</v>
      </c>
      <c r="Q2320" s="5">
        <f t="shared" si="144"/>
        <v>127.42400000000001</v>
      </c>
      <c r="R2320" s="5">
        <f t="shared" si="145"/>
        <v>59.92</v>
      </c>
      <c r="S2320" s="5">
        <f t="shared" si="146"/>
        <v>67.504000000000005</v>
      </c>
      <c r="T2320" s="7">
        <f t="shared" si="147"/>
        <v>0.52975891511803119</v>
      </c>
    </row>
    <row r="2321" spans="1:20" ht="15.5" x14ac:dyDescent="0.35">
      <c r="A2321" s="1">
        <v>3692</v>
      </c>
      <c r="B2321" s="2">
        <v>46335</v>
      </c>
      <c r="C2321" s="3">
        <f>YEAR(SalesDataTable[[#This Row],[Order Date]])</f>
        <v>2026</v>
      </c>
      <c r="D2321" s="8" t="str">
        <f>"Q"&amp;ROUNDUP(MONTH(SalesDataTable[[#This Row],[Order Date]])/3,0)</f>
        <v>Q4</v>
      </c>
      <c r="E2321" s="3">
        <f>MONTH(SalesDataTable[[#This Row],[Order Date]])</f>
        <v>11</v>
      </c>
      <c r="F2321" s="3" t="str">
        <f>TEXT(SalesDataTable[[#This Row],[Order Date]],"MMM")</f>
        <v>Nov</v>
      </c>
      <c r="G2321" s="3" t="s">
        <v>6</v>
      </c>
      <c r="H2321" s="3" t="s">
        <v>49</v>
      </c>
      <c r="I2321" s="3" t="s">
        <v>2</v>
      </c>
      <c r="J2321" s="3" t="s">
        <v>3</v>
      </c>
      <c r="K2321" s="3" t="s">
        <v>9</v>
      </c>
      <c r="L2321" s="3" t="s">
        <v>37</v>
      </c>
      <c r="M2321" s="4">
        <v>4</v>
      </c>
      <c r="N2321" s="5">
        <v>154.27000000000001</v>
      </c>
      <c r="O2321" s="6">
        <v>0.05</v>
      </c>
      <c r="P2321" s="5">
        <v>78.36</v>
      </c>
      <c r="Q2321" s="5">
        <f t="shared" si="144"/>
        <v>586.226</v>
      </c>
      <c r="R2321" s="5">
        <f t="shared" si="145"/>
        <v>313.44</v>
      </c>
      <c r="S2321" s="5">
        <f t="shared" si="146"/>
        <v>272.786</v>
      </c>
      <c r="T2321" s="7">
        <f t="shared" si="147"/>
        <v>0.46532565938733528</v>
      </c>
    </row>
    <row r="2322" spans="1:20" ht="15.5" x14ac:dyDescent="0.35">
      <c r="A2322" s="1">
        <v>4406</v>
      </c>
      <c r="B2322" s="2">
        <v>46335</v>
      </c>
      <c r="C2322" s="3">
        <f>YEAR(SalesDataTable[[#This Row],[Order Date]])</f>
        <v>2026</v>
      </c>
      <c r="D2322" s="8" t="str">
        <f>"Q"&amp;ROUNDUP(MONTH(SalesDataTable[[#This Row],[Order Date]])/3,0)</f>
        <v>Q4</v>
      </c>
      <c r="E2322" s="3">
        <f>MONTH(SalesDataTable[[#This Row],[Order Date]])</f>
        <v>11</v>
      </c>
      <c r="F2322" s="3" t="str">
        <f>TEXT(SalesDataTable[[#This Row],[Order Date]],"MMM")</f>
        <v>Nov</v>
      </c>
      <c r="G2322" s="3" t="s">
        <v>0</v>
      </c>
      <c r="H2322" s="3" t="s">
        <v>1</v>
      </c>
      <c r="I2322" s="3" t="s">
        <v>2</v>
      </c>
      <c r="J2322" s="3" t="s">
        <v>13</v>
      </c>
      <c r="K2322" s="3" t="s">
        <v>9</v>
      </c>
      <c r="L2322" s="3" t="s">
        <v>17</v>
      </c>
      <c r="M2322" s="4">
        <v>1</v>
      </c>
      <c r="N2322" s="5">
        <v>143.02000000000001</v>
      </c>
      <c r="O2322" s="6">
        <v>0.1</v>
      </c>
      <c r="P2322" s="5">
        <v>79.25</v>
      </c>
      <c r="Q2322" s="5">
        <f t="shared" si="144"/>
        <v>128.71800000000002</v>
      </c>
      <c r="R2322" s="5">
        <f t="shared" si="145"/>
        <v>79.25</v>
      </c>
      <c r="S2322" s="5">
        <f t="shared" si="146"/>
        <v>49.468000000000018</v>
      </c>
      <c r="T2322" s="7">
        <f t="shared" si="147"/>
        <v>0.3843129942976119</v>
      </c>
    </row>
    <row r="2323" spans="1:20" ht="15.5" x14ac:dyDescent="0.35">
      <c r="A2323" s="1">
        <v>4550</v>
      </c>
      <c r="B2323" s="2">
        <v>46335</v>
      </c>
      <c r="C2323" s="3">
        <f>YEAR(SalesDataTable[[#This Row],[Order Date]])</f>
        <v>2026</v>
      </c>
      <c r="D2323" s="8" t="str">
        <f>"Q"&amp;ROUNDUP(MONTH(SalesDataTable[[#This Row],[Order Date]])/3,0)</f>
        <v>Q4</v>
      </c>
      <c r="E2323" s="3">
        <f>MONTH(SalesDataTable[[#This Row],[Order Date]])</f>
        <v>11</v>
      </c>
      <c r="F2323" s="3" t="str">
        <f>TEXT(SalesDataTable[[#This Row],[Order Date]],"MMM")</f>
        <v>Nov</v>
      </c>
      <c r="G2323" s="3" t="s">
        <v>11</v>
      </c>
      <c r="H2323" s="3" t="s">
        <v>39</v>
      </c>
      <c r="I2323" s="3" t="s">
        <v>19</v>
      </c>
      <c r="J2323" s="3" t="s">
        <v>3</v>
      </c>
      <c r="K2323" s="3" t="s">
        <v>34</v>
      </c>
      <c r="L2323" s="3" t="s">
        <v>42</v>
      </c>
      <c r="M2323" s="4">
        <v>1</v>
      </c>
      <c r="N2323" s="5">
        <v>35.36</v>
      </c>
      <c r="O2323" s="6">
        <v>0</v>
      </c>
      <c r="P2323" s="5">
        <v>13.74</v>
      </c>
      <c r="Q2323" s="5">
        <f t="shared" si="144"/>
        <v>35.36</v>
      </c>
      <c r="R2323" s="5">
        <f t="shared" si="145"/>
        <v>13.74</v>
      </c>
      <c r="S2323" s="5">
        <f t="shared" si="146"/>
        <v>21.619999999999997</v>
      </c>
      <c r="T2323" s="7">
        <f t="shared" si="147"/>
        <v>0.61142533936651577</v>
      </c>
    </row>
    <row r="2324" spans="1:20" ht="15.5" x14ac:dyDescent="0.35">
      <c r="A2324" s="1">
        <v>4855</v>
      </c>
      <c r="B2324" s="2">
        <v>46335</v>
      </c>
      <c r="C2324" s="3">
        <f>YEAR(SalesDataTable[[#This Row],[Order Date]])</f>
        <v>2026</v>
      </c>
      <c r="D2324" s="8" t="str">
        <f>"Q"&amp;ROUNDUP(MONTH(SalesDataTable[[#This Row],[Order Date]])/3,0)</f>
        <v>Q4</v>
      </c>
      <c r="E2324" s="3">
        <f>MONTH(SalesDataTable[[#This Row],[Order Date]])</f>
        <v>11</v>
      </c>
      <c r="F2324" s="3" t="str">
        <f>TEXT(SalesDataTable[[#This Row],[Order Date]],"MMM")</f>
        <v>Nov</v>
      </c>
      <c r="G2324" s="3" t="s">
        <v>6</v>
      </c>
      <c r="H2324" s="3" t="s">
        <v>27</v>
      </c>
      <c r="I2324" s="3" t="s">
        <v>2</v>
      </c>
      <c r="J2324" s="3" t="s">
        <v>3</v>
      </c>
      <c r="K2324" s="3" t="s">
        <v>9</v>
      </c>
      <c r="L2324" s="3" t="s">
        <v>37</v>
      </c>
      <c r="M2324" s="4">
        <v>1</v>
      </c>
      <c r="N2324" s="5">
        <v>156.82</v>
      </c>
      <c r="O2324" s="6">
        <v>0.1</v>
      </c>
      <c r="P2324" s="5">
        <v>77.12</v>
      </c>
      <c r="Q2324" s="5">
        <f t="shared" si="144"/>
        <v>141.13800000000001</v>
      </c>
      <c r="R2324" s="5">
        <f t="shared" si="145"/>
        <v>77.12</v>
      </c>
      <c r="S2324" s="5">
        <f t="shared" si="146"/>
        <v>64.018000000000001</v>
      </c>
      <c r="T2324" s="7">
        <f t="shared" si="147"/>
        <v>0.45358443509189589</v>
      </c>
    </row>
    <row r="2325" spans="1:20" ht="15.5" x14ac:dyDescent="0.35">
      <c r="A2325" s="1">
        <v>5151</v>
      </c>
      <c r="B2325" s="2">
        <v>46335</v>
      </c>
      <c r="C2325" s="3">
        <f>YEAR(SalesDataTable[[#This Row],[Order Date]])</f>
        <v>2026</v>
      </c>
      <c r="D2325" s="8" t="str">
        <f>"Q"&amp;ROUNDUP(MONTH(SalesDataTable[[#This Row],[Order Date]])/3,0)</f>
        <v>Q4</v>
      </c>
      <c r="E2325" s="3">
        <f>MONTH(SalesDataTable[[#This Row],[Order Date]])</f>
        <v>11</v>
      </c>
      <c r="F2325" s="3" t="str">
        <f>TEXT(SalesDataTable[[#This Row],[Order Date]],"MMM")</f>
        <v>Nov</v>
      </c>
      <c r="G2325" s="3" t="s">
        <v>11</v>
      </c>
      <c r="H2325" s="3" t="s">
        <v>52</v>
      </c>
      <c r="I2325" s="3" t="s">
        <v>8</v>
      </c>
      <c r="J2325" s="3" t="s">
        <v>16</v>
      </c>
      <c r="K2325" s="3" t="s">
        <v>34</v>
      </c>
      <c r="L2325" s="3" t="s">
        <v>35</v>
      </c>
      <c r="M2325" s="4">
        <v>10</v>
      </c>
      <c r="N2325" s="5">
        <v>40.98</v>
      </c>
      <c r="O2325" s="6">
        <v>0.1</v>
      </c>
      <c r="P2325" s="5">
        <v>14.6</v>
      </c>
      <c r="Q2325" s="5">
        <f t="shared" si="144"/>
        <v>368.82</v>
      </c>
      <c r="R2325" s="5">
        <f t="shared" si="145"/>
        <v>146</v>
      </c>
      <c r="S2325" s="5">
        <f t="shared" si="146"/>
        <v>222.82</v>
      </c>
      <c r="T2325" s="7">
        <f t="shared" si="147"/>
        <v>0.60414294235670518</v>
      </c>
    </row>
    <row r="2326" spans="1:20" ht="15.5" x14ac:dyDescent="0.35">
      <c r="A2326" s="1">
        <v>5189</v>
      </c>
      <c r="B2326" s="2">
        <v>46335</v>
      </c>
      <c r="C2326" s="3">
        <f>YEAR(SalesDataTable[[#This Row],[Order Date]])</f>
        <v>2026</v>
      </c>
      <c r="D2326" s="8" t="str">
        <f>"Q"&amp;ROUNDUP(MONTH(SalesDataTable[[#This Row],[Order Date]])/3,0)</f>
        <v>Q4</v>
      </c>
      <c r="E2326" s="3">
        <f>MONTH(SalesDataTable[[#This Row],[Order Date]])</f>
        <v>11</v>
      </c>
      <c r="F2326" s="3" t="str">
        <f>TEXT(SalesDataTable[[#This Row],[Order Date]],"MMM")</f>
        <v>Nov</v>
      </c>
      <c r="G2326" s="3" t="s">
        <v>20</v>
      </c>
      <c r="H2326" s="3" t="s">
        <v>33</v>
      </c>
      <c r="I2326" s="3" t="s">
        <v>19</v>
      </c>
      <c r="J2326" s="3" t="s">
        <v>13</v>
      </c>
      <c r="K2326" s="3" t="s">
        <v>9</v>
      </c>
      <c r="L2326" s="3" t="s">
        <v>17</v>
      </c>
      <c r="M2326" s="4">
        <v>3</v>
      </c>
      <c r="N2326" s="5">
        <v>144.22999999999999</v>
      </c>
      <c r="O2326" s="6">
        <v>0</v>
      </c>
      <c r="P2326" s="5">
        <v>80.959999999999994</v>
      </c>
      <c r="Q2326" s="5">
        <f t="shared" si="144"/>
        <v>432.68999999999994</v>
      </c>
      <c r="R2326" s="5">
        <f t="shared" si="145"/>
        <v>242.88</v>
      </c>
      <c r="S2326" s="5">
        <f t="shared" si="146"/>
        <v>189.80999999999995</v>
      </c>
      <c r="T2326" s="7">
        <f t="shared" si="147"/>
        <v>0.43867433959647778</v>
      </c>
    </row>
    <row r="2327" spans="1:20" ht="15.5" x14ac:dyDescent="0.35">
      <c r="A2327" s="1">
        <v>726</v>
      </c>
      <c r="B2327" s="2">
        <v>46336</v>
      </c>
      <c r="C2327" s="3">
        <f>YEAR(SalesDataTable[[#This Row],[Order Date]])</f>
        <v>2026</v>
      </c>
      <c r="D2327" s="8" t="str">
        <f>"Q"&amp;ROUNDUP(MONTH(SalesDataTable[[#This Row],[Order Date]])/3,0)</f>
        <v>Q4</v>
      </c>
      <c r="E2327" s="3">
        <f>MONTH(SalesDataTable[[#This Row],[Order Date]])</f>
        <v>11</v>
      </c>
      <c r="F2327" s="3" t="str">
        <f>TEXT(SalesDataTable[[#This Row],[Order Date]],"MMM")</f>
        <v>Nov</v>
      </c>
      <c r="G2327" s="3" t="s">
        <v>20</v>
      </c>
      <c r="H2327" s="3" t="s">
        <v>31</v>
      </c>
      <c r="I2327" s="3" t="s">
        <v>2</v>
      </c>
      <c r="J2327" s="3" t="s">
        <v>13</v>
      </c>
      <c r="K2327" s="3" t="s">
        <v>9</v>
      </c>
      <c r="L2327" s="3" t="s">
        <v>10</v>
      </c>
      <c r="M2327" s="4">
        <v>1</v>
      </c>
      <c r="N2327" s="5">
        <v>90.23</v>
      </c>
      <c r="O2327" s="6">
        <v>0</v>
      </c>
      <c r="P2327" s="5">
        <v>44.06</v>
      </c>
      <c r="Q2327" s="5">
        <f t="shared" si="144"/>
        <v>90.23</v>
      </c>
      <c r="R2327" s="5">
        <f t="shared" si="145"/>
        <v>44.06</v>
      </c>
      <c r="S2327" s="5">
        <f t="shared" si="146"/>
        <v>46.17</v>
      </c>
      <c r="T2327" s="7">
        <f t="shared" si="147"/>
        <v>0.51169234179319512</v>
      </c>
    </row>
    <row r="2328" spans="1:20" ht="15.5" x14ac:dyDescent="0.35">
      <c r="A2328" s="1">
        <v>2154</v>
      </c>
      <c r="B2328" s="2">
        <v>46336</v>
      </c>
      <c r="C2328" s="3">
        <f>YEAR(SalesDataTable[[#This Row],[Order Date]])</f>
        <v>2026</v>
      </c>
      <c r="D2328" s="8" t="str">
        <f>"Q"&amp;ROUNDUP(MONTH(SalesDataTable[[#This Row],[Order Date]])/3,0)</f>
        <v>Q4</v>
      </c>
      <c r="E2328" s="3">
        <f>MONTH(SalesDataTable[[#This Row],[Order Date]])</f>
        <v>11</v>
      </c>
      <c r="F2328" s="3" t="str">
        <f>TEXT(SalesDataTable[[#This Row],[Order Date]],"MMM")</f>
        <v>Nov</v>
      </c>
      <c r="G2328" s="3" t="s">
        <v>20</v>
      </c>
      <c r="H2328" s="3" t="s">
        <v>31</v>
      </c>
      <c r="I2328" s="3" t="s">
        <v>2</v>
      </c>
      <c r="J2328" s="3" t="s">
        <v>13</v>
      </c>
      <c r="K2328" s="3" t="s">
        <v>9</v>
      </c>
      <c r="L2328" s="3" t="s">
        <v>37</v>
      </c>
      <c r="M2328" s="4">
        <v>5</v>
      </c>
      <c r="N2328" s="5">
        <v>152.82</v>
      </c>
      <c r="O2328" s="6">
        <v>0.1</v>
      </c>
      <c r="P2328" s="5">
        <v>80.09</v>
      </c>
      <c r="Q2328" s="5">
        <f t="shared" si="144"/>
        <v>687.68999999999994</v>
      </c>
      <c r="R2328" s="5">
        <f t="shared" si="145"/>
        <v>400.45000000000005</v>
      </c>
      <c r="S2328" s="5">
        <f t="shared" si="146"/>
        <v>287.2399999999999</v>
      </c>
      <c r="T2328" s="7">
        <f t="shared" si="147"/>
        <v>0.417688202533118</v>
      </c>
    </row>
    <row r="2329" spans="1:20" ht="15.5" x14ac:dyDescent="0.35">
      <c r="A2329" s="1">
        <v>4403</v>
      </c>
      <c r="B2329" s="2">
        <v>46336</v>
      </c>
      <c r="C2329" s="3">
        <f>YEAR(SalesDataTable[[#This Row],[Order Date]])</f>
        <v>2026</v>
      </c>
      <c r="D2329" s="8" t="str">
        <f>"Q"&amp;ROUNDUP(MONTH(SalesDataTable[[#This Row],[Order Date]])/3,0)</f>
        <v>Q4</v>
      </c>
      <c r="E2329" s="3">
        <f>MONTH(SalesDataTable[[#This Row],[Order Date]])</f>
        <v>11</v>
      </c>
      <c r="F2329" s="3" t="str">
        <f>TEXT(SalesDataTable[[#This Row],[Order Date]],"MMM")</f>
        <v>Nov</v>
      </c>
      <c r="G2329" s="3" t="s">
        <v>0</v>
      </c>
      <c r="H2329" s="3" t="s">
        <v>1</v>
      </c>
      <c r="I2329" s="3" t="s">
        <v>2</v>
      </c>
      <c r="J2329" s="3" t="s">
        <v>16</v>
      </c>
      <c r="K2329" s="3" t="s">
        <v>14</v>
      </c>
      <c r="L2329" s="3" t="s">
        <v>15</v>
      </c>
      <c r="M2329" s="4">
        <v>2</v>
      </c>
      <c r="N2329" s="5">
        <v>36.61</v>
      </c>
      <c r="O2329" s="6">
        <v>0.05</v>
      </c>
      <c r="P2329" s="5">
        <v>13.31</v>
      </c>
      <c r="Q2329" s="5">
        <f t="shared" si="144"/>
        <v>69.558999999999997</v>
      </c>
      <c r="R2329" s="5">
        <f t="shared" si="145"/>
        <v>26.62</v>
      </c>
      <c r="S2329" s="5">
        <f t="shared" si="146"/>
        <v>42.938999999999993</v>
      </c>
      <c r="T2329" s="7">
        <f t="shared" si="147"/>
        <v>0.61730329648212301</v>
      </c>
    </row>
    <row r="2330" spans="1:20" ht="15.5" x14ac:dyDescent="0.35">
      <c r="A2330" s="1">
        <v>4924</v>
      </c>
      <c r="B2330" s="2">
        <v>46336</v>
      </c>
      <c r="C2330" s="3">
        <f>YEAR(SalesDataTable[[#This Row],[Order Date]])</f>
        <v>2026</v>
      </c>
      <c r="D2330" s="8" t="str">
        <f>"Q"&amp;ROUNDUP(MONTH(SalesDataTable[[#This Row],[Order Date]])/3,0)</f>
        <v>Q4</v>
      </c>
      <c r="E2330" s="3">
        <f>MONTH(SalesDataTable[[#This Row],[Order Date]])</f>
        <v>11</v>
      </c>
      <c r="F2330" s="3" t="str">
        <f>TEXT(SalesDataTable[[#This Row],[Order Date]],"MMM")</f>
        <v>Nov</v>
      </c>
      <c r="G2330" s="3" t="s">
        <v>20</v>
      </c>
      <c r="H2330" s="3" t="s">
        <v>33</v>
      </c>
      <c r="I2330" s="3" t="s">
        <v>8</v>
      </c>
      <c r="J2330" s="3" t="s">
        <v>16</v>
      </c>
      <c r="K2330" s="3" t="s">
        <v>9</v>
      </c>
      <c r="L2330" s="3" t="s">
        <v>37</v>
      </c>
      <c r="M2330" s="4">
        <v>12</v>
      </c>
      <c r="N2330" s="5">
        <v>150.75</v>
      </c>
      <c r="O2330" s="6">
        <v>0.1</v>
      </c>
      <c r="P2330" s="5">
        <v>80.569999999999993</v>
      </c>
      <c r="Q2330" s="5">
        <f t="shared" si="144"/>
        <v>1628.1000000000001</v>
      </c>
      <c r="R2330" s="5">
        <f t="shared" si="145"/>
        <v>966.83999999999992</v>
      </c>
      <c r="S2330" s="5">
        <f t="shared" si="146"/>
        <v>661.26000000000022</v>
      </c>
      <c r="T2330" s="7">
        <f t="shared" si="147"/>
        <v>0.40615441311958733</v>
      </c>
    </row>
    <row r="2331" spans="1:20" ht="15.5" x14ac:dyDescent="0.35">
      <c r="A2331" s="1">
        <v>25</v>
      </c>
      <c r="B2331" s="2">
        <v>46337</v>
      </c>
      <c r="C2331" s="3">
        <f>YEAR(SalesDataTable[[#This Row],[Order Date]])</f>
        <v>2026</v>
      </c>
      <c r="D2331" s="8" t="str">
        <f>"Q"&amp;ROUNDUP(MONTH(SalesDataTable[[#This Row],[Order Date]])/3,0)</f>
        <v>Q4</v>
      </c>
      <c r="E2331" s="3">
        <f>MONTH(SalesDataTable[[#This Row],[Order Date]])</f>
        <v>11</v>
      </c>
      <c r="F2331" s="3" t="str">
        <f>TEXT(SalesDataTable[[#This Row],[Order Date]],"MMM")</f>
        <v>Nov</v>
      </c>
      <c r="G2331" s="3" t="s">
        <v>0</v>
      </c>
      <c r="H2331" s="3" t="s">
        <v>1</v>
      </c>
      <c r="I2331" s="3" t="s">
        <v>2</v>
      </c>
      <c r="J2331" s="3" t="s">
        <v>3</v>
      </c>
      <c r="K2331" s="3" t="s">
        <v>9</v>
      </c>
      <c r="L2331" s="3" t="s">
        <v>17</v>
      </c>
      <c r="M2331" s="4">
        <v>1</v>
      </c>
      <c r="N2331" s="5">
        <v>145.83000000000001</v>
      </c>
      <c r="O2331" s="6">
        <v>0.1</v>
      </c>
      <c r="P2331" s="5">
        <v>79.14</v>
      </c>
      <c r="Q2331" s="5">
        <f t="shared" si="144"/>
        <v>131.24700000000001</v>
      </c>
      <c r="R2331" s="5">
        <f t="shared" si="145"/>
        <v>79.14</v>
      </c>
      <c r="S2331" s="5">
        <f t="shared" si="146"/>
        <v>52.107000000000014</v>
      </c>
      <c r="T2331" s="7">
        <f t="shared" si="147"/>
        <v>0.39701478890946085</v>
      </c>
    </row>
    <row r="2332" spans="1:20" ht="15.5" x14ac:dyDescent="0.35">
      <c r="A2332" s="1">
        <v>252</v>
      </c>
      <c r="B2332" s="2">
        <v>46337</v>
      </c>
      <c r="C2332" s="3">
        <f>YEAR(SalesDataTable[[#This Row],[Order Date]])</f>
        <v>2026</v>
      </c>
      <c r="D2332" s="8" t="str">
        <f>"Q"&amp;ROUNDUP(MONTH(SalesDataTable[[#This Row],[Order Date]])/3,0)</f>
        <v>Q4</v>
      </c>
      <c r="E2332" s="3">
        <f>MONTH(SalesDataTable[[#This Row],[Order Date]])</f>
        <v>11</v>
      </c>
      <c r="F2332" s="3" t="str">
        <f>TEXT(SalesDataTable[[#This Row],[Order Date]],"MMM")</f>
        <v>Nov</v>
      </c>
      <c r="G2332" s="3" t="s">
        <v>0</v>
      </c>
      <c r="H2332" s="3" t="s">
        <v>1</v>
      </c>
      <c r="I2332" s="3" t="s">
        <v>2</v>
      </c>
      <c r="J2332" s="3" t="s">
        <v>3</v>
      </c>
      <c r="K2332" s="3" t="s">
        <v>14</v>
      </c>
      <c r="L2332" s="3" t="s">
        <v>48</v>
      </c>
      <c r="M2332" s="4">
        <v>4</v>
      </c>
      <c r="N2332" s="5">
        <v>162.04</v>
      </c>
      <c r="O2332" s="6">
        <v>0</v>
      </c>
      <c r="P2332" s="5">
        <v>85.77</v>
      </c>
      <c r="Q2332" s="5">
        <f t="shared" si="144"/>
        <v>648.16</v>
      </c>
      <c r="R2332" s="5">
        <f t="shared" si="145"/>
        <v>343.08</v>
      </c>
      <c r="S2332" s="5">
        <f t="shared" si="146"/>
        <v>305.08</v>
      </c>
      <c r="T2332" s="7">
        <f t="shared" si="147"/>
        <v>0.47068625030856581</v>
      </c>
    </row>
    <row r="2333" spans="1:20" ht="15.5" x14ac:dyDescent="0.35">
      <c r="A2333" s="1">
        <v>1203</v>
      </c>
      <c r="B2333" s="2">
        <v>46337</v>
      </c>
      <c r="C2333" s="3">
        <f>YEAR(SalesDataTable[[#This Row],[Order Date]])</f>
        <v>2026</v>
      </c>
      <c r="D2333" s="8" t="str">
        <f>"Q"&amp;ROUNDUP(MONTH(SalesDataTable[[#This Row],[Order Date]])/3,0)</f>
        <v>Q4</v>
      </c>
      <c r="E2333" s="3">
        <f>MONTH(SalesDataTable[[#This Row],[Order Date]])</f>
        <v>11</v>
      </c>
      <c r="F2333" s="3" t="str">
        <f>TEXT(SalesDataTable[[#This Row],[Order Date]],"MMM")</f>
        <v>Nov</v>
      </c>
      <c r="G2333" s="3" t="s">
        <v>20</v>
      </c>
      <c r="H2333" s="3" t="s">
        <v>33</v>
      </c>
      <c r="I2333" s="3" t="s">
        <v>19</v>
      </c>
      <c r="J2333" s="3" t="s">
        <v>3</v>
      </c>
      <c r="K2333" s="3" t="s">
        <v>9</v>
      </c>
      <c r="L2333" s="3" t="s">
        <v>17</v>
      </c>
      <c r="M2333" s="4">
        <v>2</v>
      </c>
      <c r="N2333" s="5">
        <v>141.33000000000001</v>
      </c>
      <c r="O2333" s="6">
        <v>0.05</v>
      </c>
      <c r="P2333" s="5">
        <v>79.739999999999995</v>
      </c>
      <c r="Q2333" s="5">
        <f t="shared" si="144"/>
        <v>268.52699999999999</v>
      </c>
      <c r="R2333" s="5">
        <f t="shared" si="145"/>
        <v>159.47999999999999</v>
      </c>
      <c r="S2333" s="5">
        <f t="shared" si="146"/>
        <v>109.047</v>
      </c>
      <c r="T2333" s="7">
        <f t="shared" si="147"/>
        <v>0.40609324202035552</v>
      </c>
    </row>
    <row r="2334" spans="1:20" ht="15.5" x14ac:dyDescent="0.35">
      <c r="A2334" s="1">
        <v>1567</v>
      </c>
      <c r="B2334" s="2">
        <v>46337</v>
      </c>
      <c r="C2334" s="3">
        <f>YEAR(SalesDataTable[[#This Row],[Order Date]])</f>
        <v>2026</v>
      </c>
      <c r="D2334" s="8" t="str">
        <f>"Q"&amp;ROUNDUP(MONTH(SalesDataTable[[#This Row],[Order Date]])/3,0)</f>
        <v>Q4</v>
      </c>
      <c r="E2334" s="3">
        <f>MONTH(SalesDataTable[[#This Row],[Order Date]])</f>
        <v>11</v>
      </c>
      <c r="F2334" s="3" t="str">
        <f>TEXT(SalesDataTable[[#This Row],[Order Date]],"MMM")</f>
        <v>Nov</v>
      </c>
      <c r="G2334" s="3" t="s">
        <v>11</v>
      </c>
      <c r="H2334" s="3" t="s">
        <v>52</v>
      </c>
      <c r="I2334" s="3" t="s">
        <v>2</v>
      </c>
      <c r="J2334" s="3" t="s">
        <v>3</v>
      </c>
      <c r="K2334" s="3" t="s">
        <v>23</v>
      </c>
      <c r="L2334" s="3" t="s">
        <v>51</v>
      </c>
      <c r="M2334" s="4">
        <v>1</v>
      </c>
      <c r="N2334" s="5">
        <v>125.11</v>
      </c>
      <c r="O2334" s="6">
        <v>0.1</v>
      </c>
      <c r="P2334" s="5">
        <v>61.65</v>
      </c>
      <c r="Q2334" s="5">
        <f t="shared" si="144"/>
        <v>112.599</v>
      </c>
      <c r="R2334" s="5">
        <f t="shared" si="145"/>
        <v>61.65</v>
      </c>
      <c r="S2334" s="5">
        <f t="shared" si="146"/>
        <v>50.949000000000005</v>
      </c>
      <c r="T2334" s="7">
        <f t="shared" si="147"/>
        <v>0.45248181600191834</v>
      </c>
    </row>
    <row r="2335" spans="1:20" ht="15.5" x14ac:dyDescent="0.35">
      <c r="A2335" s="1">
        <v>2060</v>
      </c>
      <c r="B2335" s="2">
        <v>46337</v>
      </c>
      <c r="C2335" s="3">
        <f>YEAR(SalesDataTable[[#This Row],[Order Date]])</f>
        <v>2026</v>
      </c>
      <c r="D2335" s="8" t="str">
        <f>"Q"&amp;ROUNDUP(MONTH(SalesDataTable[[#This Row],[Order Date]])/3,0)</f>
        <v>Q4</v>
      </c>
      <c r="E2335" s="3">
        <f>MONTH(SalesDataTable[[#This Row],[Order Date]])</f>
        <v>11</v>
      </c>
      <c r="F2335" s="3" t="str">
        <f>TEXT(SalesDataTable[[#This Row],[Order Date]],"MMM")</f>
        <v>Nov</v>
      </c>
      <c r="G2335" s="3" t="s">
        <v>11</v>
      </c>
      <c r="H2335" s="3" t="s">
        <v>25</v>
      </c>
      <c r="I2335" s="3" t="s">
        <v>2</v>
      </c>
      <c r="J2335" s="3" t="s">
        <v>16</v>
      </c>
      <c r="K2335" s="3" t="s">
        <v>23</v>
      </c>
      <c r="L2335" s="3" t="s">
        <v>51</v>
      </c>
      <c r="M2335" s="4">
        <v>3</v>
      </c>
      <c r="N2335" s="5">
        <v>124.55</v>
      </c>
      <c r="O2335" s="6">
        <v>0.15</v>
      </c>
      <c r="P2335" s="5">
        <v>60.68</v>
      </c>
      <c r="Q2335" s="5">
        <f t="shared" si="144"/>
        <v>317.60249999999996</v>
      </c>
      <c r="R2335" s="5">
        <f t="shared" si="145"/>
        <v>182.04</v>
      </c>
      <c r="S2335" s="5">
        <f t="shared" si="146"/>
        <v>135.56249999999997</v>
      </c>
      <c r="T2335" s="7">
        <f t="shared" si="147"/>
        <v>0.42683070819656643</v>
      </c>
    </row>
    <row r="2336" spans="1:20" ht="15.5" x14ac:dyDescent="0.35">
      <c r="A2336" s="1">
        <v>2485</v>
      </c>
      <c r="B2336" s="2">
        <v>46337</v>
      </c>
      <c r="C2336" s="3">
        <f>YEAR(SalesDataTable[[#This Row],[Order Date]])</f>
        <v>2026</v>
      </c>
      <c r="D2336" s="8" t="str">
        <f>"Q"&amp;ROUNDUP(MONTH(SalesDataTable[[#This Row],[Order Date]])/3,0)</f>
        <v>Q4</v>
      </c>
      <c r="E2336" s="3">
        <f>MONTH(SalesDataTable[[#This Row],[Order Date]])</f>
        <v>11</v>
      </c>
      <c r="F2336" s="3" t="str">
        <f>TEXT(SalesDataTable[[#This Row],[Order Date]],"MMM")</f>
        <v>Nov</v>
      </c>
      <c r="G2336" s="3" t="s">
        <v>11</v>
      </c>
      <c r="H2336" s="3" t="s">
        <v>39</v>
      </c>
      <c r="I2336" s="3" t="s">
        <v>19</v>
      </c>
      <c r="J2336" s="3" t="s">
        <v>3</v>
      </c>
      <c r="K2336" s="3" t="s">
        <v>9</v>
      </c>
      <c r="L2336" s="3" t="s">
        <v>17</v>
      </c>
      <c r="M2336" s="4">
        <v>1</v>
      </c>
      <c r="N2336" s="5">
        <v>143.77000000000001</v>
      </c>
      <c r="O2336" s="6">
        <v>0.1</v>
      </c>
      <c r="P2336" s="5">
        <v>81.02</v>
      </c>
      <c r="Q2336" s="5">
        <f t="shared" si="144"/>
        <v>129.393</v>
      </c>
      <c r="R2336" s="5">
        <f t="shared" si="145"/>
        <v>81.02</v>
      </c>
      <c r="S2336" s="5">
        <f t="shared" si="146"/>
        <v>48.373000000000005</v>
      </c>
      <c r="T2336" s="7">
        <f t="shared" si="147"/>
        <v>0.3738455712441941</v>
      </c>
    </row>
    <row r="2337" spans="1:20" ht="15.5" x14ac:dyDescent="0.35">
      <c r="A2337" s="1">
        <v>3101</v>
      </c>
      <c r="B2337" s="2">
        <v>46337</v>
      </c>
      <c r="C2337" s="3">
        <f>YEAR(SalesDataTable[[#This Row],[Order Date]])</f>
        <v>2026</v>
      </c>
      <c r="D2337" s="8" t="str">
        <f>"Q"&amp;ROUNDUP(MONTH(SalesDataTable[[#This Row],[Order Date]])/3,0)</f>
        <v>Q4</v>
      </c>
      <c r="E2337" s="3">
        <f>MONTH(SalesDataTable[[#This Row],[Order Date]])</f>
        <v>11</v>
      </c>
      <c r="F2337" s="3" t="str">
        <f>TEXT(SalesDataTable[[#This Row],[Order Date]],"MMM")</f>
        <v>Nov</v>
      </c>
      <c r="G2337" s="3" t="s">
        <v>20</v>
      </c>
      <c r="H2337" s="3" t="s">
        <v>33</v>
      </c>
      <c r="I2337" s="3" t="s">
        <v>2</v>
      </c>
      <c r="J2337" s="3" t="s">
        <v>13</v>
      </c>
      <c r="K2337" s="3" t="s">
        <v>23</v>
      </c>
      <c r="L2337" s="3" t="s">
        <v>51</v>
      </c>
      <c r="M2337" s="4">
        <v>3</v>
      </c>
      <c r="N2337" s="5">
        <v>124.72</v>
      </c>
      <c r="O2337" s="6">
        <v>0.15</v>
      </c>
      <c r="P2337" s="5">
        <v>60.35</v>
      </c>
      <c r="Q2337" s="5">
        <f t="shared" si="144"/>
        <v>318.03599999999994</v>
      </c>
      <c r="R2337" s="5">
        <f t="shared" si="145"/>
        <v>181.05</v>
      </c>
      <c r="S2337" s="5">
        <f t="shared" si="146"/>
        <v>136.98599999999993</v>
      </c>
      <c r="T2337" s="7">
        <f t="shared" si="147"/>
        <v>0.4307248236048748</v>
      </c>
    </row>
    <row r="2338" spans="1:20" ht="15.5" x14ac:dyDescent="0.35">
      <c r="A2338" s="1">
        <v>3165</v>
      </c>
      <c r="B2338" s="2">
        <v>46337</v>
      </c>
      <c r="C2338" s="3">
        <f>YEAR(SalesDataTable[[#This Row],[Order Date]])</f>
        <v>2026</v>
      </c>
      <c r="D2338" s="8" t="str">
        <f>"Q"&amp;ROUNDUP(MONTH(SalesDataTable[[#This Row],[Order Date]])/3,0)</f>
        <v>Q4</v>
      </c>
      <c r="E2338" s="3">
        <f>MONTH(SalesDataTable[[#This Row],[Order Date]])</f>
        <v>11</v>
      </c>
      <c r="F2338" s="3" t="str">
        <f>TEXT(SalesDataTable[[#This Row],[Order Date]],"MMM")</f>
        <v>Nov</v>
      </c>
      <c r="G2338" s="3" t="s">
        <v>11</v>
      </c>
      <c r="H2338" s="3" t="s">
        <v>12</v>
      </c>
      <c r="I2338" s="3" t="s">
        <v>19</v>
      </c>
      <c r="J2338" s="3" t="s">
        <v>3</v>
      </c>
      <c r="K2338" s="3" t="s">
        <v>34</v>
      </c>
      <c r="L2338" s="3" t="s">
        <v>42</v>
      </c>
      <c r="M2338" s="4">
        <v>1</v>
      </c>
      <c r="N2338" s="5">
        <v>35.729999999999997</v>
      </c>
      <c r="O2338" s="6">
        <v>0.1</v>
      </c>
      <c r="P2338" s="5">
        <v>14.15</v>
      </c>
      <c r="Q2338" s="5">
        <f t="shared" si="144"/>
        <v>32.156999999999996</v>
      </c>
      <c r="R2338" s="5">
        <f t="shared" si="145"/>
        <v>14.15</v>
      </c>
      <c r="S2338" s="5">
        <f t="shared" si="146"/>
        <v>18.006999999999998</v>
      </c>
      <c r="T2338" s="7">
        <f t="shared" si="147"/>
        <v>0.55997139036601673</v>
      </c>
    </row>
    <row r="2339" spans="1:20" ht="15.5" x14ac:dyDescent="0.35">
      <c r="A2339" s="1">
        <v>4179</v>
      </c>
      <c r="B2339" s="2">
        <v>46337</v>
      </c>
      <c r="C2339" s="3">
        <f>YEAR(SalesDataTable[[#This Row],[Order Date]])</f>
        <v>2026</v>
      </c>
      <c r="D2339" s="8" t="str">
        <f>"Q"&amp;ROUNDUP(MONTH(SalesDataTable[[#This Row],[Order Date]])/3,0)</f>
        <v>Q4</v>
      </c>
      <c r="E2339" s="3">
        <f>MONTH(SalesDataTable[[#This Row],[Order Date]])</f>
        <v>11</v>
      </c>
      <c r="F2339" s="3" t="str">
        <f>TEXT(SalesDataTable[[#This Row],[Order Date]],"MMM")</f>
        <v>Nov</v>
      </c>
      <c r="G2339" s="3" t="s">
        <v>11</v>
      </c>
      <c r="H2339" s="3" t="s">
        <v>18</v>
      </c>
      <c r="I2339" s="3" t="s">
        <v>19</v>
      </c>
      <c r="J2339" s="3" t="s">
        <v>16</v>
      </c>
      <c r="K2339" s="3" t="s">
        <v>14</v>
      </c>
      <c r="L2339" s="3" t="s">
        <v>48</v>
      </c>
      <c r="M2339" s="4">
        <v>2</v>
      </c>
      <c r="N2339" s="5">
        <v>166.1</v>
      </c>
      <c r="O2339" s="6">
        <v>0.05</v>
      </c>
      <c r="P2339" s="5">
        <v>88.2</v>
      </c>
      <c r="Q2339" s="5">
        <f t="shared" si="144"/>
        <v>315.58999999999997</v>
      </c>
      <c r="R2339" s="5">
        <f t="shared" si="145"/>
        <v>176.4</v>
      </c>
      <c r="S2339" s="5">
        <f t="shared" si="146"/>
        <v>139.18999999999997</v>
      </c>
      <c r="T2339" s="7">
        <f t="shared" si="147"/>
        <v>0.44104692797617157</v>
      </c>
    </row>
    <row r="2340" spans="1:20" ht="15.5" x14ac:dyDescent="0.35">
      <c r="A2340" s="1">
        <v>4829</v>
      </c>
      <c r="B2340" s="2">
        <v>46337</v>
      </c>
      <c r="C2340" s="3">
        <f>YEAR(SalesDataTable[[#This Row],[Order Date]])</f>
        <v>2026</v>
      </c>
      <c r="D2340" s="8" t="str">
        <f>"Q"&amp;ROUNDUP(MONTH(SalesDataTable[[#This Row],[Order Date]])/3,0)</f>
        <v>Q4</v>
      </c>
      <c r="E2340" s="3">
        <f>MONTH(SalesDataTable[[#This Row],[Order Date]])</f>
        <v>11</v>
      </c>
      <c r="F2340" s="3" t="str">
        <f>TEXT(SalesDataTable[[#This Row],[Order Date]],"MMM")</f>
        <v>Nov</v>
      </c>
      <c r="G2340" s="3" t="s">
        <v>11</v>
      </c>
      <c r="H2340" s="3" t="s">
        <v>52</v>
      </c>
      <c r="I2340" s="3" t="s">
        <v>28</v>
      </c>
      <c r="J2340" s="3" t="s">
        <v>13</v>
      </c>
      <c r="K2340" s="3" t="s">
        <v>4</v>
      </c>
      <c r="L2340" s="3" t="s">
        <v>5</v>
      </c>
      <c r="M2340" s="4">
        <v>2</v>
      </c>
      <c r="N2340" s="5">
        <v>81.27</v>
      </c>
      <c r="O2340" s="6">
        <v>0.05</v>
      </c>
      <c r="P2340" s="5">
        <v>43.04</v>
      </c>
      <c r="Q2340" s="5">
        <f t="shared" si="144"/>
        <v>154.41299999999998</v>
      </c>
      <c r="R2340" s="5">
        <f t="shared" si="145"/>
        <v>86.08</v>
      </c>
      <c r="S2340" s="5">
        <f t="shared" si="146"/>
        <v>68.332999999999984</v>
      </c>
      <c r="T2340" s="7">
        <f t="shared" si="147"/>
        <v>0.44253398353765544</v>
      </c>
    </row>
    <row r="2341" spans="1:20" ht="15.5" x14ac:dyDescent="0.35">
      <c r="A2341" s="1">
        <v>4943</v>
      </c>
      <c r="B2341" s="2">
        <v>46337</v>
      </c>
      <c r="C2341" s="3">
        <f>YEAR(SalesDataTable[[#This Row],[Order Date]])</f>
        <v>2026</v>
      </c>
      <c r="D2341" s="8" t="str">
        <f>"Q"&amp;ROUNDUP(MONTH(SalesDataTable[[#This Row],[Order Date]])/3,0)</f>
        <v>Q4</v>
      </c>
      <c r="E2341" s="3">
        <f>MONTH(SalesDataTable[[#This Row],[Order Date]])</f>
        <v>11</v>
      </c>
      <c r="F2341" s="3" t="str">
        <f>TEXT(SalesDataTable[[#This Row],[Order Date]],"MMM")</f>
        <v>Nov</v>
      </c>
      <c r="G2341" s="3" t="s">
        <v>0</v>
      </c>
      <c r="H2341" s="3" t="s">
        <v>36</v>
      </c>
      <c r="I2341" s="3" t="s">
        <v>8</v>
      </c>
      <c r="J2341" s="3" t="s">
        <v>3</v>
      </c>
      <c r="K2341" s="3" t="s">
        <v>23</v>
      </c>
      <c r="L2341" s="3" t="s">
        <v>29</v>
      </c>
      <c r="M2341" s="4">
        <v>10</v>
      </c>
      <c r="N2341" s="5">
        <v>191.98</v>
      </c>
      <c r="O2341" s="6">
        <v>0.1</v>
      </c>
      <c r="P2341" s="5">
        <v>102.73</v>
      </c>
      <c r="Q2341" s="5">
        <f t="shared" si="144"/>
        <v>1727.82</v>
      </c>
      <c r="R2341" s="5">
        <f t="shared" si="145"/>
        <v>1027.3</v>
      </c>
      <c r="S2341" s="5">
        <f t="shared" si="146"/>
        <v>700.52</v>
      </c>
      <c r="T2341" s="7">
        <f t="shared" si="147"/>
        <v>0.40543575140929033</v>
      </c>
    </row>
    <row r="2342" spans="1:20" ht="15.5" x14ac:dyDescent="0.35">
      <c r="A2342" s="1">
        <v>887</v>
      </c>
      <c r="B2342" s="2">
        <v>46338</v>
      </c>
      <c r="C2342" s="3">
        <f>YEAR(SalesDataTable[[#This Row],[Order Date]])</f>
        <v>2026</v>
      </c>
      <c r="D2342" s="8" t="str">
        <f>"Q"&amp;ROUNDUP(MONTH(SalesDataTable[[#This Row],[Order Date]])/3,0)</f>
        <v>Q4</v>
      </c>
      <c r="E2342" s="3">
        <f>MONTH(SalesDataTable[[#This Row],[Order Date]])</f>
        <v>11</v>
      </c>
      <c r="F2342" s="3" t="str">
        <f>TEXT(SalesDataTable[[#This Row],[Order Date]],"MMM")</f>
        <v>Nov</v>
      </c>
      <c r="G2342" s="3" t="s">
        <v>20</v>
      </c>
      <c r="H2342" s="3" t="s">
        <v>33</v>
      </c>
      <c r="I2342" s="3" t="s">
        <v>19</v>
      </c>
      <c r="J2342" s="3" t="s">
        <v>3</v>
      </c>
      <c r="K2342" s="3" t="s">
        <v>9</v>
      </c>
      <c r="L2342" s="3" t="s">
        <v>10</v>
      </c>
      <c r="M2342" s="4">
        <v>6</v>
      </c>
      <c r="N2342" s="5">
        <v>89.87</v>
      </c>
      <c r="O2342" s="6">
        <v>0.2</v>
      </c>
      <c r="P2342" s="5">
        <v>44.47</v>
      </c>
      <c r="Q2342" s="5">
        <f t="shared" si="144"/>
        <v>431.37600000000003</v>
      </c>
      <c r="R2342" s="5">
        <f t="shared" si="145"/>
        <v>266.82</v>
      </c>
      <c r="S2342" s="5">
        <f t="shared" si="146"/>
        <v>164.55600000000004</v>
      </c>
      <c r="T2342" s="7">
        <f t="shared" si="147"/>
        <v>0.3814676755313231</v>
      </c>
    </row>
    <row r="2343" spans="1:20" ht="15.5" x14ac:dyDescent="0.35">
      <c r="A2343" s="1">
        <v>1090</v>
      </c>
      <c r="B2343" s="2">
        <v>46338</v>
      </c>
      <c r="C2343" s="3">
        <f>YEAR(SalesDataTable[[#This Row],[Order Date]])</f>
        <v>2026</v>
      </c>
      <c r="D2343" s="8" t="str">
        <f>"Q"&amp;ROUNDUP(MONTH(SalesDataTable[[#This Row],[Order Date]])/3,0)</f>
        <v>Q4</v>
      </c>
      <c r="E2343" s="3">
        <f>MONTH(SalesDataTable[[#This Row],[Order Date]])</f>
        <v>11</v>
      </c>
      <c r="F2343" s="3" t="str">
        <f>TEXT(SalesDataTable[[#This Row],[Order Date]],"MMM")</f>
        <v>Nov</v>
      </c>
      <c r="G2343" s="3" t="s">
        <v>6</v>
      </c>
      <c r="H2343" s="3" t="s">
        <v>49</v>
      </c>
      <c r="I2343" s="3" t="s">
        <v>28</v>
      </c>
      <c r="J2343" s="3" t="s">
        <v>13</v>
      </c>
      <c r="K2343" s="3" t="s">
        <v>4</v>
      </c>
      <c r="L2343" s="3" t="s">
        <v>22</v>
      </c>
      <c r="M2343" s="4">
        <v>3</v>
      </c>
      <c r="N2343" s="5">
        <v>51.44</v>
      </c>
      <c r="O2343" s="6">
        <v>0.1</v>
      </c>
      <c r="P2343" s="5">
        <v>23.11</v>
      </c>
      <c r="Q2343" s="5">
        <f t="shared" si="144"/>
        <v>138.88800000000001</v>
      </c>
      <c r="R2343" s="5">
        <f t="shared" si="145"/>
        <v>69.33</v>
      </c>
      <c r="S2343" s="5">
        <f t="shared" si="146"/>
        <v>69.558000000000007</v>
      </c>
      <c r="T2343" s="7">
        <f t="shared" si="147"/>
        <v>0.50082080525315364</v>
      </c>
    </row>
    <row r="2344" spans="1:20" ht="15.5" x14ac:dyDescent="0.35">
      <c r="A2344" s="1">
        <v>2090</v>
      </c>
      <c r="B2344" s="2">
        <v>46338</v>
      </c>
      <c r="C2344" s="3">
        <f>YEAR(SalesDataTable[[#This Row],[Order Date]])</f>
        <v>2026</v>
      </c>
      <c r="D2344" s="8" t="str">
        <f>"Q"&amp;ROUNDUP(MONTH(SalesDataTable[[#This Row],[Order Date]])/3,0)</f>
        <v>Q4</v>
      </c>
      <c r="E2344" s="3">
        <f>MONTH(SalesDataTable[[#This Row],[Order Date]])</f>
        <v>11</v>
      </c>
      <c r="F2344" s="3" t="str">
        <f>TEXT(SalesDataTable[[#This Row],[Order Date]],"MMM")</f>
        <v>Nov</v>
      </c>
      <c r="G2344" s="3" t="s">
        <v>20</v>
      </c>
      <c r="H2344" s="3" t="s">
        <v>21</v>
      </c>
      <c r="I2344" s="3" t="s">
        <v>28</v>
      </c>
      <c r="J2344" s="3" t="s">
        <v>13</v>
      </c>
      <c r="K2344" s="3" t="s">
        <v>14</v>
      </c>
      <c r="L2344" s="3" t="s">
        <v>32</v>
      </c>
      <c r="M2344" s="4">
        <v>4</v>
      </c>
      <c r="N2344" s="5">
        <v>46.68</v>
      </c>
      <c r="O2344" s="6">
        <v>0.05</v>
      </c>
      <c r="P2344" s="5">
        <v>17.96</v>
      </c>
      <c r="Q2344" s="5">
        <f t="shared" si="144"/>
        <v>177.38399999999999</v>
      </c>
      <c r="R2344" s="5">
        <f t="shared" si="145"/>
        <v>71.84</v>
      </c>
      <c r="S2344" s="5">
        <f t="shared" si="146"/>
        <v>105.54399999999998</v>
      </c>
      <c r="T2344" s="7">
        <f t="shared" si="147"/>
        <v>0.59500293149325756</v>
      </c>
    </row>
    <row r="2345" spans="1:20" ht="15.5" x14ac:dyDescent="0.35">
      <c r="A2345" s="1">
        <v>2561</v>
      </c>
      <c r="B2345" s="2">
        <v>46338</v>
      </c>
      <c r="C2345" s="3">
        <f>YEAR(SalesDataTable[[#This Row],[Order Date]])</f>
        <v>2026</v>
      </c>
      <c r="D2345" s="8" t="str">
        <f>"Q"&amp;ROUNDUP(MONTH(SalesDataTable[[#This Row],[Order Date]])/3,0)</f>
        <v>Q4</v>
      </c>
      <c r="E2345" s="3">
        <f>MONTH(SalesDataTable[[#This Row],[Order Date]])</f>
        <v>11</v>
      </c>
      <c r="F2345" s="3" t="str">
        <f>TEXT(SalesDataTable[[#This Row],[Order Date]],"MMM")</f>
        <v>Nov</v>
      </c>
      <c r="G2345" s="3" t="s">
        <v>6</v>
      </c>
      <c r="H2345" s="3" t="s">
        <v>43</v>
      </c>
      <c r="I2345" s="3" t="s">
        <v>19</v>
      </c>
      <c r="J2345" s="3" t="s">
        <v>13</v>
      </c>
      <c r="K2345" s="3" t="s">
        <v>9</v>
      </c>
      <c r="L2345" s="3" t="s">
        <v>46</v>
      </c>
      <c r="M2345" s="4">
        <v>4</v>
      </c>
      <c r="N2345" s="5">
        <v>73.05</v>
      </c>
      <c r="O2345" s="6">
        <v>0.2</v>
      </c>
      <c r="P2345" s="5">
        <v>32.82</v>
      </c>
      <c r="Q2345" s="5">
        <f t="shared" si="144"/>
        <v>233.76</v>
      </c>
      <c r="R2345" s="5">
        <f t="shared" si="145"/>
        <v>131.28</v>
      </c>
      <c r="S2345" s="5">
        <f t="shared" si="146"/>
        <v>102.47999999999999</v>
      </c>
      <c r="T2345" s="7">
        <f t="shared" si="147"/>
        <v>0.4383983572895277</v>
      </c>
    </row>
    <row r="2346" spans="1:20" ht="15.5" x14ac:dyDescent="0.35">
      <c r="A2346" s="1">
        <v>2855</v>
      </c>
      <c r="B2346" s="2">
        <v>46338</v>
      </c>
      <c r="C2346" s="3">
        <f>YEAR(SalesDataTable[[#This Row],[Order Date]])</f>
        <v>2026</v>
      </c>
      <c r="D2346" s="8" t="str">
        <f>"Q"&amp;ROUNDUP(MONTH(SalesDataTable[[#This Row],[Order Date]])/3,0)</f>
        <v>Q4</v>
      </c>
      <c r="E2346" s="3">
        <f>MONTH(SalesDataTable[[#This Row],[Order Date]])</f>
        <v>11</v>
      </c>
      <c r="F2346" s="3" t="str">
        <f>TEXT(SalesDataTable[[#This Row],[Order Date]],"MMM")</f>
        <v>Nov</v>
      </c>
      <c r="G2346" s="3" t="s">
        <v>11</v>
      </c>
      <c r="H2346" s="3" t="s">
        <v>39</v>
      </c>
      <c r="I2346" s="3" t="s">
        <v>28</v>
      </c>
      <c r="J2346" s="3" t="s">
        <v>13</v>
      </c>
      <c r="K2346" s="3" t="s">
        <v>23</v>
      </c>
      <c r="L2346" s="3" t="s">
        <v>51</v>
      </c>
      <c r="M2346" s="4">
        <v>1</v>
      </c>
      <c r="N2346" s="5">
        <v>125.32</v>
      </c>
      <c r="O2346" s="6">
        <v>0.15</v>
      </c>
      <c r="P2346" s="5">
        <v>59.49</v>
      </c>
      <c r="Q2346" s="5">
        <f t="shared" si="144"/>
        <v>106.52199999999999</v>
      </c>
      <c r="R2346" s="5">
        <f t="shared" si="145"/>
        <v>59.49</v>
      </c>
      <c r="S2346" s="5">
        <f t="shared" si="146"/>
        <v>47.031999999999989</v>
      </c>
      <c r="T2346" s="7">
        <f t="shared" si="147"/>
        <v>0.44152381667636725</v>
      </c>
    </row>
    <row r="2347" spans="1:20" ht="15.5" x14ac:dyDescent="0.35">
      <c r="A2347" s="1">
        <v>4421</v>
      </c>
      <c r="B2347" s="2">
        <v>46338</v>
      </c>
      <c r="C2347" s="3">
        <f>YEAR(SalesDataTable[[#This Row],[Order Date]])</f>
        <v>2026</v>
      </c>
      <c r="D2347" s="8" t="str">
        <f>"Q"&amp;ROUNDUP(MONTH(SalesDataTable[[#This Row],[Order Date]])/3,0)</f>
        <v>Q4</v>
      </c>
      <c r="E2347" s="3">
        <f>MONTH(SalesDataTable[[#This Row],[Order Date]])</f>
        <v>11</v>
      </c>
      <c r="F2347" s="3" t="str">
        <f>TEXT(SalesDataTable[[#This Row],[Order Date]],"MMM")</f>
        <v>Nov</v>
      </c>
      <c r="G2347" s="3" t="s">
        <v>6</v>
      </c>
      <c r="H2347" s="3" t="s">
        <v>41</v>
      </c>
      <c r="I2347" s="3" t="s">
        <v>28</v>
      </c>
      <c r="J2347" s="3" t="s">
        <v>16</v>
      </c>
      <c r="K2347" s="3" t="s">
        <v>34</v>
      </c>
      <c r="L2347" s="3" t="s">
        <v>38</v>
      </c>
      <c r="M2347" s="4">
        <v>2</v>
      </c>
      <c r="N2347" s="5">
        <v>123.49</v>
      </c>
      <c r="O2347" s="6">
        <v>0.15</v>
      </c>
      <c r="P2347" s="5">
        <v>68.08</v>
      </c>
      <c r="Q2347" s="5">
        <f t="shared" si="144"/>
        <v>209.93299999999999</v>
      </c>
      <c r="R2347" s="5">
        <f t="shared" si="145"/>
        <v>136.16</v>
      </c>
      <c r="S2347" s="5">
        <f t="shared" si="146"/>
        <v>73.772999999999996</v>
      </c>
      <c r="T2347" s="7">
        <f t="shared" si="147"/>
        <v>0.35141211719929694</v>
      </c>
    </row>
    <row r="2348" spans="1:20" ht="15.5" x14ac:dyDescent="0.35">
      <c r="A2348" s="1">
        <v>195</v>
      </c>
      <c r="B2348" s="2">
        <v>46339</v>
      </c>
      <c r="C2348" s="3">
        <f>YEAR(SalesDataTable[[#This Row],[Order Date]])</f>
        <v>2026</v>
      </c>
      <c r="D2348" s="8" t="str">
        <f>"Q"&amp;ROUNDUP(MONTH(SalesDataTable[[#This Row],[Order Date]])/3,0)</f>
        <v>Q4</v>
      </c>
      <c r="E2348" s="3">
        <f>MONTH(SalesDataTable[[#This Row],[Order Date]])</f>
        <v>11</v>
      </c>
      <c r="F2348" s="3" t="str">
        <f>TEXT(SalesDataTable[[#This Row],[Order Date]],"MMM")</f>
        <v>Nov</v>
      </c>
      <c r="G2348" s="3" t="s">
        <v>6</v>
      </c>
      <c r="H2348" s="3" t="s">
        <v>43</v>
      </c>
      <c r="I2348" s="3" t="s">
        <v>19</v>
      </c>
      <c r="J2348" s="3" t="s">
        <v>3</v>
      </c>
      <c r="K2348" s="3" t="s">
        <v>14</v>
      </c>
      <c r="L2348" s="3" t="s">
        <v>32</v>
      </c>
      <c r="M2348" s="4">
        <v>1</v>
      </c>
      <c r="N2348" s="5">
        <v>47.37</v>
      </c>
      <c r="O2348" s="6">
        <v>0.2</v>
      </c>
      <c r="P2348" s="5">
        <v>18.739999999999998</v>
      </c>
      <c r="Q2348" s="5">
        <f t="shared" si="144"/>
        <v>37.896000000000001</v>
      </c>
      <c r="R2348" s="5">
        <f t="shared" si="145"/>
        <v>18.739999999999998</v>
      </c>
      <c r="S2348" s="5">
        <f t="shared" si="146"/>
        <v>19.156000000000002</v>
      </c>
      <c r="T2348" s="7">
        <f t="shared" si="147"/>
        <v>0.50548870593202455</v>
      </c>
    </row>
    <row r="2349" spans="1:20" ht="15.5" x14ac:dyDescent="0.35">
      <c r="A2349" s="1">
        <v>520</v>
      </c>
      <c r="B2349" s="2">
        <v>46339</v>
      </c>
      <c r="C2349" s="3">
        <f>YEAR(SalesDataTable[[#This Row],[Order Date]])</f>
        <v>2026</v>
      </c>
      <c r="D2349" s="8" t="str">
        <f>"Q"&amp;ROUNDUP(MONTH(SalesDataTable[[#This Row],[Order Date]])/3,0)</f>
        <v>Q4</v>
      </c>
      <c r="E2349" s="3">
        <f>MONTH(SalesDataTable[[#This Row],[Order Date]])</f>
        <v>11</v>
      </c>
      <c r="F2349" s="3" t="str">
        <f>TEXT(SalesDataTable[[#This Row],[Order Date]],"MMM")</f>
        <v>Nov</v>
      </c>
      <c r="G2349" s="3" t="s">
        <v>6</v>
      </c>
      <c r="H2349" s="3" t="s">
        <v>43</v>
      </c>
      <c r="I2349" s="3" t="s">
        <v>8</v>
      </c>
      <c r="J2349" s="3" t="s">
        <v>16</v>
      </c>
      <c r="K2349" s="3" t="s">
        <v>9</v>
      </c>
      <c r="L2349" s="3" t="s">
        <v>10</v>
      </c>
      <c r="M2349" s="4">
        <v>6</v>
      </c>
      <c r="N2349" s="5">
        <v>92.31</v>
      </c>
      <c r="O2349" s="6">
        <v>0.05</v>
      </c>
      <c r="P2349" s="5">
        <v>46.12</v>
      </c>
      <c r="Q2349" s="5">
        <f t="shared" si="144"/>
        <v>526.16700000000003</v>
      </c>
      <c r="R2349" s="5">
        <f t="shared" si="145"/>
        <v>276.71999999999997</v>
      </c>
      <c r="S2349" s="5">
        <f t="shared" si="146"/>
        <v>249.44700000000006</v>
      </c>
      <c r="T2349" s="7">
        <f t="shared" si="147"/>
        <v>0.47408332335551268</v>
      </c>
    </row>
    <row r="2350" spans="1:20" ht="15.5" x14ac:dyDescent="0.35">
      <c r="A2350" s="1">
        <v>646</v>
      </c>
      <c r="B2350" s="2">
        <v>46339</v>
      </c>
      <c r="C2350" s="3">
        <f>YEAR(SalesDataTable[[#This Row],[Order Date]])</f>
        <v>2026</v>
      </c>
      <c r="D2350" s="8" t="str">
        <f>"Q"&amp;ROUNDUP(MONTH(SalesDataTable[[#This Row],[Order Date]])/3,0)</f>
        <v>Q4</v>
      </c>
      <c r="E2350" s="3">
        <f>MONTH(SalesDataTable[[#This Row],[Order Date]])</f>
        <v>11</v>
      </c>
      <c r="F2350" s="3" t="str">
        <f>TEXT(SalesDataTable[[#This Row],[Order Date]],"MMM")</f>
        <v>Nov</v>
      </c>
      <c r="G2350" s="3" t="s">
        <v>11</v>
      </c>
      <c r="H2350" s="3" t="s">
        <v>52</v>
      </c>
      <c r="I2350" s="3" t="s">
        <v>19</v>
      </c>
      <c r="J2350" s="3" t="s">
        <v>3</v>
      </c>
      <c r="K2350" s="3" t="s">
        <v>4</v>
      </c>
      <c r="L2350" s="3" t="s">
        <v>22</v>
      </c>
      <c r="M2350" s="4">
        <v>1</v>
      </c>
      <c r="N2350" s="5">
        <v>49.53</v>
      </c>
      <c r="O2350" s="6">
        <v>0.1</v>
      </c>
      <c r="P2350" s="5">
        <v>22.18</v>
      </c>
      <c r="Q2350" s="5">
        <f t="shared" si="144"/>
        <v>44.577000000000005</v>
      </c>
      <c r="R2350" s="5">
        <f t="shared" si="145"/>
        <v>22.18</v>
      </c>
      <c r="S2350" s="5">
        <f t="shared" si="146"/>
        <v>22.397000000000006</v>
      </c>
      <c r="T2350" s="7">
        <f t="shared" si="147"/>
        <v>0.50243399062296712</v>
      </c>
    </row>
    <row r="2351" spans="1:20" ht="15.5" x14ac:dyDescent="0.35">
      <c r="A2351" s="1">
        <v>893</v>
      </c>
      <c r="B2351" s="2">
        <v>46339</v>
      </c>
      <c r="C2351" s="3">
        <f>YEAR(SalesDataTable[[#This Row],[Order Date]])</f>
        <v>2026</v>
      </c>
      <c r="D2351" s="8" t="str">
        <f>"Q"&amp;ROUNDUP(MONTH(SalesDataTable[[#This Row],[Order Date]])/3,0)</f>
        <v>Q4</v>
      </c>
      <c r="E2351" s="3">
        <f>MONTH(SalesDataTable[[#This Row],[Order Date]])</f>
        <v>11</v>
      </c>
      <c r="F2351" s="3" t="str">
        <f>TEXT(SalesDataTable[[#This Row],[Order Date]],"MMM")</f>
        <v>Nov</v>
      </c>
      <c r="G2351" s="3" t="s">
        <v>20</v>
      </c>
      <c r="H2351" s="3" t="s">
        <v>33</v>
      </c>
      <c r="I2351" s="3" t="s">
        <v>2</v>
      </c>
      <c r="J2351" s="3" t="s">
        <v>13</v>
      </c>
      <c r="K2351" s="3" t="s">
        <v>14</v>
      </c>
      <c r="L2351" s="3" t="s">
        <v>32</v>
      </c>
      <c r="M2351" s="4">
        <v>4</v>
      </c>
      <c r="N2351" s="5">
        <v>47.62</v>
      </c>
      <c r="O2351" s="6">
        <v>0.2</v>
      </c>
      <c r="P2351" s="5">
        <v>18.100000000000001</v>
      </c>
      <c r="Q2351" s="5">
        <f t="shared" si="144"/>
        <v>152.38399999999999</v>
      </c>
      <c r="R2351" s="5">
        <f t="shared" si="145"/>
        <v>72.400000000000006</v>
      </c>
      <c r="S2351" s="5">
        <f t="shared" si="146"/>
        <v>79.98399999999998</v>
      </c>
      <c r="T2351" s="7">
        <f t="shared" si="147"/>
        <v>0.52488450230995376</v>
      </c>
    </row>
    <row r="2352" spans="1:20" ht="15.5" x14ac:dyDescent="0.35">
      <c r="A2352" s="1">
        <v>916</v>
      </c>
      <c r="B2352" s="2">
        <v>46339</v>
      </c>
      <c r="C2352" s="3">
        <f>YEAR(SalesDataTable[[#This Row],[Order Date]])</f>
        <v>2026</v>
      </c>
      <c r="D2352" s="8" t="str">
        <f>"Q"&amp;ROUNDUP(MONTH(SalesDataTable[[#This Row],[Order Date]])/3,0)</f>
        <v>Q4</v>
      </c>
      <c r="E2352" s="3">
        <f>MONTH(SalesDataTable[[#This Row],[Order Date]])</f>
        <v>11</v>
      </c>
      <c r="F2352" s="3" t="str">
        <f>TEXT(SalesDataTable[[#This Row],[Order Date]],"MMM")</f>
        <v>Nov</v>
      </c>
      <c r="G2352" s="3" t="s">
        <v>6</v>
      </c>
      <c r="H2352" s="3" t="s">
        <v>27</v>
      </c>
      <c r="I2352" s="3" t="s">
        <v>2</v>
      </c>
      <c r="J2352" s="3" t="s">
        <v>13</v>
      </c>
      <c r="K2352" s="3" t="s">
        <v>4</v>
      </c>
      <c r="L2352" s="3" t="s">
        <v>22</v>
      </c>
      <c r="M2352" s="4">
        <v>4</v>
      </c>
      <c r="N2352" s="5">
        <v>51.93</v>
      </c>
      <c r="O2352" s="6">
        <v>0.05</v>
      </c>
      <c r="P2352" s="5">
        <v>22.62</v>
      </c>
      <c r="Q2352" s="5">
        <f t="shared" si="144"/>
        <v>197.334</v>
      </c>
      <c r="R2352" s="5">
        <f t="shared" si="145"/>
        <v>90.48</v>
      </c>
      <c r="S2352" s="5">
        <f t="shared" si="146"/>
        <v>106.854</v>
      </c>
      <c r="T2352" s="7">
        <f t="shared" si="147"/>
        <v>0.54148803551339353</v>
      </c>
    </row>
    <row r="2353" spans="1:20" ht="15.5" x14ac:dyDescent="0.35">
      <c r="A2353" s="1">
        <v>1295</v>
      </c>
      <c r="B2353" s="2">
        <v>46339</v>
      </c>
      <c r="C2353" s="3">
        <f>YEAR(SalesDataTable[[#This Row],[Order Date]])</f>
        <v>2026</v>
      </c>
      <c r="D2353" s="8" t="str">
        <f>"Q"&amp;ROUNDUP(MONTH(SalesDataTable[[#This Row],[Order Date]])/3,0)</f>
        <v>Q4</v>
      </c>
      <c r="E2353" s="3">
        <f>MONTH(SalesDataTable[[#This Row],[Order Date]])</f>
        <v>11</v>
      </c>
      <c r="F2353" s="3" t="str">
        <f>TEXT(SalesDataTable[[#This Row],[Order Date]],"MMM")</f>
        <v>Nov</v>
      </c>
      <c r="G2353" s="3" t="s">
        <v>6</v>
      </c>
      <c r="H2353" s="3" t="s">
        <v>41</v>
      </c>
      <c r="I2353" s="3" t="s">
        <v>28</v>
      </c>
      <c r="J2353" s="3" t="s">
        <v>13</v>
      </c>
      <c r="K2353" s="3" t="s">
        <v>9</v>
      </c>
      <c r="L2353" s="3" t="s">
        <v>37</v>
      </c>
      <c r="M2353" s="4">
        <v>1</v>
      </c>
      <c r="N2353" s="5">
        <v>155.44999999999999</v>
      </c>
      <c r="O2353" s="6">
        <v>0.05</v>
      </c>
      <c r="P2353" s="5">
        <v>77.25</v>
      </c>
      <c r="Q2353" s="5">
        <f t="shared" si="144"/>
        <v>147.67749999999998</v>
      </c>
      <c r="R2353" s="5">
        <f t="shared" si="145"/>
        <v>77.25</v>
      </c>
      <c r="S2353" s="5">
        <f t="shared" si="146"/>
        <v>70.427499999999981</v>
      </c>
      <c r="T2353" s="7">
        <f t="shared" si="147"/>
        <v>0.47690067884410281</v>
      </c>
    </row>
    <row r="2354" spans="1:20" ht="15.5" x14ac:dyDescent="0.35">
      <c r="A2354" s="1">
        <v>3438</v>
      </c>
      <c r="B2354" s="2">
        <v>46339</v>
      </c>
      <c r="C2354" s="3">
        <f>YEAR(SalesDataTable[[#This Row],[Order Date]])</f>
        <v>2026</v>
      </c>
      <c r="D2354" s="8" t="str">
        <f>"Q"&amp;ROUNDUP(MONTH(SalesDataTable[[#This Row],[Order Date]])/3,0)</f>
        <v>Q4</v>
      </c>
      <c r="E2354" s="3">
        <f>MONTH(SalesDataTable[[#This Row],[Order Date]])</f>
        <v>11</v>
      </c>
      <c r="F2354" s="3" t="str">
        <f>TEXT(SalesDataTable[[#This Row],[Order Date]],"MMM")</f>
        <v>Nov</v>
      </c>
      <c r="G2354" s="3" t="s">
        <v>0</v>
      </c>
      <c r="H2354" s="3" t="s">
        <v>1</v>
      </c>
      <c r="I2354" s="3" t="s">
        <v>2</v>
      </c>
      <c r="J2354" s="3" t="s">
        <v>3</v>
      </c>
      <c r="K2354" s="3" t="s">
        <v>4</v>
      </c>
      <c r="L2354" s="3" t="s">
        <v>26</v>
      </c>
      <c r="M2354" s="4">
        <v>4</v>
      </c>
      <c r="N2354" s="5">
        <v>40.03</v>
      </c>
      <c r="O2354" s="6">
        <v>0.05</v>
      </c>
      <c r="P2354" s="5">
        <v>16.78</v>
      </c>
      <c r="Q2354" s="5">
        <f t="shared" si="144"/>
        <v>152.114</v>
      </c>
      <c r="R2354" s="5">
        <f t="shared" si="145"/>
        <v>67.12</v>
      </c>
      <c r="S2354" s="5">
        <f t="shared" si="146"/>
        <v>84.994</v>
      </c>
      <c r="T2354" s="7">
        <f t="shared" si="147"/>
        <v>0.5587519886400989</v>
      </c>
    </row>
    <row r="2355" spans="1:20" ht="15.5" x14ac:dyDescent="0.35">
      <c r="A2355" s="1">
        <v>3573</v>
      </c>
      <c r="B2355" s="2">
        <v>46339</v>
      </c>
      <c r="C2355" s="3">
        <f>YEAR(SalesDataTable[[#This Row],[Order Date]])</f>
        <v>2026</v>
      </c>
      <c r="D2355" s="8" t="str">
        <f>"Q"&amp;ROUNDUP(MONTH(SalesDataTable[[#This Row],[Order Date]])/3,0)</f>
        <v>Q4</v>
      </c>
      <c r="E2355" s="3">
        <f>MONTH(SalesDataTable[[#This Row],[Order Date]])</f>
        <v>11</v>
      </c>
      <c r="F2355" s="3" t="str">
        <f>TEXT(SalesDataTable[[#This Row],[Order Date]],"MMM")</f>
        <v>Nov</v>
      </c>
      <c r="G2355" s="3" t="s">
        <v>0</v>
      </c>
      <c r="H2355" s="3" t="s">
        <v>36</v>
      </c>
      <c r="I2355" s="3" t="s">
        <v>2</v>
      </c>
      <c r="J2355" s="3" t="s">
        <v>3</v>
      </c>
      <c r="K2355" s="3" t="s">
        <v>9</v>
      </c>
      <c r="L2355" s="3" t="s">
        <v>37</v>
      </c>
      <c r="M2355" s="4">
        <v>2</v>
      </c>
      <c r="N2355" s="5">
        <v>152.96</v>
      </c>
      <c r="O2355" s="6">
        <v>0.1</v>
      </c>
      <c r="P2355" s="5">
        <v>79.12</v>
      </c>
      <c r="Q2355" s="5">
        <f t="shared" si="144"/>
        <v>275.32800000000003</v>
      </c>
      <c r="R2355" s="5">
        <f t="shared" si="145"/>
        <v>158.24</v>
      </c>
      <c r="S2355" s="5">
        <f t="shared" si="146"/>
        <v>117.08800000000002</v>
      </c>
      <c r="T2355" s="7">
        <f t="shared" si="147"/>
        <v>0.4252673175267318</v>
      </c>
    </row>
    <row r="2356" spans="1:20" ht="15.5" x14ac:dyDescent="0.35">
      <c r="A2356" s="1">
        <v>4257</v>
      </c>
      <c r="B2356" s="2">
        <v>46339</v>
      </c>
      <c r="C2356" s="3">
        <f>YEAR(SalesDataTable[[#This Row],[Order Date]])</f>
        <v>2026</v>
      </c>
      <c r="D2356" s="8" t="str">
        <f>"Q"&amp;ROUNDUP(MONTH(SalesDataTable[[#This Row],[Order Date]])/3,0)</f>
        <v>Q4</v>
      </c>
      <c r="E2356" s="3">
        <f>MONTH(SalesDataTable[[#This Row],[Order Date]])</f>
        <v>11</v>
      </c>
      <c r="F2356" s="3" t="str">
        <f>TEXT(SalesDataTable[[#This Row],[Order Date]],"MMM")</f>
        <v>Nov</v>
      </c>
      <c r="G2356" s="3" t="s">
        <v>20</v>
      </c>
      <c r="H2356" s="3" t="s">
        <v>47</v>
      </c>
      <c r="I2356" s="3" t="s">
        <v>19</v>
      </c>
      <c r="J2356" s="3" t="s">
        <v>13</v>
      </c>
      <c r="K2356" s="3" t="s">
        <v>34</v>
      </c>
      <c r="L2356" s="3" t="s">
        <v>38</v>
      </c>
      <c r="M2356" s="4">
        <v>2</v>
      </c>
      <c r="N2356" s="5">
        <v>124.06</v>
      </c>
      <c r="O2356" s="6">
        <v>0.05</v>
      </c>
      <c r="P2356" s="5">
        <v>69.98</v>
      </c>
      <c r="Q2356" s="5">
        <f t="shared" si="144"/>
        <v>235.714</v>
      </c>
      <c r="R2356" s="5">
        <f t="shared" si="145"/>
        <v>139.96</v>
      </c>
      <c r="S2356" s="5">
        <f t="shared" si="146"/>
        <v>95.753999999999991</v>
      </c>
      <c r="T2356" s="7">
        <f t="shared" si="147"/>
        <v>0.40622958330858577</v>
      </c>
    </row>
    <row r="2357" spans="1:20" ht="15.5" x14ac:dyDescent="0.35">
      <c r="A2357" s="1">
        <v>4389</v>
      </c>
      <c r="B2357" s="2">
        <v>46339</v>
      </c>
      <c r="C2357" s="3">
        <f>YEAR(SalesDataTable[[#This Row],[Order Date]])</f>
        <v>2026</v>
      </c>
      <c r="D2357" s="8" t="str">
        <f>"Q"&amp;ROUNDUP(MONTH(SalesDataTable[[#This Row],[Order Date]])/3,0)</f>
        <v>Q4</v>
      </c>
      <c r="E2357" s="3">
        <f>MONTH(SalesDataTable[[#This Row],[Order Date]])</f>
        <v>11</v>
      </c>
      <c r="F2357" s="3" t="str">
        <f>TEXT(SalesDataTable[[#This Row],[Order Date]],"MMM")</f>
        <v>Nov</v>
      </c>
      <c r="G2357" s="3" t="s">
        <v>11</v>
      </c>
      <c r="H2357" s="3" t="s">
        <v>39</v>
      </c>
      <c r="I2357" s="3" t="s">
        <v>28</v>
      </c>
      <c r="J2357" s="3" t="s">
        <v>13</v>
      </c>
      <c r="K2357" s="3" t="s">
        <v>9</v>
      </c>
      <c r="L2357" s="3" t="s">
        <v>37</v>
      </c>
      <c r="M2357" s="4">
        <v>1</v>
      </c>
      <c r="N2357" s="5">
        <v>151.66</v>
      </c>
      <c r="O2357" s="6">
        <v>0.1</v>
      </c>
      <c r="P2357" s="5">
        <v>80.209999999999994</v>
      </c>
      <c r="Q2357" s="5">
        <f t="shared" si="144"/>
        <v>136.494</v>
      </c>
      <c r="R2357" s="5">
        <f t="shared" si="145"/>
        <v>80.209999999999994</v>
      </c>
      <c r="S2357" s="5">
        <f t="shared" si="146"/>
        <v>56.284000000000006</v>
      </c>
      <c r="T2357" s="7">
        <f t="shared" si="147"/>
        <v>0.41235512183685735</v>
      </c>
    </row>
    <row r="2358" spans="1:20" ht="15.5" x14ac:dyDescent="0.35">
      <c r="A2358" s="1">
        <v>4887</v>
      </c>
      <c r="B2358" s="2">
        <v>46339</v>
      </c>
      <c r="C2358" s="3">
        <f>YEAR(SalesDataTable[[#This Row],[Order Date]])</f>
        <v>2026</v>
      </c>
      <c r="D2358" s="8" t="str">
        <f>"Q"&amp;ROUNDUP(MONTH(SalesDataTable[[#This Row],[Order Date]])/3,0)</f>
        <v>Q4</v>
      </c>
      <c r="E2358" s="3">
        <f>MONTH(SalesDataTable[[#This Row],[Order Date]])</f>
        <v>11</v>
      </c>
      <c r="F2358" s="3" t="str">
        <f>TEXT(SalesDataTable[[#This Row],[Order Date]],"MMM")</f>
        <v>Nov</v>
      </c>
      <c r="G2358" s="3" t="s">
        <v>20</v>
      </c>
      <c r="H2358" s="3" t="s">
        <v>33</v>
      </c>
      <c r="I2358" s="3" t="s">
        <v>2</v>
      </c>
      <c r="J2358" s="3" t="s">
        <v>13</v>
      </c>
      <c r="K2358" s="3" t="s">
        <v>9</v>
      </c>
      <c r="L2358" s="3" t="s">
        <v>17</v>
      </c>
      <c r="M2358" s="4">
        <v>2</v>
      </c>
      <c r="N2358" s="5">
        <v>142.30000000000001</v>
      </c>
      <c r="O2358" s="6">
        <v>0.15</v>
      </c>
      <c r="P2358" s="5">
        <v>77.760000000000005</v>
      </c>
      <c r="Q2358" s="5">
        <f t="shared" si="144"/>
        <v>241.91000000000003</v>
      </c>
      <c r="R2358" s="5">
        <f t="shared" si="145"/>
        <v>155.52000000000001</v>
      </c>
      <c r="S2358" s="5">
        <f t="shared" si="146"/>
        <v>86.390000000000015</v>
      </c>
      <c r="T2358" s="7">
        <f t="shared" si="147"/>
        <v>0.35711628291513375</v>
      </c>
    </row>
    <row r="2359" spans="1:20" ht="15.5" x14ac:dyDescent="0.35">
      <c r="A2359" s="1">
        <v>5007</v>
      </c>
      <c r="B2359" s="2">
        <v>46339</v>
      </c>
      <c r="C2359" s="3">
        <f>YEAR(SalesDataTable[[#This Row],[Order Date]])</f>
        <v>2026</v>
      </c>
      <c r="D2359" s="8" t="str">
        <f>"Q"&amp;ROUNDUP(MONTH(SalesDataTable[[#This Row],[Order Date]])/3,0)</f>
        <v>Q4</v>
      </c>
      <c r="E2359" s="3">
        <f>MONTH(SalesDataTable[[#This Row],[Order Date]])</f>
        <v>11</v>
      </c>
      <c r="F2359" s="3" t="str">
        <f>TEXT(SalesDataTable[[#This Row],[Order Date]],"MMM")</f>
        <v>Nov</v>
      </c>
      <c r="G2359" s="3" t="s">
        <v>6</v>
      </c>
      <c r="H2359" s="3" t="s">
        <v>49</v>
      </c>
      <c r="I2359" s="3" t="s">
        <v>2</v>
      </c>
      <c r="J2359" s="3" t="s">
        <v>16</v>
      </c>
      <c r="K2359" s="3" t="s">
        <v>14</v>
      </c>
      <c r="L2359" s="3" t="s">
        <v>48</v>
      </c>
      <c r="M2359" s="4">
        <v>4</v>
      </c>
      <c r="N2359" s="5">
        <v>161.97</v>
      </c>
      <c r="O2359" s="6">
        <v>0.05</v>
      </c>
      <c r="P2359" s="5">
        <v>87.2</v>
      </c>
      <c r="Q2359" s="5">
        <f t="shared" si="144"/>
        <v>615.48599999999999</v>
      </c>
      <c r="R2359" s="5">
        <f t="shared" si="145"/>
        <v>348.8</v>
      </c>
      <c r="S2359" s="5">
        <f t="shared" si="146"/>
        <v>266.68599999999998</v>
      </c>
      <c r="T2359" s="7">
        <f t="shared" si="147"/>
        <v>0.4332933649181297</v>
      </c>
    </row>
    <row r="2360" spans="1:20" ht="15.5" x14ac:dyDescent="0.35">
      <c r="A2360" s="1">
        <v>5111</v>
      </c>
      <c r="B2360" s="2">
        <v>46339</v>
      </c>
      <c r="C2360" s="3">
        <f>YEAR(SalesDataTable[[#This Row],[Order Date]])</f>
        <v>2026</v>
      </c>
      <c r="D2360" s="8" t="str">
        <f>"Q"&amp;ROUNDUP(MONTH(SalesDataTable[[#This Row],[Order Date]])/3,0)</f>
        <v>Q4</v>
      </c>
      <c r="E2360" s="3">
        <f>MONTH(SalesDataTable[[#This Row],[Order Date]])</f>
        <v>11</v>
      </c>
      <c r="F2360" s="3" t="str">
        <f>TEXT(SalesDataTable[[#This Row],[Order Date]],"MMM")</f>
        <v>Nov</v>
      </c>
      <c r="G2360" s="3" t="s">
        <v>6</v>
      </c>
      <c r="H2360" s="3" t="s">
        <v>49</v>
      </c>
      <c r="I2360" s="3" t="s">
        <v>8</v>
      </c>
      <c r="J2360" s="3" t="s">
        <v>16</v>
      </c>
      <c r="K2360" s="3" t="s">
        <v>14</v>
      </c>
      <c r="L2360" s="3" t="s">
        <v>44</v>
      </c>
      <c r="M2360" s="4">
        <v>5</v>
      </c>
      <c r="N2360" s="5">
        <v>133.99</v>
      </c>
      <c r="O2360" s="6">
        <v>0.15</v>
      </c>
      <c r="P2360" s="5">
        <v>65.55</v>
      </c>
      <c r="Q2360" s="5">
        <f t="shared" si="144"/>
        <v>569.45749999999998</v>
      </c>
      <c r="R2360" s="5">
        <f t="shared" si="145"/>
        <v>327.75</v>
      </c>
      <c r="S2360" s="5">
        <f t="shared" si="146"/>
        <v>241.70749999999998</v>
      </c>
      <c r="T2360" s="7">
        <f t="shared" si="147"/>
        <v>0.42445221987593451</v>
      </c>
    </row>
    <row r="2361" spans="1:20" ht="15.5" x14ac:dyDescent="0.35">
      <c r="A2361" s="1">
        <v>5177</v>
      </c>
      <c r="B2361" s="2">
        <v>46339</v>
      </c>
      <c r="C2361" s="3">
        <f>YEAR(SalesDataTable[[#This Row],[Order Date]])</f>
        <v>2026</v>
      </c>
      <c r="D2361" s="8" t="str">
        <f>"Q"&amp;ROUNDUP(MONTH(SalesDataTable[[#This Row],[Order Date]])/3,0)</f>
        <v>Q4</v>
      </c>
      <c r="E2361" s="3">
        <f>MONTH(SalesDataTable[[#This Row],[Order Date]])</f>
        <v>11</v>
      </c>
      <c r="F2361" s="3" t="str">
        <f>TEXT(SalesDataTable[[#This Row],[Order Date]],"MMM")</f>
        <v>Nov</v>
      </c>
      <c r="G2361" s="3" t="s">
        <v>6</v>
      </c>
      <c r="H2361" s="3" t="s">
        <v>27</v>
      </c>
      <c r="I2361" s="3" t="s">
        <v>19</v>
      </c>
      <c r="J2361" s="3" t="s">
        <v>3</v>
      </c>
      <c r="K2361" s="3" t="s">
        <v>23</v>
      </c>
      <c r="L2361" s="3" t="s">
        <v>40</v>
      </c>
      <c r="M2361" s="4">
        <v>2</v>
      </c>
      <c r="N2361" s="5">
        <v>83.18</v>
      </c>
      <c r="O2361" s="6">
        <v>0.1</v>
      </c>
      <c r="P2361" s="5">
        <v>40.479999999999997</v>
      </c>
      <c r="Q2361" s="5">
        <f t="shared" si="144"/>
        <v>149.72400000000002</v>
      </c>
      <c r="R2361" s="5">
        <f t="shared" si="145"/>
        <v>80.959999999999994</v>
      </c>
      <c r="S2361" s="5">
        <f t="shared" si="146"/>
        <v>68.764000000000024</v>
      </c>
      <c r="T2361" s="7">
        <f t="shared" si="147"/>
        <v>0.45927172664369115</v>
      </c>
    </row>
    <row r="2362" spans="1:20" ht="15.5" x14ac:dyDescent="0.35">
      <c r="A2362" s="1">
        <v>584</v>
      </c>
      <c r="B2362" s="2">
        <v>46340</v>
      </c>
      <c r="C2362" s="3">
        <f>YEAR(SalesDataTable[[#This Row],[Order Date]])</f>
        <v>2026</v>
      </c>
      <c r="D2362" s="8" t="str">
        <f>"Q"&amp;ROUNDUP(MONTH(SalesDataTable[[#This Row],[Order Date]])/3,0)</f>
        <v>Q4</v>
      </c>
      <c r="E2362" s="3">
        <f>MONTH(SalesDataTable[[#This Row],[Order Date]])</f>
        <v>11</v>
      </c>
      <c r="F2362" s="3" t="str">
        <f>TEXT(SalesDataTable[[#This Row],[Order Date]],"MMM")</f>
        <v>Nov</v>
      </c>
      <c r="G2362" s="3" t="s">
        <v>6</v>
      </c>
      <c r="H2362" s="3" t="s">
        <v>43</v>
      </c>
      <c r="I2362" s="3" t="s">
        <v>2</v>
      </c>
      <c r="J2362" s="3" t="s">
        <v>13</v>
      </c>
      <c r="K2362" s="3" t="s">
        <v>9</v>
      </c>
      <c r="L2362" s="3" t="s">
        <v>10</v>
      </c>
      <c r="M2362" s="4">
        <v>1</v>
      </c>
      <c r="N2362" s="5">
        <v>91.95</v>
      </c>
      <c r="O2362" s="6">
        <v>0</v>
      </c>
      <c r="P2362" s="5">
        <v>46.64</v>
      </c>
      <c r="Q2362" s="5">
        <f t="shared" si="144"/>
        <v>91.95</v>
      </c>
      <c r="R2362" s="5">
        <f t="shared" si="145"/>
        <v>46.64</v>
      </c>
      <c r="S2362" s="5">
        <f t="shared" si="146"/>
        <v>45.31</v>
      </c>
      <c r="T2362" s="7">
        <f t="shared" si="147"/>
        <v>0.49276780859162589</v>
      </c>
    </row>
    <row r="2363" spans="1:20" ht="15.5" x14ac:dyDescent="0.35">
      <c r="A2363" s="1">
        <v>621</v>
      </c>
      <c r="B2363" s="2">
        <v>46340</v>
      </c>
      <c r="C2363" s="3">
        <f>YEAR(SalesDataTable[[#This Row],[Order Date]])</f>
        <v>2026</v>
      </c>
      <c r="D2363" s="8" t="str">
        <f>"Q"&amp;ROUNDUP(MONTH(SalesDataTable[[#This Row],[Order Date]])/3,0)</f>
        <v>Q4</v>
      </c>
      <c r="E2363" s="3">
        <f>MONTH(SalesDataTable[[#This Row],[Order Date]])</f>
        <v>11</v>
      </c>
      <c r="F2363" s="3" t="str">
        <f>TEXT(SalesDataTable[[#This Row],[Order Date]],"MMM")</f>
        <v>Nov</v>
      </c>
      <c r="G2363" s="3" t="s">
        <v>20</v>
      </c>
      <c r="H2363" s="3" t="s">
        <v>47</v>
      </c>
      <c r="I2363" s="3" t="s">
        <v>8</v>
      </c>
      <c r="J2363" s="3" t="s">
        <v>16</v>
      </c>
      <c r="K2363" s="3" t="s">
        <v>14</v>
      </c>
      <c r="L2363" s="3" t="s">
        <v>15</v>
      </c>
      <c r="M2363" s="4">
        <v>5</v>
      </c>
      <c r="N2363" s="5">
        <v>35.68</v>
      </c>
      <c r="O2363" s="6">
        <v>0.15</v>
      </c>
      <c r="P2363" s="5">
        <v>13.48</v>
      </c>
      <c r="Q2363" s="5">
        <f t="shared" si="144"/>
        <v>151.64000000000001</v>
      </c>
      <c r="R2363" s="5">
        <f t="shared" si="145"/>
        <v>67.400000000000006</v>
      </c>
      <c r="S2363" s="5">
        <f t="shared" si="146"/>
        <v>84.240000000000009</v>
      </c>
      <c r="T2363" s="7">
        <f t="shared" si="147"/>
        <v>0.55552624637298864</v>
      </c>
    </row>
    <row r="2364" spans="1:20" ht="15.5" x14ac:dyDescent="0.35">
      <c r="A2364" s="1">
        <v>623</v>
      </c>
      <c r="B2364" s="2">
        <v>46340</v>
      </c>
      <c r="C2364" s="3">
        <f>YEAR(SalesDataTable[[#This Row],[Order Date]])</f>
        <v>2026</v>
      </c>
      <c r="D2364" s="8" t="str">
        <f>"Q"&amp;ROUNDUP(MONTH(SalesDataTable[[#This Row],[Order Date]])/3,0)</f>
        <v>Q4</v>
      </c>
      <c r="E2364" s="3">
        <f>MONTH(SalesDataTable[[#This Row],[Order Date]])</f>
        <v>11</v>
      </c>
      <c r="F2364" s="3" t="str">
        <f>TEXT(SalesDataTable[[#This Row],[Order Date]],"MMM")</f>
        <v>Nov</v>
      </c>
      <c r="G2364" s="3" t="s">
        <v>11</v>
      </c>
      <c r="H2364" s="3" t="s">
        <v>52</v>
      </c>
      <c r="I2364" s="3" t="s">
        <v>2</v>
      </c>
      <c r="J2364" s="3" t="s">
        <v>3</v>
      </c>
      <c r="K2364" s="3" t="s">
        <v>23</v>
      </c>
      <c r="L2364" s="3" t="s">
        <v>24</v>
      </c>
      <c r="M2364" s="4">
        <v>3</v>
      </c>
      <c r="N2364" s="5">
        <v>336.58</v>
      </c>
      <c r="O2364" s="6">
        <v>0.15</v>
      </c>
      <c r="P2364" s="5">
        <v>198.99</v>
      </c>
      <c r="Q2364" s="5">
        <f t="shared" si="144"/>
        <v>858.279</v>
      </c>
      <c r="R2364" s="5">
        <f t="shared" si="145"/>
        <v>596.97</v>
      </c>
      <c r="S2364" s="5">
        <f t="shared" si="146"/>
        <v>261.30899999999997</v>
      </c>
      <c r="T2364" s="7">
        <f t="shared" si="147"/>
        <v>0.3044569423229509</v>
      </c>
    </row>
    <row r="2365" spans="1:20" ht="15.5" x14ac:dyDescent="0.35">
      <c r="A2365" s="1">
        <v>1431</v>
      </c>
      <c r="B2365" s="2">
        <v>46340</v>
      </c>
      <c r="C2365" s="3">
        <f>YEAR(SalesDataTable[[#This Row],[Order Date]])</f>
        <v>2026</v>
      </c>
      <c r="D2365" s="8" t="str">
        <f>"Q"&amp;ROUNDUP(MONTH(SalesDataTable[[#This Row],[Order Date]])/3,0)</f>
        <v>Q4</v>
      </c>
      <c r="E2365" s="3">
        <f>MONTH(SalesDataTable[[#This Row],[Order Date]])</f>
        <v>11</v>
      </c>
      <c r="F2365" s="3" t="str">
        <f>TEXT(SalesDataTable[[#This Row],[Order Date]],"MMM")</f>
        <v>Nov</v>
      </c>
      <c r="G2365" s="3" t="s">
        <v>11</v>
      </c>
      <c r="H2365" s="3" t="s">
        <v>12</v>
      </c>
      <c r="I2365" s="3" t="s">
        <v>2</v>
      </c>
      <c r="J2365" s="3" t="s">
        <v>13</v>
      </c>
      <c r="K2365" s="3" t="s">
        <v>34</v>
      </c>
      <c r="L2365" s="3" t="s">
        <v>42</v>
      </c>
      <c r="M2365" s="4">
        <v>2</v>
      </c>
      <c r="N2365" s="5">
        <v>36.979999999999997</v>
      </c>
      <c r="O2365" s="6">
        <v>0.15</v>
      </c>
      <c r="P2365" s="5">
        <v>14.13</v>
      </c>
      <c r="Q2365" s="5">
        <f t="shared" si="144"/>
        <v>62.865999999999993</v>
      </c>
      <c r="R2365" s="5">
        <f t="shared" si="145"/>
        <v>28.26</v>
      </c>
      <c r="S2365" s="5">
        <f t="shared" si="146"/>
        <v>34.605999999999995</v>
      </c>
      <c r="T2365" s="7">
        <f t="shared" si="147"/>
        <v>0.55047243342983487</v>
      </c>
    </row>
    <row r="2366" spans="1:20" ht="15.5" x14ac:dyDescent="0.35">
      <c r="A2366" s="1">
        <v>1520</v>
      </c>
      <c r="B2366" s="2">
        <v>46340</v>
      </c>
      <c r="C2366" s="3">
        <f>YEAR(SalesDataTable[[#This Row],[Order Date]])</f>
        <v>2026</v>
      </c>
      <c r="D2366" s="8" t="str">
        <f>"Q"&amp;ROUNDUP(MONTH(SalesDataTable[[#This Row],[Order Date]])/3,0)</f>
        <v>Q4</v>
      </c>
      <c r="E2366" s="3">
        <f>MONTH(SalesDataTable[[#This Row],[Order Date]])</f>
        <v>11</v>
      </c>
      <c r="F2366" s="3" t="str">
        <f>TEXT(SalesDataTable[[#This Row],[Order Date]],"MMM")</f>
        <v>Nov</v>
      </c>
      <c r="G2366" s="3" t="s">
        <v>20</v>
      </c>
      <c r="H2366" s="3" t="s">
        <v>47</v>
      </c>
      <c r="I2366" s="3" t="s">
        <v>28</v>
      </c>
      <c r="J2366" s="3" t="s">
        <v>13</v>
      </c>
      <c r="K2366" s="3" t="s">
        <v>34</v>
      </c>
      <c r="L2366" s="3" t="s">
        <v>42</v>
      </c>
      <c r="M2366" s="4">
        <v>2</v>
      </c>
      <c r="N2366" s="5">
        <v>36.15</v>
      </c>
      <c r="O2366" s="6">
        <v>0</v>
      </c>
      <c r="P2366" s="5">
        <v>13.51</v>
      </c>
      <c r="Q2366" s="5">
        <f t="shared" si="144"/>
        <v>72.3</v>
      </c>
      <c r="R2366" s="5">
        <f t="shared" si="145"/>
        <v>27.02</v>
      </c>
      <c r="S2366" s="5">
        <f t="shared" si="146"/>
        <v>45.28</v>
      </c>
      <c r="T2366" s="7">
        <f t="shared" si="147"/>
        <v>0.62627939142461964</v>
      </c>
    </row>
    <row r="2367" spans="1:20" ht="15.5" x14ac:dyDescent="0.35">
      <c r="A2367" s="1">
        <v>1791</v>
      </c>
      <c r="B2367" s="2">
        <v>46340</v>
      </c>
      <c r="C2367" s="3">
        <f>YEAR(SalesDataTable[[#This Row],[Order Date]])</f>
        <v>2026</v>
      </c>
      <c r="D2367" s="8" t="str">
        <f>"Q"&amp;ROUNDUP(MONTH(SalesDataTable[[#This Row],[Order Date]])/3,0)</f>
        <v>Q4</v>
      </c>
      <c r="E2367" s="3">
        <f>MONTH(SalesDataTable[[#This Row],[Order Date]])</f>
        <v>11</v>
      </c>
      <c r="F2367" s="3" t="str">
        <f>TEXT(SalesDataTable[[#This Row],[Order Date]],"MMM")</f>
        <v>Nov</v>
      </c>
      <c r="G2367" s="3" t="s">
        <v>11</v>
      </c>
      <c r="H2367" s="3" t="s">
        <v>12</v>
      </c>
      <c r="I2367" s="3" t="s">
        <v>2</v>
      </c>
      <c r="J2367" s="3" t="s">
        <v>16</v>
      </c>
      <c r="K2367" s="3" t="s">
        <v>34</v>
      </c>
      <c r="L2367" s="3" t="s">
        <v>38</v>
      </c>
      <c r="M2367" s="4">
        <v>1</v>
      </c>
      <c r="N2367" s="5">
        <v>121.86</v>
      </c>
      <c r="O2367" s="6">
        <v>0.05</v>
      </c>
      <c r="P2367" s="5">
        <v>69.900000000000006</v>
      </c>
      <c r="Q2367" s="5">
        <f t="shared" si="144"/>
        <v>115.767</v>
      </c>
      <c r="R2367" s="5">
        <f t="shared" si="145"/>
        <v>69.900000000000006</v>
      </c>
      <c r="S2367" s="5">
        <f t="shared" si="146"/>
        <v>45.86699999999999</v>
      </c>
      <c r="T2367" s="7">
        <f t="shared" si="147"/>
        <v>0.396200989919407</v>
      </c>
    </row>
    <row r="2368" spans="1:20" ht="15.5" x14ac:dyDescent="0.35">
      <c r="A2368" s="1">
        <v>2191</v>
      </c>
      <c r="B2368" s="2">
        <v>46340</v>
      </c>
      <c r="C2368" s="3">
        <f>YEAR(SalesDataTable[[#This Row],[Order Date]])</f>
        <v>2026</v>
      </c>
      <c r="D2368" s="8" t="str">
        <f>"Q"&amp;ROUNDUP(MONTH(SalesDataTable[[#This Row],[Order Date]])/3,0)</f>
        <v>Q4</v>
      </c>
      <c r="E2368" s="3">
        <f>MONTH(SalesDataTable[[#This Row],[Order Date]])</f>
        <v>11</v>
      </c>
      <c r="F2368" s="3" t="str">
        <f>TEXT(SalesDataTable[[#This Row],[Order Date]],"MMM")</f>
        <v>Nov</v>
      </c>
      <c r="G2368" s="3" t="s">
        <v>11</v>
      </c>
      <c r="H2368" s="3" t="s">
        <v>25</v>
      </c>
      <c r="I2368" s="3" t="s">
        <v>19</v>
      </c>
      <c r="J2368" s="3" t="s">
        <v>3</v>
      </c>
      <c r="K2368" s="3" t="s">
        <v>4</v>
      </c>
      <c r="L2368" s="3" t="s">
        <v>22</v>
      </c>
      <c r="M2368" s="4">
        <v>6</v>
      </c>
      <c r="N2368" s="5">
        <v>49.85</v>
      </c>
      <c r="O2368" s="6">
        <v>0.05</v>
      </c>
      <c r="P2368" s="5">
        <v>22.68</v>
      </c>
      <c r="Q2368" s="5">
        <f t="shared" si="144"/>
        <v>284.14499999999998</v>
      </c>
      <c r="R2368" s="5">
        <f t="shared" si="145"/>
        <v>136.07999999999998</v>
      </c>
      <c r="S2368" s="5">
        <f t="shared" si="146"/>
        <v>148.065</v>
      </c>
      <c r="T2368" s="7">
        <f t="shared" si="147"/>
        <v>0.52108958454310306</v>
      </c>
    </row>
    <row r="2369" spans="1:20" ht="15.5" x14ac:dyDescent="0.35">
      <c r="A2369" s="1">
        <v>2365</v>
      </c>
      <c r="B2369" s="2">
        <v>46340</v>
      </c>
      <c r="C2369" s="3">
        <f>YEAR(SalesDataTable[[#This Row],[Order Date]])</f>
        <v>2026</v>
      </c>
      <c r="D2369" s="8" t="str">
        <f>"Q"&amp;ROUNDUP(MONTH(SalesDataTable[[#This Row],[Order Date]])/3,0)</f>
        <v>Q4</v>
      </c>
      <c r="E2369" s="3">
        <f>MONTH(SalesDataTable[[#This Row],[Order Date]])</f>
        <v>11</v>
      </c>
      <c r="F2369" s="3" t="str">
        <f>TEXT(SalesDataTable[[#This Row],[Order Date]],"MMM")</f>
        <v>Nov</v>
      </c>
      <c r="G2369" s="3" t="s">
        <v>11</v>
      </c>
      <c r="H2369" s="3" t="s">
        <v>25</v>
      </c>
      <c r="I2369" s="3" t="s">
        <v>19</v>
      </c>
      <c r="J2369" s="3" t="s">
        <v>16</v>
      </c>
      <c r="K2369" s="3" t="s">
        <v>9</v>
      </c>
      <c r="L2369" s="3" t="s">
        <v>10</v>
      </c>
      <c r="M2369" s="4">
        <v>2</v>
      </c>
      <c r="N2369" s="5">
        <v>91.95</v>
      </c>
      <c r="O2369" s="6">
        <v>0.05</v>
      </c>
      <c r="P2369" s="5">
        <v>46.45</v>
      </c>
      <c r="Q2369" s="5">
        <f t="shared" si="144"/>
        <v>174.70499999999998</v>
      </c>
      <c r="R2369" s="5">
        <f t="shared" si="145"/>
        <v>92.9</v>
      </c>
      <c r="S2369" s="5">
        <f t="shared" si="146"/>
        <v>81.804999999999978</v>
      </c>
      <c r="T2369" s="7">
        <f t="shared" si="147"/>
        <v>0.46824647262528252</v>
      </c>
    </row>
    <row r="2370" spans="1:20" ht="15.5" x14ac:dyDescent="0.35">
      <c r="A2370" s="1">
        <v>2603</v>
      </c>
      <c r="B2370" s="2">
        <v>46340</v>
      </c>
      <c r="C2370" s="3">
        <f>YEAR(SalesDataTable[[#This Row],[Order Date]])</f>
        <v>2026</v>
      </c>
      <c r="D2370" s="8" t="str">
        <f>"Q"&amp;ROUNDUP(MONTH(SalesDataTable[[#This Row],[Order Date]])/3,0)</f>
        <v>Q4</v>
      </c>
      <c r="E2370" s="3">
        <f>MONTH(SalesDataTable[[#This Row],[Order Date]])</f>
        <v>11</v>
      </c>
      <c r="F2370" s="3" t="str">
        <f>TEXT(SalesDataTable[[#This Row],[Order Date]],"MMM")</f>
        <v>Nov</v>
      </c>
      <c r="G2370" s="3" t="s">
        <v>20</v>
      </c>
      <c r="H2370" s="3" t="s">
        <v>33</v>
      </c>
      <c r="I2370" s="3" t="s">
        <v>28</v>
      </c>
      <c r="J2370" s="3" t="s">
        <v>3</v>
      </c>
      <c r="K2370" s="3" t="s">
        <v>4</v>
      </c>
      <c r="L2370" s="3" t="s">
        <v>22</v>
      </c>
      <c r="M2370" s="4">
        <v>2</v>
      </c>
      <c r="N2370" s="5">
        <v>51.71</v>
      </c>
      <c r="O2370" s="6">
        <v>0.15</v>
      </c>
      <c r="P2370" s="5">
        <v>22.93</v>
      </c>
      <c r="Q2370" s="5">
        <f t="shared" ref="Q2370:Q2433" si="148">M2370*N2370*(1-O2370)</f>
        <v>87.906999999999996</v>
      </c>
      <c r="R2370" s="5">
        <f t="shared" ref="R2370:R2433" si="149">M2370*P2370</f>
        <v>45.86</v>
      </c>
      <c r="S2370" s="5">
        <f t="shared" ref="S2370:S2433" si="150">Q2370-R2370</f>
        <v>42.046999999999997</v>
      </c>
      <c r="T2370" s="7">
        <f t="shared" ref="T2370:T2433" si="151">IFERROR(S2370/Q2370,0)</f>
        <v>0.47831230732478641</v>
      </c>
    </row>
    <row r="2371" spans="1:20" ht="15.5" x14ac:dyDescent="0.35">
      <c r="A2371" s="1">
        <v>4098</v>
      </c>
      <c r="B2371" s="2">
        <v>46340</v>
      </c>
      <c r="C2371" s="3">
        <f>YEAR(SalesDataTable[[#This Row],[Order Date]])</f>
        <v>2026</v>
      </c>
      <c r="D2371" s="8" t="str">
        <f>"Q"&amp;ROUNDUP(MONTH(SalesDataTable[[#This Row],[Order Date]])/3,0)</f>
        <v>Q4</v>
      </c>
      <c r="E2371" s="3">
        <f>MONTH(SalesDataTable[[#This Row],[Order Date]])</f>
        <v>11</v>
      </c>
      <c r="F2371" s="3" t="str">
        <f>TEXT(SalesDataTable[[#This Row],[Order Date]],"MMM")</f>
        <v>Nov</v>
      </c>
      <c r="G2371" s="3" t="s">
        <v>6</v>
      </c>
      <c r="H2371" s="3" t="s">
        <v>7</v>
      </c>
      <c r="I2371" s="3" t="s">
        <v>19</v>
      </c>
      <c r="J2371" s="3" t="s">
        <v>3</v>
      </c>
      <c r="K2371" s="3" t="s">
        <v>34</v>
      </c>
      <c r="L2371" s="3" t="s">
        <v>35</v>
      </c>
      <c r="M2371" s="4">
        <v>1</v>
      </c>
      <c r="N2371" s="5">
        <v>41.05</v>
      </c>
      <c r="O2371" s="6">
        <v>0.05</v>
      </c>
      <c r="P2371" s="5">
        <v>14.6</v>
      </c>
      <c r="Q2371" s="5">
        <f t="shared" si="148"/>
        <v>38.997499999999995</v>
      </c>
      <c r="R2371" s="5">
        <f t="shared" si="149"/>
        <v>14.6</v>
      </c>
      <c r="S2371" s="5">
        <f t="shared" si="150"/>
        <v>24.397499999999994</v>
      </c>
      <c r="T2371" s="7">
        <f t="shared" si="151"/>
        <v>0.62561702673248276</v>
      </c>
    </row>
    <row r="2372" spans="1:20" ht="15.5" x14ac:dyDescent="0.35">
      <c r="A2372" s="1">
        <v>1176</v>
      </c>
      <c r="B2372" s="2">
        <v>46341</v>
      </c>
      <c r="C2372" s="3">
        <f>YEAR(SalesDataTable[[#This Row],[Order Date]])</f>
        <v>2026</v>
      </c>
      <c r="D2372" s="8" t="str">
        <f>"Q"&amp;ROUNDUP(MONTH(SalesDataTable[[#This Row],[Order Date]])/3,0)</f>
        <v>Q4</v>
      </c>
      <c r="E2372" s="3">
        <f>MONTH(SalesDataTable[[#This Row],[Order Date]])</f>
        <v>11</v>
      </c>
      <c r="F2372" s="3" t="str">
        <f>TEXT(SalesDataTable[[#This Row],[Order Date]],"MMM")</f>
        <v>Nov</v>
      </c>
      <c r="G2372" s="3" t="s">
        <v>6</v>
      </c>
      <c r="H2372" s="3" t="s">
        <v>27</v>
      </c>
      <c r="I2372" s="3" t="s">
        <v>8</v>
      </c>
      <c r="J2372" s="3" t="s">
        <v>16</v>
      </c>
      <c r="K2372" s="3" t="s">
        <v>23</v>
      </c>
      <c r="L2372" s="3" t="s">
        <v>24</v>
      </c>
      <c r="M2372" s="4">
        <v>10</v>
      </c>
      <c r="N2372" s="5">
        <v>333.09</v>
      </c>
      <c r="O2372" s="6">
        <v>0.15</v>
      </c>
      <c r="P2372" s="5">
        <v>197.95</v>
      </c>
      <c r="Q2372" s="5">
        <f t="shared" si="148"/>
        <v>2831.2649999999994</v>
      </c>
      <c r="R2372" s="5">
        <f t="shared" si="149"/>
        <v>1979.5</v>
      </c>
      <c r="S2372" s="5">
        <f t="shared" si="150"/>
        <v>851.76499999999942</v>
      </c>
      <c r="T2372" s="7">
        <f t="shared" si="151"/>
        <v>0.30084255624252748</v>
      </c>
    </row>
    <row r="2373" spans="1:20" ht="15.5" x14ac:dyDescent="0.35">
      <c r="A2373" s="1">
        <v>1895</v>
      </c>
      <c r="B2373" s="2">
        <v>46341</v>
      </c>
      <c r="C2373" s="3">
        <f>YEAR(SalesDataTable[[#This Row],[Order Date]])</f>
        <v>2026</v>
      </c>
      <c r="D2373" s="8" t="str">
        <f>"Q"&amp;ROUNDUP(MONTH(SalesDataTable[[#This Row],[Order Date]])/3,0)</f>
        <v>Q4</v>
      </c>
      <c r="E2373" s="3">
        <f>MONTH(SalesDataTable[[#This Row],[Order Date]])</f>
        <v>11</v>
      </c>
      <c r="F2373" s="3" t="str">
        <f>TEXT(SalesDataTable[[#This Row],[Order Date]],"MMM")</f>
        <v>Nov</v>
      </c>
      <c r="G2373" s="3" t="s">
        <v>20</v>
      </c>
      <c r="H2373" s="3" t="s">
        <v>21</v>
      </c>
      <c r="I2373" s="3" t="s">
        <v>2</v>
      </c>
      <c r="J2373" s="3" t="s">
        <v>16</v>
      </c>
      <c r="K2373" s="3" t="s">
        <v>4</v>
      </c>
      <c r="L2373" s="3" t="s">
        <v>22</v>
      </c>
      <c r="M2373" s="4">
        <v>3</v>
      </c>
      <c r="N2373" s="5">
        <v>51.79</v>
      </c>
      <c r="O2373" s="6">
        <v>0.2</v>
      </c>
      <c r="P2373" s="5">
        <v>22.23</v>
      </c>
      <c r="Q2373" s="5">
        <f t="shared" si="148"/>
        <v>124.29600000000001</v>
      </c>
      <c r="R2373" s="5">
        <f t="shared" si="149"/>
        <v>66.69</v>
      </c>
      <c r="S2373" s="5">
        <f t="shared" si="150"/>
        <v>57.606000000000009</v>
      </c>
      <c r="T2373" s="7">
        <f t="shared" si="151"/>
        <v>0.4634581965630431</v>
      </c>
    </row>
    <row r="2374" spans="1:20" ht="15.5" x14ac:dyDescent="0.35">
      <c r="A2374" s="1">
        <v>3385</v>
      </c>
      <c r="B2374" s="2">
        <v>46341</v>
      </c>
      <c r="C2374" s="3">
        <f>YEAR(SalesDataTable[[#This Row],[Order Date]])</f>
        <v>2026</v>
      </c>
      <c r="D2374" s="8" t="str">
        <f>"Q"&amp;ROUNDUP(MONTH(SalesDataTable[[#This Row],[Order Date]])/3,0)</f>
        <v>Q4</v>
      </c>
      <c r="E2374" s="3">
        <f>MONTH(SalesDataTable[[#This Row],[Order Date]])</f>
        <v>11</v>
      </c>
      <c r="F2374" s="3" t="str">
        <f>TEXT(SalesDataTable[[#This Row],[Order Date]],"MMM")</f>
        <v>Nov</v>
      </c>
      <c r="G2374" s="3" t="s">
        <v>6</v>
      </c>
      <c r="H2374" s="3" t="s">
        <v>41</v>
      </c>
      <c r="I2374" s="3" t="s">
        <v>28</v>
      </c>
      <c r="J2374" s="3" t="s">
        <v>13</v>
      </c>
      <c r="K2374" s="3" t="s">
        <v>9</v>
      </c>
      <c r="L2374" s="3" t="s">
        <v>46</v>
      </c>
      <c r="M2374" s="4">
        <v>1</v>
      </c>
      <c r="N2374" s="5">
        <v>71.040000000000006</v>
      </c>
      <c r="O2374" s="6">
        <v>0.1</v>
      </c>
      <c r="P2374" s="5">
        <v>31.59</v>
      </c>
      <c r="Q2374" s="5">
        <f t="shared" si="148"/>
        <v>63.936000000000007</v>
      </c>
      <c r="R2374" s="5">
        <f t="shared" si="149"/>
        <v>31.59</v>
      </c>
      <c r="S2374" s="5">
        <f t="shared" si="150"/>
        <v>32.346000000000004</v>
      </c>
      <c r="T2374" s="7">
        <f t="shared" si="151"/>
        <v>0.50591216216216217</v>
      </c>
    </row>
    <row r="2375" spans="1:20" ht="15.5" x14ac:dyDescent="0.35">
      <c r="A2375" s="1">
        <v>3581</v>
      </c>
      <c r="B2375" s="2">
        <v>46341</v>
      </c>
      <c r="C2375" s="3">
        <f>YEAR(SalesDataTable[[#This Row],[Order Date]])</f>
        <v>2026</v>
      </c>
      <c r="D2375" s="8" t="str">
        <f>"Q"&amp;ROUNDUP(MONTH(SalesDataTable[[#This Row],[Order Date]])/3,0)</f>
        <v>Q4</v>
      </c>
      <c r="E2375" s="3">
        <f>MONTH(SalesDataTable[[#This Row],[Order Date]])</f>
        <v>11</v>
      </c>
      <c r="F2375" s="3" t="str">
        <f>TEXT(SalesDataTable[[#This Row],[Order Date]],"MMM")</f>
        <v>Nov</v>
      </c>
      <c r="G2375" s="3" t="s">
        <v>20</v>
      </c>
      <c r="H2375" s="3" t="s">
        <v>21</v>
      </c>
      <c r="I2375" s="3" t="s">
        <v>28</v>
      </c>
      <c r="J2375" s="3" t="s">
        <v>16</v>
      </c>
      <c r="K2375" s="3" t="s">
        <v>9</v>
      </c>
      <c r="L2375" s="3" t="s">
        <v>17</v>
      </c>
      <c r="M2375" s="4">
        <v>2</v>
      </c>
      <c r="N2375" s="5">
        <v>141.21</v>
      </c>
      <c r="O2375" s="6">
        <v>0.1</v>
      </c>
      <c r="P2375" s="5">
        <v>78.31</v>
      </c>
      <c r="Q2375" s="5">
        <f t="shared" si="148"/>
        <v>254.17800000000003</v>
      </c>
      <c r="R2375" s="5">
        <f t="shared" si="149"/>
        <v>156.62</v>
      </c>
      <c r="S2375" s="5">
        <f t="shared" si="150"/>
        <v>97.558000000000021</v>
      </c>
      <c r="T2375" s="7">
        <f t="shared" si="151"/>
        <v>0.38381763960688969</v>
      </c>
    </row>
    <row r="2376" spans="1:20" ht="15.5" x14ac:dyDescent="0.35">
      <c r="A2376" s="1">
        <v>4528</v>
      </c>
      <c r="B2376" s="2">
        <v>46341</v>
      </c>
      <c r="C2376" s="3">
        <f>YEAR(SalesDataTable[[#This Row],[Order Date]])</f>
        <v>2026</v>
      </c>
      <c r="D2376" s="8" t="str">
        <f>"Q"&amp;ROUNDUP(MONTH(SalesDataTable[[#This Row],[Order Date]])/3,0)</f>
        <v>Q4</v>
      </c>
      <c r="E2376" s="3">
        <f>MONTH(SalesDataTable[[#This Row],[Order Date]])</f>
        <v>11</v>
      </c>
      <c r="F2376" s="3" t="str">
        <f>TEXT(SalesDataTable[[#This Row],[Order Date]],"MMM")</f>
        <v>Nov</v>
      </c>
      <c r="G2376" s="3" t="s">
        <v>0</v>
      </c>
      <c r="H2376" s="3" t="s">
        <v>50</v>
      </c>
      <c r="I2376" s="3" t="s">
        <v>28</v>
      </c>
      <c r="J2376" s="3" t="s">
        <v>13</v>
      </c>
      <c r="K2376" s="3" t="s">
        <v>9</v>
      </c>
      <c r="L2376" s="3" t="s">
        <v>17</v>
      </c>
      <c r="M2376" s="4">
        <v>2</v>
      </c>
      <c r="N2376" s="5">
        <v>141.63999999999999</v>
      </c>
      <c r="O2376" s="6">
        <v>0.15</v>
      </c>
      <c r="P2376" s="5">
        <v>80.349999999999994</v>
      </c>
      <c r="Q2376" s="5">
        <f t="shared" si="148"/>
        <v>240.78799999999998</v>
      </c>
      <c r="R2376" s="5">
        <f t="shared" si="149"/>
        <v>160.69999999999999</v>
      </c>
      <c r="S2376" s="5">
        <f t="shared" si="150"/>
        <v>80.087999999999994</v>
      </c>
      <c r="T2376" s="7">
        <f t="shared" si="151"/>
        <v>0.33260793727262156</v>
      </c>
    </row>
    <row r="2377" spans="1:20" ht="15.5" x14ac:dyDescent="0.35">
      <c r="A2377" s="1">
        <v>4633</v>
      </c>
      <c r="B2377" s="2">
        <v>46341</v>
      </c>
      <c r="C2377" s="3">
        <f>YEAR(SalesDataTable[[#This Row],[Order Date]])</f>
        <v>2026</v>
      </c>
      <c r="D2377" s="8" t="str">
        <f>"Q"&amp;ROUNDUP(MONTH(SalesDataTable[[#This Row],[Order Date]])/3,0)</f>
        <v>Q4</v>
      </c>
      <c r="E2377" s="3">
        <f>MONTH(SalesDataTable[[#This Row],[Order Date]])</f>
        <v>11</v>
      </c>
      <c r="F2377" s="3" t="str">
        <f>TEXT(SalesDataTable[[#This Row],[Order Date]],"MMM")</f>
        <v>Nov</v>
      </c>
      <c r="G2377" s="3" t="s">
        <v>11</v>
      </c>
      <c r="H2377" s="3" t="s">
        <v>39</v>
      </c>
      <c r="I2377" s="3" t="s">
        <v>2</v>
      </c>
      <c r="J2377" s="3" t="s">
        <v>3</v>
      </c>
      <c r="K2377" s="3" t="s">
        <v>9</v>
      </c>
      <c r="L2377" s="3" t="s">
        <v>46</v>
      </c>
      <c r="M2377" s="4">
        <v>1</v>
      </c>
      <c r="N2377" s="5">
        <v>71.78</v>
      </c>
      <c r="O2377" s="6">
        <v>0.15</v>
      </c>
      <c r="P2377" s="5">
        <v>32.869999999999997</v>
      </c>
      <c r="Q2377" s="5">
        <f t="shared" si="148"/>
        <v>61.012999999999998</v>
      </c>
      <c r="R2377" s="5">
        <f t="shared" si="149"/>
        <v>32.869999999999997</v>
      </c>
      <c r="S2377" s="5">
        <f t="shared" si="150"/>
        <v>28.143000000000001</v>
      </c>
      <c r="T2377" s="7">
        <f t="shared" si="151"/>
        <v>0.46126235392457349</v>
      </c>
    </row>
    <row r="2378" spans="1:20" ht="15.5" x14ac:dyDescent="0.35">
      <c r="A2378" s="1">
        <v>5195</v>
      </c>
      <c r="B2378" s="2">
        <v>46341</v>
      </c>
      <c r="C2378" s="3">
        <f>YEAR(SalesDataTable[[#This Row],[Order Date]])</f>
        <v>2026</v>
      </c>
      <c r="D2378" s="8" t="str">
        <f>"Q"&amp;ROUNDUP(MONTH(SalesDataTable[[#This Row],[Order Date]])/3,0)</f>
        <v>Q4</v>
      </c>
      <c r="E2378" s="3">
        <f>MONTH(SalesDataTable[[#This Row],[Order Date]])</f>
        <v>11</v>
      </c>
      <c r="F2378" s="3" t="str">
        <f>TEXT(SalesDataTable[[#This Row],[Order Date]],"MMM")</f>
        <v>Nov</v>
      </c>
      <c r="G2378" s="3" t="s">
        <v>11</v>
      </c>
      <c r="H2378" s="3" t="s">
        <v>52</v>
      </c>
      <c r="I2378" s="3" t="s">
        <v>2</v>
      </c>
      <c r="J2378" s="3" t="s">
        <v>16</v>
      </c>
      <c r="K2378" s="3" t="s">
        <v>9</v>
      </c>
      <c r="L2378" s="3" t="s">
        <v>37</v>
      </c>
      <c r="M2378" s="4">
        <v>3</v>
      </c>
      <c r="N2378" s="5">
        <v>153.88999999999999</v>
      </c>
      <c r="O2378" s="6">
        <v>0.1</v>
      </c>
      <c r="P2378" s="5">
        <v>80.36</v>
      </c>
      <c r="Q2378" s="5">
        <f t="shared" si="148"/>
        <v>415.50299999999999</v>
      </c>
      <c r="R2378" s="5">
        <f t="shared" si="149"/>
        <v>241.07999999999998</v>
      </c>
      <c r="S2378" s="5">
        <f t="shared" si="150"/>
        <v>174.423</v>
      </c>
      <c r="T2378" s="7">
        <f t="shared" si="151"/>
        <v>0.41978758276113531</v>
      </c>
    </row>
    <row r="2379" spans="1:20" ht="15.5" x14ac:dyDescent="0.35">
      <c r="A2379" s="1">
        <v>2778</v>
      </c>
      <c r="B2379" s="2">
        <v>46342</v>
      </c>
      <c r="C2379" s="3">
        <f>YEAR(SalesDataTable[[#This Row],[Order Date]])</f>
        <v>2026</v>
      </c>
      <c r="D2379" s="8" t="str">
        <f>"Q"&amp;ROUNDUP(MONTH(SalesDataTable[[#This Row],[Order Date]])/3,0)</f>
        <v>Q4</v>
      </c>
      <c r="E2379" s="3">
        <f>MONTH(SalesDataTable[[#This Row],[Order Date]])</f>
        <v>11</v>
      </c>
      <c r="F2379" s="3" t="str">
        <f>TEXT(SalesDataTable[[#This Row],[Order Date]],"MMM")</f>
        <v>Nov</v>
      </c>
      <c r="G2379" s="3" t="s">
        <v>20</v>
      </c>
      <c r="H2379" s="3" t="s">
        <v>21</v>
      </c>
      <c r="I2379" s="3" t="s">
        <v>28</v>
      </c>
      <c r="J2379" s="3" t="s">
        <v>3</v>
      </c>
      <c r="K2379" s="3" t="s">
        <v>9</v>
      </c>
      <c r="L2379" s="3" t="s">
        <v>17</v>
      </c>
      <c r="M2379" s="4">
        <v>1</v>
      </c>
      <c r="N2379" s="5">
        <v>145.4</v>
      </c>
      <c r="O2379" s="6">
        <v>0.1</v>
      </c>
      <c r="P2379" s="5">
        <v>77.66</v>
      </c>
      <c r="Q2379" s="5">
        <f t="shared" si="148"/>
        <v>130.86000000000001</v>
      </c>
      <c r="R2379" s="5">
        <f t="shared" si="149"/>
        <v>77.66</v>
      </c>
      <c r="S2379" s="5">
        <f t="shared" si="150"/>
        <v>53.200000000000017</v>
      </c>
      <c r="T2379" s="7">
        <f t="shared" si="151"/>
        <v>0.40654134189209851</v>
      </c>
    </row>
    <row r="2380" spans="1:20" ht="15.5" x14ac:dyDescent="0.35">
      <c r="A2380" s="1">
        <v>341</v>
      </c>
      <c r="B2380" s="2">
        <v>46343</v>
      </c>
      <c r="C2380" s="3">
        <f>YEAR(SalesDataTable[[#This Row],[Order Date]])</f>
        <v>2026</v>
      </c>
      <c r="D2380" s="8" t="str">
        <f>"Q"&amp;ROUNDUP(MONTH(SalesDataTable[[#This Row],[Order Date]])/3,0)</f>
        <v>Q4</v>
      </c>
      <c r="E2380" s="3">
        <f>MONTH(SalesDataTable[[#This Row],[Order Date]])</f>
        <v>11</v>
      </c>
      <c r="F2380" s="3" t="str">
        <f>TEXT(SalesDataTable[[#This Row],[Order Date]],"MMM")</f>
        <v>Nov</v>
      </c>
      <c r="G2380" s="3" t="s">
        <v>20</v>
      </c>
      <c r="H2380" s="3" t="s">
        <v>33</v>
      </c>
      <c r="I2380" s="3" t="s">
        <v>2</v>
      </c>
      <c r="J2380" s="3" t="s">
        <v>3</v>
      </c>
      <c r="K2380" s="3" t="s">
        <v>14</v>
      </c>
      <c r="L2380" s="3" t="s">
        <v>44</v>
      </c>
      <c r="M2380" s="4">
        <v>1</v>
      </c>
      <c r="N2380" s="5">
        <v>132.94999999999999</v>
      </c>
      <c r="O2380" s="6">
        <v>0.05</v>
      </c>
      <c r="P2380" s="5">
        <v>65.36</v>
      </c>
      <c r="Q2380" s="5">
        <f t="shared" si="148"/>
        <v>126.30249999999998</v>
      </c>
      <c r="R2380" s="5">
        <f t="shared" si="149"/>
        <v>65.36</v>
      </c>
      <c r="S2380" s="5">
        <f t="shared" si="150"/>
        <v>60.942499999999981</v>
      </c>
      <c r="T2380" s="7">
        <f t="shared" si="151"/>
        <v>0.48251222264009019</v>
      </c>
    </row>
    <row r="2381" spans="1:20" ht="15.5" x14ac:dyDescent="0.35">
      <c r="A2381" s="1">
        <v>374</v>
      </c>
      <c r="B2381" s="2">
        <v>46343</v>
      </c>
      <c r="C2381" s="3">
        <f>YEAR(SalesDataTable[[#This Row],[Order Date]])</f>
        <v>2026</v>
      </c>
      <c r="D2381" s="8" t="str">
        <f>"Q"&amp;ROUNDUP(MONTH(SalesDataTable[[#This Row],[Order Date]])/3,0)</f>
        <v>Q4</v>
      </c>
      <c r="E2381" s="3">
        <f>MONTH(SalesDataTable[[#This Row],[Order Date]])</f>
        <v>11</v>
      </c>
      <c r="F2381" s="3" t="str">
        <f>TEXT(SalesDataTable[[#This Row],[Order Date]],"MMM")</f>
        <v>Nov</v>
      </c>
      <c r="G2381" s="3" t="s">
        <v>20</v>
      </c>
      <c r="H2381" s="3" t="s">
        <v>31</v>
      </c>
      <c r="I2381" s="3" t="s">
        <v>19</v>
      </c>
      <c r="J2381" s="3" t="s">
        <v>3</v>
      </c>
      <c r="K2381" s="3" t="s">
        <v>34</v>
      </c>
      <c r="L2381" s="3" t="s">
        <v>45</v>
      </c>
      <c r="M2381" s="4">
        <v>1</v>
      </c>
      <c r="N2381" s="5">
        <v>51.34</v>
      </c>
      <c r="O2381" s="6">
        <v>0.15</v>
      </c>
      <c r="P2381" s="5">
        <v>21.37</v>
      </c>
      <c r="Q2381" s="5">
        <f t="shared" si="148"/>
        <v>43.639000000000003</v>
      </c>
      <c r="R2381" s="5">
        <f t="shared" si="149"/>
        <v>21.37</v>
      </c>
      <c r="S2381" s="5">
        <f t="shared" si="150"/>
        <v>22.269000000000002</v>
      </c>
      <c r="T2381" s="7">
        <f t="shared" si="151"/>
        <v>0.5103004193496643</v>
      </c>
    </row>
    <row r="2382" spans="1:20" ht="15.5" x14ac:dyDescent="0.35">
      <c r="A2382" s="1">
        <v>598</v>
      </c>
      <c r="B2382" s="2">
        <v>46343</v>
      </c>
      <c r="C2382" s="3">
        <f>YEAR(SalesDataTable[[#This Row],[Order Date]])</f>
        <v>2026</v>
      </c>
      <c r="D2382" s="8" t="str">
        <f>"Q"&amp;ROUNDUP(MONTH(SalesDataTable[[#This Row],[Order Date]])/3,0)</f>
        <v>Q4</v>
      </c>
      <c r="E2382" s="3">
        <f>MONTH(SalesDataTable[[#This Row],[Order Date]])</f>
        <v>11</v>
      </c>
      <c r="F2382" s="3" t="str">
        <f>TEXT(SalesDataTable[[#This Row],[Order Date]],"MMM")</f>
        <v>Nov</v>
      </c>
      <c r="G2382" s="3" t="s">
        <v>0</v>
      </c>
      <c r="H2382" s="3" t="s">
        <v>1</v>
      </c>
      <c r="I2382" s="3" t="s">
        <v>2</v>
      </c>
      <c r="J2382" s="3" t="s">
        <v>13</v>
      </c>
      <c r="K2382" s="3" t="s">
        <v>4</v>
      </c>
      <c r="L2382" s="3" t="s">
        <v>22</v>
      </c>
      <c r="M2382" s="4">
        <v>1</v>
      </c>
      <c r="N2382" s="5">
        <v>49.98</v>
      </c>
      <c r="O2382" s="6">
        <v>0.1</v>
      </c>
      <c r="P2382" s="5">
        <v>22.25</v>
      </c>
      <c r="Q2382" s="5">
        <f t="shared" si="148"/>
        <v>44.981999999999999</v>
      </c>
      <c r="R2382" s="5">
        <f t="shared" si="149"/>
        <v>22.25</v>
      </c>
      <c r="S2382" s="5">
        <f t="shared" si="150"/>
        <v>22.731999999999999</v>
      </c>
      <c r="T2382" s="7">
        <f t="shared" si="151"/>
        <v>0.50535769863500957</v>
      </c>
    </row>
    <row r="2383" spans="1:20" ht="15.5" x14ac:dyDescent="0.35">
      <c r="A2383" s="1">
        <v>690</v>
      </c>
      <c r="B2383" s="2">
        <v>46343</v>
      </c>
      <c r="C2383" s="3">
        <f>YEAR(SalesDataTable[[#This Row],[Order Date]])</f>
        <v>2026</v>
      </c>
      <c r="D2383" s="8" t="str">
        <f>"Q"&amp;ROUNDUP(MONTH(SalesDataTable[[#This Row],[Order Date]])/3,0)</f>
        <v>Q4</v>
      </c>
      <c r="E2383" s="3">
        <f>MONTH(SalesDataTable[[#This Row],[Order Date]])</f>
        <v>11</v>
      </c>
      <c r="F2383" s="3" t="str">
        <f>TEXT(SalesDataTable[[#This Row],[Order Date]],"MMM")</f>
        <v>Nov</v>
      </c>
      <c r="G2383" s="3" t="s">
        <v>20</v>
      </c>
      <c r="H2383" s="3" t="s">
        <v>33</v>
      </c>
      <c r="I2383" s="3" t="s">
        <v>2</v>
      </c>
      <c r="J2383" s="3" t="s">
        <v>3</v>
      </c>
      <c r="K2383" s="3" t="s">
        <v>14</v>
      </c>
      <c r="L2383" s="3" t="s">
        <v>48</v>
      </c>
      <c r="M2383" s="4">
        <v>2</v>
      </c>
      <c r="N2383" s="5">
        <v>168.08</v>
      </c>
      <c r="O2383" s="6">
        <v>0.1</v>
      </c>
      <c r="P2383" s="5">
        <v>87.63</v>
      </c>
      <c r="Q2383" s="5">
        <f t="shared" si="148"/>
        <v>302.54400000000004</v>
      </c>
      <c r="R2383" s="5">
        <f t="shared" si="149"/>
        <v>175.26</v>
      </c>
      <c r="S2383" s="5">
        <f t="shared" si="150"/>
        <v>127.28400000000005</v>
      </c>
      <c r="T2383" s="7">
        <f t="shared" si="151"/>
        <v>0.42071235919403471</v>
      </c>
    </row>
    <row r="2384" spans="1:20" ht="15.5" x14ac:dyDescent="0.35">
      <c r="A2384" s="1">
        <v>1296</v>
      </c>
      <c r="B2384" s="2">
        <v>46343</v>
      </c>
      <c r="C2384" s="3">
        <f>YEAR(SalesDataTable[[#This Row],[Order Date]])</f>
        <v>2026</v>
      </c>
      <c r="D2384" s="8" t="str">
        <f>"Q"&amp;ROUNDUP(MONTH(SalesDataTable[[#This Row],[Order Date]])/3,0)</f>
        <v>Q4</v>
      </c>
      <c r="E2384" s="3">
        <f>MONTH(SalesDataTable[[#This Row],[Order Date]])</f>
        <v>11</v>
      </c>
      <c r="F2384" s="3" t="str">
        <f>TEXT(SalesDataTable[[#This Row],[Order Date]],"MMM")</f>
        <v>Nov</v>
      </c>
      <c r="G2384" s="3" t="s">
        <v>20</v>
      </c>
      <c r="H2384" s="3" t="s">
        <v>47</v>
      </c>
      <c r="I2384" s="3" t="s">
        <v>2</v>
      </c>
      <c r="J2384" s="3" t="s">
        <v>13</v>
      </c>
      <c r="K2384" s="3" t="s">
        <v>23</v>
      </c>
      <c r="L2384" s="3" t="s">
        <v>29</v>
      </c>
      <c r="M2384" s="4">
        <v>1</v>
      </c>
      <c r="N2384" s="5">
        <v>191.85</v>
      </c>
      <c r="O2384" s="6">
        <v>0.15</v>
      </c>
      <c r="P2384" s="5">
        <v>104.41</v>
      </c>
      <c r="Q2384" s="5">
        <f t="shared" si="148"/>
        <v>163.07249999999999</v>
      </c>
      <c r="R2384" s="5">
        <f t="shared" si="149"/>
        <v>104.41</v>
      </c>
      <c r="S2384" s="5">
        <f t="shared" si="150"/>
        <v>58.662499999999994</v>
      </c>
      <c r="T2384" s="7">
        <f t="shared" si="151"/>
        <v>0.35973263425776875</v>
      </c>
    </row>
    <row r="2385" spans="1:20" ht="15.5" x14ac:dyDescent="0.35">
      <c r="A2385" s="1">
        <v>1585</v>
      </c>
      <c r="B2385" s="2">
        <v>46343</v>
      </c>
      <c r="C2385" s="3">
        <f>YEAR(SalesDataTable[[#This Row],[Order Date]])</f>
        <v>2026</v>
      </c>
      <c r="D2385" s="8" t="str">
        <f>"Q"&amp;ROUNDUP(MONTH(SalesDataTable[[#This Row],[Order Date]])/3,0)</f>
        <v>Q4</v>
      </c>
      <c r="E2385" s="3">
        <f>MONTH(SalesDataTable[[#This Row],[Order Date]])</f>
        <v>11</v>
      </c>
      <c r="F2385" s="3" t="str">
        <f>TEXT(SalesDataTable[[#This Row],[Order Date]],"MMM")</f>
        <v>Nov</v>
      </c>
      <c r="G2385" s="3" t="s">
        <v>6</v>
      </c>
      <c r="H2385" s="3" t="s">
        <v>49</v>
      </c>
      <c r="I2385" s="3" t="s">
        <v>19</v>
      </c>
      <c r="J2385" s="3" t="s">
        <v>3</v>
      </c>
      <c r="K2385" s="3" t="s">
        <v>9</v>
      </c>
      <c r="L2385" s="3" t="s">
        <v>10</v>
      </c>
      <c r="M2385" s="4">
        <v>4</v>
      </c>
      <c r="N2385" s="5">
        <v>93.99</v>
      </c>
      <c r="O2385" s="6">
        <v>0.1</v>
      </c>
      <c r="P2385" s="5">
        <v>44.07</v>
      </c>
      <c r="Q2385" s="5">
        <f t="shared" si="148"/>
        <v>338.36399999999998</v>
      </c>
      <c r="R2385" s="5">
        <f t="shared" si="149"/>
        <v>176.28</v>
      </c>
      <c r="S2385" s="5">
        <f t="shared" si="150"/>
        <v>162.08399999999997</v>
      </c>
      <c r="T2385" s="7">
        <f t="shared" si="151"/>
        <v>0.47902259105578604</v>
      </c>
    </row>
    <row r="2386" spans="1:20" ht="15.5" x14ac:dyDescent="0.35">
      <c r="A2386" s="1">
        <v>2194</v>
      </c>
      <c r="B2386" s="2">
        <v>46343</v>
      </c>
      <c r="C2386" s="3">
        <f>YEAR(SalesDataTable[[#This Row],[Order Date]])</f>
        <v>2026</v>
      </c>
      <c r="D2386" s="8" t="str">
        <f>"Q"&amp;ROUNDUP(MONTH(SalesDataTable[[#This Row],[Order Date]])/3,0)</f>
        <v>Q4</v>
      </c>
      <c r="E2386" s="3">
        <f>MONTH(SalesDataTable[[#This Row],[Order Date]])</f>
        <v>11</v>
      </c>
      <c r="F2386" s="3" t="str">
        <f>TEXT(SalesDataTable[[#This Row],[Order Date]],"MMM")</f>
        <v>Nov</v>
      </c>
      <c r="G2386" s="3" t="s">
        <v>20</v>
      </c>
      <c r="H2386" s="3" t="s">
        <v>47</v>
      </c>
      <c r="I2386" s="3" t="s">
        <v>2</v>
      </c>
      <c r="J2386" s="3" t="s">
        <v>3</v>
      </c>
      <c r="K2386" s="3" t="s">
        <v>14</v>
      </c>
      <c r="L2386" s="3" t="s">
        <v>15</v>
      </c>
      <c r="M2386" s="4">
        <v>4</v>
      </c>
      <c r="N2386" s="5">
        <v>36.57</v>
      </c>
      <c r="O2386" s="6">
        <v>0.05</v>
      </c>
      <c r="P2386" s="5">
        <v>13.35</v>
      </c>
      <c r="Q2386" s="5">
        <f t="shared" si="148"/>
        <v>138.96600000000001</v>
      </c>
      <c r="R2386" s="5">
        <f t="shared" si="149"/>
        <v>53.4</v>
      </c>
      <c r="S2386" s="5">
        <f t="shared" si="150"/>
        <v>85.566000000000003</v>
      </c>
      <c r="T2386" s="7">
        <f t="shared" si="151"/>
        <v>0.61573334484694098</v>
      </c>
    </row>
    <row r="2387" spans="1:20" ht="15.5" x14ac:dyDescent="0.35">
      <c r="A2387" s="1">
        <v>2221</v>
      </c>
      <c r="B2387" s="2">
        <v>46343</v>
      </c>
      <c r="C2387" s="3">
        <f>YEAR(SalesDataTable[[#This Row],[Order Date]])</f>
        <v>2026</v>
      </c>
      <c r="D2387" s="8" t="str">
        <f>"Q"&amp;ROUNDUP(MONTH(SalesDataTable[[#This Row],[Order Date]])/3,0)</f>
        <v>Q4</v>
      </c>
      <c r="E2387" s="3">
        <f>MONTH(SalesDataTable[[#This Row],[Order Date]])</f>
        <v>11</v>
      </c>
      <c r="F2387" s="3" t="str">
        <f>TEXT(SalesDataTable[[#This Row],[Order Date]],"MMM")</f>
        <v>Nov</v>
      </c>
      <c r="G2387" s="3" t="s">
        <v>6</v>
      </c>
      <c r="H2387" s="3" t="s">
        <v>43</v>
      </c>
      <c r="I2387" s="3" t="s">
        <v>28</v>
      </c>
      <c r="J2387" s="3" t="s">
        <v>3</v>
      </c>
      <c r="K2387" s="3" t="s">
        <v>4</v>
      </c>
      <c r="L2387" s="3" t="s">
        <v>26</v>
      </c>
      <c r="M2387" s="4">
        <v>1</v>
      </c>
      <c r="N2387" s="5">
        <v>39.81</v>
      </c>
      <c r="O2387" s="6">
        <v>0.05</v>
      </c>
      <c r="P2387" s="5">
        <v>16.25</v>
      </c>
      <c r="Q2387" s="5">
        <f t="shared" si="148"/>
        <v>37.819499999999998</v>
      </c>
      <c r="R2387" s="5">
        <f t="shared" si="149"/>
        <v>16.25</v>
      </c>
      <c r="S2387" s="5">
        <f t="shared" si="150"/>
        <v>21.569499999999998</v>
      </c>
      <c r="T2387" s="7">
        <f t="shared" si="151"/>
        <v>0.57032747656632155</v>
      </c>
    </row>
    <row r="2388" spans="1:20" ht="15.5" x14ac:dyDescent="0.35">
      <c r="A2388" s="1">
        <v>3836</v>
      </c>
      <c r="B2388" s="2">
        <v>46343</v>
      </c>
      <c r="C2388" s="3">
        <f>YEAR(SalesDataTable[[#This Row],[Order Date]])</f>
        <v>2026</v>
      </c>
      <c r="D2388" s="8" t="str">
        <f>"Q"&amp;ROUNDUP(MONTH(SalesDataTable[[#This Row],[Order Date]])/3,0)</f>
        <v>Q4</v>
      </c>
      <c r="E2388" s="3">
        <f>MONTH(SalesDataTable[[#This Row],[Order Date]])</f>
        <v>11</v>
      </c>
      <c r="F2388" s="3" t="str">
        <f>TEXT(SalesDataTable[[#This Row],[Order Date]],"MMM")</f>
        <v>Nov</v>
      </c>
      <c r="G2388" s="3" t="s">
        <v>20</v>
      </c>
      <c r="H2388" s="3" t="s">
        <v>21</v>
      </c>
      <c r="I2388" s="3" t="s">
        <v>19</v>
      </c>
      <c r="J2388" s="3" t="s">
        <v>3</v>
      </c>
      <c r="K2388" s="3" t="s">
        <v>9</v>
      </c>
      <c r="L2388" s="3" t="s">
        <v>10</v>
      </c>
      <c r="M2388" s="4">
        <v>1</v>
      </c>
      <c r="N2388" s="5">
        <v>91.43</v>
      </c>
      <c r="O2388" s="6">
        <v>0.1</v>
      </c>
      <c r="P2388" s="5">
        <v>45.06</v>
      </c>
      <c r="Q2388" s="5">
        <f t="shared" si="148"/>
        <v>82.287000000000006</v>
      </c>
      <c r="R2388" s="5">
        <f t="shared" si="149"/>
        <v>45.06</v>
      </c>
      <c r="S2388" s="5">
        <f t="shared" si="150"/>
        <v>37.227000000000004</v>
      </c>
      <c r="T2388" s="7">
        <f t="shared" si="151"/>
        <v>0.45240438951474715</v>
      </c>
    </row>
    <row r="2389" spans="1:20" ht="15.5" x14ac:dyDescent="0.35">
      <c r="A2389" s="1">
        <v>4437</v>
      </c>
      <c r="B2389" s="2">
        <v>46343</v>
      </c>
      <c r="C2389" s="3">
        <f>YEAR(SalesDataTable[[#This Row],[Order Date]])</f>
        <v>2026</v>
      </c>
      <c r="D2389" s="8" t="str">
        <f>"Q"&amp;ROUNDUP(MONTH(SalesDataTable[[#This Row],[Order Date]])/3,0)</f>
        <v>Q4</v>
      </c>
      <c r="E2389" s="3">
        <f>MONTH(SalesDataTable[[#This Row],[Order Date]])</f>
        <v>11</v>
      </c>
      <c r="F2389" s="3" t="str">
        <f>TEXT(SalesDataTable[[#This Row],[Order Date]],"MMM")</f>
        <v>Nov</v>
      </c>
      <c r="G2389" s="3" t="s">
        <v>11</v>
      </c>
      <c r="H2389" s="3" t="s">
        <v>12</v>
      </c>
      <c r="I2389" s="3" t="s">
        <v>2</v>
      </c>
      <c r="J2389" s="3" t="s">
        <v>3</v>
      </c>
      <c r="K2389" s="3" t="s">
        <v>34</v>
      </c>
      <c r="L2389" s="3" t="s">
        <v>38</v>
      </c>
      <c r="M2389" s="4">
        <v>1</v>
      </c>
      <c r="N2389" s="5">
        <v>122.64</v>
      </c>
      <c r="O2389" s="6">
        <v>0</v>
      </c>
      <c r="P2389" s="5">
        <v>68.58</v>
      </c>
      <c r="Q2389" s="5">
        <f t="shared" si="148"/>
        <v>122.64</v>
      </c>
      <c r="R2389" s="5">
        <f t="shared" si="149"/>
        <v>68.58</v>
      </c>
      <c r="S2389" s="5">
        <f t="shared" si="150"/>
        <v>54.06</v>
      </c>
      <c r="T2389" s="7">
        <f t="shared" si="151"/>
        <v>0.44080234833659493</v>
      </c>
    </row>
    <row r="2390" spans="1:20" ht="15.5" x14ac:dyDescent="0.35">
      <c r="A2390" s="1">
        <v>4735</v>
      </c>
      <c r="B2390" s="2">
        <v>46343</v>
      </c>
      <c r="C2390" s="3">
        <f>YEAR(SalesDataTable[[#This Row],[Order Date]])</f>
        <v>2026</v>
      </c>
      <c r="D2390" s="8" t="str">
        <f>"Q"&amp;ROUNDUP(MONTH(SalesDataTable[[#This Row],[Order Date]])/3,0)</f>
        <v>Q4</v>
      </c>
      <c r="E2390" s="3">
        <f>MONTH(SalesDataTable[[#This Row],[Order Date]])</f>
        <v>11</v>
      </c>
      <c r="F2390" s="3" t="str">
        <f>TEXT(SalesDataTable[[#This Row],[Order Date]],"MMM")</f>
        <v>Nov</v>
      </c>
      <c r="G2390" s="3" t="s">
        <v>6</v>
      </c>
      <c r="H2390" s="3" t="s">
        <v>43</v>
      </c>
      <c r="I2390" s="3" t="s">
        <v>2</v>
      </c>
      <c r="J2390" s="3" t="s">
        <v>16</v>
      </c>
      <c r="K2390" s="3" t="s">
        <v>4</v>
      </c>
      <c r="L2390" s="3" t="s">
        <v>5</v>
      </c>
      <c r="M2390" s="4">
        <v>1</v>
      </c>
      <c r="N2390" s="5">
        <v>80.959999999999994</v>
      </c>
      <c r="O2390" s="6">
        <v>0.1</v>
      </c>
      <c r="P2390" s="5">
        <v>43.86</v>
      </c>
      <c r="Q2390" s="5">
        <f t="shared" si="148"/>
        <v>72.86399999999999</v>
      </c>
      <c r="R2390" s="5">
        <f t="shared" si="149"/>
        <v>43.86</v>
      </c>
      <c r="S2390" s="5">
        <f t="shared" si="150"/>
        <v>29.003999999999991</v>
      </c>
      <c r="T2390" s="7">
        <f t="shared" si="151"/>
        <v>0.39805665349143604</v>
      </c>
    </row>
    <row r="2391" spans="1:20" ht="15.5" x14ac:dyDescent="0.35">
      <c r="A2391" s="1">
        <v>554</v>
      </c>
      <c r="B2391" s="2">
        <v>46344</v>
      </c>
      <c r="C2391" s="3">
        <f>YEAR(SalesDataTable[[#This Row],[Order Date]])</f>
        <v>2026</v>
      </c>
      <c r="D2391" s="8" t="str">
        <f>"Q"&amp;ROUNDUP(MONTH(SalesDataTable[[#This Row],[Order Date]])/3,0)</f>
        <v>Q4</v>
      </c>
      <c r="E2391" s="3">
        <f>MONTH(SalesDataTable[[#This Row],[Order Date]])</f>
        <v>11</v>
      </c>
      <c r="F2391" s="3" t="str">
        <f>TEXT(SalesDataTable[[#This Row],[Order Date]],"MMM")</f>
        <v>Nov</v>
      </c>
      <c r="G2391" s="3" t="s">
        <v>11</v>
      </c>
      <c r="H2391" s="3" t="s">
        <v>25</v>
      </c>
      <c r="I2391" s="3" t="s">
        <v>28</v>
      </c>
      <c r="J2391" s="3" t="s">
        <v>16</v>
      </c>
      <c r="K2391" s="3" t="s">
        <v>34</v>
      </c>
      <c r="L2391" s="3" t="s">
        <v>42</v>
      </c>
      <c r="M2391" s="4">
        <v>1</v>
      </c>
      <c r="N2391" s="5">
        <v>36.380000000000003</v>
      </c>
      <c r="O2391" s="6">
        <v>0.05</v>
      </c>
      <c r="P2391" s="5">
        <v>14.06</v>
      </c>
      <c r="Q2391" s="5">
        <f t="shared" si="148"/>
        <v>34.561</v>
      </c>
      <c r="R2391" s="5">
        <f t="shared" si="149"/>
        <v>14.06</v>
      </c>
      <c r="S2391" s="5">
        <f t="shared" si="150"/>
        <v>20.500999999999998</v>
      </c>
      <c r="T2391" s="7">
        <f t="shared" si="151"/>
        <v>0.59318306761957118</v>
      </c>
    </row>
    <row r="2392" spans="1:20" ht="15.5" x14ac:dyDescent="0.35">
      <c r="A2392" s="1">
        <v>1205</v>
      </c>
      <c r="B2392" s="2">
        <v>46344</v>
      </c>
      <c r="C2392" s="3">
        <f>YEAR(SalesDataTable[[#This Row],[Order Date]])</f>
        <v>2026</v>
      </c>
      <c r="D2392" s="8" t="str">
        <f>"Q"&amp;ROUNDUP(MONTH(SalesDataTable[[#This Row],[Order Date]])/3,0)</f>
        <v>Q4</v>
      </c>
      <c r="E2392" s="3">
        <f>MONTH(SalesDataTable[[#This Row],[Order Date]])</f>
        <v>11</v>
      </c>
      <c r="F2392" s="3" t="str">
        <f>TEXT(SalesDataTable[[#This Row],[Order Date]],"MMM")</f>
        <v>Nov</v>
      </c>
      <c r="G2392" s="3" t="s">
        <v>20</v>
      </c>
      <c r="H2392" s="3" t="s">
        <v>47</v>
      </c>
      <c r="I2392" s="3" t="s">
        <v>2</v>
      </c>
      <c r="J2392" s="3" t="s">
        <v>3</v>
      </c>
      <c r="K2392" s="3" t="s">
        <v>4</v>
      </c>
      <c r="L2392" s="3" t="s">
        <v>30</v>
      </c>
      <c r="M2392" s="4">
        <v>2</v>
      </c>
      <c r="N2392" s="5">
        <v>100.72</v>
      </c>
      <c r="O2392" s="6">
        <v>0.1</v>
      </c>
      <c r="P2392" s="5">
        <v>51.68</v>
      </c>
      <c r="Q2392" s="5">
        <f t="shared" si="148"/>
        <v>181.29599999999999</v>
      </c>
      <c r="R2392" s="5">
        <f t="shared" si="149"/>
        <v>103.36</v>
      </c>
      <c r="S2392" s="5">
        <f t="shared" si="150"/>
        <v>77.935999999999993</v>
      </c>
      <c r="T2392" s="7">
        <f t="shared" si="151"/>
        <v>0.42988262289294854</v>
      </c>
    </row>
    <row r="2393" spans="1:20" ht="15.5" x14ac:dyDescent="0.35">
      <c r="A2393" s="1">
        <v>1979</v>
      </c>
      <c r="B2393" s="2">
        <v>46344</v>
      </c>
      <c r="C2393" s="3">
        <f>YEAR(SalesDataTable[[#This Row],[Order Date]])</f>
        <v>2026</v>
      </c>
      <c r="D2393" s="8" t="str">
        <f>"Q"&amp;ROUNDUP(MONTH(SalesDataTable[[#This Row],[Order Date]])/3,0)</f>
        <v>Q4</v>
      </c>
      <c r="E2393" s="3">
        <f>MONTH(SalesDataTable[[#This Row],[Order Date]])</f>
        <v>11</v>
      </c>
      <c r="F2393" s="3" t="str">
        <f>TEXT(SalesDataTable[[#This Row],[Order Date]],"MMM")</f>
        <v>Nov</v>
      </c>
      <c r="G2393" s="3" t="s">
        <v>6</v>
      </c>
      <c r="H2393" s="3" t="s">
        <v>41</v>
      </c>
      <c r="I2393" s="3" t="s">
        <v>19</v>
      </c>
      <c r="J2393" s="3" t="s">
        <v>3</v>
      </c>
      <c r="K2393" s="3" t="s">
        <v>23</v>
      </c>
      <c r="L2393" s="3" t="s">
        <v>51</v>
      </c>
      <c r="M2393" s="4">
        <v>3</v>
      </c>
      <c r="N2393" s="5">
        <v>120.29</v>
      </c>
      <c r="O2393" s="6">
        <v>0</v>
      </c>
      <c r="P2393" s="5">
        <v>62.04</v>
      </c>
      <c r="Q2393" s="5">
        <f t="shared" si="148"/>
        <v>360.87</v>
      </c>
      <c r="R2393" s="5">
        <f t="shared" si="149"/>
        <v>186.12</v>
      </c>
      <c r="S2393" s="5">
        <f t="shared" si="150"/>
        <v>174.75</v>
      </c>
      <c r="T2393" s="7">
        <f t="shared" si="151"/>
        <v>0.48424640452240419</v>
      </c>
    </row>
    <row r="2394" spans="1:20" ht="15.5" x14ac:dyDescent="0.35">
      <c r="A2394" s="1">
        <v>2151</v>
      </c>
      <c r="B2394" s="2">
        <v>46344</v>
      </c>
      <c r="C2394" s="3">
        <f>YEAR(SalesDataTable[[#This Row],[Order Date]])</f>
        <v>2026</v>
      </c>
      <c r="D2394" s="8" t="str">
        <f>"Q"&amp;ROUNDUP(MONTH(SalesDataTable[[#This Row],[Order Date]])/3,0)</f>
        <v>Q4</v>
      </c>
      <c r="E2394" s="3">
        <f>MONTH(SalesDataTable[[#This Row],[Order Date]])</f>
        <v>11</v>
      </c>
      <c r="F2394" s="3" t="str">
        <f>TEXT(SalesDataTable[[#This Row],[Order Date]],"MMM")</f>
        <v>Nov</v>
      </c>
      <c r="G2394" s="3" t="s">
        <v>6</v>
      </c>
      <c r="H2394" s="3" t="s">
        <v>7</v>
      </c>
      <c r="I2394" s="3" t="s">
        <v>2</v>
      </c>
      <c r="J2394" s="3" t="s">
        <v>13</v>
      </c>
      <c r="K2394" s="3" t="s">
        <v>23</v>
      </c>
      <c r="L2394" s="3" t="s">
        <v>51</v>
      </c>
      <c r="M2394" s="4">
        <v>2</v>
      </c>
      <c r="N2394" s="5">
        <v>124.18</v>
      </c>
      <c r="O2394" s="6">
        <v>0.15</v>
      </c>
      <c r="P2394" s="5">
        <v>60.72</v>
      </c>
      <c r="Q2394" s="5">
        <f t="shared" si="148"/>
        <v>211.10599999999999</v>
      </c>
      <c r="R2394" s="5">
        <f t="shared" si="149"/>
        <v>121.44</v>
      </c>
      <c r="S2394" s="5">
        <f t="shared" si="150"/>
        <v>89.665999999999997</v>
      </c>
      <c r="T2394" s="7">
        <f t="shared" si="151"/>
        <v>0.42474396748552862</v>
      </c>
    </row>
    <row r="2395" spans="1:20" ht="15.5" x14ac:dyDescent="0.35">
      <c r="A2395" s="1">
        <v>2730</v>
      </c>
      <c r="B2395" s="2">
        <v>46344</v>
      </c>
      <c r="C2395" s="3">
        <f>YEAR(SalesDataTable[[#This Row],[Order Date]])</f>
        <v>2026</v>
      </c>
      <c r="D2395" s="8" t="str">
        <f>"Q"&amp;ROUNDUP(MONTH(SalesDataTable[[#This Row],[Order Date]])/3,0)</f>
        <v>Q4</v>
      </c>
      <c r="E2395" s="3">
        <f>MONTH(SalesDataTable[[#This Row],[Order Date]])</f>
        <v>11</v>
      </c>
      <c r="F2395" s="3" t="str">
        <f>TEXT(SalesDataTable[[#This Row],[Order Date]],"MMM")</f>
        <v>Nov</v>
      </c>
      <c r="G2395" s="3" t="s">
        <v>0</v>
      </c>
      <c r="H2395" s="3" t="s">
        <v>1</v>
      </c>
      <c r="I2395" s="3" t="s">
        <v>2</v>
      </c>
      <c r="J2395" s="3" t="s">
        <v>3</v>
      </c>
      <c r="K2395" s="3" t="s">
        <v>9</v>
      </c>
      <c r="L2395" s="3" t="s">
        <v>37</v>
      </c>
      <c r="M2395" s="4">
        <v>3</v>
      </c>
      <c r="N2395" s="5">
        <v>154.07</v>
      </c>
      <c r="O2395" s="6">
        <v>0.05</v>
      </c>
      <c r="P2395" s="5">
        <v>77.73</v>
      </c>
      <c r="Q2395" s="5">
        <f t="shared" si="148"/>
        <v>439.09949999999998</v>
      </c>
      <c r="R2395" s="5">
        <f t="shared" si="149"/>
        <v>233.19</v>
      </c>
      <c r="S2395" s="5">
        <f t="shared" si="150"/>
        <v>205.90949999999998</v>
      </c>
      <c r="T2395" s="7">
        <f t="shared" si="151"/>
        <v>0.46893585622393102</v>
      </c>
    </row>
    <row r="2396" spans="1:20" ht="15.5" x14ac:dyDescent="0.35">
      <c r="A2396" s="1">
        <v>2779</v>
      </c>
      <c r="B2396" s="2">
        <v>46344</v>
      </c>
      <c r="C2396" s="3">
        <f>YEAR(SalesDataTable[[#This Row],[Order Date]])</f>
        <v>2026</v>
      </c>
      <c r="D2396" s="8" t="str">
        <f>"Q"&amp;ROUNDUP(MONTH(SalesDataTable[[#This Row],[Order Date]])/3,0)</f>
        <v>Q4</v>
      </c>
      <c r="E2396" s="3">
        <f>MONTH(SalesDataTable[[#This Row],[Order Date]])</f>
        <v>11</v>
      </c>
      <c r="F2396" s="3" t="str">
        <f>TEXT(SalesDataTable[[#This Row],[Order Date]],"MMM")</f>
        <v>Nov</v>
      </c>
      <c r="G2396" s="3" t="s">
        <v>0</v>
      </c>
      <c r="H2396" s="3" t="s">
        <v>50</v>
      </c>
      <c r="I2396" s="3" t="s">
        <v>8</v>
      </c>
      <c r="J2396" s="3" t="s">
        <v>16</v>
      </c>
      <c r="K2396" s="3" t="s">
        <v>34</v>
      </c>
      <c r="L2396" s="3" t="s">
        <v>38</v>
      </c>
      <c r="M2396" s="4">
        <v>4</v>
      </c>
      <c r="N2396" s="5">
        <v>123.4</v>
      </c>
      <c r="O2396" s="6">
        <v>0.05</v>
      </c>
      <c r="P2396" s="5">
        <v>70.930000000000007</v>
      </c>
      <c r="Q2396" s="5">
        <f t="shared" si="148"/>
        <v>468.92</v>
      </c>
      <c r="R2396" s="5">
        <f t="shared" si="149"/>
        <v>283.72000000000003</v>
      </c>
      <c r="S2396" s="5">
        <f t="shared" si="150"/>
        <v>185.2</v>
      </c>
      <c r="T2396" s="7">
        <f t="shared" si="151"/>
        <v>0.3949500980977565</v>
      </c>
    </row>
    <row r="2397" spans="1:20" ht="15.5" x14ac:dyDescent="0.35">
      <c r="A2397" s="1">
        <v>2853</v>
      </c>
      <c r="B2397" s="2">
        <v>46344</v>
      </c>
      <c r="C2397" s="3">
        <f>YEAR(SalesDataTable[[#This Row],[Order Date]])</f>
        <v>2026</v>
      </c>
      <c r="D2397" s="8" t="str">
        <f>"Q"&amp;ROUNDUP(MONTH(SalesDataTable[[#This Row],[Order Date]])/3,0)</f>
        <v>Q4</v>
      </c>
      <c r="E2397" s="3">
        <f>MONTH(SalesDataTable[[#This Row],[Order Date]])</f>
        <v>11</v>
      </c>
      <c r="F2397" s="3" t="str">
        <f>TEXT(SalesDataTable[[#This Row],[Order Date]],"MMM")</f>
        <v>Nov</v>
      </c>
      <c r="G2397" s="3" t="s">
        <v>11</v>
      </c>
      <c r="H2397" s="3" t="s">
        <v>18</v>
      </c>
      <c r="I2397" s="3" t="s">
        <v>2</v>
      </c>
      <c r="J2397" s="3" t="s">
        <v>13</v>
      </c>
      <c r="K2397" s="3" t="s">
        <v>4</v>
      </c>
      <c r="L2397" s="3" t="s">
        <v>30</v>
      </c>
      <c r="M2397" s="4">
        <v>1</v>
      </c>
      <c r="N2397" s="5">
        <v>104.64</v>
      </c>
      <c r="O2397" s="6">
        <v>0</v>
      </c>
      <c r="P2397" s="5">
        <v>50.79</v>
      </c>
      <c r="Q2397" s="5">
        <f t="shared" si="148"/>
        <v>104.64</v>
      </c>
      <c r="R2397" s="5">
        <f t="shared" si="149"/>
        <v>50.79</v>
      </c>
      <c r="S2397" s="5">
        <f t="shared" si="150"/>
        <v>53.85</v>
      </c>
      <c r="T2397" s="7">
        <f t="shared" si="151"/>
        <v>0.51462155963302758</v>
      </c>
    </row>
    <row r="2398" spans="1:20" ht="15.5" x14ac:dyDescent="0.35">
      <c r="A2398" s="1">
        <v>3825</v>
      </c>
      <c r="B2398" s="2">
        <v>46344</v>
      </c>
      <c r="C2398" s="3">
        <f>YEAR(SalesDataTable[[#This Row],[Order Date]])</f>
        <v>2026</v>
      </c>
      <c r="D2398" s="8" t="str">
        <f>"Q"&amp;ROUNDUP(MONTH(SalesDataTable[[#This Row],[Order Date]])/3,0)</f>
        <v>Q4</v>
      </c>
      <c r="E2398" s="3">
        <f>MONTH(SalesDataTable[[#This Row],[Order Date]])</f>
        <v>11</v>
      </c>
      <c r="F2398" s="3" t="str">
        <f>TEXT(SalesDataTable[[#This Row],[Order Date]],"MMM")</f>
        <v>Nov</v>
      </c>
      <c r="G2398" s="3" t="s">
        <v>20</v>
      </c>
      <c r="H2398" s="3" t="s">
        <v>33</v>
      </c>
      <c r="I2398" s="3" t="s">
        <v>2</v>
      </c>
      <c r="J2398" s="3" t="s">
        <v>13</v>
      </c>
      <c r="K2398" s="3" t="s">
        <v>14</v>
      </c>
      <c r="L2398" s="3" t="s">
        <v>32</v>
      </c>
      <c r="M2398" s="4">
        <v>2</v>
      </c>
      <c r="N2398" s="5">
        <v>46.44</v>
      </c>
      <c r="O2398" s="6">
        <v>0.1</v>
      </c>
      <c r="P2398" s="5">
        <v>18.190000000000001</v>
      </c>
      <c r="Q2398" s="5">
        <f t="shared" si="148"/>
        <v>83.591999999999999</v>
      </c>
      <c r="R2398" s="5">
        <f t="shared" si="149"/>
        <v>36.380000000000003</v>
      </c>
      <c r="S2398" s="5">
        <f t="shared" si="150"/>
        <v>47.211999999999996</v>
      </c>
      <c r="T2398" s="7">
        <f t="shared" si="151"/>
        <v>0.56479088908029473</v>
      </c>
    </row>
    <row r="2399" spans="1:20" ht="15.5" x14ac:dyDescent="0.35">
      <c r="A2399" s="1">
        <v>4808</v>
      </c>
      <c r="B2399" s="2">
        <v>46344</v>
      </c>
      <c r="C2399" s="3">
        <f>YEAR(SalesDataTable[[#This Row],[Order Date]])</f>
        <v>2026</v>
      </c>
      <c r="D2399" s="8" t="str">
        <f>"Q"&amp;ROUNDUP(MONTH(SalesDataTable[[#This Row],[Order Date]])/3,0)</f>
        <v>Q4</v>
      </c>
      <c r="E2399" s="3">
        <f>MONTH(SalesDataTable[[#This Row],[Order Date]])</f>
        <v>11</v>
      </c>
      <c r="F2399" s="3" t="str">
        <f>TEXT(SalesDataTable[[#This Row],[Order Date]],"MMM")</f>
        <v>Nov</v>
      </c>
      <c r="G2399" s="3" t="s">
        <v>11</v>
      </c>
      <c r="H2399" s="3" t="s">
        <v>52</v>
      </c>
      <c r="I2399" s="3" t="s">
        <v>2</v>
      </c>
      <c r="J2399" s="3" t="s">
        <v>13</v>
      </c>
      <c r="K2399" s="3" t="s">
        <v>23</v>
      </c>
      <c r="L2399" s="3" t="s">
        <v>40</v>
      </c>
      <c r="M2399" s="4">
        <v>2</v>
      </c>
      <c r="N2399" s="5">
        <v>81.67</v>
      </c>
      <c r="O2399" s="6">
        <v>0.05</v>
      </c>
      <c r="P2399" s="5">
        <v>40.43</v>
      </c>
      <c r="Q2399" s="5">
        <f t="shared" si="148"/>
        <v>155.173</v>
      </c>
      <c r="R2399" s="5">
        <f t="shared" si="149"/>
        <v>80.86</v>
      </c>
      <c r="S2399" s="5">
        <f t="shared" si="150"/>
        <v>74.313000000000002</v>
      </c>
      <c r="T2399" s="7">
        <f t="shared" si="151"/>
        <v>0.4789041908063903</v>
      </c>
    </row>
    <row r="2400" spans="1:20" ht="15.5" x14ac:dyDescent="0.35">
      <c r="A2400" s="1">
        <v>5131</v>
      </c>
      <c r="B2400" s="2">
        <v>46344</v>
      </c>
      <c r="C2400" s="3">
        <f>YEAR(SalesDataTable[[#This Row],[Order Date]])</f>
        <v>2026</v>
      </c>
      <c r="D2400" s="8" t="str">
        <f>"Q"&amp;ROUNDUP(MONTH(SalesDataTable[[#This Row],[Order Date]])/3,0)</f>
        <v>Q4</v>
      </c>
      <c r="E2400" s="3">
        <f>MONTH(SalesDataTable[[#This Row],[Order Date]])</f>
        <v>11</v>
      </c>
      <c r="F2400" s="3" t="str">
        <f>TEXT(SalesDataTable[[#This Row],[Order Date]],"MMM")</f>
        <v>Nov</v>
      </c>
      <c r="G2400" s="3" t="s">
        <v>20</v>
      </c>
      <c r="H2400" s="3" t="s">
        <v>33</v>
      </c>
      <c r="I2400" s="3" t="s">
        <v>19</v>
      </c>
      <c r="J2400" s="3" t="s">
        <v>13</v>
      </c>
      <c r="K2400" s="3" t="s">
        <v>9</v>
      </c>
      <c r="L2400" s="3" t="s">
        <v>46</v>
      </c>
      <c r="M2400" s="4">
        <v>3</v>
      </c>
      <c r="N2400" s="5">
        <v>70.599999999999994</v>
      </c>
      <c r="O2400" s="6">
        <v>0.05</v>
      </c>
      <c r="P2400" s="5">
        <v>32.68</v>
      </c>
      <c r="Q2400" s="5">
        <f t="shared" si="148"/>
        <v>201.20999999999998</v>
      </c>
      <c r="R2400" s="5">
        <f t="shared" si="149"/>
        <v>98.039999999999992</v>
      </c>
      <c r="S2400" s="5">
        <f t="shared" si="150"/>
        <v>103.16999999999999</v>
      </c>
      <c r="T2400" s="7">
        <f t="shared" si="151"/>
        <v>0.5127478753541076</v>
      </c>
    </row>
    <row r="2401" spans="1:20" ht="15.5" x14ac:dyDescent="0.35">
      <c r="A2401" s="1">
        <v>1502</v>
      </c>
      <c r="B2401" s="2">
        <v>46345</v>
      </c>
      <c r="C2401" s="3">
        <f>YEAR(SalesDataTable[[#This Row],[Order Date]])</f>
        <v>2026</v>
      </c>
      <c r="D2401" s="8" t="str">
        <f>"Q"&amp;ROUNDUP(MONTH(SalesDataTable[[#This Row],[Order Date]])/3,0)</f>
        <v>Q4</v>
      </c>
      <c r="E2401" s="3">
        <f>MONTH(SalesDataTable[[#This Row],[Order Date]])</f>
        <v>11</v>
      </c>
      <c r="F2401" s="3" t="str">
        <f>TEXT(SalesDataTable[[#This Row],[Order Date]],"MMM")</f>
        <v>Nov</v>
      </c>
      <c r="G2401" s="3" t="s">
        <v>20</v>
      </c>
      <c r="H2401" s="3" t="s">
        <v>31</v>
      </c>
      <c r="I2401" s="3" t="s">
        <v>28</v>
      </c>
      <c r="J2401" s="3" t="s">
        <v>13</v>
      </c>
      <c r="K2401" s="3" t="s">
        <v>34</v>
      </c>
      <c r="L2401" s="3" t="s">
        <v>42</v>
      </c>
      <c r="M2401" s="4">
        <v>1</v>
      </c>
      <c r="N2401" s="5">
        <v>35.770000000000003</v>
      </c>
      <c r="O2401" s="6">
        <v>0.15</v>
      </c>
      <c r="P2401" s="5">
        <v>13.69</v>
      </c>
      <c r="Q2401" s="5">
        <f t="shared" si="148"/>
        <v>30.404500000000002</v>
      </c>
      <c r="R2401" s="5">
        <f t="shared" si="149"/>
        <v>13.69</v>
      </c>
      <c r="S2401" s="5">
        <f t="shared" si="150"/>
        <v>16.714500000000001</v>
      </c>
      <c r="T2401" s="7">
        <f t="shared" si="151"/>
        <v>0.54973770330049831</v>
      </c>
    </row>
    <row r="2402" spans="1:20" ht="15.5" x14ac:dyDescent="0.35">
      <c r="A2402" s="1">
        <v>2470</v>
      </c>
      <c r="B2402" s="2">
        <v>46345</v>
      </c>
      <c r="C2402" s="3">
        <f>YEAR(SalesDataTable[[#This Row],[Order Date]])</f>
        <v>2026</v>
      </c>
      <c r="D2402" s="8" t="str">
        <f>"Q"&amp;ROUNDUP(MONTH(SalesDataTable[[#This Row],[Order Date]])/3,0)</f>
        <v>Q4</v>
      </c>
      <c r="E2402" s="3">
        <f>MONTH(SalesDataTable[[#This Row],[Order Date]])</f>
        <v>11</v>
      </c>
      <c r="F2402" s="3" t="str">
        <f>TEXT(SalesDataTable[[#This Row],[Order Date]],"MMM")</f>
        <v>Nov</v>
      </c>
      <c r="G2402" s="3" t="s">
        <v>6</v>
      </c>
      <c r="H2402" s="3" t="s">
        <v>27</v>
      </c>
      <c r="I2402" s="3" t="s">
        <v>19</v>
      </c>
      <c r="J2402" s="3" t="s">
        <v>16</v>
      </c>
      <c r="K2402" s="3" t="s">
        <v>9</v>
      </c>
      <c r="L2402" s="3" t="s">
        <v>10</v>
      </c>
      <c r="M2402" s="4">
        <v>1</v>
      </c>
      <c r="N2402" s="5">
        <v>92.13</v>
      </c>
      <c r="O2402" s="6">
        <v>0.15</v>
      </c>
      <c r="P2402" s="5">
        <v>45.85</v>
      </c>
      <c r="Q2402" s="5">
        <f t="shared" si="148"/>
        <v>78.31049999999999</v>
      </c>
      <c r="R2402" s="5">
        <f t="shared" si="149"/>
        <v>45.85</v>
      </c>
      <c r="S2402" s="5">
        <f t="shared" si="150"/>
        <v>32.460499999999989</v>
      </c>
      <c r="T2402" s="7">
        <f t="shared" si="151"/>
        <v>0.41451018701195874</v>
      </c>
    </row>
    <row r="2403" spans="1:20" ht="15.5" x14ac:dyDescent="0.35">
      <c r="A2403" s="1">
        <v>3452</v>
      </c>
      <c r="B2403" s="2">
        <v>46345</v>
      </c>
      <c r="C2403" s="3">
        <f>YEAR(SalesDataTable[[#This Row],[Order Date]])</f>
        <v>2026</v>
      </c>
      <c r="D2403" s="8" t="str">
        <f>"Q"&amp;ROUNDUP(MONTH(SalesDataTable[[#This Row],[Order Date]])/3,0)</f>
        <v>Q4</v>
      </c>
      <c r="E2403" s="3">
        <f>MONTH(SalesDataTable[[#This Row],[Order Date]])</f>
        <v>11</v>
      </c>
      <c r="F2403" s="3" t="str">
        <f>TEXT(SalesDataTable[[#This Row],[Order Date]],"MMM")</f>
        <v>Nov</v>
      </c>
      <c r="G2403" s="3" t="s">
        <v>6</v>
      </c>
      <c r="H2403" s="3" t="s">
        <v>43</v>
      </c>
      <c r="I2403" s="3" t="s">
        <v>2</v>
      </c>
      <c r="J2403" s="3" t="s">
        <v>3</v>
      </c>
      <c r="K2403" s="3" t="s">
        <v>9</v>
      </c>
      <c r="L2403" s="3" t="s">
        <v>37</v>
      </c>
      <c r="M2403" s="4">
        <v>5</v>
      </c>
      <c r="N2403" s="5">
        <v>151.09</v>
      </c>
      <c r="O2403" s="6">
        <v>0.05</v>
      </c>
      <c r="P2403" s="5">
        <v>79.33</v>
      </c>
      <c r="Q2403" s="5">
        <f t="shared" si="148"/>
        <v>717.67750000000001</v>
      </c>
      <c r="R2403" s="5">
        <f t="shared" si="149"/>
        <v>396.65</v>
      </c>
      <c r="S2403" s="5">
        <f t="shared" si="150"/>
        <v>321.02750000000003</v>
      </c>
      <c r="T2403" s="7">
        <f t="shared" si="151"/>
        <v>0.44731442744129507</v>
      </c>
    </row>
    <row r="2404" spans="1:20" ht="15.5" x14ac:dyDescent="0.35">
      <c r="A2404" s="1">
        <v>4207</v>
      </c>
      <c r="B2404" s="2">
        <v>46345</v>
      </c>
      <c r="C2404" s="3">
        <f>YEAR(SalesDataTable[[#This Row],[Order Date]])</f>
        <v>2026</v>
      </c>
      <c r="D2404" s="8" t="str">
        <f>"Q"&amp;ROUNDUP(MONTH(SalesDataTable[[#This Row],[Order Date]])/3,0)</f>
        <v>Q4</v>
      </c>
      <c r="E2404" s="3">
        <f>MONTH(SalesDataTable[[#This Row],[Order Date]])</f>
        <v>11</v>
      </c>
      <c r="F2404" s="3" t="str">
        <f>TEXT(SalesDataTable[[#This Row],[Order Date]],"MMM")</f>
        <v>Nov</v>
      </c>
      <c r="G2404" s="3" t="s">
        <v>6</v>
      </c>
      <c r="H2404" s="3" t="s">
        <v>43</v>
      </c>
      <c r="I2404" s="3" t="s">
        <v>2</v>
      </c>
      <c r="J2404" s="3" t="s">
        <v>13</v>
      </c>
      <c r="K2404" s="3" t="s">
        <v>4</v>
      </c>
      <c r="L2404" s="3" t="s">
        <v>30</v>
      </c>
      <c r="M2404" s="4">
        <v>2</v>
      </c>
      <c r="N2404" s="5">
        <v>103.99</v>
      </c>
      <c r="O2404" s="6">
        <v>0</v>
      </c>
      <c r="P2404" s="5">
        <v>50.36</v>
      </c>
      <c r="Q2404" s="5">
        <f t="shared" si="148"/>
        <v>207.98</v>
      </c>
      <c r="R2404" s="5">
        <f t="shared" si="149"/>
        <v>100.72</v>
      </c>
      <c r="S2404" s="5">
        <f t="shared" si="150"/>
        <v>107.25999999999999</v>
      </c>
      <c r="T2404" s="7">
        <f t="shared" si="151"/>
        <v>0.51572266564092695</v>
      </c>
    </row>
    <row r="2405" spans="1:20" ht="15.5" x14ac:dyDescent="0.35">
      <c r="A2405" s="1">
        <v>695</v>
      </c>
      <c r="B2405" s="2">
        <v>46346</v>
      </c>
      <c r="C2405" s="3">
        <f>YEAR(SalesDataTable[[#This Row],[Order Date]])</f>
        <v>2026</v>
      </c>
      <c r="D2405" s="8" t="str">
        <f>"Q"&amp;ROUNDUP(MONTH(SalesDataTable[[#This Row],[Order Date]])/3,0)</f>
        <v>Q4</v>
      </c>
      <c r="E2405" s="3">
        <f>MONTH(SalesDataTable[[#This Row],[Order Date]])</f>
        <v>11</v>
      </c>
      <c r="F2405" s="3" t="str">
        <f>TEXT(SalesDataTable[[#This Row],[Order Date]],"MMM")</f>
        <v>Nov</v>
      </c>
      <c r="G2405" s="3" t="s">
        <v>11</v>
      </c>
      <c r="H2405" s="3" t="s">
        <v>18</v>
      </c>
      <c r="I2405" s="3" t="s">
        <v>2</v>
      </c>
      <c r="J2405" s="3" t="s">
        <v>3</v>
      </c>
      <c r="K2405" s="3" t="s">
        <v>14</v>
      </c>
      <c r="L2405" s="3" t="s">
        <v>15</v>
      </c>
      <c r="M2405" s="4">
        <v>1</v>
      </c>
      <c r="N2405" s="5">
        <v>36.909999999999997</v>
      </c>
      <c r="O2405" s="6">
        <v>0.1</v>
      </c>
      <c r="P2405" s="5">
        <v>13.43</v>
      </c>
      <c r="Q2405" s="5">
        <f t="shared" si="148"/>
        <v>33.219000000000001</v>
      </c>
      <c r="R2405" s="5">
        <f t="shared" si="149"/>
        <v>13.43</v>
      </c>
      <c r="S2405" s="5">
        <f t="shared" si="150"/>
        <v>19.789000000000001</v>
      </c>
      <c r="T2405" s="7">
        <f t="shared" si="151"/>
        <v>0.59571329660736327</v>
      </c>
    </row>
    <row r="2406" spans="1:20" ht="15.5" x14ac:dyDescent="0.35">
      <c r="A2406" s="1">
        <v>1127</v>
      </c>
      <c r="B2406" s="2">
        <v>46346</v>
      </c>
      <c r="C2406" s="3">
        <f>YEAR(SalesDataTable[[#This Row],[Order Date]])</f>
        <v>2026</v>
      </c>
      <c r="D2406" s="8" t="str">
        <f>"Q"&amp;ROUNDUP(MONTH(SalesDataTable[[#This Row],[Order Date]])/3,0)</f>
        <v>Q4</v>
      </c>
      <c r="E2406" s="3">
        <f>MONTH(SalesDataTable[[#This Row],[Order Date]])</f>
        <v>11</v>
      </c>
      <c r="F2406" s="3" t="str">
        <f>TEXT(SalesDataTable[[#This Row],[Order Date]],"MMM")</f>
        <v>Nov</v>
      </c>
      <c r="G2406" s="3" t="s">
        <v>0</v>
      </c>
      <c r="H2406" s="3" t="s">
        <v>1</v>
      </c>
      <c r="I2406" s="3" t="s">
        <v>28</v>
      </c>
      <c r="J2406" s="3" t="s">
        <v>13</v>
      </c>
      <c r="K2406" s="3" t="s">
        <v>4</v>
      </c>
      <c r="L2406" s="3" t="s">
        <v>5</v>
      </c>
      <c r="M2406" s="4">
        <v>2</v>
      </c>
      <c r="N2406" s="5">
        <v>81.02</v>
      </c>
      <c r="O2406" s="6">
        <v>0</v>
      </c>
      <c r="P2406" s="5">
        <v>43.22</v>
      </c>
      <c r="Q2406" s="5">
        <f t="shared" si="148"/>
        <v>162.04</v>
      </c>
      <c r="R2406" s="5">
        <f t="shared" si="149"/>
        <v>86.44</v>
      </c>
      <c r="S2406" s="5">
        <f t="shared" si="150"/>
        <v>75.599999999999994</v>
      </c>
      <c r="T2406" s="7">
        <f t="shared" si="151"/>
        <v>0.46655146877314241</v>
      </c>
    </row>
    <row r="2407" spans="1:20" ht="15.5" x14ac:dyDescent="0.35">
      <c r="A2407" s="1">
        <v>1174</v>
      </c>
      <c r="B2407" s="2">
        <v>46346</v>
      </c>
      <c r="C2407" s="3">
        <f>YEAR(SalesDataTable[[#This Row],[Order Date]])</f>
        <v>2026</v>
      </c>
      <c r="D2407" s="8" t="str">
        <f>"Q"&amp;ROUNDUP(MONTH(SalesDataTable[[#This Row],[Order Date]])/3,0)</f>
        <v>Q4</v>
      </c>
      <c r="E2407" s="3">
        <f>MONTH(SalesDataTable[[#This Row],[Order Date]])</f>
        <v>11</v>
      </c>
      <c r="F2407" s="3" t="str">
        <f>TEXT(SalesDataTable[[#This Row],[Order Date]],"MMM")</f>
        <v>Nov</v>
      </c>
      <c r="G2407" s="3" t="s">
        <v>0</v>
      </c>
      <c r="H2407" s="3" t="s">
        <v>1</v>
      </c>
      <c r="I2407" s="3" t="s">
        <v>28</v>
      </c>
      <c r="J2407" s="3" t="s">
        <v>13</v>
      </c>
      <c r="K2407" s="3" t="s">
        <v>14</v>
      </c>
      <c r="L2407" s="3" t="s">
        <v>48</v>
      </c>
      <c r="M2407" s="4">
        <v>3</v>
      </c>
      <c r="N2407" s="5">
        <v>164.36</v>
      </c>
      <c r="O2407" s="6">
        <v>0.05</v>
      </c>
      <c r="P2407" s="5">
        <v>88.7</v>
      </c>
      <c r="Q2407" s="5">
        <f t="shared" si="148"/>
        <v>468.42600000000004</v>
      </c>
      <c r="R2407" s="5">
        <f t="shared" si="149"/>
        <v>266.10000000000002</v>
      </c>
      <c r="S2407" s="5">
        <f t="shared" si="150"/>
        <v>202.32600000000002</v>
      </c>
      <c r="T2407" s="7">
        <f t="shared" si="151"/>
        <v>0.43192734818306416</v>
      </c>
    </row>
    <row r="2408" spans="1:20" ht="15.5" x14ac:dyDescent="0.35">
      <c r="A2408" s="1">
        <v>3968</v>
      </c>
      <c r="B2408" s="2">
        <v>46346</v>
      </c>
      <c r="C2408" s="3">
        <f>YEAR(SalesDataTable[[#This Row],[Order Date]])</f>
        <v>2026</v>
      </c>
      <c r="D2408" s="8" t="str">
        <f>"Q"&amp;ROUNDUP(MONTH(SalesDataTable[[#This Row],[Order Date]])/3,0)</f>
        <v>Q4</v>
      </c>
      <c r="E2408" s="3">
        <f>MONTH(SalesDataTable[[#This Row],[Order Date]])</f>
        <v>11</v>
      </c>
      <c r="F2408" s="3" t="str">
        <f>TEXT(SalesDataTable[[#This Row],[Order Date]],"MMM")</f>
        <v>Nov</v>
      </c>
      <c r="G2408" s="3" t="s">
        <v>6</v>
      </c>
      <c r="H2408" s="3" t="s">
        <v>41</v>
      </c>
      <c r="I2408" s="3" t="s">
        <v>8</v>
      </c>
      <c r="J2408" s="3" t="s">
        <v>16</v>
      </c>
      <c r="K2408" s="3" t="s">
        <v>34</v>
      </c>
      <c r="L2408" s="3" t="s">
        <v>45</v>
      </c>
      <c r="M2408" s="4">
        <v>5</v>
      </c>
      <c r="N2408" s="5">
        <v>51.36</v>
      </c>
      <c r="O2408" s="6">
        <v>0.1</v>
      </c>
      <c r="P2408" s="5">
        <v>22.45</v>
      </c>
      <c r="Q2408" s="5">
        <f t="shared" si="148"/>
        <v>231.12</v>
      </c>
      <c r="R2408" s="5">
        <f t="shared" si="149"/>
        <v>112.25</v>
      </c>
      <c r="S2408" s="5">
        <f t="shared" si="150"/>
        <v>118.87</v>
      </c>
      <c r="T2408" s="7">
        <f t="shared" si="151"/>
        <v>0.51432156455520939</v>
      </c>
    </row>
    <row r="2409" spans="1:20" ht="15.5" x14ac:dyDescent="0.35">
      <c r="A2409" s="1">
        <v>4049</v>
      </c>
      <c r="B2409" s="2">
        <v>46346</v>
      </c>
      <c r="C2409" s="3">
        <f>YEAR(SalesDataTable[[#This Row],[Order Date]])</f>
        <v>2026</v>
      </c>
      <c r="D2409" s="8" t="str">
        <f>"Q"&amp;ROUNDUP(MONTH(SalesDataTable[[#This Row],[Order Date]])/3,0)</f>
        <v>Q4</v>
      </c>
      <c r="E2409" s="3">
        <f>MONTH(SalesDataTable[[#This Row],[Order Date]])</f>
        <v>11</v>
      </c>
      <c r="F2409" s="3" t="str">
        <f>TEXT(SalesDataTable[[#This Row],[Order Date]],"MMM")</f>
        <v>Nov</v>
      </c>
      <c r="G2409" s="3" t="s">
        <v>11</v>
      </c>
      <c r="H2409" s="3" t="s">
        <v>52</v>
      </c>
      <c r="I2409" s="3" t="s">
        <v>28</v>
      </c>
      <c r="J2409" s="3" t="s">
        <v>3</v>
      </c>
      <c r="K2409" s="3" t="s">
        <v>14</v>
      </c>
      <c r="L2409" s="3" t="s">
        <v>15</v>
      </c>
      <c r="M2409" s="4">
        <v>1</v>
      </c>
      <c r="N2409" s="5">
        <v>36.590000000000003</v>
      </c>
      <c r="O2409" s="6">
        <v>0</v>
      </c>
      <c r="P2409" s="5">
        <v>13.73</v>
      </c>
      <c r="Q2409" s="5">
        <f t="shared" si="148"/>
        <v>36.590000000000003</v>
      </c>
      <c r="R2409" s="5">
        <f t="shared" si="149"/>
        <v>13.73</v>
      </c>
      <c r="S2409" s="5">
        <f t="shared" si="150"/>
        <v>22.860000000000003</v>
      </c>
      <c r="T2409" s="7">
        <f t="shared" si="151"/>
        <v>0.62476086362394101</v>
      </c>
    </row>
    <row r="2410" spans="1:20" ht="15.5" x14ac:dyDescent="0.35">
      <c r="A2410" s="1">
        <v>3</v>
      </c>
      <c r="B2410" s="2">
        <v>46347</v>
      </c>
      <c r="C2410" s="3">
        <f>YEAR(SalesDataTable[[#This Row],[Order Date]])</f>
        <v>2026</v>
      </c>
      <c r="D2410" s="8" t="str">
        <f>"Q"&amp;ROUNDUP(MONTH(SalesDataTable[[#This Row],[Order Date]])/3,0)</f>
        <v>Q4</v>
      </c>
      <c r="E2410" s="3">
        <f>MONTH(SalesDataTable[[#This Row],[Order Date]])</f>
        <v>11</v>
      </c>
      <c r="F2410" s="3" t="str">
        <f>TEXT(SalesDataTable[[#This Row],[Order Date]],"MMM")</f>
        <v>Nov</v>
      </c>
      <c r="G2410" s="3" t="s">
        <v>20</v>
      </c>
      <c r="H2410" s="3" t="s">
        <v>31</v>
      </c>
      <c r="I2410" s="3" t="s">
        <v>19</v>
      </c>
      <c r="J2410" s="3" t="s">
        <v>3</v>
      </c>
      <c r="K2410" s="3" t="s">
        <v>23</v>
      </c>
      <c r="L2410" s="3" t="s">
        <v>51</v>
      </c>
      <c r="M2410" s="4">
        <v>5</v>
      </c>
      <c r="N2410" s="5">
        <v>122.33</v>
      </c>
      <c r="O2410" s="6">
        <v>0.15</v>
      </c>
      <c r="P2410" s="5">
        <v>58.98</v>
      </c>
      <c r="Q2410" s="5">
        <f t="shared" si="148"/>
        <v>519.90249999999992</v>
      </c>
      <c r="R2410" s="5">
        <f t="shared" si="149"/>
        <v>294.89999999999998</v>
      </c>
      <c r="S2410" s="5">
        <f t="shared" si="150"/>
        <v>225.00249999999994</v>
      </c>
      <c r="T2410" s="7">
        <f t="shared" si="151"/>
        <v>0.43277826130861069</v>
      </c>
    </row>
    <row r="2411" spans="1:20" ht="15.5" x14ac:dyDescent="0.35">
      <c r="A2411" s="1">
        <v>1603</v>
      </c>
      <c r="B2411" s="2">
        <v>46347</v>
      </c>
      <c r="C2411" s="3">
        <f>YEAR(SalesDataTable[[#This Row],[Order Date]])</f>
        <v>2026</v>
      </c>
      <c r="D2411" s="8" t="str">
        <f>"Q"&amp;ROUNDUP(MONTH(SalesDataTable[[#This Row],[Order Date]])/3,0)</f>
        <v>Q4</v>
      </c>
      <c r="E2411" s="3">
        <f>MONTH(SalesDataTable[[#This Row],[Order Date]])</f>
        <v>11</v>
      </c>
      <c r="F2411" s="3" t="str">
        <f>TEXT(SalesDataTable[[#This Row],[Order Date]],"MMM")</f>
        <v>Nov</v>
      </c>
      <c r="G2411" s="3" t="s">
        <v>20</v>
      </c>
      <c r="H2411" s="3" t="s">
        <v>33</v>
      </c>
      <c r="I2411" s="3" t="s">
        <v>2</v>
      </c>
      <c r="J2411" s="3" t="s">
        <v>3</v>
      </c>
      <c r="K2411" s="3" t="s">
        <v>23</v>
      </c>
      <c r="L2411" s="3" t="s">
        <v>40</v>
      </c>
      <c r="M2411" s="4">
        <v>1</v>
      </c>
      <c r="N2411" s="5">
        <v>83.49</v>
      </c>
      <c r="O2411" s="6">
        <v>0.05</v>
      </c>
      <c r="P2411" s="5">
        <v>39.659999999999997</v>
      </c>
      <c r="Q2411" s="5">
        <f t="shared" si="148"/>
        <v>79.315499999999986</v>
      </c>
      <c r="R2411" s="5">
        <f t="shared" si="149"/>
        <v>39.659999999999997</v>
      </c>
      <c r="S2411" s="5">
        <f t="shared" si="150"/>
        <v>39.655499999999989</v>
      </c>
      <c r="T2411" s="7">
        <f t="shared" si="151"/>
        <v>0.49997163227868446</v>
      </c>
    </row>
    <row r="2412" spans="1:20" ht="15.5" x14ac:dyDescent="0.35">
      <c r="A2412" s="1">
        <v>2073</v>
      </c>
      <c r="B2412" s="2">
        <v>46347</v>
      </c>
      <c r="C2412" s="3">
        <f>YEAR(SalesDataTable[[#This Row],[Order Date]])</f>
        <v>2026</v>
      </c>
      <c r="D2412" s="8" t="str">
        <f>"Q"&amp;ROUNDUP(MONTH(SalesDataTable[[#This Row],[Order Date]])/3,0)</f>
        <v>Q4</v>
      </c>
      <c r="E2412" s="3">
        <f>MONTH(SalesDataTable[[#This Row],[Order Date]])</f>
        <v>11</v>
      </c>
      <c r="F2412" s="3" t="str">
        <f>TEXT(SalesDataTable[[#This Row],[Order Date]],"MMM")</f>
        <v>Nov</v>
      </c>
      <c r="G2412" s="3" t="s">
        <v>6</v>
      </c>
      <c r="H2412" s="3" t="s">
        <v>43</v>
      </c>
      <c r="I2412" s="3" t="s">
        <v>2</v>
      </c>
      <c r="J2412" s="3" t="s">
        <v>13</v>
      </c>
      <c r="K2412" s="3" t="s">
        <v>4</v>
      </c>
      <c r="L2412" s="3" t="s">
        <v>22</v>
      </c>
      <c r="M2412" s="4">
        <v>2</v>
      </c>
      <c r="N2412" s="5">
        <v>51.48</v>
      </c>
      <c r="O2412" s="6">
        <v>0.1</v>
      </c>
      <c r="P2412" s="5">
        <v>22.51</v>
      </c>
      <c r="Q2412" s="5">
        <f t="shared" si="148"/>
        <v>92.664000000000001</v>
      </c>
      <c r="R2412" s="5">
        <f t="shared" si="149"/>
        <v>45.02</v>
      </c>
      <c r="S2412" s="5">
        <f t="shared" si="150"/>
        <v>47.643999999999998</v>
      </c>
      <c r="T2412" s="7">
        <f t="shared" si="151"/>
        <v>0.51415868082534744</v>
      </c>
    </row>
    <row r="2413" spans="1:20" ht="15.5" x14ac:dyDescent="0.35">
      <c r="A2413" s="1">
        <v>2487</v>
      </c>
      <c r="B2413" s="2">
        <v>46347</v>
      </c>
      <c r="C2413" s="3">
        <f>YEAR(SalesDataTable[[#This Row],[Order Date]])</f>
        <v>2026</v>
      </c>
      <c r="D2413" s="8" t="str">
        <f>"Q"&amp;ROUNDUP(MONTH(SalesDataTable[[#This Row],[Order Date]])/3,0)</f>
        <v>Q4</v>
      </c>
      <c r="E2413" s="3">
        <f>MONTH(SalesDataTable[[#This Row],[Order Date]])</f>
        <v>11</v>
      </c>
      <c r="F2413" s="3" t="str">
        <f>TEXT(SalesDataTable[[#This Row],[Order Date]],"MMM")</f>
        <v>Nov</v>
      </c>
      <c r="G2413" s="3" t="s">
        <v>11</v>
      </c>
      <c r="H2413" s="3" t="s">
        <v>12</v>
      </c>
      <c r="I2413" s="3" t="s">
        <v>28</v>
      </c>
      <c r="J2413" s="3" t="s">
        <v>13</v>
      </c>
      <c r="K2413" s="3" t="s">
        <v>23</v>
      </c>
      <c r="L2413" s="3" t="s">
        <v>51</v>
      </c>
      <c r="M2413" s="4">
        <v>1</v>
      </c>
      <c r="N2413" s="5">
        <v>123.43</v>
      </c>
      <c r="O2413" s="6">
        <v>0.15</v>
      </c>
      <c r="P2413" s="5">
        <v>60.8</v>
      </c>
      <c r="Q2413" s="5">
        <f t="shared" si="148"/>
        <v>104.91550000000001</v>
      </c>
      <c r="R2413" s="5">
        <f t="shared" si="149"/>
        <v>60.8</v>
      </c>
      <c r="S2413" s="5">
        <f t="shared" si="150"/>
        <v>44.115500000000011</v>
      </c>
      <c r="T2413" s="7">
        <f t="shared" si="151"/>
        <v>0.42048601017008935</v>
      </c>
    </row>
    <row r="2414" spans="1:20" ht="15.5" x14ac:dyDescent="0.35">
      <c r="A2414" s="1">
        <v>3407</v>
      </c>
      <c r="B2414" s="2">
        <v>46347</v>
      </c>
      <c r="C2414" s="3">
        <f>YEAR(SalesDataTable[[#This Row],[Order Date]])</f>
        <v>2026</v>
      </c>
      <c r="D2414" s="8" t="str">
        <f>"Q"&amp;ROUNDUP(MONTH(SalesDataTable[[#This Row],[Order Date]])/3,0)</f>
        <v>Q4</v>
      </c>
      <c r="E2414" s="3">
        <f>MONTH(SalesDataTable[[#This Row],[Order Date]])</f>
        <v>11</v>
      </c>
      <c r="F2414" s="3" t="str">
        <f>TEXT(SalesDataTable[[#This Row],[Order Date]],"MMM")</f>
        <v>Nov</v>
      </c>
      <c r="G2414" s="3" t="s">
        <v>20</v>
      </c>
      <c r="H2414" s="3" t="s">
        <v>31</v>
      </c>
      <c r="I2414" s="3" t="s">
        <v>2</v>
      </c>
      <c r="J2414" s="3" t="s">
        <v>13</v>
      </c>
      <c r="K2414" s="3" t="s">
        <v>14</v>
      </c>
      <c r="L2414" s="3" t="s">
        <v>48</v>
      </c>
      <c r="M2414" s="4">
        <v>1</v>
      </c>
      <c r="N2414" s="5">
        <v>164.85</v>
      </c>
      <c r="O2414" s="6">
        <v>0.1</v>
      </c>
      <c r="P2414" s="5">
        <v>89.4</v>
      </c>
      <c r="Q2414" s="5">
        <f t="shared" si="148"/>
        <v>148.36500000000001</v>
      </c>
      <c r="R2414" s="5">
        <f t="shared" si="149"/>
        <v>89.4</v>
      </c>
      <c r="S2414" s="5">
        <f t="shared" si="150"/>
        <v>58.965000000000003</v>
      </c>
      <c r="T2414" s="7">
        <f t="shared" si="151"/>
        <v>0.39743200889697705</v>
      </c>
    </row>
    <row r="2415" spans="1:20" ht="15.5" x14ac:dyDescent="0.35">
      <c r="A2415" s="1">
        <v>4052</v>
      </c>
      <c r="B2415" s="2">
        <v>46347</v>
      </c>
      <c r="C2415" s="3">
        <f>YEAR(SalesDataTable[[#This Row],[Order Date]])</f>
        <v>2026</v>
      </c>
      <c r="D2415" s="8" t="str">
        <f>"Q"&amp;ROUNDUP(MONTH(SalesDataTable[[#This Row],[Order Date]])/3,0)</f>
        <v>Q4</v>
      </c>
      <c r="E2415" s="3">
        <f>MONTH(SalesDataTable[[#This Row],[Order Date]])</f>
        <v>11</v>
      </c>
      <c r="F2415" s="3" t="str">
        <f>TEXT(SalesDataTable[[#This Row],[Order Date]],"MMM")</f>
        <v>Nov</v>
      </c>
      <c r="G2415" s="3" t="s">
        <v>0</v>
      </c>
      <c r="H2415" s="3" t="s">
        <v>1</v>
      </c>
      <c r="I2415" s="3" t="s">
        <v>2</v>
      </c>
      <c r="J2415" s="3" t="s">
        <v>13</v>
      </c>
      <c r="K2415" s="3" t="s">
        <v>14</v>
      </c>
      <c r="L2415" s="3" t="s">
        <v>32</v>
      </c>
      <c r="M2415" s="4">
        <v>1</v>
      </c>
      <c r="N2415" s="5">
        <v>46.82</v>
      </c>
      <c r="O2415" s="6">
        <v>0.2</v>
      </c>
      <c r="P2415" s="5">
        <v>18.27</v>
      </c>
      <c r="Q2415" s="5">
        <f t="shared" si="148"/>
        <v>37.456000000000003</v>
      </c>
      <c r="R2415" s="5">
        <f t="shared" si="149"/>
        <v>18.27</v>
      </c>
      <c r="S2415" s="5">
        <f t="shared" si="150"/>
        <v>19.186000000000003</v>
      </c>
      <c r="T2415" s="7">
        <f t="shared" si="151"/>
        <v>0.51222768047842804</v>
      </c>
    </row>
    <row r="2416" spans="1:20" ht="15.5" x14ac:dyDescent="0.35">
      <c r="A2416" s="1">
        <v>119</v>
      </c>
      <c r="B2416" s="2">
        <v>46348</v>
      </c>
      <c r="C2416" s="3">
        <f>YEAR(SalesDataTable[[#This Row],[Order Date]])</f>
        <v>2026</v>
      </c>
      <c r="D2416" s="8" t="str">
        <f>"Q"&amp;ROUNDUP(MONTH(SalesDataTable[[#This Row],[Order Date]])/3,0)</f>
        <v>Q4</v>
      </c>
      <c r="E2416" s="3">
        <f>MONTH(SalesDataTable[[#This Row],[Order Date]])</f>
        <v>11</v>
      </c>
      <c r="F2416" s="3" t="str">
        <f>TEXT(SalesDataTable[[#This Row],[Order Date]],"MMM")</f>
        <v>Nov</v>
      </c>
      <c r="G2416" s="3" t="s">
        <v>0</v>
      </c>
      <c r="H2416" s="3" t="s">
        <v>36</v>
      </c>
      <c r="I2416" s="3" t="s">
        <v>2</v>
      </c>
      <c r="J2416" s="3" t="s">
        <v>13</v>
      </c>
      <c r="K2416" s="3" t="s">
        <v>34</v>
      </c>
      <c r="L2416" s="3" t="s">
        <v>35</v>
      </c>
      <c r="M2416" s="4">
        <v>1</v>
      </c>
      <c r="N2416" s="5">
        <v>41.16</v>
      </c>
      <c r="O2416" s="6">
        <v>0.1</v>
      </c>
      <c r="P2416" s="5">
        <v>14.82</v>
      </c>
      <c r="Q2416" s="5">
        <f t="shared" si="148"/>
        <v>37.043999999999997</v>
      </c>
      <c r="R2416" s="5">
        <f t="shared" si="149"/>
        <v>14.82</v>
      </c>
      <c r="S2416" s="5">
        <f t="shared" si="150"/>
        <v>22.223999999999997</v>
      </c>
      <c r="T2416" s="7">
        <f t="shared" si="151"/>
        <v>0.59993521218011014</v>
      </c>
    </row>
    <row r="2417" spans="1:20" ht="15.5" x14ac:dyDescent="0.35">
      <c r="A2417" s="1">
        <v>298</v>
      </c>
      <c r="B2417" s="2">
        <v>46348</v>
      </c>
      <c r="C2417" s="3">
        <f>YEAR(SalesDataTable[[#This Row],[Order Date]])</f>
        <v>2026</v>
      </c>
      <c r="D2417" s="8" t="str">
        <f>"Q"&amp;ROUNDUP(MONTH(SalesDataTable[[#This Row],[Order Date]])/3,0)</f>
        <v>Q4</v>
      </c>
      <c r="E2417" s="3">
        <f>MONTH(SalesDataTable[[#This Row],[Order Date]])</f>
        <v>11</v>
      </c>
      <c r="F2417" s="3" t="str">
        <f>TEXT(SalesDataTable[[#This Row],[Order Date]],"MMM")</f>
        <v>Nov</v>
      </c>
      <c r="G2417" s="3" t="s">
        <v>6</v>
      </c>
      <c r="H2417" s="3" t="s">
        <v>43</v>
      </c>
      <c r="I2417" s="3" t="s">
        <v>28</v>
      </c>
      <c r="J2417" s="3" t="s">
        <v>13</v>
      </c>
      <c r="K2417" s="3" t="s">
        <v>23</v>
      </c>
      <c r="L2417" s="3" t="s">
        <v>29</v>
      </c>
      <c r="M2417" s="4">
        <v>1</v>
      </c>
      <c r="N2417" s="5">
        <v>196.08</v>
      </c>
      <c r="O2417" s="6">
        <v>0.1</v>
      </c>
      <c r="P2417" s="5">
        <v>104.19</v>
      </c>
      <c r="Q2417" s="5">
        <f t="shared" si="148"/>
        <v>176.47200000000001</v>
      </c>
      <c r="R2417" s="5">
        <f t="shared" si="149"/>
        <v>104.19</v>
      </c>
      <c r="S2417" s="5">
        <f t="shared" si="150"/>
        <v>72.282000000000011</v>
      </c>
      <c r="T2417" s="7">
        <f t="shared" si="151"/>
        <v>0.40959472324221408</v>
      </c>
    </row>
    <row r="2418" spans="1:20" ht="15.5" x14ac:dyDescent="0.35">
      <c r="A2418" s="1">
        <v>419</v>
      </c>
      <c r="B2418" s="2">
        <v>46348</v>
      </c>
      <c r="C2418" s="3">
        <f>YEAR(SalesDataTable[[#This Row],[Order Date]])</f>
        <v>2026</v>
      </c>
      <c r="D2418" s="8" t="str">
        <f>"Q"&amp;ROUNDUP(MONTH(SalesDataTable[[#This Row],[Order Date]])/3,0)</f>
        <v>Q4</v>
      </c>
      <c r="E2418" s="3">
        <f>MONTH(SalesDataTable[[#This Row],[Order Date]])</f>
        <v>11</v>
      </c>
      <c r="F2418" s="3" t="str">
        <f>TEXT(SalesDataTable[[#This Row],[Order Date]],"MMM")</f>
        <v>Nov</v>
      </c>
      <c r="G2418" s="3" t="s">
        <v>20</v>
      </c>
      <c r="H2418" s="3" t="s">
        <v>33</v>
      </c>
      <c r="I2418" s="3" t="s">
        <v>19</v>
      </c>
      <c r="J2418" s="3" t="s">
        <v>13</v>
      </c>
      <c r="K2418" s="3" t="s">
        <v>23</v>
      </c>
      <c r="L2418" s="3" t="s">
        <v>29</v>
      </c>
      <c r="M2418" s="4">
        <v>1</v>
      </c>
      <c r="N2418" s="5">
        <v>192.62</v>
      </c>
      <c r="O2418" s="6">
        <v>0.1</v>
      </c>
      <c r="P2418" s="5">
        <v>105.97</v>
      </c>
      <c r="Q2418" s="5">
        <f t="shared" si="148"/>
        <v>173.358</v>
      </c>
      <c r="R2418" s="5">
        <f t="shared" si="149"/>
        <v>105.97</v>
      </c>
      <c r="S2418" s="5">
        <f t="shared" si="150"/>
        <v>67.388000000000005</v>
      </c>
      <c r="T2418" s="7">
        <f t="shared" si="151"/>
        <v>0.38872160500236508</v>
      </c>
    </row>
    <row r="2419" spans="1:20" ht="15.5" x14ac:dyDescent="0.35">
      <c r="A2419" s="1">
        <v>1181</v>
      </c>
      <c r="B2419" s="2">
        <v>46348</v>
      </c>
      <c r="C2419" s="3">
        <f>YEAR(SalesDataTable[[#This Row],[Order Date]])</f>
        <v>2026</v>
      </c>
      <c r="D2419" s="8" t="str">
        <f>"Q"&amp;ROUNDUP(MONTH(SalesDataTable[[#This Row],[Order Date]])/3,0)</f>
        <v>Q4</v>
      </c>
      <c r="E2419" s="3">
        <f>MONTH(SalesDataTable[[#This Row],[Order Date]])</f>
        <v>11</v>
      </c>
      <c r="F2419" s="3" t="str">
        <f>TEXT(SalesDataTable[[#This Row],[Order Date]],"MMM")</f>
        <v>Nov</v>
      </c>
      <c r="G2419" s="3" t="s">
        <v>6</v>
      </c>
      <c r="H2419" s="3" t="s">
        <v>43</v>
      </c>
      <c r="I2419" s="3" t="s">
        <v>28</v>
      </c>
      <c r="J2419" s="3" t="s">
        <v>13</v>
      </c>
      <c r="K2419" s="3" t="s">
        <v>4</v>
      </c>
      <c r="L2419" s="3" t="s">
        <v>30</v>
      </c>
      <c r="M2419" s="4">
        <v>2</v>
      </c>
      <c r="N2419" s="5">
        <v>102.87</v>
      </c>
      <c r="O2419" s="6">
        <v>0.05</v>
      </c>
      <c r="P2419" s="5">
        <v>51.69</v>
      </c>
      <c r="Q2419" s="5">
        <f t="shared" si="148"/>
        <v>195.453</v>
      </c>
      <c r="R2419" s="5">
        <f t="shared" si="149"/>
        <v>103.38</v>
      </c>
      <c r="S2419" s="5">
        <f t="shared" si="150"/>
        <v>92.073000000000008</v>
      </c>
      <c r="T2419" s="7">
        <f t="shared" si="151"/>
        <v>0.4710748875688785</v>
      </c>
    </row>
    <row r="2420" spans="1:20" ht="15.5" x14ac:dyDescent="0.35">
      <c r="A2420" s="1">
        <v>1924</v>
      </c>
      <c r="B2420" s="2">
        <v>46348</v>
      </c>
      <c r="C2420" s="3">
        <f>YEAR(SalesDataTable[[#This Row],[Order Date]])</f>
        <v>2026</v>
      </c>
      <c r="D2420" s="8" t="str">
        <f>"Q"&amp;ROUNDUP(MONTH(SalesDataTable[[#This Row],[Order Date]])/3,0)</f>
        <v>Q4</v>
      </c>
      <c r="E2420" s="3">
        <f>MONTH(SalesDataTable[[#This Row],[Order Date]])</f>
        <v>11</v>
      </c>
      <c r="F2420" s="3" t="str">
        <f>TEXT(SalesDataTable[[#This Row],[Order Date]],"MMM")</f>
        <v>Nov</v>
      </c>
      <c r="G2420" s="3" t="s">
        <v>0</v>
      </c>
      <c r="H2420" s="3" t="s">
        <v>50</v>
      </c>
      <c r="I2420" s="3" t="s">
        <v>2</v>
      </c>
      <c r="J2420" s="3" t="s">
        <v>13</v>
      </c>
      <c r="K2420" s="3" t="s">
        <v>4</v>
      </c>
      <c r="L2420" s="3" t="s">
        <v>22</v>
      </c>
      <c r="M2420" s="4">
        <v>3</v>
      </c>
      <c r="N2420" s="5">
        <v>50.99</v>
      </c>
      <c r="O2420" s="6">
        <v>0.2</v>
      </c>
      <c r="P2420" s="5">
        <v>22.53</v>
      </c>
      <c r="Q2420" s="5">
        <f t="shared" si="148"/>
        <v>122.376</v>
      </c>
      <c r="R2420" s="5">
        <f t="shared" si="149"/>
        <v>67.59</v>
      </c>
      <c r="S2420" s="5">
        <f t="shared" si="150"/>
        <v>54.786000000000001</v>
      </c>
      <c r="T2420" s="7">
        <f t="shared" si="151"/>
        <v>0.44768582074916652</v>
      </c>
    </row>
    <row r="2421" spans="1:20" ht="15.5" x14ac:dyDescent="0.35">
      <c r="A2421" s="1">
        <v>3829</v>
      </c>
      <c r="B2421" s="2">
        <v>46348</v>
      </c>
      <c r="C2421" s="3">
        <f>YEAR(SalesDataTable[[#This Row],[Order Date]])</f>
        <v>2026</v>
      </c>
      <c r="D2421" s="8" t="str">
        <f>"Q"&amp;ROUNDUP(MONTH(SalesDataTable[[#This Row],[Order Date]])/3,0)</f>
        <v>Q4</v>
      </c>
      <c r="E2421" s="3">
        <f>MONTH(SalesDataTable[[#This Row],[Order Date]])</f>
        <v>11</v>
      </c>
      <c r="F2421" s="3" t="str">
        <f>TEXT(SalesDataTable[[#This Row],[Order Date]],"MMM")</f>
        <v>Nov</v>
      </c>
      <c r="G2421" s="3" t="s">
        <v>6</v>
      </c>
      <c r="H2421" s="3" t="s">
        <v>43</v>
      </c>
      <c r="I2421" s="3" t="s">
        <v>19</v>
      </c>
      <c r="J2421" s="3" t="s">
        <v>13</v>
      </c>
      <c r="K2421" s="3" t="s">
        <v>4</v>
      </c>
      <c r="L2421" s="3" t="s">
        <v>26</v>
      </c>
      <c r="M2421" s="4">
        <v>1</v>
      </c>
      <c r="N2421" s="5">
        <v>39.94</v>
      </c>
      <c r="O2421" s="6">
        <v>0.1</v>
      </c>
      <c r="P2421" s="5">
        <v>16.89</v>
      </c>
      <c r="Q2421" s="5">
        <f t="shared" si="148"/>
        <v>35.945999999999998</v>
      </c>
      <c r="R2421" s="5">
        <f t="shared" si="149"/>
        <v>16.89</v>
      </c>
      <c r="S2421" s="5">
        <f t="shared" si="150"/>
        <v>19.055999999999997</v>
      </c>
      <c r="T2421" s="7">
        <f t="shared" si="151"/>
        <v>0.53012852612251704</v>
      </c>
    </row>
    <row r="2422" spans="1:20" ht="15.5" x14ac:dyDescent="0.35">
      <c r="A2422" s="1">
        <v>5065</v>
      </c>
      <c r="B2422" s="2">
        <v>46348</v>
      </c>
      <c r="C2422" s="3">
        <f>YEAR(SalesDataTable[[#This Row],[Order Date]])</f>
        <v>2026</v>
      </c>
      <c r="D2422" s="8" t="str">
        <f>"Q"&amp;ROUNDUP(MONTH(SalesDataTable[[#This Row],[Order Date]])/3,0)</f>
        <v>Q4</v>
      </c>
      <c r="E2422" s="3">
        <f>MONTH(SalesDataTable[[#This Row],[Order Date]])</f>
        <v>11</v>
      </c>
      <c r="F2422" s="3" t="str">
        <f>TEXT(SalesDataTable[[#This Row],[Order Date]],"MMM")</f>
        <v>Nov</v>
      </c>
      <c r="G2422" s="3" t="s">
        <v>20</v>
      </c>
      <c r="H2422" s="3" t="s">
        <v>33</v>
      </c>
      <c r="I2422" s="3" t="s">
        <v>2</v>
      </c>
      <c r="J2422" s="3" t="s">
        <v>13</v>
      </c>
      <c r="K2422" s="3" t="s">
        <v>14</v>
      </c>
      <c r="L2422" s="3" t="s">
        <v>48</v>
      </c>
      <c r="M2422" s="4">
        <v>2</v>
      </c>
      <c r="N2422" s="5">
        <v>166.15</v>
      </c>
      <c r="O2422" s="6">
        <v>0</v>
      </c>
      <c r="P2422" s="5">
        <v>86.42</v>
      </c>
      <c r="Q2422" s="5">
        <f t="shared" si="148"/>
        <v>332.3</v>
      </c>
      <c r="R2422" s="5">
        <f t="shared" si="149"/>
        <v>172.84</v>
      </c>
      <c r="S2422" s="5">
        <f t="shared" si="150"/>
        <v>159.46</v>
      </c>
      <c r="T2422" s="7">
        <f t="shared" si="151"/>
        <v>0.47986758952753539</v>
      </c>
    </row>
    <row r="2423" spans="1:20" ht="15.5" x14ac:dyDescent="0.35">
      <c r="A2423" s="1">
        <v>5146</v>
      </c>
      <c r="B2423" s="2">
        <v>46348</v>
      </c>
      <c r="C2423" s="3">
        <f>YEAR(SalesDataTable[[#This Row],[Order Date]])</f>
        <v>2026</v>
      </c>
      <c r="D2423" s="8" t="str">
        <f>"Q"&amp;ROUNDUP(MONTH(SalesDataTable[[#This Row],[Order Date]])/3,0)</f>
        <v>Q4</v>
      </c>
      <c r="E2423" s="3">
        <f>MONTH(SalesDataTable[[#This Row],[Order Date]])</f>
        <v>11</v>
      </c>
      <c r="F2423" s="3" t="str">
        <f>TEXT(SalesDataTable[[#This Row],[Order Date]],"MMM")</f>
        <v>Nov</v>
      </c>
      <c r="G2423" s="3" t="s">
        <v>6</v>
      </c>
      <c r="H2423" s="3" t="s">
        <v>27</v>
      </c>
      <c r="I2423" s="3" t="s">
        <v>2</v>
      </c>
      <c r="J2423" s="3" t="s">
        <v>13</v>
      </c>
      <c r="K2423" s="3" t="s">
        <v>34</v>
      </c>
      <c r="L2423" s="3" t="s">
        <v>42</v>
      </c>
      <c r="M2423" s="4">
        <v>1</v>
      </c>
      <c r="N2423" s="5">
        <v>35.79</v>
      </c>
      <c r="O2423" s="6">
        <v>0.1</v>
      </c>
      <c r="P2423" s="5">
        <v>14.17</v>
      </c>
      <c r="Q2423" s="5">
        <f t="shared" si="148"/>
        <v>32.210999999999999</v>
      </c>
      <c r="R2423" s="5">
        <f t="shared" si="149"/>
        <v>14.17</v>
      </c>
      <c r="S2423" s="5">
        <f t="shared" si="150"/>
        <v>18.040999999999997</v>
      </c>
      <c r="T2423" s="7">
        <f t="shared" si="151"/>
        <v>0.56008816863804278</v>
      </c>
    </row>
    <row r="2424" spans="1:20" ht="15.5" x14ac:dyDescent="0.35">
      <c r="A2424" s="1">
        <v>320</v>
      </c>
      <c r="B2424" s="2">
        <v>46349</v>
      </c>
      <c r="C2424" s="3">
        <f>YEAR(SalesDataTable[[#This Row],[Order Date]])</f>
        <v>2026</v>
      </c>
      <c r="D2424" s="8" t="str">
        <f>"Q"&amp;ROUNDUP(MONTH(SalesDataTable[[#This Row],[Order Date]])/3,0)</f>
        <v>Q4</v>
      </c>
      <c r="E2424" s="3">
        <f>MONTH(SalesDataTable[[#This Row],[Order Date]])</f>
        <v>11</v>
      </c>
      <c r="F2424" s="3" t="str">
        <f>TEXT(SalesDataTable[[#This Row],[Order Date]],"MMM")</f>
        <v>Nov</v>
      </c>
      <c r="G2424" s="3" t="s">
        <v>11</v>
      </c>
      <c r="H2424" s="3" t="s">
        <v>12</v>
      </c>
      <c r="I2424" s="3" t="s">
        <v>2</v>
      </c>
      <c r="J2424" s="3" t="s">
        <v>13</v>
      </c>
      <c r="K2424" s="3" t="s">
        <v>23</v>
      </c>
      <c r="L2424" s="3" t="s">
        <v>29</v>
      </c>
      <c r="M2424" s="4">
        <v>5</v>
      </c>
      <c r="N2424" s="5">
        <v>196.53</v>
      </c>
      <c r="O2424" s="6">
        <v>0.15</v>
      </c>
      <c r="P2424" s="5">
        <v>105.01</v>
      </c>
      <c r="Q2424" s="5">
        <f t="shared" si="148"/>
        <v>835.25249999999994</v>
      </c>
      <c r="R2424" s="5">
        <f t="shared" si="149"/>
        <v>525.05000000000007</v>
      </c>
      <c r="S2424" s="5">
        <f t="shared" si="150"/>
        <v>310.20249999999987</v>
      </c>
      <c r="T2424" s="7">
        <f t="shared" si="151"/>
        <v>0.37138769414039452</v>
      </c>
    </row>
    <row r="2425" spans="1:20" ht="15.5" x14ac:dyDescent="0.35">
      <c r="A2425" s="1">
        <v>1250</v>
      </c>
      <c r="B2425" s="2">
        <v>46349</v>
      </c>
      <c r="C2425" s="3">
        <f>YEAR(SalesDataTable[[#This Row],[Order Date]])</f>
        <v>2026</v>
      </c>
      <c r="D2425" s="8" t="str">
        <f>"Q"&amp;ROUNDUP(MONTH(SalesDataTable[[#This Row],[Order Date]])/3,0)</f>
        <v>Q4</v>
      </c>
      <c r="E2425" s="3">
        <f>MONTH(SalesDataTable[[#This Row],[Order Date]])</f>
        <v>11</v>
      </c>
      <c r="F2425" s="3" t="str">
        <f>TEXT(SalesDataTable[[#This Row],[Order Date]],"MMM")</f>
        <v>Nov</v>
      </c>
      <c r="G2425" s="3" t="s">
        <v>6</v>
      </c>
      <c r="H2425" s="3" t="s">
        <v>43</v>
      </c>
      <c r="I2425" s="3" t="s">
        <v>2</v>
      </c>
      <c r="J2425" s="3" t="s">
        <v>13</v>
      </c>
      <c r="K2425" s="3" t="s">
        <v>14</v>
      </c>
      <c r="L2425" s="3" t="s">
        <v>15</v>
      </c>
      <c r="M2425" s="4">
        <v>6</v>
      </c>
      <c r="N2425" s="5">
        <v>36.35</v>
      </c>
      <c r="O2425" s="6">
        <v>0</v>
      </c>
      <c r="P2425" s="5">
        <v>13.24</v>
      </c>
      <c r="Q2425" s="5">
        <f t="shared" si="148"/>
        <v>218.10000000000002</v>
      </c>
      <c r="R2425" s="5">
        <f t="shared" si="149"/>
        <v>79.44</v>
      </c>
      <c r="S2425" s="5">
        <f t="shared" si="150"/>
        <v>138.66000000000003</v>
      </c>
      <c r="T2425" s="7">
        <f t="shared" si="151"/>
        <v>0.63576341127922975</v>
      </c>
    </row>
    <row r="2426" spans="1:20" ht="15.5" x14ac:dyDescent="0.35">
      <c r="A2426" s="1">
        <v>2584</v>
      </c>
      <c r="B2426" s="2">
        <v>46349</v>
      </c>
      <c r="C2426" s="3">
        <f>YEAR(SalesDataTable[[#This Row],[Order Date]])</f>
        <v>2026</v>
      </c>
      <c r="D2426" s="8" t="str">
        <f>"Q"&amp;ROUNDUP(MONTH(SalesDataTable[[#This Row],[Order Date]])/3,0)</f>
        <v>Q4</v>
      </c>
      <c r="E2426" s="3">
        <f>MONTH(SalesDataTable[[#This Row],[Order Date]])</f>
        <v>11</v>
      </c>
      <c r="F2426" s="3" t="str">
        <f>TEXT(SalesDataTable[[#This Row],[Order Date]],"MMM")</f>
        <v>Nov</v>
      </c>
      <c r="G2426" s="3" t="s">
        <v>6</v>
      </c>
      <c r="H2426" s="3" t="s">
        <v>27</v>
      </c>
      <c r="I2426" s="3" t="s">
        <v>8</v>
      </c>
      <c r="J2426" s="3" t="s">
        <v>3</v>
      </c>
      <c r="K2426" s="3" t="s">
        <v>23</v>
      </c>
      <c r="L2426" s="3" t="s">
        <v>29</v>
      </c>
      <c r="M2426" s="4">
        <v>15</v>
      </c>
      <c r="N2426" s="5">
        <v>192.23</v>
      </c>
      <c r="O2426" s="6">
        <v>0.15</v>
      </c>
      <c r="P2426" s="5">
        <v>106.34</v>
      </c>
      <c r="Q2426" s="5">
        <f t="shared" si="148"/>
        <v>2450.9324999999999</v>
      </c>
      <c r="R2426" s="5">
        <f t="shared" si="149"/>
        <v>1595.1000000000001</v>
      </c>
      <c r="S2426" s="5">
        <f t="shared" si="150"/>
        <v>855.83249999999975</v>
      </c>
      <c r="T2426" s="7">
        <f t="shared" si="151"/>
        <v>0.34918648310387979</v>
      </c>
    </row>
    <row r="2427" spans="1:20" ht="15.5" x14ac:dyDescent="0.35">
      <c r="A2427" s="1">
        <v>2717</v>
      </c>
      <c r="B2427" s="2">
        <v>46349</v>
      </c>
      <c r="C2427" s="3">
        <f>YEAR(SalesDataTable[[#This Row],[Order Date]])</f>
        <v>2026</v>
      </c>
      <c r="D2427" s="8" t="str">
        <f>"Q"&amp;ROUNDUP(MONTH(SalesDataTable[[#This Row],[Order Date]])/3,0)</f>
        <v>Q4</v>
      </c>
      <c r="E2427" s="3">
        <f>MONTH(SalesDataTable[[#This Row],[Order Date]])</f>
        <v>11</v>
      </c>
      <c r="F2427" s="3" t="str">
        <f>TEXT(SalesDataTable[[#This Row],[Order Date]],"MMM")</f>
        <v>Nov</v>
      </c>
      <c r="G2427" s="3" t="s">
        <v>6</v>
      </c>
      <c r="H2427" s="3" t="s">
        <v>43</v>
      </c>
      <c r="I2427" s="3" t="s">
        <v>2</v>
      </c>
      <c r="J2427" s="3" t="s">
        <v>13</v>
      </c>
      <c r="K2427" s="3" t="s">
        <v>14</v>
      </c>
      <c r="L2427" s="3" t="s">
        <v>48</v>
      </c>
      <c r="M2427" s="4">
        <v>2</v>
      </c>
      <c r="N2427" s="5">
        <v>167.9</v>
      </c>
      <c r="O2427" s="6">
        <v>0.15</v>
      </c>
      <c r="P2427" s="5">
        <v>89.55</v>
      </c>
      <c r="Q2427" s="5">
        <f t="shared" si="148"/>
        <v>285.43</v>
      </c>
      <c r="R2427" s="5">
        <f t="shared" si="149"/>
        <v>179.1</v>
      </c>
      <c r="S2427" s="5">
        <f t="shared" si="150"/>
        <v>106.33000000000001</v>
      </c>
      <c r="T2427" s="7">
        <f t="shared" si="151"/>
        <v>0.37252566303471957</v>
      </c>
    </row>
    <row r="2428" spans="1:20" ht="15.5" x14ac:dyDescent="0.35">
      <c r="A2428" s="1">
        <v>2737</v>
      </c>
      <c r="B2428" s="2">
        <v>46349</v>
      </c>
      <c r="C2428" s="3">
        <f>YEAR(SalesDataTable[[#This Row],[Order Date]])</f>
        <v>2026</v>
      </c>
      <c r="D2428" s="8" t="str">
        <f>"Q"&amp;ROUNDUP(MONTH(SalesDataTable[[#This Row],[Order Date]])/3,0)</f>
        <v>Q4</v>
      </c>
      <c r="E2428" s="3">
        <f>MONTH(SalesDataTable[[#This Row],[Order Date]])</f>
        <v>11</v>
      </c>
      <c r="F2428" s="3" t="str">
        <f>TEXT(SalesDataTable[[#This Row],[Order Date]],"MMM")</f>
        <v>Nov</v>
      </c>
      <c r="G2428" s="3" t="s">
        <v>6</v>
      </c>
      <c r="H2428" s="3" t="s">
        <v>27</v>
      </c>
      <c r="I2428" s="3" t="s">
        <v>2</v>
      </c>
      <c r="J2428" s="3" t="s">
        <v>16</v>
      </c>
      <c r="K2428" s="3" t="s">
        <v>23</v>
      </c>
      <c r="L2428" s="3" t="s">
        <v>40</v>
      </c>
      <c r="M2428" s="4">
        <v>2</v>
      </c>
      <c r="N2428" s="5">
        <v>80.709999999999994</v>
      </c>
      <c r="O2428" s="6">
        <v>0.1</v>
      </c>
      <c r="P2428" s="5">
        <v>39.33</v>
      </c>
      <c r="Q2428" s="5">
        <f t="shared" si="148"/>
        <v>145.27799999999999</v>
      </c>
      <c r="R2428" s="5">
        <f t="shared" si="149"/>
        <v>78.66</v>
      </c>
      <c r="S2428" s="5">
        <f t="shared" si="150"/>
        <v>66.617999999999995</v>
      </c>
      <c r="T2428" s="7">
        <f t="shared" si="151"/>
        <v>0.45855532152149669</v>
      </c>
    </row>
    <row r="2429" spans="1:20" ht="15.5" x14ac:dyDescent="0.35">
      <c r="A2429" s="1">
        <v>3021</v>
      </c>
      <c r="B2429" s="2">
        <v>46349</v>
      </c>
      <c r="C2429" s="3">
        <f>YEAR(SalesDataTable[[#This Row],[Order Date]])</f>
        <v>2026</v>
      </c>
      <c r="D2429" s="8" t="str">
        <f>"Q"&amp;ROUNDUP(MONTH(SalesDataTable[[#This Row],[Order Date]])/3,0)</f>
        <v>Q4</v>
      </c>
      <c r="E2429" s="3">
        <f>MONTH(SalesDataTable[[#This Row],[Order Date]])</f>
        <v>11</v>
      </c>
      <c r="F2429" s="3" t="str">
        <f>TEXT(SalesDataTable[[#This Row],[Order Date]],"MMM")</f>
        <v>Nov</v>
      </c>
      <c r="G2429" s="3" t="s">
        <v>0</v>
      </c>
      <c r="H2429" s="3" t="s">
        <v>50</v>
      </c>
      <c r="I2429" s="3" t="s">
        <v>2</v>
      </c>
      <c r="J2429" s="3" t="s">
        <v>16</v>
      </c>
      <c r="K2429" s="3" t="s">
        <v>9</v>
      </c>
      <c r="L2429" s="3" t="s">
        <v>46</v>
      </c>
      <c r="M2429" s="4">
        <v>1</v>
      </c>
      <c r="N2429" s="5">
        <v>71.66</v>
      </c>
      <c r="O2429" s="6">
        <v>0.2</v>
      </c>
      <c r="P2429" s="5">
        <v>31.83</v>
      </c>
      <c r="Q2429" s="5">
        <f t="shared" si="148"/>
        <v>57.328000000000003</v>
      </c>
      <c r="R2429" s="5">
        <f t="shared" si="149"/>
        <v>31.83</v>
      </c>
      <c r="S2429" s="5">
        <f t="shared" si="150"/>
        <v>25.498000000000005</v>
      </c>
      <c r="T2429" s="7">
        <f t="shared" si="151"/>
        <v>0.44477393245883345</v>
      </c>
    </row>
    <row r="2430" spans="1:20" ht="15.5" x14ac:dyDescent="0.35">
      <c r="A2430" s="1">
        <v>5199</v>
      </c>
      <c r="B2430" s="2">
        <v>46349</v>
      </c>
      <c r="C2430" s="3">
        <f>YEAR(SalesDataTable[[#This Row],[Order Date]])</f>
        <v>2026</v>
      </c>
      <c r="D2430" s="8" t="str">
        <f>"Q"&amp;ROUNDUP(MONTH(SalesDataTable[[#This Row],[Order Date]])/3,0)</f>
        <v>Q4</v>
      </c>
      <c r="E2430" s="3">
        <f>MONTH(SalesDataTable[[#This Row],[Order Date]])</f>
        <v>11</v>
      </c>
      <c r="F2430" s="3" t="str">
        <f>TEXT(SalesDataTable[[#This Row],[Order Date]],"MMM")</f>
        <v>Nov</v>
      </c>
      <c r="G2430" s="3" t="s">
        <v>11</v>
      </c>
      <c r="H2430" s="3" t="s">
        <v>18</v>
      </c>
      <c r="I2430" s="3" t="s">
        <v>2</v>
      </c>
      <c r="J2430" s="3" t="s">
        <v>3</v>
      </c>
      <c r="K2430" s="3" t="s">
        <v>23</v>
      </c>
      <c r="L2430" s="3" t="s">
        <v>51</v>
      </c>
      <c r="M2430" s="4">
        <v>5</v>
      </c>
      <c r="N2430" s="5">
        <v>125.23</v>
      </c>
      <c r="O2430" s="6">
        <v>0.05</v>
      </c>
      <c r="P2430" s="5">
        <v>59.84</v>
      </c>
      <c r="Q2430" s="5">
        <f t="shared" si="148"/>
        <v>594.84249999999997</v>
      </c>
      <c r="R2430" s="5">
        <f t="shared" si="149"/>
        <v>299.20000000000005</v>
      </c>
      <c r="S2430" s="5">
        <f t="shared" si="150"/>
        <v>295.64249999999993</v>
      </c>
      <c r="T2430" s="7">
        <f t="shared" si="151"/>
        <v>0.49700971265503041</v>
      </c>
    </row>
    <row r="2431" spans="1:20" ht="15.5" x14ac:dyDescent="0.35">
      <c r="A2431" s="1">
        <v>1202</v>
      </c>
      <c r="B2431" s="2">
        <v>46350</v>
      </c>
      <c r="C2431" s="3">
        <f>YEAR(SalesDataTable[[#This Row],[Order Date]])</f>
        <v>2026</v>
      </c>
      <c r="D2431" s="8" t="str">
        <f>"Q"&amp;ROUNDUP(MONTH(SalesDataTable[[#This Row],[Order Date]])/3,0)</f>
        <v>Q4</v>
      </c>
      <c r="E2431" s="3">
        <f>MONTH(SalesDataTable[[#This Row],[Order Date]])</f>
        <v>11</v>
      </c>
      <c r="F2431" s="3" t="str">
        <f>TEXT(SalesDataTable[[#This Row],[Order Date]],"MMM")</f>
        <v>Nov</v>
      </c>
      <c r="G2431" s="3" t="s">
        <v>0</v>
      </c>
      <c r="H2431" s="3" t="s">
        <v>50</v>
      </c>
      <c r="I2431" s="3" t="s">
        <v>28</v>
      </c>
      <c r="J2431" s="3" t="s">
        <v>3</v>
      </c>
      <c r="K2431" s="3" t="s">
        <v>9</v>
      </c>
      <c r="L2431" s="3" t="s">
        <v>10</v>
      </c>
      <c r="M2431" s="4">
        <v>2</v>
      </c>
      <c r="N2431" s="5">
        <v>91.33</v>
      </c>
      <c r="O2431" s="6">
        <v>0.15</v>
      </c>
      <c r="P2431" s="5">
        <v>45.45</v>
      </c>
      <c r="Q2431" s="5">
        <f t="shared" si="148"/>
        <v>155.261</v>
      </c>
      <c r="R2431" s="5">
        <f t="shared" si="149"/>
        <v>90.9</v>
      </c>
      <c r="S2431" s="5">
        <f t="shared" si="150"/>
        <v>64.36099999999999</v>
      </c>
      <c r="T2431" s="7">
        <f t="shared" si="151"/>
        <v>0.41453423589954974</v>
      </c>
    </row>
    <row r="2432" spans="1:20" ht="15.5" x14ac:dyDescent="0.35">
      <c r="A2432" s="1">
        <v>1365</v>
      </c>
      <c r="B2432" s="2">
        <v>46350</v>
      </c>
      <c r="C2432" s="3">
        <f>YEAR(SalesDataTable[[#This Row],[Order Date]])</f>
        <v>2026</v>
      </c>
      <c r="D2432" s="8" t="str">
        <f>"Q"&amp;ROUNDUP(MONTH(SalesDataTable[[#This Row],[Order Date]])/3,0)</f>
        <v>Q4</v>
      </c>
      <c r="E2432" s="3">
        <f>MONTH(SalesDataTable[[#This Row],[Order Date]])</f>
        <v>11</v>
      </c>
      <c r="F2432" s="3" t="str">
        <f>TEXT(SalesDataTable[[#This Row],[Order Date]],"MMM")</f>
        <v>Nov</v>
      </c>
      <c r="G2432" s="3" t="s">
        <v>0</v>
      </c>
      <c r="H2432" s="3" t="s">
        <v>1</v>
      </c>
      <c r="I2432" s="3" t="s">
        <v>28</v>
      </c>
      <c r="J2432" s="3" t="s">
        <v>13</v>
      </c>
      <c r="K2432" s="3" t="s">
        <v>9</v>
      </c>
      <c r="L2432" s="3" t="s">
        <v>37</v>
      </c>
      <c r="M2432" s="4">
        <v>4</v>
      </c>
      <c r="N2432" s="5">
        <v>155.91</v>
      </c>
      <c r="O2432" s="6">
        <v>0</v>
      </c>
      <c r="P2432" s="5">
        <v>79.91</v>
      </c>
      <c r="Q2432" s="5">
        <f t="shared" si="148"/>
        <v>623.64</v>
      </c>
      <c r="R2432" s="5">
        <f t="shared" si="149"/>
        <v>319.64</v>
      </c>
      <c r="S2432" s="5">
        <f t="shared" si="150"/>
        <v>304</v>
      </c>
      <c r="T2432" s="7">
        <f t="shared" si="151"/>
        <v>0.48746071451478418</v>
      </c>
    </row>
    <row r="2433" spans="1:20" ht="15.5" x14ac:dyDescent="0.35">
      <c r="A2433" s="1">
        <v>2575</v>
      </c>
      <c r="B2433" s="2">
        <v>46350</v>
      </c>
      <c r="C2433" s="3">
        <f>YEAR(SalesDataTable[[#This Row],[Order Date]])</f>
        <v>2026</v>
      </c>
      <c r="D2433" s="8" t="str">
        <f>"Q"&amp;ROUNDUP(MONTH(SalesDataTable[[#This Row],[Order Date]])/3,0)</f>
        <v>Q4</v>
      </c>
      <c r="E2433" s="3">
        <f>MONTH(SalesDataTable[[#This Row],[Order Date]])</f>
        <v>11</v>
      </c>
      <c r="F2433" s="3" t="str">
        <f>TEXT(SalesDataTable[[#This Row],[Order Date]],"MMM")</f>
        <v>Nov</v>
      </c>
      <c r="G2433" s="3" t="s">
        <v>11</v>
      </c>
      <c r="H2433" s="3" t="s">
        <v>39</v>
      </c>
      <c r="I2433" s="3" t="s">
        <v>19</v>
      </c>
      <c r="J2433" s="3" t="s">
        <v>3</v>
      </c>
      <c r="K2433" s="3" t="s">
        <v>34</v>
      </c>
      <c r="L2433" s="3" t="s">
        <v>35</v>
      </c>
      <c r="M2433" s="4">
        <v>1</v>
      </c>
      <c r="N2433" s="5">
        <v>39.42</v>
      </c>
      <c r="O2433" s="6">
        <v>0</v>
      </c>
      <c r="P2433" s="5">
        <v>14.63</v>
      </c>
      <c r="Q2433" s="5">
        <f t="shared" si="148"/>
        <v>39.42</v>
      </c>
      <c r="R2433" s="5">
        <f t="shared" si="149"/>
        <v>14.63</v>
      </c>
      <c r="S2433" s="5">
        <f t="shared" si="150"/>
        <v>24.79</v>
      </c>
      <c r="T2433" s="7">
        <f t="shared" si="151"/>
        <v>0.62886859462201927</v>
      </c>
    </row>
    <row r="2434" spans="1:20" ht="15.5" x14ac:dyDescent="0.35">
      <c r="A2434" s="1">
        <v>2673</v>
      </c>
      <c r="B2434" s="2">
        <v>46350</v>
      </c>
      <c r="C2434" s="3">
        <f>YEAR(SalesDataTable[[#This Row],[Order Date]])</f>
        <v>2026</v>
      </c>
      <c r="D2434" s="8" t="str">
        <f>"Q"&amp;ROUNDUP(MONTH(SalesDataTable[[#This Row],[Order Date]])/3,0)</f>
        <v>Q4</v>
      </c>
      <c r="E2434" s="3">
        <f>MONTH(SalesDataTable[[#This Row],[Order Date]])</f>
        <v>11</v>
      </c>
      <c r="F2434" s="3" t="str">
        <f>TEXT(SalesDataTable[[#This Row],[Order Date]],"MMM")</f>
        <v>Nov</v>
      </c>
      <c r="G2434" s="3" t="s">
        <v>11</v>
      </c>
      <c r="H2434" s="3" t="s">
        <v>12</v>
      </c>
      <c r="I2434" s="3" t="s">
        <v>2</v>
      </c>
      <c r="J2434" s="3" t="s">
        <v>3</v>
      </c>
      <c r="K2434" s="3" t="s">
        <v>4</v>
      </c>
      <c r="L2434" s="3" t="s">
        <v>22</v>
      </c>
      <c r="M2434" s="4">
        <v>2</v>
      </c>
      <c r="N2434" s="5">
        <v>51.56</v>
      </c>
      <c r="O2434" s="6">
        <v>0.05</v>
      </c>
      <c r="P2434" s="5">
        <v>22.7</v>
      </c>
      <c r="Q2434" s="5">
        <f t="shared" ref="Q2434:Q2497" si="152">M2434*N2434*(1-O2434)</f>
        <v>97.963999999999999</v>
      </c>
      <c r="R2434" s="5">
        <f t="shared" ref="R2434:R2497" si="153">M2434*P2434</f>
        <v>45.4</v>
      </c>
      <c r="S2434" s="5">
        <f t="shared" ref="S2434:S2497" si="154">Q2434-R2434</f>
        <v>52.564</v>
      </c>
      <c r="T2434" s="7">
        <f t="shared" ref="T2434:T2497" si="155">IFERROR(S2434/Q2434,0)</f>
        <v>0.5365644522477645</v>
      </c>
    </row>
    <row r="2435" spans="1:20" ht="15.5" x14ac:dyDescent="0.35">
      <c r="A2435" s="1">
        <v>4145</v>
      </c>
      <c r="B2435" s="2">
        <v>46350</v>
      </c>
      <c r="C2435" s="3">
        <f>YEAR(SalesDataTable[[#This Row],[Order Date]])</f>
        <v>2026</v>
      </c>
      <c r="D2435" s="8" t="str">
        <f>"Q"&amp;ROUNDUP(MONTH(SalesDataTable[[#This Row],[Order Date]])/3,0)</f>
        <v>Q4</v>
      </c>
      <c r="E2435" s="3">
        <f>MONTH(SalesDataTable[[#This Row],[Order Date]])</f>
        <v>11</v>
      </c>
      <c r="F2435" s="3" t="str">
        <f>TEXT(SalesDataTable[[#This Row],[Order Date]],"MMM")</f>
        <v>Nov</v>
      </c>
      <c r="G2435" s="3" t="s">
        <v>0</v>
      </c>
      <c r="H2435" s="3" t="s">
        <v>1</v>
      </c>
      <c r="I2435" s="3" t="s">
        <v>2</v>
      </c>
      <c r="J2435" s="3" t="s">
        <v>3</v>
      </c>
      <c r="K2435" s="3" t="s">
        <v>23</v>
      </c>
      <c r="L2435" s="3" t="s">
        <v>51</v>
      </c>
      <c r="M2435" s="4">
        <v>1</v>
      </c>
      <c r="N2435" s="5">
        <v>120.49</v>
      </c>
      <c r="O2435" s="6">
        <v>0.15</v>
      </c>
      <c r="P2435" s="5">
        <v>61.22</v>
      </c>
      <c r="Q2435" s="5">
        <f t="shared" si="152"/>
        <v>102.4165</v>
      </c>
      <c r="R2435" s="5">
        <f t="shared" si="153"/>
        <v>61.22</v>
      </c>
      <c r="S2435" s="5">
        <f t="shared" si="154"/>
        <v>41.1965</v>
      </c>
      <c r="T2435" s="7">
        <f t="shared" si="155"/>
        <v>0.40224475548373556</v>
      </c>
    </row>
    <row r="2436" spans="1:20" ht="15.5" x14ac:dyDescent="0.35">
      <c r="A2436" s="1">
        <v>4610</v>
      </c>
      <c r="B2436" s="2">
        <v>46350</v>
      </c>
      <c r="C2436" s="3">
        <f>YEAR(SalesDataTable[[#This Row],[Order Date]])</f>
        <v>2026</v>
      </c>
      <c r="D2436" s="8" t="str">
        <f>"Q"&amp;ROUNDUP(MONTH(SalesDataTable[[#This Row],[Order Date]])/3,0)</f>
        <v>Q4</v>
      </c>
      <c r="E2436" s="3">
        <f>MONTH(SalesDataTable[[#This Row],[Order Date]])</f>
        <v>11</v>
      </c>
      <c r="F2436" s="3" t="str">
        <f>TEXT(SalesDataTable[[#This Row],[Order Date]],"MMM")</f>
        <v>Nov</v>
      </c>
      <c r="G2436" s="3" t="s">
        <v>11</v>
      </c>
      <c r="H2436" s="3" t="s">
        <v>52</v>
      </c>
      <c r="I2436" s="3" t="s">
        <v>19</v>
      </c>
      <c r="J2436" s="3" t="s">
        <v>3</v>
      </c>
      <c r="K2436" s="3" t="s">
        <v>9</v>
      </c>
      <c r="L2436" s="3" t="s">
        <v>37</v>
      </c>
      <c r="M2436" s="4">
        <v>2</v>
      </c>
      <c r="N2436" s="5">
        <v>153.96</v>
      </c>
      <c r="O2436" s="6">
        <v>0</v>
      </c>
      <c r="P2436" s="5">
        <v>79.33</v>
      </c>
      <c r="Q2436" s="5">
        <f t="shared" si="152"/>
        <v>307.92</v>
      </c>
      <c r="R2436" s="5">
        <f t="shared" si="153"/>
        <v>158.66</v>
      </c>
      <c r="S2436" s="5">
        <f t="shared" si="154"/>
        <v>149.26000000000002</v>
      </c>
      <c r="T2436" s="7">
        <f t="shared" si="155"/>
        <v>0.48473629514159527</v>
      </c>
    </row>
    <row r="2437" spans="1:20" ht="15.5" x14ac:dyDescent="0.35">
      <c r="A2437" s="1">
        <v>4721</v>
      </c>
      <c r="B2437" s="2">
        <v>46350</v>
      </c>
      <c r="C2437" s="3">
        <f>YEAR(SalesDataTable[[#This Row],[Order Date]])</f>
        <v>2026</v>
      </c>
      <c r="D2437" s="8" t="str">
        <f>"Q"&amp;ROUNDUP(MONTH(SalesDataTable[[#This Row],[Order Date]])/3,0)</f>
        <v>Q4</v>
      </c>
      <c r="E2437" s="3">
        <f>MONTH(SalesDataTable[[#This Row],[Order Date]])</f>
        <v>11</v>
      </c>
      <c r="F2437" s="3" t="str">
        <f>TEXT(SalesDataTable[[#This Row],[Order Date]],"MMM")</f>
        <v>Nov</v>
      </c>
      <c r="G2437" s="3" t="s">
        <v>11</v>
      </c>
      <c r="H2437" s="3" t="s">
        <v>52</v>
      </c>
      <c r="I2437" s="3" t="s">
        <v>19</v>
      </c>
      <c r="J2437" s="3" t="s">
        <v>13</v>
      </c>
      <c r="K2437" s="3" t="s">
        <v>4</v>
      </c>
      <c r="L2437" s="3" t="s">
        <v>26</v>
      </c>
      <c r="M2437" s="4">
        <v>1</v>
      </c>
      <c r="N2437" s="5">
        <v>39.85</v>
      </c>
      <c r="O2437" s="6">
        <v>0</v>
      </c>
      <c r="P2437" s="5">
        <v>16.3</v>
      </c>
      <c r="Q2437" s="5">
        <f t="shared" si="152"/>
        <v>39.85</v>
      </c>
      <c r="R2437" s="5">
        <f t="shared" si="153"/>
        <v>16.3</v>
      </c>
      <c r="S2437" s="5">
        <f t="shared" si="154"/>
        <v>23.55</v>
      </c>
      <c r="T2437" s="7">
        <f t="shared" si="155"/>
        <v>0.59096612296110418</v>
      </c>
    </row>
    <row r="2438" spans="1:20" ht="15.5" x14ac:dyDescent="0.35">
      <c r="A2438" s="1">
        <v>324</v>
      </c>
      <c r="B2438" s="2">
        <v>46351</v>
      </c>
      <c r="C2438" s="3">
        <f>YEAR(SalesDataTable[[#This Row],[Order Date]])</f>
        <v>2026</v>
      </c>
      <c r="D2438" s="8" t="str">
        <f>"Q"&amp;ROUNDUP(MONTH(SalesDataTable[[#This Row],[Order Date]])/3,0)</f>
        <v>Q4</v>
      </c>
      <c r="E2438" s="3">
        <f>MONTH(SalesDataTable[[#This Row],[Order Date]])</f>
        <v>11</v>
      </c>
      <c r="F2438" s="3" t="str">
        <f>TEXT(SalesDataTable[[#This Row],[Order Date]],"MMM")</f>
        <v>Nov</v>
      </c>
      <c r="G2438" s="3" t="s">
        <v>20</v>
      </c>
      <c r="H2438" s="3" t="s">
        <v>47</v>
      </c>
      <c r="I2438" s="3" t="s">
        <v>28</v>
      </c>
      <c r="J2438" s="3" t="s">
        <v>3</v>
      </c>
      <c r="K2438" s="3" t="s">
        <v>4</v>
      </c>
      <c r="L2438" s="3" t="s">
        <v>30</v>
      </c>
      <c r="M2438" s="4">
        <v>2</v>
      </c>
      <c r="N2438" s="5">
        <v>103.88</v>
      </c>
      <c r="O2438" s="6">
        <v>0.15</v>
      </c>
      <c r="P2438" s="5">
        <v>49.26</v>
      </c>
      <c r="Q2438" s="5">
        <f t="shared" si="152"/>
        <v>176.59599999999998</v>
      </c>
      <c r="R2438" s="5">
        <f t="shared" si="153"/>
        <v>98.52</v>
      </c>
      <c r="S2438" s="5">
        <f t="shared" si="154"/>
        <v>78.075999999999979</v>
      </c>
      <c r="T2438" s="7">
        <f t="shared" si="155"/>
        <v>0.44211646922920106</v>
      </c>
    </row>
    <row r="2439" spans="1:20" ht="15.5" x14ac:dyDescent="0.35">
      <c r="A2439" s="1">
        <v>559</v>
      </c>
      <c r="B2439" s="2">
        <v>46351</v>
      </c>
      <c r="C2439" s="3">
        <f>YEAR(SalesDataTable[[#This Row],[Order Date]])</f>
        <v>2026</v>
      </c>
      <c r="D2439" s="8" t="str">
        <f>"Q"&amp;ROUNDUP(MONTH(SalesDataTable[[#This Row],[Order Date]])/3,0)</f>
        <v>Q4</v>
      </c>
      <c r="E2439" s="3">
        <f>MONTH(SalesDataTable[[#This Row],[Order Date]])</f>
        <v>11</v>
      </c>
      <c r="F2439" s="3" t="str">
        <f>TEXT(SalesDataTable[[#This Row],[Order Date]],"MMM")</f>
        <v>Nov</v>
      </c>
      <c r="G2439" s="3" t="s">
        <v>20</v>
      </c>
      <c r="H2439" s="3" t="s">
        <v>31</v>
      </c>
      <c r="I2439" s="3" t="s">
        <v>2</v>
      </c>
      <c r="J2439" s="3" t="s">
        <v>3</v>
      </c>
      <c r="K2439" s="3" t="s">
        <v>14</v>
      </c>
      <c r="L2439" s="3" t="s">
        <v>44</v>
      </c>
      <c r="M2439" s="4">
        <v>2</v>
      </c>
      <c r="N2439" s="5">
        <v>134.19</v>
      </c>
      <c r="O2439" s="6">
        <v>0.1</v>
      </c>
      <c r="P2439" s="5">
        <v>65.39</v>
      </c>
      <c r="Q2439" s="5">
        <f t="shared" si="152"/>
        <v>241.542</v>
      </c>
      <c r="R2439" s="5">
        <f t="shared" si="153"/>
        <v>130.78</v>
      </c>
      <c r="S2439" s="5">
        <f t="shared" si="154"/>
        <v>110.762</v>
      </c>
      <c r="T2439" s="7">
        <f t="shared" si="155"/>
        <v>0.45856207202060095</v>
      </c>
    </row>
    <row r="2440" spans="1:20" ht="15.5" x14ac:dyDescent="0.35">
      <c r="A2440" s="1">
        <v>1108</v>
      </c>
      <c r="B2440" s="2">
        <v>46351</v>
      </c>
      <c r="C2440" s="3">
        <f>YEAR(SalesDataTable[[#This Row],[Order Date]])</f>
        <v>2026</v>
      </c>
      <c r="D2440" s="8" t="str">
        <f>"Q"&amp;ROUNDUP(MONTH(SalesDataTable[[#This Row],[Order Date]])/3,0)</f>
        <v>Q4</v>
      </c>
      <c r="E2440" s="3">
        <f>MONTH(SalesDataTable[[#This Row],[Order Date]])</f>
        <v>11</v>
      </c>
      <c r="F2440" s="3" t="str">
        <f>TEXT(SalesDataTable[[#This Row],[Order Date]],"MMM")</f>
        <v>Nov</v>
      </c>
      <c r="G2440" s="3" t="s">
        <v>6</v>
      </c>
      <c r="H2440" s="3" t="s">
        <v>7</v>
      </c>
      <c r="I2440" s="3" t="s">
        <v>28</v>
      </c>
      <c r="J2440" s="3" t="s">
        <v>13</v>
      </c>
      <c r="K2440" s="3" t="s">
        <v>14</v>
      </c>
      <c r="L2440" s="3" t="s">
        <v>15</v>
      </c>
      <c r="M2440" s="4">
        <v>1</v>
      </c>
      <c r="N2440" s="5">
        <v>37.06</v>
      </c>
      <c r="O2440" s="6">
        <v>0.1</v>
      </c>
      <c r="P2440" s="5">
        <v>13.18</v>
      </c>
      <c r="Q2440" s="5">
        <f t="shared" si="152"/>
        <v>33.354000000000006</v>
      </c>
      <c r="R2440" s="5">
        <f t="shared" si="153"/>
        <v>13.18</v>
      </c>
      <c r="S2440" s="5">
        <f t="shared" si="154"/>
        <v>20.174000000000007</v>
      </c>
      <c r="T2440" s="7">
        <f t="shared" si="155"/>
        <v>0.6048449961024166</v>
      </c>
    </row>
    <row r="2441" spans="1:20" ht="15.5" x14ac:dyDescent="0.35">
      <c r="A2441" s="1">
        <v>1344</v>
      </c>
      <c r="B2441" s="2">
        <v>46351</v>
      </c>
      <c r="C2441" s="3">
        <f>YEAR(SalesDataTable[[#This Row],[Order Date]])</f>
        <v>2026</v>
      </c>
      <c r="D2441" s="8" t="str">
        <f>"Q"&amp;ROUNDUP(MONTH(SalesDataTable[[#This Row],[Order Date]])/3,0)</f>
        <v>Q4</v>
      </c>
      <c r="E2441" s="3">
        <f>MONTH(SalesDataTable[[#This Row],[Order Date]])</f>
        <v>11</v>
      </c>
      <c r="F2441" s="3" t="str">
        <f>TEXT(SalesDataTable[[#This Row],[Order Date]],"MMM")</f>
        <v>Nov</v>
      </c>
      <c r="G2441" s="3" t="s">
        <v>11</v>
      </c>
      <c r="H2441" s="3" t="s">
        <v>39</v>
      </c>
      <c r="I2441" s="3" t="s">
        <v>2</v>
      </c>
      <c r="J2441" s="3" t="s">
        <v>13</v>
      </c>
      <c r="K2441" s="3" t="s">
        <v>14</v>
      </c>
      <c r="L2441" s="3" t="s">
        <v>44</v>
      </c>
      <c r="M2441" s="4">
        <v>4</v>
      </c>
      <c r="N2441" s="5">
        <v>135.21</v>
      </c>
      <c r="O2441" s="6">
        <v>0.05</v>
      </c>
      <c r="P2441" s="5">
        <v>68.64</v>
      </c>
      <c r="Q2441" s="5">
        <f t="shared" si="152"/>
        <v>513.798</v>
      </c>
      <c r="R2441" s="5">
        <f t="shared" si="153"/>
        <v>274.56</v>
      </c>
      <c r="S2441" s="5">
        <f t="shared" si="154"/>
        <v>239.238</v>
      </c>
      <c r="T2441" s="7">
        <f t="shared" si="155"/>
        <v>0.46562656919645462</v>
      </c>
    </row>
    <row r="2442" spans="1:20" ht="15.5" x14ac:dyDescent="0.35">
      <c r="A2442" s="1">
        <v>1922</v>
      </c>
      <c r="B2442" s="2">
        <v>46351</v>
      </c>
      <c r="C2442" s="3">
        <f>YEAR(SalesDataTable[[#This Row],[Order Date]])</f>
        <v>2026</v>
      </c>
      <c r="D2442" s="8" t="str">
        <f>"Q"&amp;ROUNDUP(MONTH(SalesDataTable[[#This Row],[Order Date]])/3,0)</f>
        <v>Q4</v>
      </c>
      <c r="E2442" s="3">
        <f>MONTH(SalesDataTable[[#This Row],[Order Date]])</f>
        <v>11</v>
      </c>
      <c r="F2442" s="3" t="str">
        <f>TEXT(SalesDataTable[[#This Row],[Order Date]],"MMM")</f>
        <v>Nov</v>
      </c>
      <c r="G2442" s="3" t="s">
        <v>0</v>
      </c>
      <c r="H2442" s="3" t="s">
        <v>36</v>
      </c>
      <c r="I2442" s="3" t="s">
        <v>28</v>
      </c>
      <c r="J2442" s="3" t="s">
        <v>3</v>
      </c>
      <c r="K2442" s="3" t="s">
        <v>9</v>
      </c>
      <c r="L2442" s="3" t="s">
        <v>17</v>
      </c>
      <c r="M2442" s="4">
        <v>2</v>
      </c>
      <c r="N2442" s="5">
        <v>145.77000000000001</v>
      </c>
      <c r="O2442" s="6">
        <v>0.1</v>
      </c>
      <c r="P2442" s="5">
        <v>78.14</v>
      </c>
      <c r="Q2442" s="5">
        <f t="shared" si="152"/>
        <v>262.38600000000002</v>
      </c>
      <c r="R2442" s="5">
        <f t="shared" si="153"/>
        <v>156.28</v>
      </c>
      <c r="S2442" s="5">
        <f t="shared" si="154"/>
        <v>106.10600000000002</v>
      </c>
      <c r="T2442" s="7">
        <f t="shared" si="155"/>
        <v>0.40438895367893107</v>
      </c>
    </row>
    <row r="2443" spans="1:20" ht="15.5" x14ac:dyDescent="0.35">
      <c r="A2443" s="1">
        <v>2343</v>
      </c>
      <c r="B2443" s="2">
        <v>46351</v>
      </c>
      <c r="C2443" s="3">
        <f>YEAR(SalesDataTable[[#This Row],[Order Date]])</f>
        <v>2026</v>
      </c>
      <c r="D2443" s="8" t="str">
        <f>"Q"&amp;ROUNDUP(MONTH(SalesDataTable[[#This Row],[Order Date]])/3,0)</f>
        <v>Q4</v>
      </c>
      <c r="E2443" s="3">
        <f>MONTH(SalesDataTable[[#This Row],[Order Date]])</f>
        <v>11</v>
      </c>
      <c r="F2443" s="3" t="str">
        <f>TEXT(SalesDataTable[[#This Row],[Order Date]],"MMM")</f>
        <v>Nov</v>
      </c>
      <c r="G2443" s="3" t="s">
        <v>0</v>
      </c>
      <c r="H2443" s="3" t="s">
        <v>50</v>
      </c>
      <c r="I2443" s="3" t="s">
        <v>19</v>
      </c>
      <c r="J2443" s="3" t="s">
        <v>13</v>
      </c>
      <c r="K2443" s="3" t="s">
        <v>23</v>
      </c>
      <c r="L2443" s="3" t="s">
        <v>51</v>
      </c>
      <c r="M2443" s="4">
        <v>1</v>
      </c>
      <c r="N2443" s="5">
        <v>121.53</v>
      </c>
      <c r="O2443" s="6">
        <v>0.15</v>
      </c>
      <c r="P2443" s="5">
        <v>62.14</v>
      </c>
      <c r="Q2443" s="5">
        <f t="shared" si="152"/>
        <v>103.3005</v>
      </c>
      <c r="R2443" s="5">
        <f t="shared" si="153"/>
        <v>62.14</v>
      </c>
      <c r="S2443" s="5">
        <f t="shared" si="154"/>
        <v>41.160499999999999</v>
      </c>
      <c r="T2443" s="7">
        <f t="shared" si="155"/>
        <v>0.39845402490791426</v>
      </c>
    </row>
    <row r="2444" spans="1:20" ht="15.5" x14ac:dyDescent="0.35">
      <c r="A2444" s="1">
        <v>2466</v>
      </c>
      <c r="B2444" s="2">
        <v>46351</v>
      </c>
      <c r="C2444" s="3">
        <f>YEAR(SalesDataTable[[#This Row],[Order Date]])</f>
        <v>2026</v>
      </c>
      <c r="D2444" s="8" t="str">
        <f>"Q"&amp;ROUNDUP(MONTH(SalesDataTable[[#This Row],[Order Date]])/3,0)</f>
        <v>Q4</v>
      </c>
      <c r="E2444" s="3">
        <f>MONTH(SalesDataTable[[#This Row],[Order Date]])</f>
        <v>11</v>
      </c>
      <c r="F2444" s="3" t="str">
        <f>TEXT(SalesDataTable[[#This Row],[Order Date]],"MMM")</f>
        <v>Nov</v>
      </c>
      <c r="G2444" s="3" t="s">
        <v>11</v>
      </c>
      <c r="H2444" s="3" t="s">
        <v>12</v>
      </c>
      <c r="I2444" s="3" t="s">
        <v>2</v>
      </c>
      <c r="J2444" s="3" t="s">
        <v>16</v>
      </c>
      <c r="K2444" s="3" t="s">
        <v>4</v>
      </c>
      <c r="L2444" s="3" t="s">
        <v>26</v>
      </c>
      <c r="M2444" s="4">
        <v>2</v>
      </c>
      <c r="N2444" s="5">
        <v>40.51</v>
      </c>
      <c r="O2444" s="6">
        <v>0.05</v>
      </c>
      <c r="P2444" s="5">
        <v>16.45</v>
      </c>
      <c r="Q2444" s="5">
        <f t="shared" si="152"/>
        <v>76.968999999999994</v>
      </c>
      <c r="R2444" s="5">
        <f t="shared" si="153"/>
        <v>32.9</v>
      </c>
      <c r="S2444" s="5">
        <f t="shared" si="154"/>
        <v>44.068999999999996</v>
      </c>
      <c r="T2444" s="7">
        <f t="shared" si="155"/>
        <v>0.5725551845548208</v>
      </c>
    </row>
    <row r="2445" spans="1:20" ht="15.5" x14ac:dyDescent="0.35">
      <c r="A2445" s="1">
        <v>2647</v>
      </c>
      <c r="B2445" s="2">
        <v>46351</v>
      </c>
      <c r="C2445" s="3">
        <f>YEAR(SalesDataTable[[#This Row],[Order Date]])</f>
        <v>2026</v>
      </c>
      <c r="D2445" s="8" t="str">
        <f>"Q"&amp;ROUNDUP(MONTH(SalesDataTable[[#This Row],[Order Date]])/3,0)</f>
        <v>Q4</v>
      </c>
      <c r="E2445" s="3">
        <f>MONTH(SalesDataTable[[#This Row],[Order Date]])</f>
        <v>11</v>
      </c>
      <c r="F2445" s="3" t="str">
        <f>TEXT(SalesDataTable[[#This Row],[Order Date]],"MMM")</f>
        <v>Nov</v>
      </c>
      <c r="G2445" s="3" t="s">
        <v>11</v>
      </c>
      <c r="H2445" s="3" t="s">
        <v>25</v>
      </c>
      <c r="I2445" s="3" t="s">
        <v>2</v>
      </c>
      <c r="J2445" s="3" t="s">
        <v>13</v>
      </c>
      <c r="K2445" s="3" t="s">
        <v>9</v>
      </c>
      <c r="L2445" s="3" t="s">
        <v>46</v>
      </c>
      <c r="M2445" s="4">
        <v>1</v>
      </c>
      <c r="N2445" s="5">
        <v>70.099999999999994</v>
      </c>
      <c r="O2445" s="6">
        <v>0.15</v>
      </c>
      <c r="P2445" s="5">
        <v>32.28</v>
      </c>
      <c r="Q2445" s="5">
        <f t="shared" si="152"/>
        <v>59.584999999999994</v>
      </c>
      <c r="R2445" s="5">
        <f t="shared" si="153"/>
        <v>32.28</v>
      </c>
      <c r="S2445" s="5">
        <f t="shared" si="154"/>
        <v>27.304999999999993</v>
      </c>
      <c r="T2445" s="7">
        <f t="shared" si="155"/>
        <v>0.45825291600234952</v>
      </c>
    </row>
    <row r="2446" spans="1:20" ht="15.5" x14ac:dyDescent="0.35">
      <c r="A2446" s="1">
        <v>2958</v>
      </c>
      <c r="B2446" s="2">
        <v>46351</v>
      </c>
      <c r="C2446" s="3">
        <f>YEAR(SalesDataTable[[#This Row],[Order Date]])</f>
        <v>2026</v>
      </c>
      <c r="D2446" s="8" t="str">
        <f>"Q"&amp;ROUNDUP(MONTH(SalesDataTable[[#This Row],[Order Date]])/3,0)</f>
        <v>Q4</v>
      </c>
      <c r="E2446" s="3">
        <f>MONTH(SalesDataTable[[#This Row],[Order Date]])</f>
        <v>11</v>
      </c>
      <c r="F2446" s="3" t="str">
        <f>TEXT(SalesDataTable[[#This Row],[Order Date]],"MMM")</f>
        <v>Nov</v>
      </c>
      <c r="G2446" s="3" t="s">
        <v>6</v>
      </c>
      <c r="H2446" s="3" t="s">
        <v>43</v>
      </c>
      <c r="I2446" s="3" t="s">
        <v>28</v>
      </c>
      <c r="J2446" s="3" t="s">
        <v>13</v>
      </c>
      <c r="K2446" s="3" t="s">
        <v>9</v>
      </c>
      <c r="L2446" s="3" t="s">
        <v>17</v>
      </c>
      <c r="M2446" s="4">
        <v>1</v>
      </c>
      <c r="N2446" s="5">
        <v>144.25</v>
      </c>
      <c r="O2446" s="6">
        <v>0.1</v>
      </c>
      <c r="P2446" s="5">
        <v>79.55</v>
      </c>
      <c r="Q2446" s="5">
        <f t="shared" si="152"/>
        <v>129.82500000000002</v>
      </c>
      <c r="R2446" s="5">
        <f t="shared" si="153"/>
        <v>79.55</v>
      </c>
      <c r="S2446" s="5">
        <f t="shared" si="154"/>
        <v>50.27500000000002</v>
      </c>
      <c r="T2446" s="7">
        <f t="shared" si="155"/>
        <v>0.38725207009435791</v>
      </c>
    </row>
    <row r="2447" spans="1:20" ht="15.5" x14ac:dyDescent="0.35">
      <c r="A2447" s="1">
        <v>3527</v>
      </c>
      <c r="B2447" s="2">
        <v>46351</v>
      </c>
      <c r="C2447" s="3">
        <f>YEAR(SalesDataTable[[#This Row],[Order Date]])</f>
        <v>2026</v>
      </c>
      <c r="D2447" s="8" t="str">
        <f>"Q"&amp;ROUNDUP(MONTH(SalesDataTable[[#This Row],[Order Date]])/3,0)</f>
        <v>Q4</v>
      </c>
      <c r="E2447" s="3">
        <f>MONTH(SalesDataTable[[#This Row],[Order Date]])</f>
        <v>11</v>
      </c>
      <c r="F2447" s="3" t="str">
        <f>TEXT(SalesDataTable[[#This Row],[Order Date]],"MMM")</f>
        <v>Nov</v>
      </c>
      <c r="G2447" s="3" t="s">
        <v>6</v>
      </c>
      <c r="H2447" s="3" t="s">
        <v>27</v>
      </c>
      <c r="I2447" s="3" t="s">
        <v>28</v>
      </c>
      <c r="J2447" s="3" t="s">
        <v>3</v>
      </c>
      <c r="K2447" s="3" t="s">
        <v>9</v>
      </c>
      <c r="L2447" s="3" t="s">
        <v>17</v>
      </c>
      <c r="M2447" s="4">
        <v>4</v>
      </c>
      <c r="N2447" s="5">
        <v>146.19</v>
      </c>
      <c r="O2447" s="6">
        <v>0.1</v>
      </c>
      <c r="P2447" s="5">
        <v>79.569999999999993</v>
      </c>
      <c r="Q2447" s="5">
        <f t="shared" si="152"/>
        <v>526.28399999999999</v>
      </c>
      <c r="R2447" s="5">
        <f t="shared" si="153"/>
        <v>318.27999999999997</v>
      </c>
      <c r="S2447" s="5">
        <f t="shared" si="154"/>
        <v>208.00400000000002</v>
      </c>
      <c r="T2447" s="7">
        <f t="shared" si="155"/>
        <v>0.39523147198090769</v>
      </c>
    </row>
    <row r="2448" spans="1:20" ht="15.5" x14ac:dyDescent="0.35">
      <c r="A2448" s="1">
        <v>3729</v>
      </c>
      <c r="B2448" s="2">
        <v>46351</v>
      </c>
      <c r="C2448" s="3">
        <f>YEAR(SalesDataTable[[#This Row],[Order Date]])</f>
        <v>2026</v>
      </c>
      <c r="D2448" s="8" t="str">
        <f>"Q"&amp;ROUNDUP(MONTH(SalesDataTable[[#This Row],[Order Date]])/3,0)</f>
        <v>Q4</v>
      </c>
      <c r="E2448" s="3">
        <f>MONTH(SalesDataTable[[#This Row],[Order Date]])</f>
        <v>11</v>
      </c>
      <c r="F2448" s="3" t="str">
        <f>TEXT(SalesDataTable[[#This Row],[Order Date]],"MMM")</f>
        <v>Nov</v>
      </c>
      <c r="G2448" s="3" t="s">
        <v>0</v>
      </c>
      <c r="H2448" s="3" t="s">
        <v>36</v>
      </c>
      <c r="I2448" s="3" t="s">
        <v>2</v>
      </c>
      <c r="J2448" s="3" t="s">
        <v>13</v>
      </c>
      <c r="K2448" s="3" t="s">
        <v>23</v>
      </c>
      <c r="L2448" s="3" t="s">
        <v>40</v>
      </c>
      <c r="M2448" s="4">
        <v>1</v>
      </c>
      <c r="N2448" s="5">
        <v>81.89</v>
      </c>
      <c r="O2448" s="6">
        <v>0.05</v>
      </c>
      <c r="P2448" s="5">
        <v>38.33</v>
      </c>
      <c r="Q2448" s="5">
        <f t="shared" si="152"/>
        <v>77.79549999999999</v>
      </c>
      <c r="R2448" s="5">
        <f t="shared" si="153"/>
        <v>38.33</v>
      </c>
      <c r="S2448" s="5">
        <f t="shared" si="154"/>
        <v>39.465499999999992</v>
      </c>
      <c r="T2448" s="7">
        <f t="shared" si="155"/>
        <v>0.50729797996028048</v>
      </c>
    </row>
    <row r="2449" spans="1:20" ht="15.5" x14ac:dyDescent="0.35">
      <c r="A2449" s="1">
        <v>4961</v>
      </c>
      <c r="B2449" s="2">
        <v>46351</v>
      </c>
      <c r="C2449" s="3">
        <f>YEAR(SalesDataTable[[#This Row],[Order Date]])</f>
        <v>2026</v>
      </c>
      <c r="D2449" s="8" t="str">
        <f>"Q"&amp;ROUNDUP(MONTH(SalesDataTable[[#This Row],[Order Date]])/3,0)</f>
        <v>Q4</v>
      </c>
      <c r="E2449" s="3">
        <f>MONTH(SalesDataTable[[#This Row],[Order Date]])</f>
        <v>11</v>
      </c>
      <c r="F2449" s="3" t="str">
        <f>TEXT(SalesDataTable[[#This Row],[Order Date]],"MMM")</f>
        <v>Nov</v>
      </c>
      <c r="G2449" s="3" t="s">
        <v>11</v>
      </c>
      <c r="H2449" s="3" t="s">
        <v>12</v>
      </c>
      <c r="I2449" s="3" t="s">
        <v>19</v>
      </c>
      <c r="J2449" s="3" t="s">
        <v>13</v>
      </c>
      <c r="K2449" s="3" t="s">
        <v>23</v>
      </c>
      <c r="L2449" s="3" t="s">
        <v>29</v>
      </c>
      <c r="M2449" s="4">
        <v>2</v>
      </c>
      <c r="N2449" s="5">
        <v>194.78</v>
      </c>
      <c r="O2449" s="6">
        <v>0.15</v>
      </c>
      <c r="P2449" s="5">
        <v>102.51</v>
      </c>
      <c r="Q2449" s="5">
        <f t="shared" si="152"/>
        <v>331.12599999999998</v>
      </c>
      <c r="R2449" s="5">
        <f t="shared" si="153"/>
        <v>205.02</v>
      </c>
      <c r="S2449" s="5">
        <f t="shared" si="154"/>
        <v>126.10599999999997</v>
      </c>
      <c r="T2449" s="7">
        <f t="shared" si="155"/>
        <v>0.38083992196324051</v>
      </c>
    </row>
    <row r="2450" spans="1:20" ht="15.5" x14ac:dyDescent="0.35">
      <c r="A2450" s="1">
        <v>5034</v>
      </c>
      <c r="B2450" s="2">
        <v>46351</v>
      </c>
      <c r="C2450" s="3">
        <f>YEAR(SalesDataTable[[#This Row],[Order Date]])</f>
        <v>2026</v>
      </c>
      <c r="D2450" s="8" t="str">
        <f>"Q"&amp;ROUNDUP(MONTH(SalesDataTable[[#This Row],[Order Date]])/3,0)</f>
        <v>Q4</v>
      </c>
      <c r="E2450" s="3">
        <f>MONTH(SalesDataTable[[#This Row],[Order Date]])</f>
        <v>11</v>
      </c>
      <c r="F2450" s="3" t="str">
        <f>TEXT(SalesDataTable[[#This Row],[Order Date]],"MMM")</f>
        <v>Nov</v>
      </c>
      <c r="G2450" s="3" t="s">
        <v>6</v>
      </c>
      <c r="H2450" s="3" t="s">
        <v>49</v>
      </c>
      <c r="I2450" s="3" t="s">
        <v>2</v>
      </c>
      <c r="J2450" s="3" t="s">
        <v>3</v>
      </c>
      <c r="K2450" s="3" t="s">
        <v>9</v>
      </c>
      <c r="L2450" s="3" t="s">
        <v>17</v>
      </c>
      <c r="M2450" s="4">
        <v>1</v>
      </c>
      <c r="N2450" s="5">
        <v>141.63</v>
      </c>
      <c r="O2450" s="6">
        <v>0.05</v>
      </c>
      <c r="P2450" s="5">
        <v>77.17</v>
      </c>
      <c r="Q2450" s="5">
        <f t="shared" si="152"/>
        <v>134.54849999999999</v>
      </c>
      <c r="R2450" s="5">
        <f t="shared" si="153"/>
        <v>77.17</v>
      </c>
      <c r="S2450" s="5">
        <f t="shared" si="154"/>
        <v>57.378499999999988</v>
      </c>
      <c r="T2450" s="7">
        <f t="shared" si="155"/>
        <v>0.42645217152179321</v>
      </c>
    </row>
    <row r="2451" spans="1:20" ht="15.5" x14ac:dyDescent="0.35">
      <c r="A2451" s="1">
        <v>343</v>
      </c>
      <c r="B2451" s="2">
        <v>46352</v>
      </c>
      <c r="C2451" s="3">
        <f>YEAR(SalesDataTable[[#This Row],[Order Date]])</f>
        <v>2026</v>
      </c>
      <c r="D2451" s="8" t="str">
        <f>"Q"&amp;ROUNDUP(MONTH(SalesDataTable[[#This Row],[Order Date]])/3,0)</f>
        <v>Q4</v>
      </c>
      <c r="E2451" s="3">
        <f>MONTH(SalesDataTable[[#This Row],[Order Date]])</f>
        <v>11</v>
      </c>
      <c r="F2451" s="3" t="str">
        <f>TEXT(SalesDataTable[[#This Row],[Order Date]],"MMM")</f>
        <v>Nov</v>
      </c>
      <c r="G2451" s="3" t="s">
        <v>11</v>
      </c>
      <c r="H2451" s="3" t="s">
        <v>52</v>
      </c>
      <c r="I2451" s="3" t="s">
        <v>2</v>
      </c>
      <c r="J2451" s="3" t="s">
        <v>3</v>
      </c>
      <c r="K2451" s="3" t="s">
        <v>4</v>
      </c>
      <c r="L2451" s="3" t="s">
        <v>26</v>
      </c>
      <c r="M2451" s="4">
        <v>1</v>
      </c>
      <c r="N2451" s="5">
        <v>40.86</v>
      </c>
      <c r="O2451" s="6">
        <v>0.05</v>
      </c>
      <c r="P2451" s="5">
        <v>17.14</v>
      </c>
      <c r="Q2451" s="5">
        <f t="shared" si="152"/>
        <v>38.817</v>
      </c>
      <c r="R2451" s="5">
        <f t="shared" si="153"/>
        <v>17.14</v>
      </c>
      <c r="S2451" s="5">
        <f t="shared" si="154"/>
        <v>21.677</v>
      </c>
      <c r="T2451" s="7">
        <f t="shared" si="155"/>
        <v>0.55844088930107938</v>
      </c>
    </row>
    <row r="2452" spans="1:20" ht="15.5" x14ac:dyDescent="0.35">
      <c r="A2452" s="1">
        <v>405</v>
      </c>
      <c r="B2452" s="2">
        <v>46352</v>
      </c>
      <c r="C2452" s="3">
        <f>YEAR(SalesDataTable[[#This Row],[Order Date]])</f>
        <v>2026</v>
      </c>
      <c r="D2452" s="8" t="str">
        <f>"Q"&amp;ROUNDUP(MONTH(SalesDataTable[[#This Row],[Order Date]])/3,0)</f>
        <v>Q4</v>
      </c>
      <c r="E2452" s="3">
        <f>MONTH(SalesDataTable[[#This Row],[Order Date]])</f>
        <v>11</v>
      </c>
      <c r="F2452" s="3" t="str">
        <f>TEXT(SalesDataTable[[#This Row],[Order Date]],"MMM")</f>
        <v>Nov</v>
      </c>
      <c r="G2452" s="3" t="s">
        <v>20</v>
      </c>
      <c r="H2452" s="3" t="s">
        <v>33</v>
      </c>
      <c r="I2452" s="3" t="s">
        <v>2</v>
      </c>
      <c r="J2452" s="3" t="s">
        <v>13</v>
      </c>
      <c r="K2452" s="3" t="s">
        <v>9</v>
      </c>
      <c r="L2452" s="3" t="s">
        <v>17</v>
      </c>
      <c r="M2452" s="4">
        <v>1</v>
      </c>
      <c r="N2452" s="5">
        <v>141.61000000000001</v>
      </c>
      <c r="O2452" s="6">
        <v>0.05</v>
      </c>
      <c r="P2452" s="5">
        <v>77.7</v>
      </c>
      <c r="Q2452" s="5">
        <f t="shared" si="152"/>
        <v>134.52950000000001</v>
      </c>
      <c r="R2452" s="5">
        <f t="shared" si="153"/>
        <v>77.7</v>
      </c>
      <c r="S2452" s="5">
        <f t="shared" si="154"/>
        <v>56.82950000000001</v>
      </c>
      <c r="T2452" s="7">
        <f t="shared" si="155"/>
        <v>0.42243151130421214</v>
      </c>
    </row>
    <row r="2453" spans="1:20" ht="15.5" x14ac:dyDescent="0.35">
      <c r="A2453" s="1">
        <v>485</v>
      </c>
      <c r="B2453" s="2">
        <v>46352</v>
      </c>
      <c r="C2453" s="3">
        <f>YEAR(SalesDataTable[[#This Row],[Order Date]])</f>
        <v>2026</v>
      </c>
      <c r="D2453" s="8" t="str">
        <f>"Q"&amp;ROUNDUP(MONTH(SalesDataTable[[#This Row],[Order Date]])/3,0)</f>
        <v>Q4</v>
      </c>
      <c r="E2453" s="3">
        <f>MONTH(SalesDataTable[[#This Row],[Order Date]])</f>
        <v>11</v>
      </c>
      <c r="F2453" s="3" t="str">
        <f>TEXT(SalesDataTable[[#This Row],[Order Date]],"MMM")</f>
        <v>Nov</v>
      </c>
      <c r="G2453" s="3" t="s">
        <v>20</v>
      </c>
      <c r="H2453" s="3" t="s">
        <v>31</v>
      </c>
      <c r="I2453" s="3" t="s">
        <v>2</v>
      </c>
      <c r="J2453" s="3" t="s">
        <v>13</v>
      </c>
      <c r="K2453" s="3" t="s">
        <v>23</v>
      </c>
      <c r="L2453" s="3" t="s">
        <v>51</v>
      </c>
      <c r="M2453" s="4">
        <v>2</v>
      </c>
      <c r="N2453" s="5">
        <v>122.15</v>
      </c>
      <c r="O2453" s="6">
        <v>0.1</v>
      </c>
      <c r="P2453" s="5">
        <v>61.15</v>
      </c>
      <c r="Q2453" s="5">
        <f t="shared" si="152"/>
        <v>219.87</v>
      </c>
      <c r="R2453" s="5">
        <f t="shared" si="153"/>
        <v>122.3</v>
      </c>
      <c r="S2453" s="5">
        <f t="shared" si="154"/>
        <v>97.570000000000007</v>
      </c>
      <c r="T2453" s="7">
        <f t="shared" si="155"/>
        <v>0.44376222313185065</v>
      </c>
    </row>
    <row r="2454" spans="1:20" ht="15.5" x14ac:dyDescent="0.35">
      <c r="A2454" s="1">
        <v>807</v>
      </c>
      <c r="B2454" s="2">
        <v>46352</v>
      </c>
      <c r="C2454" s="3">
        <f>YEAR(SalesDataTable[[#This Row],[Order Date]])</f>
        <v>2026</v>
      </c>
      <c r="D2454" s="8" t="str">
        <f>"Q"&amp;ROUNDUP(MONTH(SalesDataTable[[#This Row],[Order Date]])/3,0)</f>
        <v>Q4</v>
      </c>
      <c r="E2454" s="3">
        <f>MONTH(SalesDataTable[[#This Row],[Order Date]])</f>
        <v>11</v>
      </c>
      <c r="F2454" s="3" t="str">
        <f>TEXT(SalesDataTable[[#This Row],[Order Date]],"MMM")</f>
        <v>Nov</v>
      </c>
      <c r="G2454" s="3" t="s">
        <v>11</v>
      </c>
      <c r="H2454" s="3" t="s">
        <v>25</v>
      </c>
      <c r="I2454" s="3" t="s">
        <v>19</v>
      </c>
      <c r="J2454" s="3" t="s">
        <v>3</v>
      </c>
      <c r="K2454" s="3" t="s">
        <v>14</v>
      </c>
      <c r="L2454" s="3" t="s">
        <v>44</v>
      </c>
      <c r="M2454" s="4">
        <v>5</v>
      </c>
      <c r="N2454" s="5">
        <v>130.24</v>
      </c>
      <c r="O2454" s="6">
        <v>0.1</v>
      </c>
      <c r="P2454" s="5">
        <v>66.75</v>
      </c>
      <c r="Q2454" s="5">
        <f t="shared" si="152"/>
        <v>586.08000000000004</v>
      </c>
      <c r="R2454" s="5">
        <f t="shared" si="153"/>
        <v>333.75</v>
      </c>
      <c r="S2454" s="5">
        <f t="shared" si="154"/>
        <v>252.33000000000004</v>
      </c>
      <c r="T2454" s="7">
        <f t="shared" si="155"/>
        <v>0.43053849303849306</v>
      </c>
    </row>
    <row r="2455" spans="1:20" ht="15.5" x14ac:dyDescent="0.35">
      <c r="A2455" s="1">
        <v>1666</v>
      </c>
      <c r="B2455" s="2">
        <v>46352</v>
      </c>
      <c r="C2455" s="3">
        <f>YEAR(SalesDataTable[[#This Row],[Order Date]])</f>
        <v>2026</v>
      </c>
      <c r="D2455" s="8" t="str">
        <f>"Q"&amp;ROUNDUP(MONTH(SalesDataTable[[#This Row],[Order Date]])/3,0)</f>
        <v>Q4</v>
      </c>
      <c r="E2455" s="3">
        <f>MONTH(SalesDataTable[[#This Row],[Order Date]])</f>
        <v>11</v>
      </c>
      <c r="F2455" s="3" t="str">
        <f>TEXT(SalesDataTable[[#This Row],[Order Date]],"MMM")</f>
        <v>Nov</v>
      </c>
      <c r="G2455" s="3" t="s">
        <v>0</v>
      </c>
      <c r="H2455" s="3" t="s">
        <v>50</v>
      </c>
      <c r="I2455" s="3" t="s">
        <v>8</v>
      </c>
      <c r="J2455" s="3" t="s">
        <v>3</v>
      </c>
      <c r="K2455" s="3" t="s">
        <v>4</v>
      </c>
      <c r="L2455" s="3" t="s">
        <v>22</v>
      </c>
      <c r="M2455" s="4">
        <v>3</v>
      </c>
      <c r="N2455" s="5">
        <v>50.18</v>
      </c>
      <c r="O2455" s="6">
        <v>0.1</v>
      </c>
      <c r="P2455" s="5">
        <v>23.12</v>
      </c>
      <c r="Q2455" s="5">
        <f t="shared" si="152"/>
        <v>135.48599999999999</v>
      </c>
      <c r="R2455" s="5">
        <f t="shared" si="153"/>
        <v>69.36</v>
      </c>
      <c r="S2455" s="5">
        <f t="shared" si="154"/>
        <v>66.125999999999991</v>
      </c>
      <c r="T2455" s="7">
        <f t="shared" si="155"/>
        <v>0.4880651875470528</v>
      </c>
    </row>
    <row r="2456" spans="1:20" ht="15.5" x14ac:dyDescent="0.35">
      <c r="A2456" s="1">
        <v>3442</v>
      </c>
      <c r="B2456" s="2">
        <v>46352</v>
      </c>
      <c r="C2456" s="3">
        <f>YEAR(SalesDataTable[[#This Row],[Order Date]])</f>
        <v>2026</v>
      </c>
      <c r="D2456" s="8" t="str">
        <f>"Q"&amp;ROUNDUP(MONTH(SalesDataTable[[#This Row],[Order Date]])/3,0)</f>
        <v>Q4</v>
      </c>
      <c r="E2456" s="3">
        <f>MONTH(SalesDataTable[[#This Row],[Order Date]])</f>
        <v>11</v>
      </c>
      <c r="F2456" s="3" t="str">
        <f>TEXT(SalesDataTable[[#This Row],[Order Date]],"MMM")</f>
        <v>Nov</v>
      </c>
      <c r="G2456" s="3" t="s">
        <v>0</v>
      </c>
      <c r="H2456" s="3" t="s">
        <v>36</v>
      </c>
      <c r="I2456" s="3" t="s">
        <v>19</v>
      </c>
      <c r="J2456" s="3" t="s">
        <v>13</v>
      </c>
      <c r="K2456" s="3" t="s">
        <v>34</v>
      </c>
      <c r="L2456" s="3" t="s">
        <v>45</v>
      </c>
      <c r="M2456" s="4">
        <v>2</v>
      </c>
      <c r="N2456" s="5">
        <v>50.93</v>
      </c>
      <c r="O2456" s="6">
        <v>0.15</v>
      </c>
      <c r="P2456" s="5">
        <v>22.35</v>
      </c>
      <c r="Q2456" s="5">
        <f t="shared" si="152"/>
        <v>86.581000000000003</v>
      </c>
      <c r="R2456" s="5">
        <f t="shared" si="153"/>
        <v>44.7</v>
      </c>
      <c r="S2456" s="5">
        <f t="shared" si="154"/>
        <v>41.881</v>
      </c>
      <c r="T2456" s="7">
        <f t="shared" si="155"/>
        <v>0.48372044674928677</v>
      </c>
    </row>
    <row r="2457" spans="1:20" ht="15.5" x14ac:dyDescent="0.35">
      <c r="A2457" s="1">
        <v>4177</v>
      </c>
      <c r="B2457" s="2">
        <v>46352</v>
      </c>
      <c r="C2457" s="3">
        <f>YEAR(SalesDataTable[[#This Row],[Order Date]])</f>
        <v>2026</v>
      </c>
      <c r="D2457" s="8" t="str">
        <f>"Q"&amp;ROUNDUP(MONTH(SalesDataTable[[#This Row],[Order Date]])/3,0)</f>
        <v>Q4</v>
      </c>
      <c r="E2457" s="3">
        <f>MONTH(SalesDataTable[[#This Row],[Order Date]])</f>
        <v>11</v>
      </c>
      <c r="F2457" s="3" t="str">
        <f>TEXT(SalesDataTable[[#This Row],[Order Date]],"MMM")</f>
        <v>Nov</v>
      </c>
      <c r="G2457" s="3" t="s">
        <v>11</v>
      </c>
      <c r="H2457" s="3" t="s">
        <v>39</v>
      </c>
      <c r="I2457" s="3" t="s">
        <v>2</v>
      </c>
      <c r="J2457" s="3" t="s">
        <v>16</v>
      </c>
      <c r="K2457" s="3" t="s">
        <v>4</v>
      </c>
      <c r="L2457" s="3" t="s">
        <v>22</v>
      </c>
      <c r="M2457" s="4">
        <v>1</v>
      </c>
      <c r="N2457" s="5">
        <v>49.6</v>
      </c>
      <c r="O2457" s="6">
        <v>0</v>
      </c>
      <c r="P2457" s="5">
        <v>22.62</v>
      </c>
      <c r="Q2457" s="5">
        <f t="shared" si="152"/>
        <v>49.6</v>
      </c>
      <c r="R2457" s="5">
        <f t="shared" si="153"/>
        <v>22.62</v>
      </c>
      <c r="S2457" s="5">
        <f t="shared" si="154"/>
        <v>26.98</v>
      </c>
      <c r="T2457" s="7">
        <f t="shared" si="155"/>
        <v>0.5439516129032258</v>
      </c>
    </row>
    <row r="2458" spans="1:20" ht="15.5" x14ac:dyDescent="0.35">
      <c r="A2458" s="1">
        <v>4659</v>
      </c>
      <c r="B2458" s="2">
        <v>46352</v>
      </c>
      <c r="C2458" s="3">
        <f>YEAR(SalesDataTable[[#This Row],[Order Date]])</f>
        <v>2026</v>
      </c>
      <c r="D2458" s="8" t="str">
        <f>"Q"&amp;ROUNDUP(MONTH(SalesDataTable[[#This Row],[Order Date]])/3,0)</f>
        <v>Q4</v>
      </c>
      <c r="E2458" s="3">
        <f>MONTH(SalesDataTable[[#This Row],[Order Date]])</f>
        <v>11</v>
      </c>
      <c r="F2458" s="3" t="str">
        <f>TEXT(SalesDataTable[[#This Row],[Order Date]],"MMM")</f>
        <v>Nov</v>
      </c>
      <c r="G2458" s="3" t="s">
        <v>6</v>
      </c>
      <c r="H2458" s="3" t="s">
        <v>41</v>
      </c>
      <c r="I2458" s="3" t="s">
        <v>8</v>
      </c>
      <c r="J2458" s="3" t="s">
        <v>16</v>
      </c>
      <c r="K2458" s="3" t="s">
        <v>23</v>
      </c>
      <c r="L2458" s="3" t="s">
        <v>40</v>
      </c>
      <c r="M2458" s="4">
        <v>3</v>
      </c>
      <c r="N2458" s="5">
        <v>83.3</v>
      </c>
      <c r="O2458" s="6">
        <v>0.15</v>
      </c>
      <c r="P2458" s="5">
        <v>38.74</v>
      </c>
      <c r="Q2458" s="5">
        <f t="shared" si="152"/>
        <v>212.41499999999996</v>
      </c>
      <c r="R2458" s="5">
        <f t="shared" si="153"/>
        <v>116.22</v>
      </c>
      <c r="S2458" s="5">
        <f t="shared" si="154"/>
        <v>96.194999999999965</v>
      </c>
      <c r="T2458" s="7">
        <f t="shared" si="155"/>
        <v>0.45286349834051259</v>
      </c>
    </row>
    <row r="2459" spans="1:20" ht="15.5" x14ac:dyDescent="0.35">
      <c r="A2459" s="1">
        <v>4667</v>
      </c>
      <c r="B2459" s="2">
        <v>46352</v>
      </c>
      <c r="C2459" s="3">
        <f>YEAR(SalesDataTable[[#This Row],[Order Date]])</f>
        <v>2026</v>
      </c>
      <c r="D2459" s="8" t="str">
        <f>"Q"&amp;ROUNDUP(MONTH(SalesDataTable[[#This Row],[Order Date]])/3,0)</f>
        <v>Q4</v>
      </c>
      <c r="E2459" s="3">
        <f>MONTH(SalesDataTable[[#This Row],[Order Date]])</f>
        <v>11</v>
      </c>
      <c r="F2459" s="3" t="str">
        <f>TEXT(SalesDataTable[[#This Row],[Order Date]],"MMM")</f>
        <v>Nov</v>
      </c>
      <c r="G2459" s="3" t="s">
        <v>6</v>
      </c>
      <c r="H2459" s="3" t="s">
        <v>49</v>
      </c>
      <c r="I2459" s="3" t="s">
        <v>28</v>
      </c>
      <c r="J2459" s="3" t="s">
        <v>16</v>
      </c>
      <c r="K2459" s="3" t="s">
        <v>14</v>
      </c>
      <c r="L2459" s="3" t="s">
        <v>15</v>
      </c>
      <c r="M2459" s="4">
        <v>1</v>
      </c>
      <c r="N2459" s="5">
        <v>35.89</v>
      </c>
      <c r="O2459" s="6">
        <v>0.05</v>
      </c>
      <c r="P2459" s="5">
        <v>13.53</v>
      </c>
      <c r="Q2459" s="5">
        <f t="shared" si="152"/>
        <v>34.095500000000001</v>
      </c>
      <c r="R2459" s="5">
        <f t="shared" si="153"/>
        <v>13.53</v>
      </c>
      <c r="S2459" s="5">
        <f t="shared" si="154"/>
        <v>20.5655</v>
      </c>
      <c r="T2459" s="7">
        <f t="shared" si="155"/>
        <v>0.60317343931017287</v>
      </c>
    </row>
    <row r="2460" spans="1:20" ht="15.5" x14ac:dyDescent="0.35">
      <c r="A2460" s="1">
        <v>197</v>
      </c>
      <c r="B2460" s="2">
        <v>46353</v>
      </c>
      <c r="C2460" s="3">
        <f>YEAR(SalesDataTable[[#This Row],[Order Date]])</f>
        <v>2026</v>
      </c>
      <c r="D2460" s="8" t="str">
        <f>"Q"&amp;ROUNDUP(MONTH(SalesDataTable[[#This Row],[Order Date]])/3,0)</f>
        <v>Q4</v>
      </c>
      <c r="E2460" s="3">
        <f>MONTH(SalesDataTable[[#This Row],[Order Date]])</f>
        <v>11</v>
      </c>
      <c r="F2460" s="3" t="str">
        <f>TEXT(SalesDataTable[[#This Row],[Order Date]],"MMM")</f>
        <v>Nov</v>
      </c>
      <c r="G2460" s="3" t="s">
        <v>20</v>
      </c>
      <c r="H2460" s="3" t="s">
        <v>21</v>
      </c>
      <c r="I2460" s="3" t="s">
        <v>19</v>
      </c>
      <c r="J2460" s="3" t="s">
        <v>13</v>
      </c>
      <c r="K2460" s="3" t="s">
        <v>23</v>
      </c>
      <c r="L2460" s="3" t="s">
        <v>29</v>
      </c>
      <c r="M2460" s="4">
        <v>1</v>
      </c>
      <c r="N2460" s="5">
        <v>195.32</v>
      </c>
      <c r="O2460" s="6">
        <v>0</v>
      </c>
      <c r="P2460" s="5">
        <v>103.21</v>
      </c>
      <c r="Q2460" s="5">
        <f t="shared" si="152"/>
        <v>195.32</v>
      </c>
      <c r="R2460" s="5">
        <f t="shared" si="153"/>
        <v>103.21</v>
      </c>
      <c r="S2460" s="5">
        <f t="shared" si="154"/>
        <v>92.11</v>
      </c>
      <c r="T2460" s="7">
        <f t="shared" si="155"/>
        <v>0.47158509113250052</v>
      </c>
    </row>
    <row r="2461" spans="1:20" ht="15.5" x14ac:dyDescent="0.35">
      <c r="A2461" s="1">
        <v>361</v>
      </c>
      <c r="B2461" s="2">
        <v>46353</v>
      </c>
      <c r="C2461" s="3">
        <f>YEAR(SalesDataTable[[#This Row],[Order Date]])</f>
        <v>2026</v>
      </c>
      <c r="D2461" s="8" t="str">
        <f>"Q"&amp;ROUNDUP(MONTH(SalesDataTable[[#This Row],[Order Date]])/3,0)</f>
        <v>Q4</v>
      </c>
      <c r="E2461" s="3">
        <f>MONTH(SalesDataTable[[#This Row],[Order Date]])</f>
        <v>11</v>
      </c>
      <c r="F2461" s="3" t="str">
        <f>TEXT(SalesDataTable[[#This Row],[Order Date]],"MMM")</f>
        <v>Nov</v>
      </c>
      <c r="G2461" s="3" t="s">
        <v>6</v>
      </c>
      <c r="H2461" s="3" t="s">
        <v>27</v>
      </c>
      <c r="I2461" s="3" t="s">
        <v>2</v>
      </c>
      <c r="J2461" s="3" t="s">
        <v>3</v>
      </c>
      <c r="K2461" s="3" t="s">
        <v>14</v>
      </c>
      <c r="L2461" s="3" t="s">
        <v>15</v>
      </c>
      <c r="M2461" s="4">
        <v>1</v>
      </c>
      <c r="N2461" s="5">
        <v>36.36</v>
      </c>
      <c r="O2461" s="6">
        <v>0.05</v>
      </c>
      <c r="P2461" s="5">
        <v>13.33</v>
      </c>
      <c r="Q2461" s="5">
        <f t="shared" si="152"/>
        <v>34.541999999999994</v>
      </c>
      <c r="R2461" s="5">
        <f t="shared" si="153"/>
        <v>13.33</v>
      </c>
      <c r="S2461" s="5">
        <f t="shared" si="154"/>
        <v>21.211999999999996</v>
      </c>
      <c r="T2461" s="7">
        <f t="shared" si="155"/>
        <v>0.61409298824619307</v>
      </c>
    </row>
    <row r="2462" spans="1:20" ht="15.5" x14ac:dyDescent="0.35">
      <c r="A2462" s="1">
        <v>841</v>
      </c>
      <c r="B2462" s="2">
        <v>46353</v>
      </c>
      <c r="C2462" s="3">
        <f>YEAR(SalesDataTable[[#This Row],[Order Date]])</f>
        <v>2026</v>
      </c>
      <c r="D2462" s="8" t="str">
        <f>"Q"&amp;ROUNDUP(MONTH(SalesDataTable[[#This Row],[Order Date]])/3,0)</f>
        <v>Q4</v>
      </c>
      <c r="E2462" s="3">
        <f>MONTH(SalesDataTable[[#This Row],[Order Date]])</f>
        <v>11</v>
      </c>
      <c r="F2462" s="3" t="str">
        <f>TEXT(SalesDataTable[[#This Row],[Order Date]],"MMM")</f>
        <v>Nov</v>
      </c>
      <c r="G2462" s="3" t="s">
        <v>6</v>
      </c>
      <c r="H2462" s="3" t="s">
        <v>43</v>
      </c>
      <c r="I2462" s="3" t="s">
        <v>2</v>
      </c>
      <c r="J2462" s="3" t="s">
        <v>3</v>
      </c>
      <c r="K2462" s="3" t="s">
        <v>14</v>
      </c>
      <c r="L2462" s="3" t="s">
        <v>15</v>
      </c>
      <c r="M2462" s="4">
        <v>2</v>
      </c>
      <c r="N2462" s="5">
        <v>35.85</v>
      </c>
      <c r="O2462" s="6">
        <v>0.05</v>
      </c>
      <c r="P2462" s="5">
        <v>13.69</v>
      </c>
      <c r="Q2462" s="5">
        <f t="shared" si="152"/>
        <v>68.114999999999995</v>
      </c>
      <c r="R2462" s="5">
        <f t="shared" si="153"/>
        <v>27.38</v>
      </c>
      <c r="S2462" s="5">
        <f t="shared" si="154"/>
        <v>40.734999999999999</v>
      </c>
      <c r="T2462" s="7">
        <f t="shared" si="155"/>
        <v>0.59803273875064233</v>
      </c>
    </row>
    <row r="2463" spans="1:20" ht="15.5" x14ac:dyDescent="0.35">
      <c r="A2463" s="1">
        <v>903</v>
      </c>
      <c r="B2463" s="2">
        <v>46353</v>
      </c>
      <c r="C2463" s="3">
        <f>YEAR(SalesDataTable[[#This Row],[Order Date]])</f>
        <v>2026</v>
      </c>
      <c r="D2463" s="8" t="str">
        <f>"Q"&amp;ROUNDUP(MONTH(SalesDataTable[[#This Row],[Order Date]])/3,0)</f>
        <v>Q4</v>
      </c>
      <c r="E2463" s="3">
        <f>MONTH(SalesDataTable[[#This Row],[Order Date]])</f>
        <v>11</v>
      </c>
      <c r="F2463" s="3" t="str">
        <f>TEXT(SalesDataTable[[#This Row],[Order Date]],"MMM")</f>
        <v>Nov</v>
      </c>
      <c r="G2463" s="3" t="s">
        <v>20</v>
      </c>
      <c r="H2463" s="3" t="s">
        <v>33</v>
      </c>
      <c r="I2463" s="3" t="s">
        <v>2</v>
      </c>
      <c r="J2463" s="3" t="s">
        <v>13</v>
      </c>
      <c r="K2463" s="3" t="s">
        <v>14</v>
      </c>
      <c r="L2463" s="3" t="s">
        <v>32</v>
      </c>
      <c r="M2463" s="4">
        <v>4</v>
      </c>
      <c r="N2463" s="5">
        <v>46.73</v>
      </c>
      <c r="O2463" s="6">
        <v>0</v>
      </c>
      <c r="P2463" s="5">
        <v>17.989999999999998</v>
      </c>
      <c r="Q2463" s="5">
        <f t="shared" si="152"/>
        <v>186.92</v>
      </c>
      <c r="R2463" s="5">
        <f t="shared" si="153"/>
        <v>71.959999999999994</v>
      </c>
      <c r="S2463" s="5">
        <f t="shared" si="154"/>
        <v>114.96</v>
      </c>
      <c r="T2463" s="7">
        <f t="shared" si="155"/>
        <v>0.61502246950567085</v>
      </c>
    </row>
    <row r="2464" spans="1:20" ht="15.5" x14ac:dyDescent="0.35">
      <c r="A2464" s="1">
        <v>1278</v>
      </c>
      <c r="B2464" s="2">
        <v>46353</v>
      </c>
      <c r="C2464" s="3">
        <f>YEAR(SalesDataTable[[#This Row],[Order Date]])</f>
        <v>2026</v>
      </c>
      <c r="D2464" s="8" t="str">
        <f>"Q"&amp;ROUNDUP(MONTH(SalesDataTable[[#This Row],[Order Date]])/3,0)</f>
        <v>Q4</v>
      </c>
      <c r="E2464" s="3">
        <f>MONTH(SalesDataTable[[#This Row],[Order Date]])</f>
        <v>11</v>
      </c>
      <c r="F2464" s="3" t="str">
        <f>TEXT(SalesDataTable[[#This Row],[Order Date]],"MMM")</f>
        <v>Nov</v>
      </c>
      <c r="G2464" s="3" t="s">
        <v>20</v>
      </c>
      <c r="H2464" s="3" t="s">
        <v>47</v>
      </c>
      <c r="I2464" s="3" t="s">
        <v>19</v>
      </c>
      <c r="J2464" s="3" t="s">
        <v>3</v>
      </c>
      <c r="K2464" s="3" t="s">
        <v>9</v>
      </c>
      <c r="L2464" s="3" t="s">
        <v>17</v>
      </c>
      <c r="M2464" s="4">
        <v>3</v>
      </c>
      <c r="N2464" s="5">
        <v>143.72</v>
      </c>
      <c r="O2464" s="6">
        <v>0.15</v>
      </c>
      <c r="P2464" s="5">
        <v>78.56</v>
      </c>
      <c r="Q2464" s="5">
        <f t="shared" si="152"/>
        <v>366.48599999999999</v>
      </c>
      <c r="R2464" s="5">
        <f t="shared" si="153"/>
        <v>235.68</v>
      </c>
      <c r="S2464" s="5">
        <f t="shared" si="154"/>
        <v>130.80599999999998</v>
      </c>
      <c r="T2464" s="7">
        <f t="shared" si="155"/>
        <v>0.35691950033561987</v>
      </c>
    </row>
    <row r="2465" spans="1:20" ht="15.5" x14ac:dyDescent="0.35">
      <c r="A2465" s="1">
        <v>2091</v>
      </c>
      <c r="B2465" s="2">
        <v>46353</v>
      </c>
      <c r="C2465" s="3">
        <f>YEAR(SalesDataTable[[#This Row],[Order Date]])</f>
        <v>2026</v>
      </c>
      <c r="D2465" s="8" t="str">
        <f>"Q"&amp;ROUNDUP(MONTH(SalesDataTable[[#This Row],[Order Date]])/3,0)</f>
        <v>Q4</v>
      </c>
      <c r="E2465" s="3">
        <f>MONTH(SalesDataTable[[#This Row],[Order Date]])</f>
        <v>11</v>
      </c>
      <c r="F2465" s="3" t="str">
        <f>TEXT(SalesDataTable[[#This Row],[Order Date]],"MMM")</f>
        <v>Nov</v>
      </c>
      <c r="G2465" s="3" t="s">
        <v>6</v>
      </c>
      <c r="H2465" s="3" t="s">
        <v>43</v>
      </c>
      <c r="I2465" s="3" t="s">
        <v>28</v>
      </c>
      <c r="J2465" s="3" t="s">
        <v>13</v>
      </c>
      <c r="K2465" s="3" t="s">
        <v>34</v>
      </c>
      <c r="L2465" s="3" t="s">
        <v>42</v>
      </c>
      <c r="M2465" s="4">
        <v>1</v>
      </c>
      <c r="N2465" s="5">
        <v>35.590000000000003</v>
      </c>
      <c r="O2465" s="6">
        <v>0</v>
      </c>
      <c r="P2465" s="5">
        <v>13.57</v>
      </c>
      <c r="Q2465" s="5">
        <f t="shared" si="152"/>
        <v>35.590000000000003</v>
      </c>
      <c r="R2465" s="5">
        <f t="shared" si="153"/>
        <v>13.57</v>
      </c>
      <c r="S2465" s="5">
        <f t="shared" si="154"/>
        <v>22.020000000000003</v>
      </c>
      <c r="T2465" s="7">
        <f t="shared" si="155"/>
        <v>0.61871312166338865</v>
      </c>
    </row>
    <row r="2466" spans="1:20" ht="15.5" x14ac:dyDescent="0.35">
      <c r="A2466" s="1">
        <v>3070</v>
      </c>
      <c r="B2466" s="2">
        <v>46353</v>
      </c>
      <c r="C2466" s="3">
        <f>YEAR(SalesDataTable[[#This Row],[Order Date]])</f>
        <v>2026</v>
      </c>
      <c r="D2466" s="8" t="str">
        <f>"Q"&amp;ROUNDUP(MONTH(SalesDataTable[[#This Row],[Order Date]])/3,0)</f>
        <v>Q4</v>
      </c>
      <c r="E2466" s="3">
        <f>MONTH(SalesDataTable[[#This Row],[Order Date]])</f>
        <v>11</v>
      </c>
      <c r="F2466" s="3" t="str">
        <f>TEXT(SalesDataTable[[#This Row],[Order Date]],"MMM")</f>
        <v>Nov</v>
      </c>
      <c r="G2466" s="3" t="s">
        <v>20</v>
      </c>
      <c r="H2466" s="3" t="s">
        <v>47</v>
      </c>
      <c r="I2466" s="3" t="s">
        <v>28</v>
      </c>
      <c r="J2466" s="3" t="s">
        <v>3</v>
      </c>
      <c r="K2466" s="3" t="s">
        <v>9</v>
      </c>
      <c r="L2466" s="3" t="s">
        <v>46</v>
      </c>
      <c r="M2466" s="4">
        <v>4</v>
      </c>
      <c r="N2466" s="5">
        <v>71.11</v>
      </c>
      <c r="O2466" s="6">
        <v>0.05</v>
      </c>
      <c r="P2466" s="5">
        <v>32.25</v>
      </c>
      <c r="Q2466" s="5">
        <f t="shared" si="152"/>
        <v>270.21799999999996</v>
      </c>
      <c r="R2466" s="5">
        <f t="shared" si="153"/>
        <v>129</v>
      </c>
      <c r="S2466" s="5">
        <f t="shared" si="154"/>
        <v>141.21799999999996</v>
      </c>
      <c r="T2466" s="7">
        <f t="shared" si="155"/>
        <v>0.52260767232382732</v>
      </c>
    </row>
    <row r="2467" spans="1:20" ht="15.5" x14ac:dyDescent="0.35">
      <c r="A2467" s="1">
        <v>4007</v>
      </c>
      <c r="B2467" s="2">
        <v>46353</v>
      </c>
      <c r="C2467" s="3">
        <f>YEAR(SalesDataTable[[#This Row],[Order Date]])</f>
        <v>2026</v>
      </c>
      <c r="D2467" s="8" t="str">
        <f>"Q"&amp;ROUNDUP(MONTH(SalesDataTable[[#This Row],[Order Date]])/3,0)</f>
        <v>Q4</v>
      </c>
      <c r="E2467" s="3">
        <f>MONTH(SalesDataTable[[#This Row],[Order Date]])</f>
        <v>11</v>
      </c>
      <c r="F2467" s="3" t="str">
        <f>TEXT(SalesDataTable[[#This Row],[Order Date]],"MMM")</f>
        <v>Nov</v>
      </c>
      <c r="G2467" s="3" t="s">
        <v>0</v>
      </c>
      <c r="H2467" s="3" t="s">
        <v>36</v>
      </c>
      <c r="I2467" s="3" t="s">
        <v>28</v>
      </c>
      <c r="J2467" s="3" t="s">
        <v>16</v>
      </c>
      <c r="K2467" s="3" t="s">
        <v>4</v>
      </c>
      <c r="L2467" s="3" t="s">
        <v>22</v>
      </c>
      <c r="M2467" s="4">
        <v>5</v>
      </c>
      <c r="N2467" s="5">
        <v>51.04</v>
      </c>
      <c r="O2467" s="6">
        <v>0</v>
      </c>
      <c r="P2467" s="5">
        <v>22.69</v>
      </c>
      <c r="Q2467" s="5">
        <f t="shared" si="152"/>
        <v>255.2</v>
      </c>
      <c r="R2467" s="5">
        <f t="shared" si="153"/>
        <v>113.45</v>
      </c>
      <c r="S2467" s="5">
        <f t="shared" si="154"/>
        <v>141.75</v>
      </c>
      <c r="T2467" s="7">
        <f t="shared" si="155"/>
        <v>0.55544670846394983</v>
      </c>
    </row>
    <row r="2468" spans="1:20" ht="15.5" x14ac:dyDescent="0.35">
      <c r="A2468" s="1">
        <v>4488</v>
      </c>
      <c r="B2468" s="2">
        <v>46353</v>
      </c>
      <c r="C2468" s="3">
        <f>YEAR(SalesDataTable[[#This Row],[Order Date]])</f>
        <v>2026</v>
      </c>
      <c r="D2468" s="8" t="str">
        <f>"Q"&amp;ROUNDUP(MONTH(SalesDataTable[[#This Row],[Order Date]])/3,0)</f>
        <v>Q4</v>
      </c>
      <c r="E2468" s="3">
        <f>MONTH(SalesDataTable[[#This Row],[Order Date]])</f>
        <v>11</v>
      </c>
      <c r="F2468" s="3" t="str">
        <f>TEXT(SalesDataTable[[#This Row],[Order Date]],"MMM")</f>
        <v>Nov</v>
      </c>
      <c r="G2468" s="3" t="s">
        <v>6</v>
      </c>
      <c r="H2468" s="3" t="s">
        <v>49</v>
      </c>
      <c r="I2468" s="3" t="s">
        <v>19</v>
      </c>
      <c r="J2468" s="3" t="s">
        <v>3</v>
      </c>
      <c r="K2468" s="3" t="s">
        <v>14</v>
      </c>
      <c r="L2468" s="3" t="s">
        <v>48</v>
      </c>
      <c r="M2468" s="4">
        <v>3</v>
      </c>
      <c r="N2468" s="5">
        <v>161.66</v>
      </c>
      <c r="O2468" s="6">
        <v>0.05</v>
      </c>
      <c r="P2468" s="5">
        <v>88.3</v>
      </c>
      <c r="Q2468" s="5">
        <f t="shared" si="152"/>
        <v>460.73099999999999</v>
      </c>
      <c r="R2468" s="5">
        <f t="shared" si="153"/>
        <v>264.89999999999998</v>
      </c>
      <c r="S2468" s="5">
        <f t="shared" si="154"/>
        <v>195.83100000000002</v>
      </c>
      <c r="T2468" s="7">
        <f t="shared" si="155"/>
        <v>0.42504411467863029</v>
      </c>
    </row>
    <row r="2469" spans="1:20" ht="15.5" x14ac:dyDescent="0.35">
      <c r="A2469" s="1">
        <v>5159</v>
      </c>
      <c r="B2469" s="2">
        <v>46353</v>
      </c>
      <c r="C2469" s="3">
        <f>YEAR(SalesDataTable[[#This Row],[Order Date]])</f>
        <v>2026</v>
      </c>
      <c r="D2469" s="8" t="str">
        <f>"Q"&amp;ROUNDUP(MONTH(SalesDataTable[[#This Row],[Order Date]])/3,0)</f>
        <v>Q4</v>
      </c>
      <c r="E2469" s="3">
        <f>MONTH(SalesDataTable[[#This Row],[Order Date]])</f>
        <v>11</v>
      </c>
      <c r="F2469" s="3" t="str">
        <f>TEXT(SalesDataTable[[#This Row],[Order Date]],"MMM")</f>
        <v>Nov</v>
      </c>
      <c r="G2469" s="3" t="s">
        <v>20</v>
      </c>
      <c r="H2469" s="3" t="s">
        <v>47</v>
      </c>
      <c r="I2469" s="3" t="s">
        <v>2</v>
      </c>
      <c r="J2469" s="3" t="s">
        <v>16</v>
      </c>
      <c r="K2469" s="3" t="s">
        <v>23</v>
      </c>
      <c r="L2469" s="3" t="s">
        <v>40</v>
      </c>
      <c r="M2469" s="4">
        <v>2</v>
      </c>
      <c r="N2469" s="5">
        <v>80.400000000000006</v>
      </c>
      <c r="O2469" s="6">
        <v>0.15</v>
      </c>
      <c r="P2469" s="5">
        <v>38.869999999999997</v>
      </c>
      <c r="Q2469" s="5">
        <f t="shared" si="152"/>
        <v>136.68</v>
      </c>
      <c r="R2469" s="5">
        <f t="shared" si="153"/>
        <v>77.739999999999995</v>
      </c>
      <c r="S2469" s="5">
        <f t="shared" si="154"/>
        <v>58.940000000000012</v>
      </c>
      <c r="T2469" s="7">
        <f t="shared" si="155"/>
        <v>0.43122622183201648</v>
      </c>
    </row>
    <row r="2470" spans="1:20" ht="15.5" x14ac:dyDescent="0.35">
      <c r="A2470" s="1">
        <v>669</v>
      </c>
      <c r="B2470" s="2">
        <v>46354</v>
      </c>
      <c r="C2470" s="3">
        <f>YEAR(SalesDataTable[[#This Row],[Order Date]])</f>
        <v>2026</v>
      </c>
      <c r="D2470" s="8" t="str">
        <f>"Q"&amp;ROUNDUP(MONTH(SalesDataTable[[#This Row],[Order Date]])/3,0)</f>
        <v>Q4</v>
      </c>
      <c r="E2470" s="3">
        <f>MONTH(SalesDataTable[[#This Row],[Order Date]])</f>
        <v>11</v>
      </c>
      <c r="F2470" s="3" t="str">
        <f>TEXT(SalesDataTable[[#This Row],[Order Date]],"MMM")</f>
        <v>Nov</v>
      </c>
      <c r="G2470" s="3" t="s">
        <v>11</v>
      </c>
      <c r="H2470" s="3" t="s">
        <v>18</v>
      </c>
      <c r="I2470" s="3" t="s">
        <v>2</v>
      </c>
      <c r="J2470" s="3" t="s">
        <v>3</v>
      </c>
      <c r="K2470" s="3" t="s">
        <v>34</v>
      </c>
      <c r="L2470" s="3" t="s">
        <v>42</v>
      </c>
      <c r="M2470" s="4">
        <v>3</v>
      </c>
      <c r="N2470" s="5">
        <v>36.81</v>
      </c>
      <c r="O2470" s="6">
        <v>0.05</v>
      </c>
      <c r="P2470" s="5">
        <v>13.82</v>
      </c>
      <c r="Q2470" s="5">
        <f t="shared" si="152"/>
        <v>104.9085</v>
      </c>
      <c r="R2470" s="5">
        <f t="shared" si="153"/>
        <v>41.46</v>
      </c>
      <c r="S2470" s="5">
        <f t="shared" si="154"/>
        <v>63.448500000000003</v>
      </c>
      <c r="T2470" s="7">
        <f t="shared" si="155"/>
        <v>0.60479846723573405</v>
      </c>
    </row>
    <row r="2471" spans="1:20" ht="15.5" x14ac:dyDescent="0.35">
      <c r="A2471" s="1">
        <v>686</v>
      </c>
      <c r="B2471" s="2">
        <v>46354</v>
      </c>
      <c r="C2471" s="3">
        <f>YEAR(SalesDataTable[[#This Row],[Order Date]])</f>
        <v>2026</v>
      </c>
      <c r="D2471" s="8" t="str">
        <f>"Q"&amp;ROUNDUP(MONTH(SalesDataTable[[#This Row],[Order Date]])/3,0)</f>
        <v>Q4</v>
      </c>
      <c r="E2471" s="3">
        <f>MONTH(SalesDataTable[[#This Row],[Order Date]])</f>
        <v>11</v>
      </c>
      <c r="F2471" s="3" t="str">
        <f>TEXT(SalesDataTable[[#This Row],[Order Date]],"MMM")</f>
        <v>Nov</v>
      </c>
      <c r="G2471" s="3" t="s">
        <v>6</v>
      </c>
      <c r="H2471" s="3" t="s">
        <v>43</v>
      </c>
      <c r="I2471" s="3" t="s">
        <v>28</v>
      </c>
      <c r="J2471" s="3" t="s">
        <v>3</v>
      </c>
      <c r="K2471" s="3" t="s">
        <v>14</v>
      </c>
      <c r="L2471" s="3" t="s">
        <v>44</v>
      </c>
      <c r="M2471" s="4">
        <v>2</v>
      </c>
      <c r="N2471" s="5">
        <v>132.61000000000001</v>
      </c>
      <c r="O2471" s="6">
        <v>0.1</v>
      </c>
      <c r="P2471" s="5">
        <v>67.3</v>
      </c>
      <c r="Q2471" s="5">
        <f t="shared" si="152"/>
        <v>238.69800000000004</v>
      </c>
      <c r="R2471" s="5">
        <f t="shared" si="153"/>
        <v>134.6</v>
      </c>
      <c r="S2471" s="5">
        <f t="shared" si="154"/>
        <v>104.09800000000004</v>
      </c>
      <c r="T2471" s="7">
        <f t="shared" si="155"/>
        <v>0.43610755012610086</v>
      </c>
    </row>
    <row r="2472" spans="1:20" ht="15.5" x14ac:dyDescent="0.35">
      <c r="A2472" s="1">
        <v>990</v>
      </c>
      <c r="B2472" s="2">
        <v>46354</v>
      </c>
      <c r="C2472" s="3">
        <f>YEAR(SalesDataTable[[#This Row],[Order Date]])</f>
        <v>2026</v>
      </c>
      <c r="D2472" s="8" t="str">
        <f>"Q"&amp;ROUNDUP(MONTH(SalesDataTable[[#This Row],[Order Date]])/3,0)</f>
        <v>Q4</v>
      </c>
      <c r="E2472" s="3">
        <f>MONTH(SalesDataTable[[#This Row],[Order Date]])</f>
        <v>11</v>
      </c>
      <c r="F2472" s="3" t="str">
        <f>TEXT(SalesDataTable[[#This Row],[Order Date]],"MMM")</f>
        <v>Nov</v>
      </c>
      <c r="G2472" s="3" t="s">
        <v>0</v>
      </c>
      <c r="H2472" s="3" t="s">
        <v>50</v>
      </c>
      <c r="I2472" s="3" t="s">
        <v>2</v>
      </c>
      <c r="J2472" s="3" t="s">
        <v>3</v>
      </c>
      <c r="K2472" s="3" t="s">
        <v>4</v>
      </c>
      <c r="L2472" s="3" t="s">
        <v>26</v>
      </c>
      <c r="M2472" s="4">
        <v>5</v>
      </c>
      <c r="N2472" s="5">
        <v>39.79</v>
      </c>
      <c r="O2472" s="6">
        <v>0.1</v>
      </c>
      <c r="P2472" s="5">
        <v>17.09</v>
      </c>
      <c r="Q2472" s="5">
        <f t="shared" si="152"/>
        <v>179.05500000000001</v>
      </c>
      <c r="R2472" s="5">
        <f t="shared" si="153"/>
        <v>85.45</v>
      </c>
      <c r="S2472" s="5">
        <f t="shared" si="154"/>
        <v>93.605000000000004</v>
      </c>
      <c r="T2472" s="7">
        <f t="shared" si="155"/>
        <v>0.52277233252352628</v>
      </c>
    </row>
    <row r="2473" spans="1:20" ht="15.5" x14ac:dyDescent="0.35">
      <c r="A2473" s="1">
        <v>1134</v>
      </c>
      <c r="B2473" s="2">
        <v>46354</v>
      </c>
      <c r="C2473" s="3">
        <f>YEAR(SalesDataTable[[#This Row],[Order Date]])</f>
        <v>2026</v>
      </c>
      <c r="D2473" s="8" t="str">
        <f>"Q"&amp;ROUNDUP(MONTH(SalesDataTable[[#This Row],[Order Date]])/3,0)</f>
        <v>Q4</v>
      </c>
      <c r="E2473" s="3">
        <f>MONTH(SalesDataTable[[#This Row],[Order Date]])</f>
        <v>11</v>
      </c>
      <c r="F2473" s="3" t="str">
        <f>TEXT(SalesDataTable[[#This Row],[Order Date]],"MMM")</f>
        <v>Nov</v>
      </c>
      <c r="G2473" s="3" t="s">
        <v>20</v>
      </c>
      <c r="H2473" s="3" t="s">
        <v>21</v>
      </c>
      <c r="I2473" s="3" t="s">
        <v>2</v>
      </c>
      <c r="J2473" s="3" t="s">
        <v>3</v>
      </c>
      <c r="K2473" s="3" t="s">
        <v>14</v>
      </c>
      <c r="L2473" s="3" t="s">
        <v>15</v>
      </c>
      <c r="M2473" s="4">
        <v>2</v>
      </c>
      <c r="N2473" s="5">
        <v>36.119999999999997</v>
      </c>
      <c r="O2473" s="6">
        <v>0.1</v>
      </c>
      <c r="P2473" s="5">
        <v>13.61</v>
      </c>
      <c r="Q2473" s="5">
        <f t="shared" si="152"/>
        <v>65.015999999999991</v>
      </c>
      <c r="R2473" s="5">
        <f t="shared" si="153"/>
        <v>27.22</v>
      </c>
      <c r="S2473" s="5">
        <f t="shared" si="154"/>
        <v>37.795999999999992</v>
      </c>
      <c r="T2473" s="7">
        <f t="shared" si="155"/>
        <v>0.58133382551987201</v>
      </c>
    </row>
    <row r="2474" spans="1:20" ht="15.5" x14ac:dyDescent="0.35">
      <c r="A2474" s="1">
        <v>1770</v>
      </c>
      <c r="B2474" s="2">
        <v>46354</v>
      </c>
      <c r="C2474" s="3">
        <f>YEAR(SalesDataTable[[#This Row],[Order Date]])</f>
        <v>2026</v>
      </c>
      <c r="D2474" s="8" t="str">
        <f>"Q"&amp;ROUNDUP(MONTH(SalesDataTable[[#This Row],[Order Date]])/3,0)</f>
        <v>Q4</v>
      </c>
      <c r="E2474" s="3">
        <f>MONTH(SalesDataTable[[#This Row],[Order Date]])</f>
        <v>11</v>
      </c>
      <c r="F2474" s="3" t="str">
        <f>TEXT(SalesDataTable[[#This Row],[Order Date]],"MMM")</f>
        <v>Nov</v>
      </c>
      <c r="G2474" s="3" t="s">
        <v>20</v>
      </c>
      <c r="H2474" s="3" t="s">
        <v>31</v>
      </c>
      <c r="I2474" s="3" t="s">
        <v>19</v>
      </c>
      <c r="J2474" s="3" t="s">
        <v>3</v>
      </c>
      <c r="K2474" s="3" t="s">
        <v>9</v>
      </c>
      <c r="L2474" s="3" t="s">
        <v>37</v>
      </c>
      <c r="M2474" s="4">
        <v>5</v>
      </c>
      <c r="N2474" s="5">
        <v>153.93</v>
      </c>
      <c r="O2474" s="6">
        <v>0.05</v>
      </c>
      <c r="P2474" s="5">
        <v>77.27</v>
      </c>
      <c r="Q2474" s="5">
        <f t="shared" si="152"/>
        <v>731.16750000000002</v>
      </c>
      <c r="R2474" s="5">
        <f t="shared" si="153"/>
        <v>386.34999999999997</v>
      </c>
      <c r="S2474" s="5">
        <f t="shared" si="154"/>
        <v>344.81750000000005</v>
      </c>
      <c r="T2474" s="7">
        <f t="shared" si="155"/>
        <v>0.4715985051304934</v>
      </c>
    </row>
    <row r="2475" spans="1:20" ht="15.5" x14ac:dyDescent="0.35">
      <c r="A2475" s="1">
        <v>3396</v>
      </c>
      <c r="B2475" s="2">
        <v>46354</v>
      </c>
      <c r="C2475" s="3">
        <f>YEAR(SalesDataTable[[#This Row],[Order Date]])</f>
        <v>2026</v>
      </c>
      <c r="D2475" s="8" t="str">
        <f>"Q"&amp;ROUNDUP(MONTH(SalesDataTable[[#This Row],[Order Date]])/3,0)</f>
        <v>Q4</v>
      </c>
      <c r="E2475" s="3">
        <f>MONTH(SalesDataTable[[#This Row],[Order Date]])</f>
        <v>11</v>
      </c>
      <c r="F2475" s="3" t="str">
        <f>TEXT(SalesDataTable[[#This Row],[Order Date]],"MMM")</f>
        <v>Nov</v>
      </c>
      <c r="G2475" s="3" t="s">
        <v>11</v>
      </c>
      <c r="H2475" s="3" t="s">
        <v>18</v>
      </c>
      <c r="I2475" s="3" t="s">
        <v>19</v>
      </c>
      <c r="J2475" s="3" t="s">
        <v>13</v>
      </c>
      <c r="K2475" s="3" t="s">
        <v>34</v>
      </c>
      <c r="L2475" s="3" t="s">
        <v>45</v>
      </c>
      <c r="M2475" s="4">
        <v>3</v>
      </c>
      <c r="N2475" s="5">
        <v>50.67</v>
      </c>
      <c r="O2475" s="6">
        <v>0.05</v>
      </c>
      <c r="P2475" s="5">
        <v>22.25</v>
      </c>
      <c r="Q2475" s="5">
        <f t="shared" si="152"/>
        <v>144.40949999999998</v>
      </c>
      <c r="R2475" s="5">
        <f t="shared" si="153"/>
        <v>66.75</v>
      </c>
      <c r="S2475" s="5">
        <f t="shared" si="154"/>
        <v>77.65949999999998</v>
      </c>
      <c r="T2475" s="7">
        <f t="shared" si="155"/>
        <v>0.53777279195620775</v>
      </c>
    </row>
    <row r="2476" spans="1:20" ht="15.5" x14ac:dyDescent="0.35">
      <c r="A2476" s="1">
        <v>4259</v>
      </c>
      <c r="B2476" s="2">
        <v>46354</v>
      </c>
      <c r="C2476" s="3">
        <f>YEAR(SalesDataTable[[#This Row],[Order Date]])</f>
        <v>2026</v>
      </c>
      <c r="D2476" s="8" t="str">
        <f>"Q"&amp;ROUNDUP(MONTH(SalesDataTable[[#This Row],[Order Date]])/3,0)</f>
        <v>Q4</v>
      </c>
      <c r="E2476" s="3">
        <f>MONTH(SalesDataTable[[#This Row],[Order Date]])</f>
        <v>11</v>
      </c>
      <c r="F2476" s="3" t="str">
        <f>TEXT(SalesDataTable[[#This Row],[Order Date]],"MMM")</f>
        <v>Nov</v>
      </c>
      <c r="G2476" s="3" t="s">
        <v>11</v>
      </c>
      <c r="H2476" s="3" t="s">
        <v>18</v>
      </c>
      <c r="I2476" s="3" t="s">
        <v>2</v>
      </c>
      <c r="J2476" s="3" t="s">
        <v>3</v>
      </c>
      <c r="K2476" s="3" t="s">
        <v>9</v>
      </c>
      <c r="L2476" s="3" t="s">
        <v>46</v>
      </c>
      <c r="M2476" s="4">
        <v>4</v>
      </c>
      <c r="N2476" s="5">
        <v>72.77</v>
      </c>
      <c r="O2476" s="6">
        <v>0</v>
      </c>
      <c r="P2476" s="5">
        <v>32.090000000000003</v>
      </c>
      <c r="Q2476" s="5">
        <f t="shared" si="152"/>
        <v>291.08</v>
      </c>
      <c r="R2476" s="5">
        <f t="shared" si="153"/>
        <v>128.36000000000001</v>
      </c>
      <c r="S2476" s="5">
        <f t="shared" si="154"/>
        <v>162.71999999999997</v>
      </c>
      <c r="T2476" s="7">
        <f t="shared" si="155"/>
        <v>0.55902157482479031</v>
      </c>
    </row>
    <row r="2477" spans="1:20" ht="15.5" x14ac:dyDescent="0.35">
      <c r="A2477" s="1">
        <v>4440</v>
      </c>
      <c r="B2477" s="2">
        <v>46354</v>
      </c>
      <c r="C2477" s="3">
        <f>YEAR(SalesDataTable[[#This Row],[Order Date]])</f>
        <v>2026</v>
      </c>
      <c r="D2477" s="8" t="str">
        <f>"Q"&amp;ROUNDUP(MONTH(SalesDataTable[[#This Row],[Order Date]])/3,0)</f>
        <v>Q4</v>
      </c>
      <c r="E2477" s="3">
        <f>MONTH(SalesDataTable[[#This Row],[Order Date]])</f>
        <v>11</v>
      </c>
      <c r="F2477" s="3" t="str">
        <f>TEXT(SalesDataTable[[#This Row],[Order Date]],"MMM")</f>
        <v>Nov</v>
      </c>
      <c r="G2477" s="3" t="s">
        <v>11</v>
      </c>
      <c r="H2477" s="3" t="s">
        <v>39</v>
      </c>
      <c r="I2477" s="3" t="s">
        <v>28</v>
      </c>
      <c r="J2477" s="3" t="s">
        <v>13</v>
      </c>
      <c r="K2477" s="3" t="s">
        <v>14</v>
      </c>
      <c r="L2477" s="3" t="s">
        <v>32</v>
      </c>
      <c r="M2477" s="4">
        <v>1</v>
      </c>
      <c r="N2477" s="5">
        <v>46.45</v>
      </c>
      <c r="O2477" s="6">
        <v>0.1</v>
      </c>
      <c r="P2477" s="5">
        <v>17.96</v>
      </c>
      <c r="Q2477" s="5">
        <f t="shared" si="152"/>
        <v>41.805000000000007</v>
      </c>
      <c r="R2477" s="5">
        <f t="shared" si="153"/>
        <v>17.96</v>
      </c>
      <c r="S2477" s="5">
        <f t="shared" si="154"/>
        <v>23.845000000000006</v>
      </c>
      <c r="T2477" s="7">
        <f t="shared" si="155"/>
        <v>0.57038631742614521</v>
      </c>
    </row>
    <row r="2478" spans="1:20" ht="15.5" x14ac:dyDescent="0.35">
      <c r="A2478" s="1">
        <v>5115</v>
      </c>
      <c r="B2478" s="2">
        <v>46354</v>
      </c>
      <c r="C2478" s="3">
        <f>YEAR(SalesDataTable[[#This Row],[Order Date]])</f>
        <v>2026</v>
      </c>
      <c r="D2478" s="8" t="str">
        <f>"Q"&amp;ROUNDUP(MONTH(SalesDataTable[[#This Row],[Order Date]])/3,0)</f>
        <v>Q4</v>
      </c>
      <c r="E2478" s="3">
        <f>MONTH(SalesDataTable[[#This Row],[Order Date]])</f>
        <v>11</v>
      </c>
      <c r="F2478" s="3" t="str">
        <f>TEXT(SalesDataTable[[#This Row],[Order Date]],"MMM")</f>
        <v>Nov</v>
      </c>
      <c r="G2478" s="3" t="s">
        <v>0</v>
      </c>
      <c r="H2478" s="3" t="s">
        <v>50</v>
      </c>
      <c r="I2478" s="3" t="s">
        <v>2</v>
      </c>
      <c r="J2478" s="3" t="s">
        <v>13</v>
      </c>
      <c r="K2478" s="3" t="s">
        <v>14</v>
      </c>
      <c r="L2478" s="3" t="s">
        <v>48</v>
      </c>
      <c r="M2478" s="4">
        <v>1</v>
      </c>
      <c r="N2478" s="5">
        <v>165.75</v>
      </c>
      <c r="O2478" s="6">
        <v>0.2</v>
      </c>
      <c r="P2478" s="5">
        <v>89.16</v>
      </c>
      <c r="Q2478" s="5">
        <f t="shared" si="152"/>
        <v>132.6</v>
      </c>
      <c r="R2478" s="5">
        <f t="shared" si="153"/>
        <v>89.16</v>
      </c>
      <c r="S2478" s="5">
        <f t="shared" si="154"/>
        <v>43.44</v>
      </c>
      <c r="T2478" s="7">
        <f t="shared" si="155"/>
        <v>0.32760180995475113</v>
      </c>
    </row>
    <row r="2479" spans="1:20" ht="15.5" x14ac:dyDescent="0.35">
      <c r="A2479" s="1">
        <v>5136</v>
      </c>
      <c r="B2479" s="2">
        <v>46354</v>
      </c>
      <c r="C2479" s="3">
        <f>YEAR(SalesDataTable[[#This Row],[Order Date]])</f>
        <v>2026</v>
      </c>
      <c r="D2479" s="8" t="str">
        <f>"Q"&amp;ROUNDUP(MONTH(SalesDataTable[[#This Row],[Order Date]])/3,0)</f>
        <v>Q4</v>
      </c>
      <c r="E2479" s="3">
        <f>MONTH(SalesDataTable[[#This Row],[Order Date]])</f>
        <v>11</v>
      </c>
      <c r="F2479" s="3" t="str">
        <f>TEXT(SalesDataTable[[#This Row],[Order Date]],"MMM")</f>
        <v>Nov</v>
      </c>
      <c r="G2479" s="3" t="s">
        <v>11</v>
      </c>
      <c r="H2479" s="3" t="s">
        <v>12</v>
      </c>
      <c r="I2479" s="3" t="s">
        <v>28</v>
      </c>
      <c r="J2479" s="3" t="s">
        <v>13</v>
      </c>
      <c r="K2479" s="3" t="s">
        <v>23</v>
      </c>
      <c r="L2479" s="3" t="s">
        <v>29</v>
      </c>
      <c r="M2479" s="4">
        <v>4</v>
      </c>
      <c r="N2479" s="5">
        <v>198.02</v>
      </c>
      <c r="O2479" s="6">
        <v>0.05</v>
      </c>
      <c r="P2479" s="5">
        <v>103.82</v>
      </c>
      <c r="Q2479" s="5">
        <f t="shared" si="152"/>
        <v>752.476</v>
      </c>
      <c r="R2479" s="5">
        <f t="shared" si="153"/>
        <v>415.28</v>
      </c>
      <c r="S2479" s="5">
        <f t="shared" si="154"/>
        <v>337.19600000000003</v>
      </c>
      <c r="T2479" s="7">
        <f t="shared" si="155"/>
        <v>0.44811528872681655</v>
      </c>
    </row>
    <row r="2480" spans="1:20" ht="15.5" x14ac:dyDescent="0.35">
      <c r="A2480" s="1">
        <v>562</v>
      </c>
      <c r="B2480" s="2">
        <v>46355</v>
      </c>
      <c r="C2480" s="3">
        <f>YEAR(SalesDataTable[[#This Row],[Order Date]])</f>
        <v>2026</v>
      </c>
      <c r="D2480" s="8" t="str">
        <f>"Q"&amp;ROUNDUP(MONTH(SalesDataTable[[#This Row],[Order Date]])/3,0)</f>
        <v>Q4</v>
      </c>
      <c r="E2480" s="3">
        <f>MONTH(SalesDataTable[[#This Row],[Order Date]])</f>
        <v>11</v>
      </c>
      <c r="F2480" s="3" t="str">
        <f>TEXT(SalesDataTable[[#This Row],[Order Date]],"MMM")</f>
        <v>Nov</v>
      </c>
      <c r="G2480" s="3" t="s">
        <v>6</v>
      </c>
      <c r="H2480" s="3" t="s">
        <v>43</v>
      </c>
      <c r="I2480" s="3" t="s">
        <v>2</v>
      </c>
      <c r="J2480" s="3" t="s">
        <v>13</v>
      </c>
      <c r="K2480" s="3" t="s">
        <v>14</v>
      </c>
      <c r="L2480" s="3" t="s">
        <v>32</v>
      </c>
      <c r="M2480" s="4">
        <v>1</v>
      </c>
      <c r="N2480" s="5">
        <v>46.3</v>
      </c>
      <c r="O2480" s="6">
        <v>0.2</v>
      </c>
      <c r="P2480" s="5">
        <v>18.78</v>
      </c>
      <c r="Q2480" s="5">
        <f t="shared" si="152"/>
        <v>37.04</v>
      </c>
      <c r="R2480" s="5">
        <f t="shared" si="153"/>
        <v>18.78</v>
      </c>
      <c r="S2480" s="5">
        <f t="shared" si="154"/>
        <v>18.259999999999998</v>
      </c>
      <c r="T2480" s="7">
        <f t="shared" si="155"/>
        <v>0.49298056155507552</v>
      </c>
    </row>
    <row r="2481" spans="1:20" ht="15.5" x14ac:dyDescent="0.35">
      <c r="A2481" s="1">
        <v>806</v>
      </c>
      <c r="B2481" s="2">
        <v>46355</v>
      </c>
      <c r="C2481" s="3">
        <f>YEAR(SalesDataTable[[#This Row],[Order Date]])</f>
        <v>2026</v>
      </c>
      <c r="D2481" s="8" t="str">
        <f>"Q"&amp;ROUNDUP(MONTH(SalesDataTable[[#This Row],[Order Date]])/3,0)</f>
        <v>Q4</v>
      </c>
      <c r="E2481" s="3">
        <f>MONTH(SalesDataTable[[#This Row],[Order Date]])</f>
        <v>11</v>
      </c>
      <c r="F2481" s="3" t="str">
        <f>TEXT(SalesDataTable[[#This Row],[Order Date]],"MMM")</f>
        <v>Nov</v>
      </c>
      <c r="G2481" s="3" t="s">
        <v>0</v>
      </c>
      <c r="H2481" s="3" t="s">
        <v>50</v>
      </c>
      <c r="I2481" s="3" t="s">
        <v>28</v>
      </c>
      <c r="J2481" s="3" t="s">
        <v>3</v>
      </c>
      <c r="K2481" s="3" t="s">
        <v>34</v>
      </c>
      <c r="L2481" s="3" t="s">
        <v>35</v>
      </c>
      <c r="M2481" s="4">
        <v>1</v>
      </c>
      <c r="N2481" s="5">
        <v>39.659999999999997</v>
      </c>
      <c r="O2481" s="6">
        <v>0</v>
      </c>
      <c r="P2481" s="5">
        <v>14.76</v>
      </c>
      <c r="Q2481" s="5">
        <f t="shared" si="152"/>
        <v>39.659999999999997</v>
      </c>
      <c r="R2481" s="5">
        <f t="shared" si="153"/>
        <v>14.76</v>
      </c>
      <c r="S2481" s="5">
        <f t="shared" si="154"/>
        <v>24.9</v>
      </c>
      <c r="T2481" s="7">
        <f t="shared" si="155"/>
        <v>0.62783661119515888</v>
      </c>
    </row>
    <row r="2482" spans="1:20" ht="15.5" x14ac:dyDescent="0.35">
      <c r="A2482" s="1">
        <v>3150</v>
      </c>
      <c r="B2482" s="2">
        <v>46355</v>
      </c>
      <c r="C2482" s="3">
        <f>YEAR(SalesDataTable[[#This Row],[Order Date]])</f>
        <v>2026</v>
      </c>
      <c r="D2482" s="8" t="str">
        <f>"Q"&amp;ROUNDUP(MONTH(SalesDataTable[[#This Row],[Order Date]])/3,0)</f>
        <v>Q4</v>
      </c>
      <c r="E2482" s="3">
        <f>MONTH(SalesDataTable[[#This Row],[Order Date]])</f>
        <v>11</v>
      </c>
      <c r="F2482" s="3" t="str">
        <f>TEXT(SalesDataTable[[#This Row],[Order Date]],"MMM")</f>
        <v>Nov</v>
      </c>
      <c r="G2482" s="3" t="s">
        <v>6</v>
      </c>
      <c r="H2482" s="3" t="s">
        <v>27</v>
      </c>
      <c r="I2482" s="3" t="s">
        <v>2</v>
      </c>
      <c r="J2482" s="3" t="s">
        <v>13</v>
      </c>
      <c r="K2482" s="3" t="s">
        <v>23</v>
      </c>
      <c r="L2482" s="3" t="s">
        <v>40</v>
      </c>
      <c r="M2482" s="4">
        <v>3</v>
      </c>
      <c r="N2482" s="5">
        <v>80.72</v>
      </c>
      <c r="O2482" s="6">
        <v>0.05</v>
      </c>
      <c r="P2482" s="5">
        <v>39.130000000000003</v>
      </c>
      <c r="Q2482" s="5">
        <f t="shared" si="152"/>
        <v>230.05199999999999</v>
      </c>
      <c r="R2482" s="5">
        <f t="shared" si="153"/>
        <v>117.39000000000001</v>
      </c>
      <c r="S2482" s="5">
        <f t="shared" si="154"/>
        <v>112.66199999999998</v>
      </c>
      <c r="T2482" s="7">
        <f t="shared" si="155"/>
        <v>0.48972406238589528</v>
      </c>
    </row>
    <row r="2483" spans="1:20" ht="15.5" x14ac:dyDescent="0.35">
      <c r="A2483" s="1">
        <v>4847</v>
      </c>
      <c r="B2483" s="2">
        <v>46355</v>
      </c>
      <c r="C2483" s="3">
        <f>YEAR(SalesDataTable[[#This Row],[Order Date]])</f>
        <v>2026</v>
      </c>
      <c r="D2483" s="8" t="str">
        <f>"Q"&amp;ROUNDUP(MONTH(SalesDataTable[[#This Row],[Order Date]])/3,0)</f>
        <v>Q4</v>
      </c>
      <c r="E2483" s="3">
        <f>MONTH(SalesDataTable[[#This Row],[Order Date]])</f>
        <v>11</v>
      </c>
      <c r="F2483" s="3" t="str">
        <f>TEXT(SalesDataTable[[#This Row],[Order Date]],"MMM")</f>
        <v>Nov</v>
      </c>
      <c r="G2483" s="3" t="s">
        <v>6</v>
      </c>
      <c r="H2483" s="3" t="s">
        <v>49</v>
      </c>
      <c r="I2483" s="3" t="s">
        <v>28</v>
      </c>
      <c r="J2483" s="3" t="s">
        <v>13</v>
      </c>
      <c r="K2483" s="3" t="s">
        <v>14</v>
      </c>
      <c r="L2483" s="3" t="s">
        <v>15</v>
      </c>
      <c r="M2483" s="4">
        <v>2</v>
      </c>
      <c r="N2483" s="5">
        <v>35.51</v>
      </c>
      <c r="O2483" s="6">
        <v>0.05</v>
      </c>
      <c r="P2483" s="5">
        <v>13.24</v>
      </c>
      <c r="Q2483" s="5">
        <f t="shared" si="152"/>
        <v>67.468999999999994</v>
      </c>
      <c r="R2483" s="5">
        <f t="shared" si="153"/>
        <v>26.48</v>
      </c>
      <c r="S2483" s="5">
        <f t="shared" si="154"/>
        <v>40.98899999999999</v>
      </c>
      <c r="T2483" s="7">
        <f t="shared" si="155"/>
        <v>0.60752345521646967</v>
      </c>
    </row>
    <row r="2484" spans="1:20" ht="15.5" x14ac:dyDescent="0.35">
      <c r="A2484" s="1">
        <v>221</v>
      </c>
      <c r="B2484" s="2">
        <v>46356</v>
      </c>
      <c r="C2484" s="3">
        <f>YEAR(SalesDataTable[[#This Row],[Order Date]])</f>
        <v>2026</v>
      </c>
      <c r="D2484" s="8" t="str">
        <f>"Q"&amp;ROUNDUP(MONTH(SalesDataTable[[#This Row],[Order Date]])/3,0)</f>
        <v>Q4</v>
      </c>
      <c r="E2484" s="3">
        <f>MONTH(SalesDataTable[[#This Row],[Order Date]])</f>
        <v>11</v>
      </c>
      <c r="F2484" s="3" t="str">
        <f>TEXT(SalesDataTable[[#This Row],[Order Date]],"MMM")</f>
        <v>Nov</v>
      </c>
      <c r="G2484" s="3" t="s">
        <v>20</v>
      </c>
      <c r="H2484" s="3" t="s">
        <v>33</v>
      </c>
      <c r="I2484" s="3" t="s">
        <v>19</v>
      </c>
      <c r="J2484" s="3" t="s">
        <v>16</v>
      </c>
      <c r="K2484" s="3" t="s">
        <v>14</v>
      </c>
      <c r="L2484" s="3" t="s">
        <v>44</v>
      </c>
      <c r="M2484" s="4">
        <v>1</v>
      </c>
      <c r="N2484" s="5">
        <v>132.06</v>
      </c>
      <c r="O2484" s="6">
        <v>0.15</v>
      </c>
      <c r="P2484" s="5">
        <v>67.53</v>
      </c>
      <c r="Q2484" s="5">
        <f t="shared" si="152"/>
        <v>112.251</v>
      </c>
      <c r="R2484" s="5">
        <f t="shared" si="153"/>
        <v>67.53</v>
      </c>
      <c r="S2484" s="5">
        <f t="shared" si="154"/>
        <v>44.721000000000004</v>
      </c>
      <c r="T2484" s="7">
        <f t="shared" si="155"/>
        <v>0.39840179597509157</v>
      </c>
    </row>
    <row r="2485" spans="1:20" ht="15.5" x14ac:dyDescent="0.35">
      <c r="A2485" s="1">
        <v>630</v>
      </c>
      <c r="B2485" s="2">
        <v>46356</v>
      </c>
      <c r="C2485" s="3">
        <f>YEAR(SalesDataTable[[#This Row],[Order Date]])</f>
        <v>2026</v>
      </c>
      <c r="D2485" s="8" t="str">
        <f>"Q"&amp;ROUNDUP(MONTH(SalesDataTable[[#This Row],[Order Date]])/3,0)</f>
        <v>Q4</v>
      </c>
      <c r="E2485" s="3">
        <f>MONTH(SalesDataTable[[#This Row],[Order Date]])</f>
        <v>11</v>
      </c>
      <c r="F2485" s="3" t="str">
        <f>TEXT(SalesDataTable[[#This Row],[Order Date]],"MMM")</f>
        <v>Nov</v>
      </c>
      <c r="G2485" s="3" t="s">
        <v>20</v>
      </c>
      <c r="H2485" s="3" t="s">
        <v>33</v>
      </c>
      <c r="I2485" s="3" t="s">
        <v>2</v>
      </c>
      <c r="J2485" s="3" t="s">
        <v>16</v>
      </c>
      <c r="K2485" s="3" t="s">
        <v>4</v>
      </c>
      <c r="L2485" s="3" t="s">
        <v>26</v>
      </c>
      <c r="M2485" s="4">
        <v>3</v>
      </c>
      <c r="N2485" s="5">
        <v>41.07</v>
      </c>
      <c r="O2485" s="6">
        <v>0.1</v>
      </c>
      <c r="P2485" s="5">
        <v>16.86</v>
      </c>
      <c r="Q2485" s="5">
        <f t="shared" si="152"/>
        <v>110.88900000000001</v>
      </c>
      <c r="R2485" s="5">
        <f t="shared" si="153"/>
        <v>50.58</v>
      </c>
      <c r="S2485" s="5">
        <f t="shared" si="154"/>
        <v>60.309000000000012</v>
      </c>
      <c r="T2485" s="7">
        <f t="shared" si="155"/>
        <v>0.54386819251684126</v>
      </c>
    </row>
    <row r="2486" spans="1:20" ht="15.5" x14ac:dyDescent="0.35">
      <c r="A2486" s="1">
        <v>1789</v>
      </c>
      <c r="B2486" s="2">
        <v>46356</v>
      </c>
      <c r="C2486" s="3">
        <f>YEAR(SalesDataTable[[#This Row],[Order Date]])</f>
        <v>2026</v>
      </c>
      <c r="D2486" s="8" t="str">
        <f>"Q"&amp;ROUNDUP(MONTH(SalesDataTable[[#This Row],[Order Date]])/3,0)</f>
        <v>Q4</v>
      </c>
      <c r="E2486" s="3">
        <f>MONTH(SalesDataTable[[#This Row],[Order Date]])</f>
        <v>11</v>
      </c>
      <c r="F2486" s="3" t="str">
        <f>TEXT(SalesDataTable[[#This Row],[Order Date]],"MMM")</f>
        <v>Nov</v>
      </c>
      <c r="G2486" s="3" t="s">
        <v>6</v>
      </c>
      <c r="H2486" s="3" t="s">
        <v>43</v>
      </c>
      <c r="I2486" s="3" t="s">
        <v>2</v>
      </c>
      <c r="J2486" s="3" t="s">
        <v>13</v>
      </c>
      <c r="K2486" s="3" t="s">
        <v>9</v>
      </c>
      <c r="L2486" s="3" t="s">
        <v>37</v>
      </c>
      <c r="M2486" s="4">
        <v>2</v>
      </c>
      <c r="N2486" s="5">
        <v>151.49</v>
      </c>
      <c r="O2486" s="6">
        <v>0.1</v>
      </c>
      <c r="P2486" s="5">
        <v>81.39</v>
      </c>
      <c r="Q2486" s="5">
        <f t="shared" si="152"/>
        <v>272.68200000000002</v>
      </c>
      <c r="R2486" s="5">
        <f t="shared" si="153"/>
        <v>162.78</v>
      </c>
      <c r="S2486" s="5">
        <f t="shared" si="154"/>
        <v>109.90200000000002</v>
      </c>
      <c r="T2486" s="7">
        <f t="shared" si="155"/>
        <v>0.40304090479019522</v>
      </c>
    </row>
    <row r="2487" spans="1:20" ht="15.5" x14ac:dyDescent="0.35">
      <c r="A2487" s="1">
        <v>1947</v>
      </c>
      <c r="B2487" s="2">
        <v>46356</v>
      </c>
      <c r="C2487" s="3">
        <f>YEAR(SalesDataTable[[#This Row],[Order Date]])</f>
        <v>2026</v>
      </c>
      <c r="D2487" s="8" t="str">
        <f>"Q"&amp;ROUNDUP(MONTH(SalesDataTable[[#This Row],[Order Date]])/3,0)</f>
        <v>Q4</v>
      </c>
      <c r="E2487" s="3">
        <f>MONTH(SalesDataTable[[#This Row],[Order Date]])</f>
        <v>11</v>
      </c>
      <c r="F2487" s="3" t="str">
        <f>TEXT(SalesDataTable[[#This Row],[Order Date]],"MMM")</f>
        <v>Nov</v>
      </c>
      <c r="G2487" s="3" t="s">
        <v>0</v>
      </c>
      <c r="H2487" s="3" t="s">
        <v>1</v>
      </c>
      <c r="I2487" s="3" t="s">
        <v>19</v>
      </c>
      <c r="J2487" s="3" t="s">
        <v>16</v>
      </c>
      <c r="K2487" s="3" t="s">
        <v>34</v>
      </c>
      <c r="L2487" s="3" t="s">
        <v>42</v>
      </c>
      <c r="M2487" s="4">
        <v>1</v>
      </c>
      <c r="N2487" s="5">
        <v>35.729999999999997</v>
      </c>
      <c r="O2487" s="6">
        <v>0.2</v>
      </c>
      <c r="P2487" s="5">
        <v>14.33</v>
      </c>
      <c r="Q2487" s="5">
        <f t="shared" si="152"/>
        <v>28.584</v>
      </c>
      <c r="R2487" s="5">
        <f t="shared" si="153"/>
        <v>14.33</v>
      </c>
      <c r="S2487" s="5">
        <f t="shared" si="154"/>
        <v>14.254</v>
      </c>
      <c r="T2487" s="7">
        <f t="shared" si="155"/>
        <v>0.49867058494262523</v>
      </c>
    </row>
    <row r="2488" spans="1:20" ht="15.5" x14ac:dyDescent="0.35">
      <c r="A2488" s="1">
        <v>2279</v>
      </c>
      <c r="B2488" s="2">
        <v>46356</v>
      </c>
      <c r="C2488" s="3">
        <f>YEAR(SalesDataTable[[#This Row],[Order Date]])</f>
        <v>2026</v>
      </c>
      <c r="D2488" s="8" t="str">
        <f>"Q"&amp;ROUNDUP(MONTH(SalesDataTable[[#This Row],[Order Date]])/3,0)</f>
        <v>Q4</v>
      </c>
      <c r="E2488" s="3">
        <f>MONTH(SalesDataTable[[#This Row],[Order Date]])</f>
        <v>11</v>
      </c>
      <c r="F2488" s="3" t="str">
        <f>TEXT(SalesDataTable[[#This Row],[Order Date]],"MMM")</f>
        <v>Nov</v>
      </c>
      <c r="G2488" s="3" t="s">
        <v>0</v>
      </c>
      <c r="H2488" s="3" t="s">
        <v>1</v>
      </c>
      <c r="I2488" s="3" t="s">
        <v>19</v>
      </c>
      <c r="J2488" s="3" t="s">
        <v>3</v>
      </c>
      <c r="K2488" s="3" t="s">
        <v>4</v>
      </c>
      <c r="L2488" s="3" t="s">
        <v>22</v>
      </c>
      <c r="M2488" s="4">
        <v>2</v>
      </c>
      <c r="N2488" s="5">
        <v>50.38</v>
      </c>
      <c r="O2488" s="6">
        <v>0.1</v>
      </c>
      <c r="P2488" s="5">
        <v>22.41</v>
      </c>
      <c r="Q2488" s="5">
        <f t="shared" si="152"/>
        <v>90.684000000000012</v>
      </c>
      <c r="R2488" s="5">
        <f t="shared" si="153"/>
        <v>44.82</v>
      </c>
      <c r="S2488" s="5">
        <f t="shared" si="154"/>
        <v>45.864000000000011</v>
      </c>
      <c r="T2488" s="7">
        <f t="shared" si="155"/>
        <v>0.50575625248114342</v>
      </c>
    </row>
    <row r="2489" spans="1:20" ht="15.5" x14ac:dyDescent="0.35">
      <c r="A2489" s="1">
        <v>2439</v>
      </c>
      <c r="B2489" s="2">
        <v>46356</v>
      </c>
      <c r="C2489" s="3">
        <f>YEAR(SalesDataTable[[#This Row],[Order Date]])</f>
        <v>2026</v>
      </c>
      <c r="D2489" s="8" t="str">
        <f>"Q"&amp;ROUNDUP(MONTH(SalesDataTable[[#This Row],[Order Date]])/3,0)</f>
        <v>Q4</v>
      </c>
      <c r="E2489" s="3">
        <f>MONTH(SalesDataTable[[#This Row],[Order Date]])</f>
        <v>11</v>
      </c>
      <c r="F2489" s="3" t="str">
        <f>TEXT(SalesDataTable[[#This Row],[Order Date]],"MMM")</f>
        <v>Nov</v>
      </c>
      <c r="G2489" s="3" t="s">
        <v>0</v>
      </c>
      <c r="H2489" s="3" t="s">
        <v>36</v>
      </c>
      <c r="I2489" s="3" t="s">
        <v>2</v>
      </c>
      <c r="J2489" s="3" t="s">
        <v>16</v>
      </c>
      <c r="K2489" s="3" t="s">
        <v>34</v>
      </c>
      <c r="L2489" s="3" t="s">
        <v>42</v>
      </c>
      <c r="M2489" s="4">
        <v>1</v>
      </c>
      <c r="N2489" s="5">
        <v>35.67</v>
      </c>
      <c r="O2489" s="6">
        <v>0.1</v>
      </c>
      <c r="P2489" s="5">
        <v>13.81</v>
      </c>
      <c r="Q2489" s="5">
        <f t="shared" si="152"/>
        <v>32.103000000000002</v>
      </c>
      <c r="R2489" s="5">
        <f t="shared" si="153"/>
        <v>13.81</v>
      </c>
      <c r="S2489" s="5">
        <f t="shared" si="154"/>
        <v>18.292999999999999</v>
      </c>
      <c r="T2489" s="7">
        <f t="shared" si="155"/>
        <v>0.5698221350029592</v>
      </c>
    </row>
    <row r="2490" spans="1:20" ht="15.5" x14ac:dyDescent="0.35">
      <c r="A2490" s="1">
        <v>2540</v>
      </c>
      <c r="B2490" s="2">
        <v>46356</v>
      </c>
      <c r="C2490" s="3">
        <f>YEAR(SalesDataTable[[#This Row],[Order Date]])</f>
        <v>2026</v>
      </c>
      <c r="D2490" s="8" t="str">
        <f>"Q"&amp;ROUNDUP(MONTH(SalesDataTable[[#This Row],[Order Date]])/3,0)</f>
        <v>Q4</v>
      </c>
      <c r="E2490" s="3">
        <f>MONTH(SalesDataTable[[#This Row],[Order Date]])</f>
        <v>11</v>
      </c>
      <c r="F2490" s="3" t="str">
        <f>TEXT(SalesDataTable[[#This Row],[Order Date]],"MMM")</f>
        <v>Nov</v>
      </c>
      <c r="G2490" s="3" t="s">
        <v>6</v>
      </c>
      <c r="H2490" s="3" t="s">
        <v>49</v>
      </c>
      <c r="I2490" s="3" t="s">
        <v>8</v>
      </c>
      <c r="J2490" s="3" t="s">
        <v>16</v>
      </c>
      <c r="K2490" s="3" t="s">
        <v>23</v>
      </c>
      <c r="L2490" s="3" t="s">
        <v>40</v>
      </c>
      <c r="M2490" s="4">
        <v>12</v>
      </c>
      <c r="N2490" s="5">
        <v>81.150000000000006</v>
      </c>
      <c r="O2490" s="6">
        <v>0.15</v>
      </c>
      <c r="P2490" s="5">
        <v>39.590000000000003</v>
      </c>
      <c r="Q2490" s="5">
        <f t="shared" si="152"/>
        <v>827.73</v>
      </c>
      <c r="R2490" s="5">
        <f t="shared" si="153"/>
        <v>475.08000000000004</v>
      </c>
      <c r="S2490" s="5">
        <f t="shared" si="154"/>
        <v>352.65</v>
      </c>
      <c r="T2490" s="7">
        <f t="shared" si="155"/>
        <v>0.42604472472907828</v>
      </c>
    </row>
    <row r="2491" spans="1:20" ht="15.5" x14ac:dyDescent="0.35">
      <c r="A2491" s="1">
        <v>2747</v>
      </c>
      <c r="B2491" s="2">
        <v>46356</v>
      </c>
      <c r="C2491" s="3">
        <f>YEAR(SalesDataTable[[#This Row],[Order Date]])</f>
        <v>2026</v>
      </c>
      <c r="D2491" s="8" t="str">
        <f>"Q"&amp;ROUNDUP(MONTH(SalesDataTable[[#This Row],[Order Date]])/3,0)</f>
        <v>Q4</v>
      </c>
      <c r="E2491" s="3">
        <f>MONTH(SalesDataTable[[#This Row],[Order Date]])</f>
        <v>11</v>
      </c>
      <c r="F2491" s="3" t="str">
        <f>TEXT(SalesDataTable[[#This Row],[Order Date]],"MMM")</f>
        <v>Nov</v>
      </c>
      <c r="G2491" s="3" t="s">
        <v>0</v>
      </c>
      <c r="H2491" s="3" t="s">
        <v>50</v>
      </c>
      <c r="I2491" s="3" t="s">
        <v>19</v>
      </c>
      <c r="J2491" s="3" t="s">
        <v>3</v>
      </c>
      <c r="K2491" s="3" t="s">
        <v>23</v>
      </c>
      <c r="L2491" s="3" t="s">
        <v>29</v>
      </c>
      <c r="M2491" s="4">
        <v>1</v>
      </c>
      <c r="N2491" s="5">
        <v>194.73</v>
      </c>
      <c r="O2491" s="6">
        <v>0</v>
      </c>
      <c r="P2491" s="5">
        <v>104.48</v>
      </c>
      <c r="Q2491" s="5">
        <f t="shared" si="152"/>
        <v>194.73</v>
      </c>
      <c r="R2491" s="5">
        <f t="shared" si="153"/>
        <v>104.48</v>
      </c>
      <c r="S2491" s="5">
        <f t="shared" si="154"/>
        <v>90.249999999999986</v>
      </c>
      <c r="T2491" s="7">
        <f t="shared" si="155"/>
        <v>0.46346222975401835</v>
      </c>
    </row>
    <row r="2492" spans="1:20" ht="15.5" x14ac:dyDescent="0.35">
      <c r="A2492" s="1">
        <v>3094</v>
      </c>
      <c r="B2492" s="2">
        <v>46356</v>
      </c>
      <c r="C2492" s="3">
        <f>YEAR(SalesDataTable[[#This Row],[Order Date]])</f>
        <v>2026</v>
      </c>
      <c r="D2492" s="8" t="str">
        <f>"Q"&amp;ROUNDUP(MONTH(SalesDataTable[[#This Row],[Order Date]])/3,0)</f>
        <v>Q4</v>
      </c>
      <c r="E2492" s="3">
        <f>MONTH(SalesDataTable[[#This Row],[Order Date]])</f>
        <v>11</v>
      </c>
      <c r="F2492" s="3" t="str">
        <f>TEXT(SalesDataTable[[#This Row],[Order Date]],"MMM")</f>
        <v>Nov</v>
      </c>
      <c r="G2492" s="3" t="s">
        <v>6</v>
      </c>
      <c r="H2492" s="3" t="s">
        <v>7</v>
      </c>
      <c r="I2492" s="3" t="s">
        <v>28</v>
      </c>
      <c r="J2492" s="3" t="s">
        <v>16</v>
      </c>
      <c r="K2492" s="3" t="s">
        <v>23</v>
      </c>
      <c r="L2492" s="3" t="s">
        <v>51</v>
      </c>
      <c r="M2492" s="4">
        <v>2</v>
      </c>
      <c r="N2492" s="5">
        <v>122.18</v>
      </c>
      <c r="O2492" s="6">
        <v>0.15</v>
      </c>
      <c r="P2492" s="5">
        <v>61.3</v>
      </c>
      <c r="Q2492" s="5">
        <f t="shared" si="152"/>
        <v>207.70600000000002</v>
      </c>
      <c r="R2492" s="5">
        <f t="shared" si="153"/>
        <v>122.6</v>
      </c>
      <c r="S2492" s="5">
        <f t="shared" si="154"/>
        <v>85.106000000000023</v>
      </c>
      <c r="T2492" s="7">
        <f t="shared" si="155"/>
        <v>0.40974261696821479</v>
      </c>
    </row>
    <row r="2493" spans="1:20" ht="15.5" x14ac:dyDescent="0.35">
      <c r="A2493" s="1">
        <v>3359</v>
      </c>
      <c r="B2493" s="2">
        <v>46356</v>
      </c>
      <c r="C2493" s="3">
        <f>YEAR(SalesDataTable[[#This Row],[Order Date]])</f>
        <v>2026</v>
      </c>
      <c r="D2493" s="8" t="str">
        <f>"Q"&amp;ROUNDUP(MONTH(SalesDataTable[[#This Row],[Order Date]])/3,0)</f>
        <v>Q4</v>
      </c>
      <c r="E2493" s="3">
        <f>MONTH(SalesDataTable[[#This Row],[Order Date]])</f>
        <v>11</v>
      </c>
      <c r="F2493" s="3" t="str">
        <f>TEXT(SalesDataTable[[#This Row],[Order Date]],"MMM")</f>
        <v>Nov</v>
      </c>
      <c r="G2493" s="3" t="s">
        <v>20</v>
      </c>
      <c r="H2493" s="3" t="s">
        <v>47</v>
      </c>
      <c r="I2493" s="3" t="s">
        <v>2</v>
      </c>
      <c r="J2493" s="3" t="s">
        <v>3</v>
      </c>
      <c r="K2493" s="3" t="s">
        <v>23</v>
      </c>
      <c r="L2493" s="3" t="s">
        <v>40</v>
      </c>
      <c r="M2493" s="4">
        <v>1</v>
      </c>
      <c r="N2493" s="5">
        <v>83.14</v>
      </c>
      <c r="O2493" s="6">
        <v>0</v>
      </c>
      <c r="P2493" s="5">
        <v>39.369999999999997</v>
      </c>
      <c r="Q2493" s="5">
        <f t="shared" si="152"/>
        <v>83.14</v>
      </c>
      <c r="R2493" s="5">
        <f t="shared" si="153"/>
        <v>39.369999999999997</v>
      </c>
      <c r="S2493" s="5">
        <f t="shared" si="154"/>
        <v>43.77</v>
      </c>
      <c r="T2493" s="7">
        <f t="shared" si="155"/>
        <v>0.52646139042578788</v>
      </c>
    </row>
    <row r="2494" spans="1:20" ht="15.5" x14ac:dyDescent="0.35">
      <c r="A2494" s="1">
        <v>3473</v>
      </c>
      <c r="B2494" s="2">
        <v>46356</v>
      </c>
      <c r="C2494" s="3">
        <f>YEAR(SalesDataTable[[#This Row],[Order Date]])</f>
        <v>2026</v>
      </c>
      <c r="D2494" s="8" t="str">
        <f>"Q"&amp;ROUNDUP(MONTH(SalesDataTable[[#This Row],[Order Date]])/3,0)</f>
        <v>Q4</v>
      </c>
      <c r="E2494" s="3">
        <f>MONTH(SalesDataTable[[#This Row],[Order Date]])</f>
        <v>11</v>
      </c>
      <c r="F2494" s="3" t="str">
        <f>TEXT(SalesDataTable[[#This Row],[Order Date]],"MMM")</f>
        <v>Nov</v>
      </c>
      <c r="G2494" s="3" t="s">
        <v>11</v>
      </c>
      <c r="H2494" s="3" t="s">
        <v>25</v>
      </c>
      <c r="I2494" s="3" t="s">
        <v>2</v>
      </c>
      <c r="J2494" s="3" t="s">
        <v>3</v>
      </c>
      <c r="K2494" s="3" t="s">
        <v>4</v>
      </c>
      <c r="L2494" s="3" t="s">
        <v>5</v>
      </c>
      <c r="M2494" s="4">
        <v>1</v>
      </c>
      <c r="N2494" s="5">
        <v>80.97</v>
      </c>
      <c r="O2494" s="6">
        <v>0</v>
      </c>
      <c r="P2494" s="5">
        <v>43.64</v>
      </c>
      <c r="Q2494" s="5">
        <f t="shared" si="152"/>
        <v>80.97</v>
      </c>
      <c r="R2494" s="5">
        <f t="shared" si="153"/>
        <v>43.64</v>
      </c>
      <c r="S2494" s="5">
        <f t="shared" si="154"/>
        <v>37.33</v>
      </c>
      <c r="T2494" s="7">
        <f t="shared" si="155"/>
        <v>0.4610349512164999</v>
      </c>
    </row>
    <row r="2495" spans="1:20" ht="15.5" x14ac:dyDescent="0.35">
      <c r="A2495" s="1">
        <v>3589</v>
      </c>
      <c r="B2495" s="2">
        <v>46356</v>
      </c>
      <c r="C2495" s="3">
        <f>YEAR(SalesDataTable[[#This Row],[Order Date]])</f>
        <v>2026</v>
      </c>
      <c r="D2495" s="8" t="str">
        <f>"Q"&amp;ROUNDUP(MONTH(SalesDataTable[[#This Row],[Order Date]])/3,0)</f>
        <v>Q4</v>
      </c>
      <c r="E2495" s="3">
        <f>MONTH(SalesDataTable[[#This Row],[Order Date]])</f>
        <v>11</v>
      </c>
      <c r="F2495" s="3" t="str">
        <f>TEXT(SalesDataTable[[#This Row],[Order Date]],"MMM")</f>
        <v>Nov</v>
      </c>
      <c r="G2495" s="3" t="s">
        <v>0</v>
      </c>
      <c r="H2495" s="3" t="s">
        <v>36</v>
      </c>
      <c r="I2495" s="3" t="s">
        <v>2</v>
      </c>
      <c r="J2495" s="3" t="s">
        <v>13</v>
      </c>
      <c r="K2495" s="3" t="s">
        <v>9</v>
      </c>
      <c r="L2495" s="3" t="s">
        <v>46</v>
      </c>
      <c r="M2495" s="4">
        <v>1</v>
      </c>
      <c r="N2495" s="5">
        <v>73.03</v>
      </c>
      <c r="O2495" s="6">
        <v>0</v>
      </c>
      <c r="P2495" s="5">
        <v>32.71</v>
      </c>
      <c r="Q2495" s="5">
        <f t="shared" si="152"/>
        <v>73.03</v>
      </c>
      <c r="R2495" s="5">
        <f t="shared" si="153"/>
        <v>32.71</v>
      </c>
      <c r="S2495" s="5">
        <f t="shared" si="154"/>
        <v>40.32</v>
      </c>
      <c r="T2495" s="7">
        <f t="shared" si="155"/>
        <v>0.55210187594139393</v>
      </c>
    </row>
    <row r="2496" spans="1:20" ht="15.5" x14ac:dyDescent="0.35">
      <c r="A2496" s="1">
        <v>4689</v>
      </c>
      <c r="B2496" s="2">
        <v>46356</v>
      </c>
      <c r="C2496" s="3">
        <f>YEAR(SalesDataTable[[#This Row],[Order Date]])</f>
        <v>2026</v>
      </c>
      <c r="D2496" s="8" t="str">
        <f>"Q"&amp;ROUNDUP(MONTH(SalesDataTable[[#This Row],[Order Date]])/3,0)</f>
        <v>Q4</v>
      </c>
      <c r="E2496" s="3">
        <f>MONTH(SalesDataTable[[#This Row],[Order Date]])</f>
        <v>11</v>
      </c>
      <c r="F2496" s="3" t="str">
        <f>TEXT(SalesDataTable[[#This Row],[Order Date]],"MMM")</f>
        <v>Nov</v>
      </c>
      <c r="G2496" s="3" t="s">
        <v>11</v>
      </c>
      <c r="H2496" s="3" t="s">
        <v>18</v>
      </c>
      <c r="I2496" s="3" t="s">
        <v>2</v>
      </c>
      <c r="J2496" s="3" t="s">
        <v>3</v>
      </c>
      <c r="K2496" s="3" t="s">
        <v>14</v>
      </c>
      <c r="L2496" s="3" t="s">
        <v>32</v>
      </c>
      <c r="M2496" s="4">
        <v>1</v>
      </c>
      <c r="N2496" s="5">
        <v>46.81</v>
      </c>
      <c r="O2496" s="6">
        <v>0.05</v>
      </c>
      <c r="P2496" s="5">
        <v>17.87</v>
      </c>
      <c r="Q2496" s="5">
        <f t="shared" si="152"/>
        <v>44.469500000000004</v>
      </c>
      <c r="R2496" s="5">
        <f t="shared" si="153"/>
        <v>17.87</v>
      </c>
      <c r="S2496" s="5">
        <f t="shared" si="154"/>
        <v>26.599500000000003</v>
      </c>
      <c r="T2496" s="7">
        <f t="shared" si="155"/>
        <v>0.59815154206815913</v>
      </c>
    </row>
    <row r="2497" spans="1:20" ht="15.5" x14ac:dyDescent="0.35">
      <c r="A2497" s="1">
        <v>4819</v>
      </c>
      <c r="B2497" s="2">
        <v>46356</v>
      </c>
      <c r="C2497" s="3">
        <f>YEAR(SalesDataTable[[#This Row],[Order Date]])</f>
        <v>2026</v>
      </c>
      <c r="D2497" s="8" t="str">
        <f>"Q"&amp;ROUNDUP(MONTH(SalesDataTable[[#This Row],[Order Date]])/3,0)</f>
        <v>Q4</v>
      </c>
      <c r="E2497" s="3">
        <f>MONTH(SalesDataTable[[#This Row],[Order Date]])</f>
        <v>11</v>
      </c>
      <c r="F2497" s="3" t="str">
        <f>TEXT(SalesDataTable[[#This Row],[Order Date]],"MMM")</f>
        <v>Nov</v>
      </c>
      <c r="G2497" s="3" t="s">
        <v>20</v>
      </c>
      <c r="H2497" s="3" t="s">
        <v>31</v>
      </c>
      <c r="I2497" s="3" t="s">
        <v>28</v>
      </c>
      <c r="J2497" s="3" t="s">
        <v>13</v>
      </c>
      <c r="K2497" s="3" t="s">
        <v>9</v>
      </c>
      <c r="L2497" s="3" t="s">
        <v>37</v>
      </c>
      <c r="M2497" s="4">
        <v>2</v>
      </c>
      <c r="N2497" s="5">
        <v>153.51</v>
      </c>
      <c r="O2497" s="6">
        <v>0.15</v>
      </c>
      <c r="P2497" s="5">
        <v>81.290000000000006</v>
      </c>
      <c r="Q2497" s="5">
        <f t="shared" si="152"/>
        <v>260.96699999999998</v>
      </c>
      <c r="R2497" s="5">
        <f t="shared" si="153"/>
        <v>162.58000000000001</v>
      </c>
      <c r="S2497" s="5">
        <f t="shared" si="154"/>
        <v>98.386999999999972</v>
      </c>
      <c r="T2497" s="7">
        <f t="shared" si="155"/>
        <v>0.3770093536730697</v>
      </c>
    </row>
    <row r="2498" spans="1:20" ht="15.5" x14ac:dyDescent="0.35">
      <c r="A2498" s="1">
        <v>5167</v>
      </c>
      <c r="B2498" s="2">
        <v>46356</v>
      </c>
      <c r="C2498" s="3">
        <f>YEAR(SalesDataTable[[#This Row],[Order Date]])</f>
        <v>2026</v>
      </c>
      <c r="D2498" s="8" t="str">
        <f>"Q"&amp;ROUNDUP(MONTH(SalesDataTable[[#This Row],[Order Date]])/3,0)</f>
        <v>Q4</v>
      </c>
      <c r="E2498" s="3">
        <f>MONTH(SalesDataTable[[#This Row],[Order Date]])</f>
        <v>11</v>
      </c>
      <c r="F2498" s="3" t="str">
        <f>TEXT(SalesDataTable[[#This Row],[Order Date]],"MMM")</f>
        <v>Nov</v>
      </c>
      <c r="G2498" s="3" t="s">
        <v>11</v>
      </c>
      <c r="H2498" s="3" t="s">
        <v>25</v>
      </c>
      <c r="I2498" s="3" t="s">
        <v>28</v>
      </c>
      <c r="J2498" s="3" t="s">
        <v>13</v>
      </c>
      <c r="K2498" s="3" t="s">
        <v>23</v>
      </c>
      <c r="L2498" s="3" t="s">
        <v>29</v>
      </c>
      <c r="M2498" s="4">
        <v>2</v>
      </c>
      <c r="N2498" s="5">
        <v>197.5</v>
      </c>
      <c r="O2498" s="6">
        <v>0</v>
      </c>
      <c r="P2498" s="5">
        <v>104.47</v>
      </c>
      <c r="Q2498" s="5">
        <f t="shared" ref="Q2498:Q2561" si="156">M2498*N2498*(1-O2498)</f>
        <v>395</v>
      </c>
      <c r="R2498" s="5">
        <f t="shared" ref="R2498:R2561" si="157">M2498*P2498</f>
        <v>208.94</v>
      </c>
      <c r="S2498" s="5">
        <f t="shared" ref="S2498:S2561" si="158">Q2498-R2498</f>
        <v>186.06</v>
      </c>
      <c r="T2498" s="7">
        <f t="shared" ref="T2498:T2561" si="159">IFERROR(S2498/Q2498,0)</f>
        <v>0.4710379746835443</v>
      </c>
    </row>
    <row r="2499" spans="1:20" ht="15.5" x14ac:dyDescent="0.35">
      <c r="A2499" s="1">
        <v>38</v>
      </c>
      <c r="B2499" s="2">
        <v>46357</v>
      </c>
      <c r="C2499" s="3">
        <f>YEAR(SalesDataTable[[#This Row],[Order Date]])</f>
        <v>2026</v>
      </c>
      <c r="D2499" s="8" t="str">
        <f>"Q"&amp;ROUNDUP(MONTH(SalesDataTable[[#This Row],[Order Date]])/3,0)</f>
        <v>Q4</v>
      </c>
      <c r="E2499" s="3">
        <f>MONTH(SalesDataTable[[#This Row],[Order Date]])</f>
        <v>12</v>
      </c>
      <c r="F2499" s="3" t="str">
        <f>TEXT(SalesDataTable[[#This Row],[Order Date]],"MMM")</f>
        <v>Dec</v>
      </c>
      <c r="G2499" s="3" t="s">
        <v>20</v>
      </c>
      <c r="H2499" s="3" t="s">
        <v>33</v>
      </c>
      <c r="I2499" s="3" t="s">
        <v>8</v>
      </c>
      <c r="J2499" s="3" t="s">
        <v>16</v>
      </c>
      <c r="K2499" s="3" t="s">
        <v>9</v>
      </c>
      <c r="L2499" s="3" t="s">
        <v>17</v>
      </c>
      <c r="M2499" s="4">
        <v>8</v>
      </c>
      <c r="N2499" s="5">
        <v>146.55000000000001</v>
      </c>
      <c r="O2499" s="6">
        <v>0.1</v>
      </c>
      <c r="P2499" s="5">
        <v>78.03</v>
      </c>
      <c r="Q2499" s="5">
        <f t="shared" si="156"/>
        <v>1055.1600000000001</v>
      </c>
      <c r="R2499" s="5">
        <f t="shared" si="157"/>
        <v>624.24</v>
      </c>
      <c r="S2499" s="5">
        <f t="shared" si="158"/>
        <v>430.92000000000007</v>
      </c>
      <c r="T2499" s="7">
        <f t="shared" si="159"/>
        <v>0.40839303991811671</v>
      </c>
    </row>
    <row r="2500" spans="1:20" ht="15.5" x14ac:dyDescent="0.35">
      <c r="A2500" s="1">
        <v>364</v>
      </c>
      <c r="B2500" s="2">
        <v>46357</v>
      </c>
      <c r="C2500" s="3">
        <f>YEAR(SalesDataTable[[#This Row],[Order Date]])</f>
        <v>2026</v>
      </c>
      <c r="D2500" s="8" t="str">
        <f>"Q"&amp;ROUNDUP(MONTH(SalesDataTable[[#This Row],[Order Date]])/3,0)</f>
        <v>Q4</v>
      </c>
      <c r="E2500" s="3">
        <f>MONTH(SalesDataTable[[#This Row],[Order Date]])</f>
        <v>12</v>
      </c>
      <c r="F2500" s="3" t="str">
        <f>TEXT(SalesDataTable[[#This Row],[Order Date]],"MMM")</f>
        <v>Dec</v>
      </c>
      <c r="G2500" s="3" t="s">
        <v>20</v>
      </c>
      <c r="H2500" s="3" t="s">
        <v>47</v>
      </c>
      <c r="I2500" s="3" t="s">
        <v>2</v>
      </c>
      <c r="J2500" s="3" t="s">
        <v>16</v>
      </c>
      <c r="K2500" s="3" t="s">
        <v>4</v>
      </c>
      <c r="L2500" s="3" t="s">
        <v>22</v>
      </c>
      <c r="M2500" s="4">
        <v>2</v>
      </c>
      <c r="N2500" s="5">
        <v>51.83</v>
      </c>
      <c r="O2500" s="6">
        <v>0.15</v>
      </c>
      <c r="P2500" s="5">
        <v>22.02</v>
      </c>
      <c r="Q2500" s="5">
        <f t="shared" si="156"/>
        <v>88.11099999999999</v>
      </c>
      <c r="R2500" s="5">
        <f t="shared" si="157"/>
        <v>44.04</v>
      </c>
      <c r="S2500" s="5">
        <f t="shared" si="158"/>
        <v>44.070999999999991</v>
      </c>
      <c r="T2500" s="7">
        <f t="shared" si="159"/>
        <v>0.50017591447151888</v>
      </c>
    </row>
    <row r="2501" spans="1:20" ht="15.5" x14ac:dyDescent="0.35">
      <c r="A2501" s="1">
        <v>2040</v>
      </c>
      <c r="B2501" s="2">
        <v>46357</v>
      </c>
      <c r="C2501" s="3">
        <f>YEAR(SalesDataTable[[#This Row],[Order Date]])</f>
        <v>2026</v>
      </c>
      <c r="D2501" s="8" t="str">
        <f>"Q"&amp;ROUNDUP(MONTH(SalesDataTable[[#This Row],[Order Date]])/3,0)</f>
        <v>Q4</v>
      </c>
      <c r="E2501" s="3">
        <f>MONTH(SalesDataTable[[#This Row],[Order Date]])</f>
        <v>12</v>
      </c>
      <c r="F2501" s="3" t="str">
        <f>TEXT(SalesDataTable[[#This Row],[Order Date]],"MMM")</f>
        <v>Dec</v>
      </c>
      <c r="G2501" s="3" t="s">
        <v>6</v>
      </c>
      <c r="H2501" s="3" t="s">
        <v>43</v>
      </c>
      <c r="I2501" s="3" t="s">
        <v>2</v>
      </c>
      <c r="J2501" s="3" t="s">
        <v>13</v>
      </c>
      <c r="K2501" s="3" t="s">
        <v>9</v>
      </c>
      <c r="L2501" s="3" t="s">
        <v>17</v>
      </c>
      <c r="M2501" s="4">
        <v>1</v>
      </c>
      <c r="N2501" s="5">
        <v>140.34</v>
      </c>
      <c r="O2501" s="6">
        <v>0.15</v>
      </c>
      <c r="P2501" s="5">
        <v>79.92</v>
      </c>
      <c r="Q2501" s="5">
        <f t="shared" si="156"/>
        <v>119.289</v>
      </c>
      <c r="R2501" s="5">
        <f t="shared" si="157"/>
        <v>79.92</v>
      </c>
      <c r="S2501" s="5">
        <f t="shared" si="158"/>
        <v>39.369</v>
      </c>
      <c r="T2501" s="7">
        <f t="shared" si="159"/>
        <v>0.33003043029952467</v>
      </c>
    </row>
    <row r="2502" spans="1:20" ht="15.5" x14ac:dyDescent="0.35">
      <c r="A2502" s="1">
        <v>2899</v>
      </c>
      <c r="B2502" s="2">
        <v>46357</v>
      </c>
      <c r="C2502" s="3">
        <f>YEAR(SalesDataTable[[#This Row],[Order Date]])</f>
        <v>2026</v>
      </c>
      <c r="D2502" s="8" t="str">
        <f>"Q"&amp;ROUNDUP(MONTH(SalesDataTable[[#This Row],[Order Date]])/3,0)</f>
        <v>Q4</v>
      </c>
      <c r="E2502" s="3">
        <f>MONTH(SalesDataTable[[#This Row],[Order Date]])</f>
        <v>12</v>
      </c>
      <c r="F2502" s="3" t="str">
        <f>TEXT(SalesDataTable[[#This Row],[Order Date]],"MMM")</f>
        <v>Dec</v>
      </c>
      <c r="G2502" s="3" t="s">
        <v>0</v>
      </c>
      <c r="H2502" s="3" t="s">
        <v>1</v>
      </c>
      <c r="I2502" s="3" t="s">
        <v>2</v>
      </c>
      <c r="J2502" s="3" t="s">
        <v>13</v>
      </c>
      <c r="K2502" s="3" t="s">
        <v>9</v>
      </c>
      <c r="L2502" s="3" t="s">
        <v>37</v>
      </c>
      <c r="M2502" s="4">
        <v>1</v>
      </c>
      <c r="N2502" s="5">
        <v>156.44999999999999</v>
      </c>
      <c r="O2502" s="6">
        <v>0</v>
      </c>
      <c r="P2502" s="5">
        <v>80.56</v>
      </c>
      <c r="Q2502" s="5">
        <f t="shared" si="156"/>
        <v>156.44999999999999</v>
      </c>
      <c r="R2502" s="5">
        <f t="shared" si="157"/>
        <v>80.56</v>
      </c>
      <c r="S2502" s="5">
        <f t="shared" si="158"/>
        <v>75.889999999999986</v>
      </c>
      <c r="T2502" s="7">
        <f t="shared" si="159"/>
        <v>0.48507510386705011</v>
      </c>
    </row>
    <row r="2503" spans="1:20" ht="15.5" x14ac:dyDescent="0.35">
      <c r="A2503" s="1">
        <v>3199</v>
      </c>
      <c r="B2503" s="2">
        <v>46357</v>
      </c>
      <c r="C2503" s="3">
        <f>YEAR(SalesDataTable[[#This Row],[Order Date]])</f>
        <v>2026</v>
      </c>
      <c r="D2503" s="8" t="str">
        <f>"Q"&amp;ROUNDUP(MONTH(SalesDataTable[[#This Row],[Order Date]])/3,0)</f>
        <v>Q4</v>
      </c>
      <c r="E2503" s="3">
        <f>MONTH(SalesDataTable[[#This Row],[Order Date]])</f>
        <v>12</v>
      </c>
      <c r="F2503" s="3" t="str">
        <f>TEXT(SalesDataTable[[#This Row],[Order Date]],"MMM")</f>
        <v>Dec</v>
      </c>
      <c r="G2503" s="3" t="s">
        <v>11</v>
      </c>
      <c r="H2503" s="3" t="s">
        <v>52</v>
      </c>
      <c r="I2503" s="3" t="s">
        <v>28</v>
      </c>
      <c r="J2503" s="3" t="s">
        <v>3</v>
      </c>
      <c r="K2503" s="3" t="s">
        <v>34</v>
      </c>
      <c r="L2503" s="3" t="s">
        <v>35</v>
      </c>
      <c r="M2503" s="4">
        <v>1</v>
      </c>
      <c r="N2503" s="5">
        <v>41.33</v>
      </c>
      <c r="O2503" s="6">
        <v>0</v>
      </c>
      <c r="P2503" s="5">
        <v>15.03</v>
      </c>
      <c r="Q2503" s="5">
        <f t="shared" si="156"/>
        <v>41.33</v>
      </c>
      <c r="R2503" s="5">
        <f t="shared" si="157"/>
        <v>15.03</v>
      </c>
      <c r="S2503" s="5">
        <f t="shared" si="158"/>
        <v>26.299999999999997</v>
      </c>
      <c r="T2503" s="7">
        <f t="shared" si="159"/>
        <v>0.6363416404548754</v>
      </c>
    </row>
    <row r="2504" spans="1:20" ht="15.5" x14ac:dyDescent="0.35">
      <c r="A2504" s="1">
        <v>4722</v>
      </c>
      <c r="B2504" s="2">
        <v>46357</v>
      </c>
      <c r="C2504" s="3">
        <f>YEAR(SalesDataTable[[#This Row],[Order Date]])</f>
        <v>2026</v>
      </c>
      <c r="D2504" s="8" t="str">
        <f>"Q"&amp;ROUNDUP(MONTH(SalesDataTable[[#This Row],[Order Date]])/3,0)</f>
        <v>Q4</v>
      </c>
      <c r="E2504" s="3">
        <f>MONTH(SalesDataTable[[#This Row],[Order Date]])</f>
        <v>12</v>
      </c>
      <c r="F2504" s="3" t="str">
        <f>TEXT(SalesDataTable[[#This Row],[Order Date]],"MMM")</f>
        <v>Dec</v>
      </c>
      <c r="G2504" s="3" t="s">
        <v>6</v>
      </c>
      <c r="H2504" s="3" t="s">
        <v>41</v>
      </c>
      <c r="I2504" s="3" t="s">
        <v>19</v>
      </c>
      <c r="J2504" s="3" t="s">
        <v>13</v>
      </c>
      <c r="K2504" s="3" t="s">
        <v>4</v>
      </c>
      <c r="L2504" s="3" t="s">
        <v>26</v>
      </c>
      <c r="M2504" s="4">
        <v>1</v>
      </c>
      <c r="N2504" s="5">
        <v>39.479999999999997</v>
      </c>
      <c r="O2504" s="6">
        <v>0.05</v>
      </c>
      <c r="P2504" s="5">
        <v>16.78</v>
      </c>
      <c r="Q2504" s="5">
        <f t="shared" si="156"/>
        <v>37.505999999999993</v>
      </c>
      <c r="R2504" s="5">
        <f t="shared" si="157"/>
        <v>16.78</v>
      </c>
      <c r="S2504" s="5">
        <f t="shared" si="158"/>
        <v>20.725999999999992</v>
      </c>
      <c r="T2504" s="7">
        <f t="shared" si="159"/>
        <v>0.55260491654668575</v>
      </c>
    </row>
    <row r="2505" spans="1:20" ht="15.5" x14ac:dyDescent="0.35">
      <c r="A2505" s="1">
        <v>1423</v>
      </c>
      <c r="B2505" s="2">
        <v>46358</v>
      </c>
      <c r="C2505" s="3">
        <f>YEAR(SalesDataTable[[#This Row],[Order Date]])</f>
        <v>2026</v>
      </c>
      <c r="D2505" s="8" t="str">
        <f>"Q"&amp;ROUNDUP(MONTH(SalesDataTable[[#This Row],[Order Date]])/3,0)</f>
        <v>Q4</v>
      </c>
      <c r="E2505" s="3">
        <f>MONTH(SalesDataTable[[#This Row],[Order Date]])</f>
        <v>12</v>
      </c>
      <c r="F2505" s="3" t="str">
        <f>TEXT(SalesDataTable[[#This Row],[Order Date]],"MMM")</f>
        <v>Dec</v>
      </c>
      <c r="G2505" s="3" t="s">
        <v>11</v>
      </c>
      <c r="H2505" s="3" t="s">
        <v>18</v>
      </c>
      <c r="I2505" s="3" t="s">
        <v>2</v>
      </c>
      <c r="J2505" s="3" t="s">
        <v>16</v>
      </c>
      <c r="K2505" s="3" t="s">
        <v>9</v>
      </c>
      <c r="L2505" s="3" t="s">
        <v>46</v>
      </c>
      <c r="M2505" s="4">
        <v>1</v>
      </c>
      <c r="N2505" s="5">
        <v>73.010000000000005</v>
      </c>
      <c r="O2505" s="6">
        <v>0.1</v>
      </c>
      <c r="P2505" s="5">
        <v>31.51</v>
      </c>
      <c r="Q2505" s="5">
        <f t="shared" si="156"/>
        <v>65.709000000000003</v>
      </c>
      <c r="R2505" s="5">
        <f t="shared" si="157"/>
        <v>31.51</v>
      </c>
      <c r="S2505" s="5">
        <f t="shared" si="158"/>
        <v>34.198999999999998</v>
      </c>
      <c r="T2505" s="7">
        <f t="shared" si="159"/>
        <v>0.52046142841924237</v>
      </c>
    </row>
    <row r="2506" spans="1:20" ht="15.5" x14ac:dyDescent="0.35">
      <c r="A2506" s="1">
        <v>1505</v>
      </c>
      <c r="B2506" s="2">
        <v>46358</v>
      </c>
      <c r="C2506" s="3">
        <f>YEAR(SalesDataTable[[#This Row],[Order Date]])</f>
        <v>2026</v>
      </c>
      <c r="D2506" s="8" t="str">
        <f>"Q"&amp;ROUNDUP(MONTH(SalesDataTable[[#This Row],[Order Date]])/3,0)</f>
        <v>Q4</v>
      </c>
      <c r="E2506" s="3">
        <f>MONTH(SalesDataTable[[#This Row],[Order Date]])</f>
        <v>12</v>
      </c>
      <c r="F2506" s="3" t="str">
        <f>TEXT(SalesDataTable[[#This Row],[Order Date]],"MMM")</f>
        <v>Dec</v>
      </c>
      <c r="G2506" s="3" t="s">
        <v>0</v>
      </c>
      <c r="H2506" s="3" t="s">
        <v>50</v>
      </c>
      <c r="I2506" s="3" t="s">
        <v>2</v>
      </c>
      <c r="J2506" s="3" t="s">
        <v>16</v>
      </c>
      <c r="K2506" s="3" t="s">
        <v>34</v>
      </c>
      <c r="L2506" s="3" t="s">
        <v>35</v>
      </c>
      <c r="M2506" s="4">
        <v>2</v>
      </c>
      <c r="N2506" s="5">
        <v>40.86</v>
      </c>
      <c r="O2506" s="6">
        <v>0.05</v>
      </c>
      <c r="P2506" s="5">
        <v>15.06</v>
      </c>
      <c r="Q2506" s="5">
        <f t="shared" si="156"/>
        <v>77.634</v>
      </c>
      <c r="R2506" s="5">
        <f t="shared" si="157"/>
        <v>30.12</v>
      </c>
      <c r="S2506" s="5">
        <f t="shared" si="158"/>
        <v>47.513999999999996</v>
      </c>
      <c r="T2506" s="7">
        <f t="shared" si="159"/>
        <v>0.6120256588608084</v>
      </c>
    </row>
    <row r="2507" spans="1:20" ht="15.5" x14ac:dyDescent="0.35">
      <c r="A2507" s="1">
        <v>1664</v>
      </c>
      <c r="B2507" s="2">
        <v>46358</v>
      </c>
      <c r="C2507" s="3">
        <f>YEAR(SalesDataTable[[#This Row],[Order Date]])</f>
        <v>2026</v>
      </c>
      <c r="D2507" s="8" t="str">
        <f>"Q"&amp;ROUNDUP(MONTH(SalesDataTable[[#This Row],[Order Date]])/3,0)</f>
        <v>Q4</v>
      </c>
      <c r="E2507" s="3">
        <f>MONTH(SalesDataTable[[#This Row],[Order Date]])</f>
        <v>12</v>
      </c>
      <c r="F2507" s="3" t="str">
        <f>TEXT(SalesDataTable[[#This Row],[Order Date]],"MMM")</f>
        <v>Dec</v>
      </c>
      <c r="G2507" s="3" t="s">
        <v>11</v>
      </c>
      <c r="H2507" s="3" t="s">
        <v>25</v>
      </c>
      <c r="I2507" s="3" t="s">
        <v>28</v>
      </c>
      <c r="J2507" s="3" t="s">
        <v>3</v>
      </c>
      <c r="K2507" s="3" t="s">
        <v>23</v>
      </c>
      <c r="L2507" s="3" t="s">
        <v>29</v>
      </c>
      <c r="M2507" s="4">
        <v>6</v>
      </c>
      <c r="N2507" s="5">
        <v>194.79</v>
      </c>
      <c r="O2507" s="6">
        <v>0</v>
      </c>
      <c r="P2507" s="5">
        <v>105.73</v>
      </c>
      <c r="Q2507" s="5">
        <f t="shared" si="156"/>
        <v>1168.74</v>
      </c>
      <c r="R2507" s="5">
        <f t="shared" si="157"/>
        <v>634.38</v>
      </c>
      <c r="S2507" s="5">
        <f t="shared" si="158"/>
        <v>534.36</v>
      </c>
      <c r="T2507" s="7">
        <f t="shared" si="159"/>
        <v>0.45721032907233433</v>
      </c>
    </row>
    <row r="2508" spans="1:20" ht="15.5" x14ac:dyDescent="0.35">
      <c r="A2508" s="1">
        <v>2035</v>
      </c>
      <c r="B2508" s="2">
        <v>46358</v>
      </c>
      <c r="C2508" s="3">
        <f>YEAR(SalesDataTable[[#This Row],[Order Date]])</f>
        <v>2026</v>
      </c>
      <c r="D2508" s="8" t="str">
        <f>"Q"&amp;ROUNDUP(MONTH(SalesDataTable[[#This Row],[Order Date]])/3,0)</f>
        <v>Q4</v>
      </c>
      <c r="E2508" s="3">
        <f>MONTH(SalesDataTable[[#This Row],[Order Date]])</f>
        <v>12</v>
      </c>
      <c r="F2508" s="3" t="str">
        <f>TEXT(SalesDataTable[[#This Row],[Order Date]],"MMM")</f>
        <v>Dec</v>
      </c>
      <c r="G2508" s="3" t="s">
        <v>20</v>
      </c>
      <c r="H2508" s="3" t="s">
        <v>47</v>
      </c>
      <c r="I2508" s="3" t="s">
        <v>2</v>
      </c>
      <c r="J2508" s="3" t="s">
        <v>13</v>
      </c>
      <c r="K2508" s="3" t="s">
        <v>23</v>
      </c>
      <c r="L2508" s="3" t="s">
        <v>40</v>
      </c>
      <c r="M2508" s="4">
        <v>4</v>
      </c>
      <c r="N2508" s="5">
        <v>80.98</v>
      </c>
      <c r="O2508" s="6">
        <v>0.2</v>
      </c>
      <c r="P2508" s="5">
        <v>38.6</v>
      </c>
      <c r="Q2508" s="5">
        <f t="shared" si="156"/>
        <v>259.13600000000002</v>
      </c>
      <c r="R2508" s="5">
        <f t="shared" si="157"/>
        <v>154.4</v>
      </c>
      <c r="S2508" s="5">
        <f t="shared" si="158"/>
        <v>104.73600000000002</v>
      </c>
      <c r="T2508" s="7">
        <f t="shared" si="159"/>
        <v>0.40417387009138062</v>
      </c>
    </row>
    <row r="2509" spans="1:20" ht="15.5" x14ac:dyDescent="0.35">
      <c r="A2509" s="1">
        <v>2094</v>
      </c>
      <c r="B2509" s="2">
        <v>46358</v>
      </c>
      <c r="C2509" s="3">
        <f>YEAR(SalesDataTable[[#This Row],[Order Date]])</f>
        <v>2026</v>
      </c>
      <c r="D2509" s="8" t="str">
        <f>"Q"&amp;ROUNDUP(MONTH(SalesDataTable[[#This Row],[Order Date]])/3,0)</f>
        <v>Q4</v>
      </c>
      <c r="E2509" s="3">
        <f>MONTH(SalesDataTable[[#This Row],[Order Date]])</f>
        <v>12</v>
      </c>
      <c r="F2509" s="3" t="str">
        <f>TEXT(SalesDataTable[[#This Row],[Order Date]],"MMM")</f>
        <v>Dec</v>
      </c>
      <c r="G2509" s="3" t="s">
        <v>0</v>
      </c>
      <c r="H2509" s="3" t="s">
        <v>50</v>
      </c>
      <c r="I2509" s="3" t="s">
        <v>2</v>
      </c>
      <c r="J2509" s="3" t="s">
        <v>13</v>
      </c>
      <c r="K2509" s="3" t="s">
        <v>23</v>
      </c>
      <c r="L2509" s="3" t="s">
        <v>29</v>
      </c>
      <c r="M2509" s="4">
        <v>3</v>
      </c>
      <c r="N2509" s="5">
        <v>196.48</v>
      </c>
      <c r="O2509" s="6">
        <v>0.05</v>
      </c>
      <c r="P2509" s="5">
        <v>107.2</v>
      </c>
      <c r="Q2509" s="5">
        <f t="shared" si="156"/>
        <v>559.96799999999996</v>
      </c>
      <c r="R2509" s="5">
        <f t="shared" si="157"/>
        <v>321.60000000000002</v>
      </c>
      <c r="S2509" s="5">
        <f t="shared" si="158"/>
        <v>238.36799999999994</v>
      </c>
      <c r="T2509" s="7">
        <f t="shared" si="159"/>
        <v>0.42568146751242919</v>
      </c>
    </row>
    <row r="2510" spans="1:20" ht="15.5" x14ac:dyDescent="0.35">
      <c r="A2510" s="1">
        <v>2204</v>
      </c>
      <c r="B2510" s="2">
        <v>46358</v>
      </c>
      <c r="C2510" s="3">
        <f>YEAR(SalesDataTable[[#This Row],[Order Date]])</f>
        <v>2026</v>
      </c>
      <c r="D2510" s="8" t="str">
        <f>"Q"&amp;ROUNDUP(MONTH(SalesDataTable[[#This Row],[Order Date]])/3,0)</f>
        <v>Q4</v>
      </c>
      <c r="E2510" s="3">
        <f>MONTH(SalesDataTable[[#This Row],[Order Date]])</f>
        <v>12</v>
      </c>
      <c r="F2510" s="3" t="str">
        <f>TEXT(SalesDataTable[[#This Row],[Order Date]],"MMM")</f>
        <v>Dec</v>
      </c>
      <c r="G2510" s="3" t="s">
        <v>0</v>
      </c>
      <c r="H2510" s="3" t="s">
        <v>36</v>
      </c>
      <c r="I2510" s="3" t="s">
        <v>19</v>
      </c>
      <c r="J2510" s="3" t="s">
        <v>13</v>
      </c>
      <c r="K2510" s="3" t="s">
        <v>14</v>
      </c>
      <c r="L2510" s="3" t="s">
        <v>32</v>
      </c>
      <c r="M2510" s="4">
        <v>2</v>
      </c>
      <c r="N2510" s="5">
        <v>46.63</v>
      </c>
      <c r="O2510" s="6">
        <v>0</v>
      </c>
      <c r="P2510" s="5">
        <v>18.68</v>
      </c>
      <c r="Q2510" s="5">
        <f t="shared" si="156"/>
        <v>93.26</v>
      </c>
      <c r="R2510" s="5">
        <f t="shared" si="157"/>
        <v>37.36</v>
      </c>
      <c r="S2510" s="5">
        <f t="shared" si="158"/>
        <v>55.900000000000006</v>
      </c>
      <c r="T2510" s="7">
        <f t="shared" si="159"/>
        <v>0.59939952820072917</v>
      </c>
    </row>
    <row r="2511" spans="1:20" ht="15.5" x14ac:dyDescent="0.35">
      <c r="A2511" s="1">
        <v>3921</v>
      </c>
      <c r="B2511" s="2">
        <v>46358</v>
      </c>
      <c r="C2511" s="3">
        <f>YEAR(SalesDataTable[[#This Row],[Order Date]])</f>
        <v>2026</v>
      </c>
      <c r="D2511" s="8" t="str">
        <f>"Q"&amp;ROUNDUP(MONTH(SalesDataTable[[#This Row],[Order Date]])/3,0)</f>
        <v>Q4</v>
      </c>
      <c r="E2511" s="3">
        <f>MONTH(SalesDataTable[[#This Row],[Order Date]])</f>
        <v>12</v>
      </c>
      <c r="F2511" s="3" t="str">
        <f>TEXT(SalesDataTable[[#This Row],[Order Date]],"MMM")</f>
        <v>Dec</v>
      </c>
      <c r="G2511" s="3" t="s">
        <v>11</v>
      </c>
      <c r="H2511" s="3" t="s">
        <v>25</v>
      </c>
      <c r="I2511" s="3" t="s">
        <v>8</v>
      </c>
      <c r="J2511" s="3" t="s">
        <v>16</v>
      </c>
      <c r="K2511" s="3" t="s">
        <v>9</v>
      </c>
      <c r="L2511" s="3" t="s">
        <v>17</v>
      </c>
      <c r="M2511" s="4">
        <v>12</v>
      </c>
      <c r="N2511" s="5">
        <v>142.93</v>
      </c>
      <c r="O2511" s="6">
        <v>0.1</v>
      </c>
      <c r="P2511" s="5">
        <v>79.81</v>
      </c>
      <c r="Q2511" s="5">
        <f t="shared" si="156"/>
        <v>1543.644</v>
      </c>
      <c r="R2511" s="5">
        <f t="shared" si="157"/>
        <v>957.72</v>
      </c>
      <c r="S2511" s="5">
        <f t="shared" si="158"/>
        <v>585.92399999999998</v>
      </c>
      <c r="T2511" s="7">
        <f t="shared" si="159"/>
        <v>0.37957197384889263</v>
      </c>
    </row>
    <row r="2512" spans="1:20" ht="15.5" x14ac:dyDescent="0.35">
      <c r="A2512" s="1">
        <v>3999</v>
      </c>
      <c r="B2512" s="2">
        <v>46358</v>
      </c>
      <c r="C2512" s="3">
        <f>YEAR(SalesDataTable[[#This Row],[Order Date]])</f>
        <v>2026</v>
      </c>
      <c r="D2512" s="8" t="str">
        <f>"Q"&amp;ROUNDUP(MONTH(SalesDataTable[[#This Row],[Order Date]])/3,0)</f>
        <v>Q4</v>
      </c>
      <c r="E2512" s="3">
        <f>MONTH(SalesDataTable[[#This Row],[Order Date]])</f>
        <v>12</v>
      </c>
      <c r="F2512" s="3" t="str">
        <f>TEXT(SalesDataTable[[#This Row],[Order Date]],"MMM")</f>
        <v>Dec</v>
      </c>
      <c r="G2512" s="3" t="s">
        <v>6</v>
      </c>
      <c r="H2512" s="3" t="s">
        <v>43</v>
      </c>
      <c r="I2512" s="3" t="s">
        <v>19</v>
      </c>
      <c r="J2512" s="3" t="s">
        <v>3</v>
      </c>
      <c r="K2512" s="3" t="s">
        <v>9</v>
      </c>
      <c r="L2512" s="3" t="s">
        <v>37</v>
      </c>
      <c r="M2512" s="4">
        <v>2</v>
      </c>
      <c r="N2512" s="5">
        <v>153.97</v>
      </c>
      <c r="O2512" s="6">
        <v>0</v>
      </c>
      <c r="P2512" s="5">
        <v>79.45</v>
      </c>
      <c r="Q2512" s="5">
        <f t="shared" si="156"/>
        <v>307.94</v>
      </c>
      <c r="R2512" s="5">
        <f t="shared" si="157"/>
        <v>158.9</v>
      </c>
      <c r="S2512" s="5">
        <f t="shared" si="158"/>
        <v>149.04</v>
      </c>
      <c r="T2512" s="7">
        <f t="shared" si="159"/>
        <v>0.48399038773787101</v>
      </c>
    </row>
    <row r="2513" spans="1:20" ht="15.5" x14ac:dyDescent="0.35">
      <c r="A2513" s="1">
        <v>4546</v>
      </c>
      <c r="B2513" s="2">
        <v>46358</v>
      </c>
      <c r="C2513" s="3">
        <f>YEAR(SalesDataTable[[#This Row],[Order Date]])</f>
        <v>2026</v>
      </c>
      <c r="D2513" s="8" t="str">
        <f>"Q"&amp;ROUNDUP(MONTH(SalesDataTable[[#This Row],[Order Date]])/3,0)</f>
        <v>Q4</v>
      </c>
      <c r="E2513" s="3">
        <f>MONTH(SalesDataTable[[#This Row],[Order Date]])</f>
        <v>12</v>
      </c>
      <c r="F2513" s="3" t="str">
        <f>TEXT(SalesDataTable[[#This Row],[Order Date]],"MMM")</f>
        <v>Dec</v>
      </c>
      <c r="G2513" s="3" t="s">
        <v>20</v>
      </c>
      <c r="H2513" s="3" t="s">
        <v>47</v>
      </c>
      <c r="I2513" s="3" t="s">
        <v>2</v>
      </c>
      <c r="J2513" s="3" t="s">
        <v>3</v>
      </c>
      <c r="K2513" s="3" t="s">
        <v>23</v>
      </c>
      <c r="L2513" s="3" t="s">
        <v>24</v>
      </c>
      <c r="M2513" s="4">
        <v>1</v>
      </c>
      <c r="N2513" s="5">
        <v>344.63</v>
      </c>
      <c r="O2513" s="6">
        <v>0.05</v>
      </c>
      <c r="P2513" s="5">
        <v>189.22</v>
      </c>
      <c r="Q2513" s="5">
        <f t="shared" si="156"/>
        <v>327.39849999999996</v>
      </c>
      <c r="R2513" s="5">
        <f t="shared" si="157"/>
        <v>189.22</v>
      </c>
      <c r="S2513" s="5">
        <f t="shared" si="158"/>
        <v>138.17849999999996</v>
      </c>
      <c r="T2513" s="7">
        <f t="shared" si="159"/>
        <v>0.42204988721695419</v>
      </c>
    </row>
    <row r="2514" spans="1:20" ht="15.5" x14ac:dyDescent="0.35">
      <c r="A2514" s="1">
        <v>158</v>
      </c>
      <c r="B2514" s="2">
        <v>46359</v>
      </c>
      <c r="C2514" s="3">
        <f>YEAR(SalesDataTable[[#This Row],[Order Date]])</f>
        <v>2026</v>
      </c>
      <c r="D2514" s="8" t="str">
        <f>"Q"&amp;ROUNDUP(MONTH(SalesDataTable[[#This Row],[Order Date]])/3,0)</f>
        <v>Q4</v>
      </c>
      <c r="E2514" s="3">
        <f>MONTH(SalesDataTable[[#This Row],[Order Date]])</f>
        <v>12</v>
      </c>
      <c r="F2514" s="3" t="str">
        <f>TEXT(SalesDataTable[[#This Row],[Order Date]],"MMM")</f>
        <v>Dec</v>
      </c>
      <c r="G2514" s="3" t="s">
        <v>20</v>
      </c>
      <c r="H2514" s="3" t="s">
        <v>47</v>
      </c>
      <c r="I2514" s="3" t="s">
        <v>2</v>
      </c>
      <c r="J2514" s="3" t="s">
        <v>13</v>
      </c>
      <c r="K2514" s="3" t="s">
        <v>14</v>
      </c>
      <c r="L2514" s="3" t="s">
        <v>32</v>
      </c>
      <c r="M2514" s="4">
        <v>2</v>
      </c>
      <c r="N2514" s="5">
        <v>46.51</v>
      </c>
      <c r="O2514" s="6">
        <v>0.05</v>
      </c>
      <c r="P2514" s="5">
        <v>18.73</v>
      </c>
      <c r="Q2514" s="5">
        <f t="shared" si="156"/>
        <v>88.368999999999986</v>
      </c>
      <c r="R2514" s="5">
        <f t="shared" si="157"/>
        <v>37.46</v>
      </c>
      <c r="S2514" s="5">
        <f t="shared" si="158"/>
        <v>50.908999999999985</v>
      </c>
      <c r="T2514" s="7">
        <f t="shared" si="159"/>
        <v>0.57609568966492763</v>
      </c>
    </row>
    <row r="2515" spans="1:20" ht="15.5" x14ac:dyDescent="0.35">
      <c r="A2515" s="1">
        <v>1972</v>
      </c>
      <c r="B2515" s="2">
        <v>46359</v>
      </c>
      <c r="C2515" s="3">
        <f>YEAR(SalesDataTable[[#This Row],[Order Date]])</f>
        <v>2026</v>
      </c>
      <c r="D2515" s="8" t="str">
        <f>"Q"&amp;ROUNDUP(MONTH(SalesDataTable[[#This Row],[Order Date]])/3,0)</f>
        <v>Q4</v>
      </c>
      <c r="E2515" s="3">
        <f>MONTH(SalesDataTable[[#This Row],[Order Date]])</f>
        <v>12</v>
      </c>
      <c r="F2515" s="3" t="str">
        <f>TEXT(SalesDataTable[[#This Row],[Order Date]],"MMM")</f>
        <v>Dec</v>
      </c>
      <c r="G2515" s="3" t="s">
        <v>0</v>
      </c>
      <c r="H2515" s="3" t="s">
        <v>36</v>
      </c>
      <c r="I2515" s="3" t="s">
        <v>8</v>
      </c>
      <c r="J2515" s="3" t="s">
        <v>16</v>
      </c>
      <c r="K2515" s="3" t="s">
        <v>4</v>
      </c>
      <c r="L2515" s="3" t="s">
        <v>5</v>
      </c>
      <c r="M2515" s="4">
        <v>6</v>
      </c>
      <c r="N2515" s="5">
        <v>80.17</v>
      </c>
      <c r="O2515" s="6">
        <v>0.1</v>
      </c>
      <c r="P2515" s="5">
        <v>42.67</v>
      </c>
      <c r="Q2515" s="5">
        <f t="shared" si="156"/>
        <v>432.91800000000001</v>
      </c>
      <c r="R2515" s="5">
        <f t="shared" si="157"/>
        <v>256.02</v>
      </c>
      <c r="S2515" s="5">
        <f t="shared" si="158"/>
        <v>176.89800000000002</v>
      </c>
      <c r="T2515" s="7">
        <f t="shared" si="159"/>
        <v>0.40861779828974543</v>
      </c>
    </row>
    <row r="2516" spans="1:20" ht="15.5" x14ac:dyDescent="0.35">
      <c r="A2516" s="1">
        <v>3196</v>
      </c>
      <c r="B2516" s="2">
        <v>46359</v>
      </c>
      <c r="C2516" s="3">
        <f>YEAR(SalesDataTable[[#This Row],[Order Date]])</f>
        <v>2026</v>
      </c>
      <c r="D2516" s="8" t="str">
        <f>"Q"&amp;ROUNDUP(MONTH(SalesDataTable[[#This Row],[Order Date]])/3,0)</f>
        <v>Q4</v>
      </c>
      <c r="E2516" s="3">
        <f>MONTH(SalesDataTable[[#This Row],[Order Date]])</f>
        <v>12</v>
      </c>
      <c r="F2516" s="3" t="str">
        <f>TEXT(SalesDataTable[[#This Row],[Order Date]],"MMM")</f>
        <v>Dec</v>
      </c>
      <c r="G2516" s="3" t="s">
        <v>20</v>
      </c>
      <c r="H2516" s="3" t="s">
        <v>47</v>
      </c>
      <c r="I2516" s="3" t="s">
        <v>2</v>
      </c>
      <c r="J2516" s="3" t="s">
        <v>13</v>
      </c>
      <c r="K2516" s="3" t="s">
        <v>23</v>
      </c>
      <c r="L2516" s="3" t="s">
        <v>51</v>
      </c>
      <c r="M2516" s="4">
        <v>2</v>
      </c>
      <c r="N2516" s="5">
        <v>124.62</v>
      </c>
      <c r="O2516" s="6">
        <v>0.1</v>
      </c>
      <c r="P2516" s="5">
        <v>58.91</v>
      </c>
      <c r="Q2516" s="5">
        <f t="shared" si="156"/>
        <v>224.316</v>
      </c>
      <c r="R2516" s="5">
        <f t="shared" si="157"/>
        <v>117.82</v>
      </c>
      <c r="S2516" s="5">
        <f t="shared" si="158"/>
        <v>106.49600000000001</v>
      </c>
      <c r="T2516" s="7">
        <f t="shared" si="159"/>
        <v>0.47475882237557737</v>
      </c>
    </row>
    <row r="2517" spans="1:20" ht="15.5" x14ac:dyDescent="0.35">
      <c r="A2517" s="1">
        <v>3722</v>
      </c>
      <c r="B2517" s="2">
        <v>46359</v>
      </c>
      <c r="C2517" s="3">
        <f>YEAR(SalesDataTable[[#This Row],[Order Date]])</f>
        <v>2026</v>
      </c>
      <c r="D2517" s="8" t="str">
        <f>"Q"&amp;ROUNDUP(MONTH(SalesDataTable[[#This Row],[Order Date]])/3,0)</f>
        <v>Q4</v>
      </c>
      <c r="E2517" s="3">
        <f>MONTH(SalesDataTable[[#This Row],[Order Date]])</f>
        <v>12</v>
      </c>
      <c r="F2517" s="3" t="str">
        <f>TEXT(SalesDataTable[[#This Row],[Order Date]],"MMM")</f>
        <v>Dec</v>
      </c>
      <c r="G2517" s="3" t="s">
        <v>11</v>
      </c>
      <c r="H2517" s="3" t="s">
        <v>18</v>
      </c>
      <c r="I2517" s="3" t="s">
        <v>2</v>
      </c>
      <c r="J2517" s="3" t="s">
        <v>3</v>
      </c>
      <c r="K2517" s="3" t="s">
        <v>9</v>
      </c>
      <c r="L2517" s="3" t="s">
        <v>17</v>
      </c>
      <c r="M2517" s="4">
        <v>1</v>
      </c>
      <c r="N2517" s="5">
        <v>144.78</v>
      </c>
      <c r="O2517" s="6">
        <v>0.15</v>
      </c>
      <c r="P2517" s="5">
        <v>81.53</v>
      </c>
      <c r="Q2517" s="5">
        <f t="shared" si="156"/>
        <v>123.063</v>
      </c>
      <c r="R2517" s="5">
        <f t="shared" si="157"/>
        <v>81.53</v>
      </c>
      <c r="S2517" s="5">
        <f t="shared" si="158"/>
        <v>41.533000000000001</v>
      </c>
      <c r="T2517" s="7">
        <f t="shared" si="159"/>
        <v>0.33749380398657597</v>
      </c>
    </row>
    <row r="2518" spans="1:20" ht="15.5" x14ac:dyDescent="0.35">
      <c r="A2518" s="1">
        <v>4201</v>
      </c>
      <c r="B2518" s="2">
        <v>46359</v>
      </c>
      <c r="C2518" s="3">
        <f>YEAR(SalesDataTable[[#This Row],[Order Date]])</f>
        <v>2026</v>
      </c>
      <c r="D2518" s="8" t="str">
        <f>"Q"&amp;ROUNDUP(MONTH(SalesDataTable[[#This Row],[Order Date]])/3,0)</f>
        <v>Q4</v>
      </c>
      <c r="E2518" s="3">
        <f>MONTH(SalesDataTable[[#This Row],[Order Date]])</f>
        <v>12</v>
      </c>
      <c r="F2518" s="3" t="str">
        <f>TEXT(SalesDataTable[[#This Row],[Order Date]],"MMM")</f>
        <v>Dec</v>
      </c>
      <c r="G2518" s="3" t="s">
        <v>20</v>
      </c>
      <c r="H2518" s="3" t="s">
        <v>31</v>
      </c>
      <c r="I2518" s="3" t="s">
        <v>2</v>
      </c>
      <c r="J2518" s="3" t="s">
        <v>16</v>
      </c>
      <c r="K2518" s="3" t="s">
        <v>14</v>
      </c>
      <c r="L2518" s="3" t="s">
        <v>44</v>
      </c>
      <c r="M2518" s="4">
        <v>1</v>
      </c>
      <c r="N2518" s="5">
        <v>133.80000000000001</v>
      </c>
      <c r="O2518" s="6">
        <v>0</v>
      </c>
      <c r="P2518" s="5">
        <v>66.349999999999994</v>
      </c>
      <c r="Q2518" s="5">
        <f t="shared" si="156"/>
        <v>133.80000000000001</v>
      </c>
      <c r="R2518" s="5">
        <f t="shared" si="157"/>
        <v>66.349999999999994</v>
      </c>
      <c r="S2518" s="5">
        <f t="shared" si="158"/>
        <v>67.450000000000017</v>
      </c>
      <c r="T2518" s="7">
        <f t="shared" si="159"/>
        <v>0.50411061285500758</v>
      </c>
    </row>
    <row r="2519" spans="1:20" ht="15.5" x14ac:dyDescent="0.35">
      <c r="A2519" s="1">
        <v>4498</v>
      </c>
      <c r="B2519" s="2">
        <v>46359</v>
      </c>
      <c r="C2519" s="3">
        <f>YEAR(SalesDataTable[[#This Row],[Order Date]])</f>
        <v>2026</v>
      </c>
      <c r="D2519" s="8" t="str">
        <f>"Q"&amp;ROUNDUP(MONTH(SalesDataTable[[#This Row],[Order Date]])/3,0)</f>
        <v>Q4</v>
      </c>
      <c r="E2519" s="3">
        <f>MONTH(SalesDataTable[[#This Row],[Order Date]])</f>
        <v>12</v>
      </c>
      <c r="F2519" s="3" t="str">
        <f>TEXT(SalesDataTable[[#This Row],[Order Date]],"MMM")</f>
        <v>Dec</v>
      </c>
      <c r="G2519" s="3" t="s">
        <v>20</v>
      </c>
      <c r="H2519" s="3" t="s">
        <v>31</v>
      </c>
      <c r="I2519" s="3" t="s">
        <v>19</v>
      </c>
      <c r="J2519" s="3" t="s">
        <v>13</v>
      </c>
      <c r="K2519" s="3" t="s">
        <v>23</v>
      </c>
      <c r="L2519" s="3" t="s">
        <v>51</v>
      </c>
      <c r="M2519" s="4">
        <v>1</v>
      </c>
      <c r="N2519" s="5">
        <v>124.93</v>
      </c>
      <c r="O2519" s="6">
        <v>0</v>
      </c>
      <c r="P2519" s="5">
        <v>59.41</v>
      </c>
      <c r="Q2519" s="5">
        <f t="shared" si="156"/>
        <v>124.93</v>
      </c>
      <c r="R2519" s="5">
        <f t="shared" si="157"/>
        <v>59.41</v>
      </c>
      <c r="S2519" s="5">
        <f t="shared" si="158"/>
        <v>65.52000000000001</v>
      </c>
      <c r="T2519" s="7">
        <f t="shared" si="159"/>
        <v>0.52445369406867848</v>
      </c>
    </row>
    <row r="2520" spans="1:20" ht="15.5" x14ac:dyDescent="0.35">
      <c r="A2520" s="1">
        <v>4791</v>
      </c>
      <c r="B2520" s="2">
        <v>46359</v>
      </c>
      <c r="C2520" s="3">
        <f>YEAR(SalesDataTable[[#This Row],[Order Date]])</f>
        <v>2026</v>
      </c>
      <c r="D2520" s="8" t="str">
        <f>"Q"&amp;ROUNDUP(MONTH(SalesDataTable[[#This Row],[Order Date]])/3,0)</f>
        <v>Q4</v>
      </c>
      <c r="E2520" s="3">
        <f>MONTH(SalesDataTable[[#This Row],[Order Date]])</f>
        <v>12</v>
      </c>
      <c r="F2520" s="3" t="str">
        <f>TEXT(SalesDataTable[[#This Row],[Order Date]],"MMM")</f>
        <v>Dec</v>
      </c>
      <c r="G2520" s="3" t="s">
        <v>6</v>
      </c>
      <c r="H2520" s="3" t="s">
        <v>43</v>
      </c>
      <c r="I2520" s="3" t="s">
        <v>2</v>
      </c>
      <c r="J2520" s="3" t="s">
        <v>13</v>
      </c>
      <c r="K2520" s="3" t="s">
        <v>9</v>
      </c>
      <c r="L2520" s="3" t="s">
        <v>46</v>
      </c>
      <c r="M2520" s="4">
        <v>2</v>
      </c>
      <c r="N2520" s="5">
        <v>70.59</v>
      </c>
      <c r="O2520" s="6">
        <v>0.1</v>
      </c>
      <c r="P2520" s="5">
        <v>32.68</v>
      </c>
      <c r="Q2520" s="5">
        <f t="shared" si="156"/>
        <v>127.06200000000001</v>
      </c>
      <c r="R2520" s="5">
        <f t="shared" si="157"/>
        <v>65.36</v>
      </c>
      <c r="S2520" s="5">
        <f t="shared" si="158"/>
        <v>61.702000000000012</v>
      </c>
      <c r="T2520" s="7">
        <f t="shared" si="159"/>
        <v>0.48560545245628123</v>
      </c>
    </row>
    <row r="2521" spans="1:20" ht="15.5" x14ac:dyDescent="0.35">
      <c r="A2521" s="1">
        <v>614</v>
      </c>
      <c r="B2521" s="2">
        <v>46360</v>
      </c>
      <c r="C2521" s="3">
        <f>YEAR(SalesDataTable[[#This Row],[Order Date]])</f>
        <v>2026</v>
      </c>
      <c r="D2521" s="8" t="str">
        <f>"Q"&amp;ROUNDUP(MONTH(SalesDataTable[[#This Row],[Order Date]])/3,0)</f>
        <v>Q4</v>
      </c>
      <c r="E2521" s="3">
        <f>MONTH(SalesDataTable[[#This Row],[Order Date]])</f>
        <v>12</v>
      </c>
      <c r="F2521" s="3" t="str">
        <f>TEXT(SalesDataTable[[#This Row],[Order Date]],"MMM")</f>
        <v>Dec</v>
      </c>
      <c r="G2521" s="3" t="s">
        <v>20</v>
      </c>
      <c r="H2521" s="3" t="s">
        <v>31</v>
      </c>
      <c r="I2521" s="3" t="s">
        <v>2</v>
      </c>
      <c r="J2521" s="3" t="s">
        <v>3</v>
      </c>
      <c r="K2521" s="3" t="s">
        <v>9</v>
      </c>
      <c r="L2521" s="3" t="s">
        <v>37</v>
      </c>
      <c r="M2521" s="4">
        <v>2</v>
      </c>
      <c r="N2521" s="5">
        <v>151.05000000000001</v>
      </c>
      <c r="O2521" s="6">
        <v>0.15</v>
      </c>
      <c r="P2521" s="5">
        <v>80.36</v>
      </c>
      <c r="Q2521" s="5">
        <f t="shared" si="156"/>
        <v>256.78500000000003</v>
      </c>
      <c r="R2521" s="5">
        <f t="shared" si="157"/>
        <v>160.72</v>
      </c>
      <c r="S2521" s="5">
        <f t="shared" si="158"/>
        <v>96.065000000000026</v>
      </c>
      <c r="T2521" s="7">
        <f t="shared" si="159"/>
        <v>0.37410674299511271</v>
      </c>
    </row>
    <row r="2522" spans="1:20" ht="15.5" x14ac:dyDescent="0.35">
      <c r="A2522" s="1">
        <v>2301</v>
      </c>
      <c r="B2522" s="2">
        <v>46360</v>
      </c>
      <c r="C2522" s="3">
        <f>YEAR(SalesDataTable[[#This Row],[Order Date]])</f>
        <v>2026</v>
      </c>
      <c r="D2522" s="8" t="str">
        <f>"Q"&amp;ROUNDUP(MONTH(SalesDataTable[[#This Row],[Order Date]])/3,0)</f>
        <v>Q4</v>
      </c>
      <c r="E2522" s="3">
        <f>MONTH(SalesDataTable[[#This Row],[Order Date]])</f>
        <v>12</v>
      </c>
      <c r="F2522" s="3" t="str">
        <f>TEXT(SalesDataTable[[#This Row],[Order Date]],"MMM")</f>
        <v>Dec</v>
      </c>
      <c r="G2522" s="3" t="s">
        <v>20</v>
      </c>
      <c r="H2522" s="3" t="s">
        <v>31</v>
      </c>
      <c r="I2522" s="3" t="s">
        <v>2</v>
      </c>
      <c r="J2522" s="3" t="s">
        <v>3</v>
      </c>
      <c r="K2522" s="3" t="s">
        <v>23</v>
      </c>
      <c r="L2522" s="3" t="s">
        <v>51</v>
      </c>
      <c r="M2522" s="4">
        <v>2</v>
      </c>
      <c r="N2522" s="5">
        <v>120.37</v>
      </c>
      <c r="O2522" s="6">
        <v>0.2</v>
      </c>
      <c r="P2522" s="5">
        <v>59.39</v>
      </c>
      <c r="Q2522" s="5">
        <f t="shared" si="156"/>
        <v>192.59200000000001</v>
      </c>
      <c r="R2522" s="5">
        <f t="shared" si="157"/>
        <v>118.78</v>
      </c>
      <c r="S2522" s="5">
        <f t="shared" si="158"/>
        <v>73.812000000000012</v>
      </c>
      <c r="T2522" s="7">
        <f t="shared" si="159"/>
        <v>0.3832557946332143</v>
      </c>
    </row>
    <row r="2523" spans="1:20" ht="15.5" x14ac:dyDescent="0.35">
      <c r="A2523" s="1">
        <v>4430</v>
      </c>
      <c r="B2523" s="2">
        <v>46360</v>
      </c>
      <c r="C2523" s="3">
        <f>YEAR(SalesDataTable[[#This Row],[Order Date]])</f>
        <v>2026</v>
      </c>
      <c r="D2523" s="8" t="str">
        <f>"Q"&amp;ROUNDUP(MONTH(SalesDataTable[[#This Row],[Order Date]])/3,0)</f>
        <v>Q4</v>
      </c>
      <c r="E2523" s="3">
        <f>MONTH(SalesDataTable[[#This Row],[Order Date]])</f>
        <v>12</v>
      </c>
      <c r="F2523" s="3" t="str">
        <f>TEXT(SalesDataTable[[#This Row],[Order Date]],"MMM")</f>
        <v>Dec</v>
      </c>
      <c r="G2523" s="3" t="s">
        <v>6</v>
      </c>
      <c r="H2523" s="3" t="s">
        <v>7</v>
      </c>
      <c r="I2523" s="3" t="s">
        <v>2</v>
      </c>
      <c r="J2523" s="3" t="s">
        <v>3</v>
      </c>
      <c r="K2523" s="3" t="s">
        <v>23</v>
      </c>
      <c r="L2523" s="3" t="s">
        <v>29</v>
      </c>
      <c r="M2523" s="4">
        <v>3</v>
      </c>
      <c r="N2523" s="5">
        <v>193.8</v>
      </c>
      <c r="O2523" s="6">
        <v>0</v>
      </c>
      <c r="P2523" s="5">
        <v>104.55</v>
      </c>
      <c r="Q2523" s="5">
        <f t="shared" si="156"/>
        <v>581.40000000000009</v>
      </c>
      <c r="R2523" s="5">
        <f t="shared" si="157"/>
        <v>313.64999999999998</v>
      </c>
      <c r="S2523" s="5">
        <f t="shared" si="158"/>
        <v>267.75000000000011</v>
      </c>
      <c r="T2523" s="7">
        <f t="shared" si="159"/>
        <v>0.46052631578947378</v>
      </c>
    </row>
    <row r="2524" spans="1:20" ht="15.5" x14ac:dyDescent="0.35">
      <c r="A2524" s="1">
        <v>318</v>
      </c>
      <c r="B2524" s="2">
        <v>46361</v>
      </c>
      <c r="C2524" s="3">
        <f>YEAR(SalesDataTable[[#This Row],[Order Date]])</f>
        <v>2026</v>
      </c>
      <c r="D2524" s="8" t="str">
        <f>"Q"&amp;ROUNDUP(MONTH(SalesDataTable[[#This Row],[Order Date]])/3,0)</f>
        <v>Q4</v>
      </c>
      <c r="E2524" s="3">
        <f>MONTH(SalesDataTable[[#This Row],[Order Date]])</f>
        <v>12</v>
      </c>
      <c r="F2524" s="3" t="str">
        <f>TEXT(SalesDataTable[[#This Row],[Order Date]],"MMM")</f>
        <v>Dec</v>
      </c>
      <c r="G2524" s="3" t="s">
        <v>20</v>
      </c>
      <c r="H2524" s="3" t="s">
        <v>47</v>
      </c>
      <c r="I2524" s="3" t="s">
        <v>2</v>
      </c>
      <c r="J2524" s="3" t="s">
        <v>16</v>
      </c>
      <c r="K2524" s="3" t="s">
        <v>9</v>
      </c>
      <c r="L2524" s="3" t="s">
        <v>17</v>
      </c>
      <c r="M2524" s="4">
        <v>1</v>
      </c>
      <c r="N2524" s="5">
        <v>146.08000000000001</v>
      </c>
      <c r="O2524" s="6">
        <v>0.1</v>
      </c>
      <c r="P2524" s="5">
        <v>81.540000000000006</v>
      </c>
      <c r="Q2524" s="5">
        <f t="shared" si="156"/>
        <v>131.47200000000001</v>
      </c>
      <c r="R2524" s="5">
        <f t="shared" si="157"/>
        <v>81.540000000000006</v>
      </c>
      <c r="S2524" s="5">
        <f t="shared" si="158"/>
        <v>49.932000000000002</v>
      </c>
      <c r="T2524" s="7">
        <f t="shared" si="159"/>
        <v>0.37979189485213583</v>
      </c>
    </row>
    <row r="2525" spans="1:20" ht="15.5" x14ac:dyDescent="0.35">
      <c r="A2525" s="1">
        <v>782</v>
      </c>
      <c r="B2525" s="2">
        <v>46361</v>
      </c>
      <c r="C2525" s="3">
        <f>YEAR(SalesDataTable[[#This Row],[Order Date]])</f>
        <v>2026</v>
      </c>
      <c r="D2525" s="8" t="str">
        <f>"Q"&amp;ROUNDUP(MONTH(SalesDataTable[[#This Row],[Order Date]])/3,0)</f>
        <v>Q4</v>
      </c>
      <c r="E2525" s="3">
        <f>MONTH(SalesDataTable[[#This Row],[Order Date]])</f>
        <v>12</v>
      </c>
      <c r="F2525" s="3" t="str">
        <f>TEXT(SalesDataTable[[#This Row],[Order Date]],"MMM")</f>
        <v>Dec</v>
      </c>
      <c r="G2525" s="3" t="s">
        <v>20</v>
      </c>
      <c r="H2525" s="3" t="s">
        <v>31</v>
      </c>
      <c r="I2525" s="3" t="s">
        <v>8</v>
      </c>
      <c r="J2525" s="3" t="s">
        <v>16</v>
      </c>
      <c r="K2525" s="3" t="s">
        <v>4</v>
      </c>
      <c r="L2525" s="3" t="s">
        <v>30</v>
      </c>
      <c r="M2525" s="4">
        <v>4</v>
      </c>
      <c r="N2525" s="5">
        <v>101.17</v>
      </c>
      <c r="O2525" s="6">
        <v>0.15</v>
      </c>
      <c r="P2525" s="5">
        <v>50.48</v>
      </c>
      <c r="Q2525" s="5">
        <f t="shared" si="156"/>
        <v>343.97800000000001</v>
      </c>
      <c r="R2525" s="5">
        <f t="shared" si="157"/>
        <v>201.92</v>
      </c>
      <c r="S2525" s="5">
        <f t="shared" si="158"/>
        <v>142.05800000000002</v>
      </c>
      <c r="T2525" s="7">
        <f t="shared" si="159"/>
        <v>0.41298571420265257</v>
      </c>
    </row>
    <row r="2526" spans="1:20" ht="15.5" x14ac:dyDescent="0.35">
      <c r="A2526" s="1">
        <v>1402</v>
      </c>
      <c r="B2526" s="2">
        <v>46361</v>
      </c>
      <c r="C2526" s="3">
        <f>YEAR(SalesDataTable[[#This Row],[Order Date]])</f>
        <v>2026</v>
      </c>
      <c r="D2526" s="8" t="str">
        <f>"Q"&amp;ROUNDUP(MONTH(SalesDataTable[[#This Row],[Order Date]])/3,0)</f>
        <v>Q4</v>
      </c>
      <c r="E2526" s="3">
        <f>MONTH(SalesDataTable[[#This Row],[Order Date]])</f>
        <v>12</v>
      </c>
      <c r="F2526" s="3" t="str">
        <f>TEXT(SalesDataTable[[#This Row],[Order Date]],"MMM")</f>
        <v>Dec</v>
      </c>
      <c r="G2526" s="3" t="s">
        <v>6</v>
      </c>
      <c r="H2526" s="3" t="s">
        <v>27</v>
      </c>
      <c r="I2526" s="3" t="s">
        <v>19</v>
      </c>
      <c r="J2526" s="3" t="s">
        <v>13</v>
      </c>
      <c r="K2526" s="3" t="s">
        <v>23</v>
      </c>
      <c r="L2526" s="3" t="s">
        <v>51</v>
      </c>
      <c r="M2526" s="4">
        <v>2</v>
      </c>
      <c r="N2526" s="5">
        <v>121.64</v>
      </c>
      <c r="O2526" s="6">
        <v>0</v>
      </c>
      <c r="P2526" s="5">
        <v>61.94</v>
      </c>
      <c r="Q2526" s="5">
        <f t="shared" si="156"/>
        <v>243.28</v>
      </c>
      <c r="R2526" s="5">
        <f t="shared" si="157"/>
        <v>123.88</v>
      </c>
      <c r="S2526" s="5">
        <f t="shared" si="158"/>
        <v>119.4</v>
      </c>
      <c r="T2526" s="7">
        <f t="shared" si="159"/>
        <v>0.49079250246629402</v>
      </c>
    </row>
    <row r="2527" spans="1:20" ht="15.5" x14ac:dyDescent="0.35">
      <c r="A2527" s="1">
        <v>1824</v>
      </c>
      <c r="B2527" s="2">
        <v>46361</v>
      </c>
      <c r="C2527" s="3">
        <f>YEAR(SalesDataTable[[#This Row],[Order Date]])</f>
        <v>2026</v>
      </c>
      <c r="D2527" s="8" t="str">
        <f>"Q"&amp;ROUNDUP(MONTH(SalesDataTable[[#This Row],[Order Date]])/3,0)</f>
        <v>Q4</v>
      </c>
      <c r="E2527" s="3">
        <f>MONTH(SalesDataTable[[#This Row],[Order Date]])</f>
        <v>12</v>
      </c>
      <c r="F2527" s="3" t="str">
        <f>TEXT(SalesDataTable[[#This Row],[Order Date]],"MMM")</f>
        <v>Dec</v>
      </c>
      <c r="G2527" s="3" t="s">
        <v>6</v>
      </c>
      <c r="H2527" s="3" t="s">
        <v>7</v>
      </c>
      <c r="I2527" s="3" t="s">
        <v>2</v>
      </c>
      <c r="J2527" s="3" t="s">
        <v>3</v>
      </c>
      <c r="K2527" s="3" t="s">
        <v>14</v>
      </c>
      <c r="L2527" s="3" t="s">
        <v>48</v>
      </c>
      <c r="M2527" s="4">
        <v>1</v>
      </c>
      <c r="N2527" s="5">
        <v>165.1</v>
      </c>
      <c r="O2527" s="6">
        <v>0.05</v>
      </c>
      <c r="P2527" s="5">
        <v>85.23</v>
      </c>
      <c r="Q2527" s="5">
        <f t="shared" si="156"/>
        <v>156.845</v>
      </c>
      <c r="R2527" s="5">
        <f t="shared" si="157"/>
        <v>85.23</v>
      </c>
      <c r="S2527" s="5">
        <f t="shared" si="158"/>
        <v>71.614999999999995</v>
      </c>
      <c r="T2527" s="7">
        <f t="shared" si="159"/>
        <v>0.45659727756702473</v>
      </c>
    </row>
    <row r="2528" spans="1:20" ht="15.5" x14ac:dyDescent="0.35">
      <c r="A2528" s="1">
        <v>2141</v>
      </c>
      <c r="B2528" s="2">
        <v>46361</v>
      </c>
      <c r="C2528" s="3">
        <f>YEAR(SalesDataTable[[#This Row],[Order Date]])</f>
        <v>2026</v>
      </c>
      <c r="D2528" s="8" t="str">
        <f>"Q"&amp;ROUNDUP(MONTH(SalesDataTable[[#This Row],[Order Date]])/3,0)</f>
        <v>Q4</v>
      </c>
      <c r="E2528" s="3">
        <f>MONTH(SalesDataTable[[#This Row],[Order Date]])</f>
        <v>12</v>
      </c>
      <c r="F2528" s="3" t="str">
        <f>TEXT(SalesDataTable[[#This Row],[Order Date]],"MMM")</f>
        <v>Dec</v>
      </c>
      <c r="G2528" s="3" t="s">
        <v>20</v>
      </c>
      <c r="H2528" s="3" t="s">
        <v>47</v>
      </c>
      <c r="I2528" s="3" t="s">
        <v>2</v>
      </c>
      <c r="J2528" s="3" t="s">
        <v>13</v>
      </c>
      <c r="K2528" s="3" t="s">
        <v>23</v>
      </c>
      <c r="L2528" s="3" t="s">
        <v>29</v>
      </c>
      <c r="M2528" s="4">
        <v>3</v>
      </c>
      <c r="N2528" s="5">
        <v>194.07</v>
      </c>
      <c r="O2528" s="6">
        <v>0.1</v>
      </c>
      <c r="P2528" s="5">
        <v>102.37</v>
      </c>
      <c r="Q2528" s="5">
        <f t="shared" si="156"/>
        <v>523.98900000000003</v>
      </c>
      <c r="R2528" s="5">
        <f t="shared" si="157"/>
        <v>307.11</v>
      </c>
      <c r="S2528" s="5">
        <f t="shared" si="158"/>
        <v>216.87900000000002</v>
      </c>
      <c r="T2528" s="7">
        <f t="shared" si="159"/>
        <v>0.4138999101126169</v>
      </c>
    </row>
    <row r="2529" spans="1:20" ht="15.5" x14ac:dyDescent="0.35">
      <c r="A2529" s="1">
        <v>3517</v>
      </c>
      <c r="B2529" s="2">
        <v>46361</v>
      </c>
      <c r="C2529" s="3">
        <f>YEAR(SalesDataTable[[#This Row],[Order Date]])</f>
        <v>2026</v>
      </c>
      <c r="D2529" s="8" t="str">
        <f>"Q"&amp;ROUNDUP(MONTH(SalesDataTable[[#This Row],[Order Date]])/3,0)</f>
        <v>Q4</v>
      </c>
      <c r="E2529" s="3">
        <f>MONTH(SalesDataTable[[#This Row],[Order Date]])</f>
        <v>12</v>
      </c>
      <c r="F2529" s="3" t="str">
        <f>TEXT(SalesDataTable[[#This Row],[Order Date]],"MMM")</f>
        <v>Dec</v>
      </c>
      <c r="G2529" s="3" t="s">
        <v>20</v>
      </c>
      <c r="H2529" s="3" t="s">
        <v>47</v>
      </c>
      <c r="I2529" s="3" t="s">
        <v>28</v>
      </c>
      <c r="J2529" s="3" t="s">
        <v>13</v>
      </c>
      <c r="K2529" s="3" t="s">
        <v>9</v>
      </c>
      <c r="L2529" s="3" t="s">
        <v>37</v>
      </c>
      <c r="M2529" s="4">
        <v>1</v>
      </c>
      <c r="N2529" s="5">
        <v>152.44</v>
      </c>
      <c r="O2529" s="6">
        <v>0.1</v>
      </c>
      <c r="P2529" s="5">
        <v>76.91</v>
      </c>
      <c r="Q2529" s="5">
        <f t="shared" si="156"/>
        <v>137.196</v>
      </c>
      <c r="R2529" s="5">
        <f t="shared" si="157"/>
        <v>76.91</v>
      </c>
      <c r="S2529" s="5">
        <f t="shared" si="158"/>
        <v>60.286000000000001</v>
      </c>
      <c r="T2529" s="7">
        <f t="shared" si="159"/>
        <v>0.43941514329863846</v>
      </c>
    </row>
    <row r="2530" spans="1:20" ht="15.5" x14ac:dyDescent="0.35">
      <c r="A2530" s="1">
        <v>4055</v>
      </c>
      <c r="B2530" s="2">
        <v>46361</v>
      </c>
      <c r="C2530" s="3">
        <f>YEAR(SalesDataTable[[#This Row],[Order Date]])</f>
        <v>2026</v>
      </c>
      <c r="D2530" s="8" t="str">
        <f>"Q"&amp;ROUNDUP(MONTH(SalesDataTable[[#This Row],[Order Date]])/3,0)</f>
        <v>Q4</v>
      </c>
      <c r="E2530" s="3">
        <f>MONTH(SalesDataTable[[#This Row],[Order Date]])</f>
        <v>12</v>
      </c>
      <c r="F2530" s="3" t="str">
        <f>TEXT(SalesDataTable[[#This Row],[Order Date]],"MMM")</f>
        <v>Dec</v>
      </c>
      <c r="G2530" s="3" t="s">
        <v>6</v>
      </c>
      <c r="H2530" s="3" t="s">
        <v>43</v>
      </c>
      <c r="I2530" s="3" t="s">
        <v>2</v>
      </c>
      <c r="J2530" s="3" t="s">
        <v>3</v>
      </c>
      <c r="K2530" s="3" t="s">
        <v>23</v>
      </c>
      <c r="L2530" s="3" t="s">
        <v>51</v>
      </c>
      <c r="M2530" s="4">
        <v>1</v>
      </c>
      <c r="N2530" s="5">
        <v>123.82</v>
      </c>
      <c r="O2530" s="6">
        <v>0.05</v>
      </c>
      <c r="P2530" s="5">
        <v>59.19</v>
      </c>
      <c r="Q2530" s="5">
        <f t="shared" si="156"/>
        <v>117.62899999999999</v>
      </c>
      <c r="R2530" s="5">
        <f t="shared" si="157"/>
        <v>59.19</v>
      </c>
      <c r="S2530" s="5">
        <f t="shared" si="158"/>
        <v>58.438999999999993</v>
      </c>
      <c r="T2530" s="7">
        <f t="shared" si="159"/>
        <v>0.49680775999115862</v>
      </c>
    </row>
    <row r="2531" spans="1:20" ht="15.5" x14ac:dyDescent="0.35">
      <c r="A2531" s="1">
        <v>4168</v>
      </c>
      <c r="B2531" s="2">
        <v>46361</v>
      </c>
      <c r="C2531" s="3">
        <f>YEAR(SalesDataTable[[#This Row],[Order Date]])</f>
        <v>2026</v>
      </c>
      <c r="D2531" s="8" t="str">
        <f>"Q"&amp;ROUNDUP(MONTH(SalesDataTable[[#This Row],[Order Date]])/3,0)</f>
        <v>Q4</v>
      </c>
      <c r="E2531" s="3">
        <f>MONTH(SalesDataTable[[#This Row],[Order Date]])</f>
        <v>12</v>
      </c>
      <c r="F2531" s="3" t="str">
        <f>TEXT(SalesDataTable[[#This Row],[Order Date]],"MMM")</f>
        <v>Dec</v>
      </c>
      <c r="G2531" s="3" t="s">
        <v>0</v>
      </c>
      <c r="H2531" s="3" t="s">
        <v>1</v>
      </c>
      <c r="I2531" s="3" t="s">
        <v>2</v>
      </c>
      <c r="J2531" s="3" t="s">
        <v>13</v>
      </c>
      <c r="K2531" s="3" t="s">
        <v>9</v>
      </c>
      <c r="L2531" s="3" t="s">
        <v>46</v>
      </c>
      <c r="M2531" s="4">
        <v>4</v>
      </c>
      <c r="N2531" s="5">
        <v>71.12</v>
      </c>
      <c r="O2531" s="6">
        <v>0.05</v>
      </c>
      <c r="P2531" s="5">
        <v>31.93</v>
      </c>
      <c r="Q2531" s="5">
        <f t="shared" si="156"/>
        <v>270.25600000000003</v>
      </c>
      <c r="R2531" s="5">
        <f t="shared" si="157"/>
        <v>127.72</v>
      </c>
      <c r="S2531" s="5">
        <f t="shared" si="158"/>
        <v>142.53600000000003</v>
      </c>
      <c r="T2531" s="7">
        <f t="shared" si="159"/>
        <v>0.52741104730329769</v>
      </c>
    </row>
    <row r="2532" spans="1:20" ht="15.5" x14ac:dyDescent="0.35">
      <c r="A2532" s="1">
        <v>4317</v>
      </c>
      <c r="B2532" s="2">
        <v>46361</v>
      </c>
      <c r="C2532" s="3">
        <f>YEAR(SalesDataTable[[#This Row],[Order Date]])</f>
        <v>2026</v>
      </c>
      <c r="D2532" s="8" t="str">
        <f>"Q"&amp;ROUNDUP(MONTH(SalesDataTable[[#This Row],[Order Date]])/3,0)</f>
        <v>Q4</v>
      </c>
      <c r="E2532" s="3">
        <f>MONTH(SalesDataTable[[#This Row],[Order Date]])</f>
        <v>12</v>
      </c>
      <c r="F2532" s="3" t="str">
        <f>TEXT(SalesDataTable[[#This Row],[Order Date]],"MMM")</f>
        <v>Dec</v>
      </c>
      <c r="G2532" s="3" t="s">
        <v>11</v>
      </c>
      <c r="H2532" s="3" t="s">
        <v>52</v>
      </c>
      <c r="I2532" s="3" t="s">
        <v>28</v>
      </c>
      <c r="J2532" s="3" t="s">
        <v>3</v>
      </c>
      <c r="K2532" s="3" t="s">
        <v>9</v>
      </c>
      <c r="L2532" s="3" t="s">
        <v>46</v>
      </c>
      <c r="M2532" s="4">
        <v>1</v>
      </c>
      <c r="N2532" s="5">
        <v>71.55</v>
      </c>
      <c r="O2532" s="6">
        <v>0.1</v>
      </c>
      <c r="P2532" s="5">
        <v>32.07</v>
      </c>
      <c r="Q2532" s="5">
        <f t="shared" si="156"/>
        <v>64.394999999999996</v>
      </c>
      <c r="R2532" s="5">
        <f t="shared" si="157"/>
        <v>32.07</v>
      </c>
      <c r="S2532" s="5">
        <f t="shared" si="158"/>
        <v>32.324999999999996</v>
      </c>
      <c r="T2532" s="7">
        <f t="shared" si="159"/>
        <v>0.50197996738877237</v>
      </c>
    </row>
    <row r="2533" spans="1:20" ht="15.5" x14ac:dyDescent="0.35">
      <c r="A2533" s="1">
        <v>4879</v>
      </c>
      <c r="B2533" s="2">
        <v>46361</v>
      </c>
      <c r="C2533" s="3">
        <f>YEAR(SalesDataTable[[#This Row],[Order Date]])</f>
        <v>2026</v>
      </c>
      <c r="D2533" s="8" t="str">
        <f>"Q"&amp;ROUNDUP(MONTH(SalesDataTable[[#This Row],[Order Date]])/3,0)</f>
        <v>Q4</v>
      </c>
      <c r="E2533" s="3">
        <f>MONTH(SalesDataTable[[#This Row],[Order Date]])</f>
        <v>12</v>
      </c>
      <c r="F2533" s="3" t="str">
        <f>TEXT(SalesDataTable[[#This Row],[Order Date]],"MMM")</f>
        <v>Dec</v>
      </c>
      <c r="G2533" s="3" t="s">
        <v>11</v>
      </c>
      <c r="H2533" s="3" t="s">
        <v>12</v>
      </c>
      <c r="I2533" s="3" t="s">
        <v>28</v>
      </c>
      <c r="J2533" s="3" t="s">
        <v>3</v>
      </c>
      <c r="K2533" s="3" t="s">
        <v>9</v>
      </c>
      <c r="L2533" s="3" t="s">
        <v>46</v>
      </c>
      <c r="M2533" s="4">
        <v>2</v>
      </c>
      <c r="N2533" s="5">
        <v>70.239999999999995</v>
      </c>
      <c r="O2533" s="6">
        <v>0.1</v>
      </c>
      <c r="P2533" s="5">
        <v>33.29</v>
      </c>
      <c r="Q2533" s="5">
        <f t="shared" si="156"/>
        <v>126.43199999999999</v>
      </c>
      <c r="R2533" s="5">
        <f t="shared" si="157"/>
        <v>66.58</v>
      </c>
      <c r="S2533" s="5">
        <f t="shared" si="158"/>
        <v>59.85199999999999</v>
      </c>
      <c r="T2533" s="7">
        <f t="shared" si="159"/>
        <v>0.47339281194634264</v>
      </c>
    </row>
    <row r="2534" spans="1:20" ht="15.5" x14ac:dyDescent="0.35">
      <c r="A2534" s="1">
        <v>467</v>
      </c>
      <c r="B2534" s="2">
        <v>46362</v>
      </c>
      <c r="C2534" s="3">
        <f>YEAR(SalesDataTable[[#This Row],[Order Date]])</f>
        <v>2026</v>
      </c>
      <c r="D2534" s="8" t="str">
        <f>"Q"&amp;ROUNDUP(MONTH(SalesDataTable[[#This Row],[Order Date]])/3,0)</f>
        <v>Q4</v>
      </c>
      <c r="E2534" s="3">
        <f>MONTH(SalesDataTable[[#This Row],[Order Date]])</f>
        <v>12</v>
      </c>
      <c r="F2534" s="3" t="str">
        <f>TEXT(SalesDataTable[[#This Row],[Order Date]],"MMM")</f>
        <v>Dec</v>
      </c>
      <c r="G2534" s="3" t="s">
        <v>0</v>
      </c>
      <c r="H2534" s="3" t="s">
        <v>1</v>
      </c>
      <c r="I2534" s="3" t="s">
        <v>28</v>
      </c>
      <c r="J2534" s="3" t="s">
        <v>3</v>
      </c>
      <c r="K2534" s="3" t="s">
        <v>4</v>
      </c>
      <c r="L2534" s="3" t="s">
        <v>22</v>
      </c>
      <c r="M2534" s="4">
        <v>2</v>
      </c>
      <c r="N2534" s="5">
        <v>50.68</v>
      </c>
      <c r="O2534" s="6">
        <v>0.15</v>
      </c>
      <c r="P2534" s="5">
        <v>22.41</v>
      </c>
      <c r="Q2534" s="5">
        <f t="shared" si="156"/>
        <v>86.155999999999992</v>
      </c>
      <c r="R2534" s="5">
        <f t="shared" si="157"/>
        <v>44.82</v>
      </c>
      <c r="S2534" s="5">
        <f t="shared" si="158"/>
        <v>41.335999999999991</v>
      </c>
      <c r="T2534" s="7">
        <f t="shared" si="159"/>
        <v>0.47978086262129155</v>
      </c>
    </row>
    <row r="2535" spans="1:20" ht="15.5" x14ac:dyDescent="0.35">
      <c r="A2535" s="1">
        <v>825</v>
      </c>
      <c r="B2535" s="2">
        <v>46362</v>
      </c>
      <c r="C2535" s="3">
        <f>YEAR(SalesDataTable[[#This Row],[Order Date]])</f>
        <v>2026</v>
      </c>
      <c r="D2535" s="8" t="str">
        <f>"Q"&amp;ROUNDUP(MONTH(SalesDataTable[[#This Row],[Order Date]])/3,0)</f>
        <v>Q4</v>
      </c>
      <c r="E2535" s="3">
        <f>MONTH(SalesDataTable[[#This Row],[Order Date]])</f>
        <v>12</v>
      </c>
      <c r="F2535" s="3" t="str">
        <f>TEXT(SalesDataTable[[#This Row],[Order Date]],"MMM")</f>
        <v>Dec</v>
      </c>
      <c r="G2535" s="3" t="s">
        <v>20</v>
      </c>
      <c r="H2535" s="3" t="s">
        <v>31</v>
      </c>
      <c r="I2535" s="3" t="s">
        <v>2</v>
      </c>
      <c r="J2535" s="3" t="s">
        <v>13</v>
      </c>
      <c r="K2535" s="3" t="s">
        <v>4</v>
      </c>
      <c r="L2535" s="3" t="s">
        <v>30</v>
      </c>
      <c r="M2535" s="4">
        <v>1</v>
      </c>
      <c r="N2535" s="5">
        <v>101.26</v>
      </c>
      <c r="O2535" s="6">
        <v>0</v>
      </c>
      <c r="P2535" s="5">
        <v>51.7</v>
      </c>
      <c r="Q2535" s="5">
        <f t="shared" si="156"/>
        <v>101.26</v>
      </c>
      <c r="R2535" s="5">
        <f t="shared" si="157"/>
        <v>51.7</v>
      </c>
      <c r="S2535" s="5">
        <f t="shared" si="158"/>
        <v>49.56</v>
      </c>
      <c r="T2535" s="7">
        <f t="shared" si="159"/>
        <v>0.4894331424056883</v>
      </c>
    </row>
    <row r="2536" spans="1:20" ht="15.5" x14ac:dyDescent="0.35">
      <c r="A2536" s="1">
        <v>2346</v>
      </c>
      <c r="B2536" s="2">
        <v>46362</v>
      </c>
      <c r="C2536" s="3">
        <f>YEAR(SalesDataTable[[#This Row],[Order Date]])</f>
        <v>2026</v>
      </c>
      <c r="D2536" s="8" t="str">
        <f>"Q"&amp;ROUNDUP(MONTH(SalesDataTable[[#This Row],[Order Date]])/3,0)</f>
        <v>Q4</v>
      </c>
      <c r="E2536" s="3">
        <f>MONTH(SalesDataTable[[#This Row],[Order Date]])</f>
        <v>12</v>
      </c>
      <c r="F2536" s="3" t="str">
        <f>TEXT(SalesDataTable[[#This Row],[Order Date]],"MMM")</f>
        <v>Dec</v>
      </c>
      <c r="G2536" s="3" t="s">
        <v>0</v>
      </c>
      <c r="H2536" s="3" t="s">
        <v>1</v>
      </c>
      <c r="I2536" s="3" t="s">
        <v>28</v>
      </c>
      <c r="J2536" s="3" t="s">
        <v>16</v>
      </c>
      <c r="K2536" s="3" t="s">
        <v>14</v>
      </c>
      <c r="L2536" s="3" t="s">
        <v>32</v>
      </c>
      <c r="M2536" s="4">
        <v>2</v>
      </c>
      <c r="N2536" s="5">
        <v>46.01</v>
      </c>
      <c r="O2536" s="6">
        <v>0.05</v>
      </c>
      <c r="P2536" s="5">
        <v>18.399999999999999</v>
      </c>
      <c r="Q2536" s="5">
        <f t="shared" si="156"/>
        <v>87.418999999999997</v>
      </c>
      <c r="R2536" s="5">
        <f t="shared" si="157"/>
        <v>36.799999999999997</v>
      </c>
      <c r="S2536" s="5">
        <f t="shared" si="158"/>
        <v>50.619</v>
      </c>
      <c r="T2536" s="7">
        <f t="shared" si="159"/>
        <v>0.57903888170763795</v>
      </c>
    </row>
    <row r="2537" spans="1:20" ht="15.5" x14ac:dyDescent="0.35">
      <c r="A2537" s="1">
        <v>3095</v>
      </c>
      <c r="B2537" s="2">
        <v>46362</v>
      </c>
      <c r="C2537" s="3">
        <f>YEAR(SalesDataTable[[#This Row],[Order Date]])</f>
        <v>2026</v>
      </c>
      <c r="D2537" s="8" t="str">
        <f>"Q"&amp;ROUNDUP(MONTH(SalesDataTable[[#This Row],[Order Date]])/3,0)</f>
        <v>Q4</v>
      </c>
      <c r="E2537" s="3">
        <f>MONTH(SalesDataTable[[#This Row],[Order Date]])</f>
        <v>12</v>
      </c>
      <c r="F2537" s="3" t="str">
        <f>TEXT(SalesDataTable[[#This Row],[Order Date]],"MMM")</f>
        <v>Dec</v>
      </c>
      <c r="G2537" s="3" t="s">
        <v>6</v>
      </c>
      <c r="H2537" s="3" t="s">
        <v>43</v>
      </c>
      <c r="I2537" s="3" t="s">
        <v>2</v>
      </c>
      <c r="J2537" s="3" t="s">
        <v>13</v>
      </c>
      <c r="K2537" s="3" t="s">
        <v>14</v>
      </c>
      <c r="L2537" s="3" t="s">
        <v>44</v>
      </c>
      <c r="M2537" s="4">
        <v>2</v>
      </c>
      <c r="N2537" s="5">
        <v>131.97999999999999</v>
      </c>
      <c r="O2537" s="6">
        <v>0.1</v>
      </c>
      <c r="P2537" s="5">
        <v>68.02</v>
      </c>
      <c r="Q2537" s="5">
        <f t="shared" si="156"/>
        <v>237.56399999999999</v>
      </c>
      <c r="R2537" s="5">
        <f t="shared" si="157"/>
        <v>136.04</v>
      </c>
      <c r="S2537" s="5">
        <f t="shared" si="158"/>
        <v>101.524</v>
      </c>
      <c r="T2537" s="7">
        <f t="shared" si="159"/>
        <v>0.42735431294303855</v>
      </c>
    </row>
    <row r="2538" spans="1:20" ht="15.5" x14ac:dyDescent="0.35">
      <c r="A2538" s="1">
        <v>3580</v>
      </c>
      <c r="B2538" s="2">
        <v>46362</v>
      </c>
      <c r="C2538" s="3">
        <f>YEAR(SalesDataTable[[#This Row],[Order Date]])</f>
        <v>2026</v>
      </c>
      <c r="D2538" s="8" t="str">
        <f>"Q"&amp;ROUNDUP(MONTH(SalesDataTable[[#This Row],[Order Date]])/3,0)</f>
        <v>Q4</v>
      </c>
      <c r="E2538" s="3">
        <f>MONTH(SalesDataTable[[#This Row],[Order Date]])</f>
        <v>12</v>
      </c>
      <c r="F2538" s="3" t="str">
        <f>TEXT(SalesDataTable[[#This Row],[Order Date]],"MMM")</f>
        <v>Dec</v>
      </c>
      <c r="G2538" s="3" t="s">
        <v>20</v>
      </c>
      <c r="H2538" s="3" t="s">
        <v>31</v>
      </c>
      <c r="I2538" s="3" t="s">
        <v>19</v>
      </c>
      <c r="J2538" s="3" t="s">
        <v>13</v>
      </c>
      <c r="K2538" s="3" t="s">
        <v>9</v>
      </c>
      <c r="L2538" s="3" t="s">
        <v>46</v>
      </c>
      <c r="M2538" s="4">
        <v>2</v>
      </c>
      <c r="N2538" s="5">
        <v>73.16</v>
      </c>
      <c r="O2538" s="6">
        <v>0.15</v>
      </c>
      <c r="P2538" s="5">
        <v>32.64</v>
      </c>
      <c r="Q2538" s="5">
        <f t="shared" si="156"/>
        <v>124.37199999999999</v>
      </c>
      <c r="R2538" s="5">
        <f t="shared" si="157"/>
        <v>65.28</v>
      </c>
      <c r="S2538" s="5">
        <f t="shared" si="158"/>
        <v>59.091999999999985</v>
      </c>
      <c r="T2538" s="7">
        <f t="shared" si="159"/>
        <v>0.47512301804264617</v>
      </c>
    </row>
    <row r="2539" spans="1:20" ht="15.5" x14ac:dyDescent="0.35">
      <c r="A2539" s="1">
        <v>4672</v>
      </c>
      <c r="B2539" s="2">
        <v>46362</v>
      </c>
      <c r="C2539" s="3">
        <f>YEAR(SalesDataTable[[#This Row],[Order Date]])</f>
        <v>2026</v>
      </c>
      <c r="D2539" s="8" t="str">
        <f>"Q"&amp;ROUNDUP(MONTH(SalesDataTable[[#This Row],[Order Date]])/3,0)</f>
        <v>Q4</v>
      </c>
      <c r="E2539" s="3">
        <f>MONTH(SalesDataTable[[#This Row],[Order Date]])</f>
        <v>12</v>
      </c>
      <c r="F2539" s="3" t="str">
        <f>TEXT(SalesDataTable[[#This Row],[Order Date]],"MMM")</f>
        <v>Dec</v>
      </c>
      <c r="G2539" s="3" t="s">
        <v>6</v>
      </c>
      <c r="H2539" s="3" t="s">
        <v>27</v>
      </c>
      <c r="I2539" s="3" t="s">
        <v>2</v>
      </c>
      <c r="J2539" s="3" t="s">
        <v>16</v>
      </c>
      <c r="K2539" s="3" t="s">
        <v>14</v>
      </c>
      <c r="L2539" s="3" t="s">
        <v>32</v>
      </c>
      <c r="M2539" s="4">
        <v>2</v>
      </c>
      <c r="N2539" s="5">
        <v>47.43</v>
      </c>
      <c r="O2539" s="6">
        <v>0.05</v>
      </c>
      <c r="P2539" s="5">
        <v>18.63</v>
      </c>
      <c r="Q2539" s="5">
        <f t="shared" si="156"/>
        <v>90.11699999999999</v>
      </c>
      <c r="R2539" s="5">
        <f t="shared" si="157"/>
        <v>37.26</v>
      </c>
      <c r="S2539" s="5">
        <f t="shared" si="158"/>
        <v>52.856999999999992</v>
      </c>
      <c r="T2539" s="7">
        <f t="shared" si="159"/>
        <v>0.58653750124837711</v>
      </c>
    </row>
    <row r="2540" spans="1:20" ht="15.5" x14ac:dyDescent="0.35">
      <c r="A2540" s="1">
        <v>533</v>
      </c>
      <c r="B2540" s="2">
        <v>46363</v>
      </c>
      <c r="C2540" s="3">
        <f>YEAR(SalesDataTable[[#This Row],[Order Date]])</f>
        <v>2026</v>
      </c>
      <c r="D2540" s="8" t="str">
        <f>"Q"&amp;ROUNDUP(MONTH(SalesDataTable[[#This Row],[Order Date]])/3,0)</f>
        <v>Q4</v>
      </c>
      <c r="E2540" s="3">
        <f>MONTH(SalesDataTable[[#This Row],[Order Date]])</f>
        <v>12</v>
      </c>
      <c r="F2540" s="3" t="str">
        <f>TEXT(SalesDataTable[[#This Row],[Order Date]],"MMM")</f>
        <v>Dec</v>
      </c>
      <c r="G2540" s="3" t="s">
        <v>0</v>
      </c>
      <c r="H2540" s="3" t="s">
        <v>36</v>
      </c>
      <c r="I2540" s="3" t="s">
        <v>2</v>
      </c>
      <c r="J2540" s="3" t="s">
        <v>13</v>
      </c>
      <c r="K2540" s="3" t="s">
        <v>14</v>
      </c>
      <c r="L2540" s="3" t="s">
        <v>15</v>
      </c>
      <c r="M2540" s="4">
        <v>1</v>
      </c>
      <c r="N2540" s="5">
        <v>35.93</v>
      </c>
      <c r="O2540" s="6">
        <v>0.05</v>
      </c>
      <c r="P2540" s="5">
        <v>13.23</v>
      </c>
      <c r="Q2540" s="5">
        <f t="shared" si="156"/>
        <v>34.133499999999998</v>
      </c>
      <c r="R2540" s="5">
        <f t="shared" si="157"/>
        <v>13.23</v>
      </c>
      <c r="S2540" s="5">
        <f t="shared" si="158"/>
        <v>20.903499999999998</v>
      </c>
      <c r="T2540" s="7">
        <f t="shared" si="159"/>
        <v>0.6124042363074399</v>
      </c>
    </row>
    <row r="2541" spans="1:20" ht="15.5" x14ac:dyDescent="0.35">
      <c r="A2541" s="1">
        <v>2160</v>
      </c>
      <c r="B2541" s="2">
        <v>46363</v>
      </c>
      <c r="C2541" s="3">
        <f>YEAR(SalesDataTable[[#This Row],[Order Date]])</f>
        <v>2026</v>
      </c>
      <c r="D2541" s="8" t="str">
        <f>"Q"&amp;ROUNDUP(MONTH(SalesDataTable[[#This Row],[Order Date]])/3,0)</f>
        <v>Q4</v>
      </c>
      <c r="E2541" s="3">
        <f>MONTH(SalesDataTable[[#This Row],[Order Date]])</f>
        <v>12</v>
      </c>
      <c r="F2541" s="3" t="str">
        <f>TEXT(SalesDataTable[[#This Row],[Order Date]],"MMM")</f>
        <v>Dec</v>
      </c>
      <c r="G2541" s="3" t="s">
        <v>0</v>
      </c>
      <c r="H2541" s="3" t="s">
        <v>50</v>
      </c>
      <c r="I2541" s="3" t="s">
        <v>28</v>
      </c>
      <c r="J2541" s="3" t="s">
        <v>3</v>
      </c>
      <c r="K2541" s="3" t="s">
        <v>14</v>
      </c>
      <c r="L2541" s="3" t="s">
        <v>15</v>
      </c>
      <c r="M2541" s="4">
        <v>1</v>
      </c>
      <c r="N2541" s="5">
        <v>35.53</v>
      </c>
      <c r="O2541" s="6">
        <v>0.05</v>
      </c>
      <c r="P2541" s="5">
        <v>13.28</v>
      </c>
      <c r="Q2541" s="5">
        <f t="shared" si="156"/>
        <v>33.753500000000003</v>
      </c>
      <c r="R2541" s="5">
        <f t="shared" si="157"/>
        <v>13.28</v>
      </c>
      <c r="S2541" s="5">
        <f t="shared" si="158"/>
        <v>20.473500000000001</v>
      </c>
      <c r="T2541" s="7">
        <f t="shared" si="159"/>
        <v>0.6065593197742456</v>
      </c>
    </row>
    <row r="2542" spans="1:20" ht="15.5" x14ac:dyDescent="0.35">
      <c r="A2542" s="1">
        <v>2841</v>
      </c>
      <c r="B2542" s="2">
        <v>46363</v>
      </c>
      <c r="C2542" s="3">
        <f>YEAR(SalesDataTable[[#This Row],[Order Date]])</f>
        <v>2026</v>
      </c>
      <c r="D2542" s="8" t="str">
        <f>"Q"&amp;ROUNDUP(MONTH(SalesDataTable[[#This Row],[Order Date]])/3,0)</f>
        <v>Q4</v>
      </c>
      <c r="E2542" s="3">
        <f>MONTH(SalesDataTable[[#This Row],[Order Date]])</f>
        <v>12</v>
      </c>
      <c r="F2542" s="3" t="str">
        <f>TEXT(SalesDataTable[[#This Row],[Order Date]],"MMM")</f>
        <v>Dec</v>
      </c>
      <c r="G2542" s="3" t="s">
        <v>6</v>
      </c>
      <c r="H2542" s="3" t="s">
        <v>49</v>
      </c>
      <c r="I2542" s="3" t="s">
        <v>2</v>
      </c>
      <c r="J2542" s="3" t="s">
        <v>13</v>
      </c>
      <c r="K2542" s="3" t="s">
        <v>23</v>
      </c>
      <c r="L2542" s="3" t="s">
        <v>29</v>
      </c>
      <c r="M2542" s="4">
        <v>3</v>
      </c>
      <c r="N2542" s="5">
        <v>196.97</v>
      </c>
      <c r="O2542" s="6">
        <v>0.15</v>
      </c>
      <c r="P2542" s="5">
        <v>101.88</v>
      </c>
      <c r="Q2542" s="5">
        <f t="shared" si="156"/>
        <v>502.27349999999996</v>
      </c>
      <c r="R2542" s="5">
        <f t="shared" si="157"/>
        <v>305.64</v>
      </c>
      <c r="S2542" s="5">
        <f t="shared" si="158"/>
        <v>196.63349999999997</v>
      </c>
      <c r="T2542" s="7">
        <f t="shared" si="159"/>
        <v>0.39148690902466482</v>
      </c>
    </row>
    <row r="2543" spans="1:20" ht="15.5" x14ac:dyDescent="0.35">
      <c r="A2543" s="1">
        <v>3433</v>
      </c>
      <c r="B2543" s="2">
        <v>46363</v>
      </c>
      <c r="C2543" s="3">
        <f>YEAR(SalesDataTable[[#This Row],[Order Date]])</f>
        <v>2026</v>
      </c>
      <c r="D2543" s="8" t="str">
        <f>"Q"&amp;ROUNDUP(MONTH(SalesDataTable[[#This Row],[Order Date]])/3,0)</f>
        <v>Q4</v>
      </c>
      <c r="E2543" s="3">
        <f>MONTH(SalesDataTable[[#This Row],[Order Date]])</f>
        <v>12</v>
      </c>
      <c r="F2543" s="3" t="str">
        <f>TEXT(SalesDataTable[[#This Row],[Order Date]],"MMM")</f>
        <v>Dec</v>
      </c>
      <c r="G2543" s="3" t="s">
        <v>0</v>
      </c>
      <c r="H2543" s="3" t="s">
        <v>1</v>
      </c>
      <c r="I2543" s="3" t="s">
        <v>2</v>
      </c>
      <c r="J2543" s="3" t="s">
        <v>13</v>
      </c>
      <c r="K2543" s="3" t="s">
        <v>14</v>
      </c>
      <c r="L2543" s="3" t="s">
        <v>15</v>
      </c>
      <c r="M2543" s="4">
        <v>2</v>
      </c>
      <c r="N2543" s="5">
        <v>37.020000000000003</v>
      </c>
      <c r="O2543" s="6">
        <v>0.2</v>
      </c>
      <c r="P2543" s="5">
        <v>13.39</v>
      </c>
      <c r="Q2543" s="5">
        <f t="shared" si="156"/>
        <v>59.232000000000006</v>
      </c>
      <c r="R2543" s="5">
        <f t="shared" si="157"/>
        <v>26.78</v>
      </c>
      <c r="S2543" s="5">
        <f t="shared" si="158"/>
        <v>32.452000000000005</v>
      </c>
      <c r="T2543" s="7">
        <f t="shared" si="159"/>
        <v>0.5478795245813074</v>
      </c>
    </row>
    <row r="2544" spans="1:20" ht="15.5" x14ac:dyDescent="0.35">
      <c r="A2544" s="1">
        <v>3763</v>
      </c>
      <c r="B2544" s="2">
        <v>46363</v>
      </c>
      <c r="C2544" s="3">
        <f>YEAR(SalesDataTable[[#This Row],[Order Date]])</f>
        <v>2026</v>
      </c>
      <c r="D2544" s="8" t="str">
        <f>"Q"&amp;ROUNDUP(MONTH(SalesDataTable[[#This Row],[Order Date]])/3,0)</f>
        <v>Q4</v>
      </c>
      <c r="E2544" s="3">
        <f>MONTH(SalesDataTable[[#This Row],[Order Date]])</f>
        <v>12</v>
      </c>
      <c r="F2544" s="3" t="str">
        <f>TEXT(SalesDataTable[[#This Row],[Order Date]],"MMM")</f>
        <v>Dec</v>
      </c>
      <c r="G2544" s="3" t="s">
        <v>6</v>
      </c>
      <c r="H2544" s="3" t="s">
        <v>49</v>
      </c>
      <c r="I2544" s="3" t="s">
        <v>2</v>
      </c>
      <c r="J2544" s="3" t="s">
        <v>13</v>
      </c>
      <c r="K2544" s="3" t="s">
        <v>14</v>
      </c>
      <c r="L2544" s="3" t="s">
        <v>32</v>
      </c>
      <c r="M2544" s="4">
        <v>4</v>
      </c>
      <c r="N2544" s="5">
        <v>47.22</v>
      </c>
      <c r="O2544" s="6">
        <v>0</v>
      </c>
      <c r="P2544" s="5">
        <v>18.420000000000002</v>
      </c>
      <c r="Q2544" s="5">
        <f t="shared" si="156"/>
        <v>188.88</v>
      </c>
      <c r="R2544" s="5">
        <f t="shared" si="157"/>
        <v>73.680000000000007</v>
      </c>
      <c r="S2544" s="5">
        <f t="shared" si="158"/>
        <v>115.19999999999999</v>
      </c>
      <c r="T2544" s="7">
        <f t="shared" si="159"/>
        <v>0.60991105463786521</v>
      </c>
    </row>
    <row r="2545" spans="1:20" ht="15.5" x14ac:dyDescent="0.35">
      <c r="A2545" s="1">
        <v>706</v>
      </c>
      <c r="B2545" s="2">
        <v>46364</v>
      </c>
      <c r="C2545" s="3">
        <f>YEAR(SalesDataTable[[#This Row],[Order Date]])</f>
        <v>2026</v>
      </c>
      <c r="D2545" s="8" t="str">
        <f>"Q"&amp;ROUNDUP(MONTH(SalesDataTable[[#This Row],[Order Date]])/3,0)</f>
        <v>Q4</v>
      </c>
      <c r="E2545" s="3">
        <f>MONTH(SalesDataTable[[#This Row],[Order Date]])</f>
        <v>12</v>
      </c>
      <c r="F2545" s="3" t="str">
        <f>TEXT(SalesDataTable[[#This Row],[Order Date]],"MMM")</f>
        <v>Dec</v>
      </c>
      <c r="G2545" s="3" t="s">
        <v>6</v>
      </c>
      <c r="H2545" s="3" t="s">
        <v>43</v>
      </c>
      <c r="I2545" s="3" t="s">
        <v>19</v>
      </c>
      <c r="J2545" s="3" t="s">
        <v>3</v>
      </c>
      <c r="K2545" s="3" t="s">
        <v>14</v>
      </c>
      <c r="L2545" s="3" t="s">
        <v>32</v>
      </c>
      <c r="M2545" s="4">
        <v>4</v>
      </c>
      <c r="N2545" s="5">
        <v>46.48</v>
      </c>
      <c r="O2545" s="6">
        <v>0.1</v>
      </c>
      <c r="P2545" s="5">
        <v>18.66</v>
      </c>
      <c r="Q2545" s="5">
        <f t="shared" si="156"/>
        <v>167.328</v>
      </c>
      <c r="R2545" s="5">
        <f t="shared" si="157"/>
        <v>74.64</v>
      </c>
      <c r="S2545" s="5">
        <f t="shared" si="158"/>
        <v>92.688000000000002</v>
      </c>
      <c r="T2545" s="7">
        <f t="shared" si="159"/>
        <v>0.55393000573723461</v>
      </c>
    </row>
    <row r="2546" spans="1:20" ht="15.5" x14ac:dyDescent="0.35">
      <c r="A2546" s="1">
        <v>1086</v>
      </c>
      <c r="B2546" s="2">
        <v>46364</v>
      </c>
      <c r="C2546" s="3">
        <f>YEAR(SalesDataTable[[#This Row],[Order Date]])</f>
        <v>2026</v>
      </c>
      <c r="D2546" s="8" t="str">
        <f>"Q"&amp;ROUNDUP(MONTH(SalesDataTable[[#This Row],[Order Date]])/3,0)</f>
        <v>Q4</v>
      </c>
      <c r="E2546" s="3">
        <f>MONTH(SalesDataTable[[#This Row],[Order Date]])</f>
        <v>12</v>
      </c>
      <c r="F2546" s="3" t="str">
        <f>TEXT(SalesDataTable[[#This Row],[Order Date]],"MMM")</f>
        <v>Dec</v>
      </c>
      <c r="G2546" s="3" t="s">
        <v>20</v>
      </c>
      <c r="H2546" s="3" t="s">
        <v>47</v>
      </c>
      <c r="I2546" s="3" t="s">
        <v>8</v>
      </c>
      <c r="J2546" s="3" t="s">
        <v>16</v>
      </c>
      <c r="K2546" s="3" t="s">
        <v>9</v>
      </c>
      <c r="L2546" s="3" t="s">
        <v>17</v>
      </c>
      <c r="M2546" s="4">
        <v>12</v>
      </c>
      <c r="N2546" s="5">
        <v>146.99</v>
      </c>
      <c r="O2546" s="6">
        <v>0.15</v>
      </c>
      <c r="P2546" s="5">
        <v>79.239999999999995</v>
      </c>
      <c r="Q2546" s="5">
        <f t="shared" si="156"/>
        <v>1499.298</v>
      </c>
      <c r="R2546" s="5">
        <f t="shared" si="157"/>
        <v>950.87999999999988</v>
      </c>
      <c r="S2546" s="5">
        <f t="shared" si="158"/>
        <v>548.41800000000012</v>
      </c>
      <c r="T2546" s="7">
        <f t="shared" si="159"/>
        <v>0.36578318653129671</v>
      </c>
    </row>
    <row r="2547" spans="1:20" ht="15.5" x14ac:dyDescent="0.35">
      <c r="A2547" s="1">
        <v>1204</v>
      </c>
      <c r="B2547" s="2">
        <v>46364</v>
      </c>
      <c r="C2547" s="3">
        <f>YEAR(SalesDataTable[[#This Row],[Order Date]])</f>
        <v>2026</v>
      </c>
      <c r="D2547" s="8" t="str">
        <f>"Q"&amp;ROUNDUP(MONTH(SalesDataTable[[#This Row],[Order Date]])/3,0)</f>
        <v>Q4</v>
      </c>
      <c r="E2547" s="3">
        <f>MONTH(SalesDataTable[[#This Row],[Order Date]])</f>
        <v>12</v>
      </c>
      <c r="F2547" s="3" t="str">
        <f>TEXT(SalesDataTable[[#This Row],[Order Date]],"MMM")</f>
        <v>Dec</v>
      </c>
      <c r="G2547" s="3" t="s">
        <v>11</v>
      </c>
      <c r="H2547" s="3" t="s">
        <v>39</v>
      </c>
      <c r="I2547" s="3" t="s">
        <v>2</v>
      </c>
      <c r="J2547" s="3" t="s">
        <v>13</v>
      </c>
      <c r="K2547" s="3" t="s">
        <v>34</v>
      </c>
      <c r="L2547" s="3" t="s">
        <v>35</v>
      </c>
      <c r="M2547" s="4">
        <v>1</v>
      </c>
      <c r="N2547" s="5">
        <v>40.29</v>
      </c>
      <c r="O2547" s="6">
        <v>0</v>
      </c>
      <c r="P2547" s="5">
        <v>15.07</v>
      </c>
      <c r="Q2547" s="5">
        <f t="shared" si="156"/>
        <v>40.29</v>
      </c>
      <c r="R2547" s="5">
        <f t="shared" si="157"/>
        <v>15.07</v>
      </c>
      <c r="S2547" s="5">
        <f t="shared" si="158"/>
        <v>25.22</v>
      </c>
      <c r="T2547" s="7">
        <f t="shared" si="159"/>
        <v>0.62596177711590961</v>
      </c>
    </row>
    <row r="2548" spans="1:20" ht="15.5" x14ac:dyDescent="0.35">
      <c r="A2548" s="1">
        <v>1451</v>
      </c>
      <c r="B2548" s="2">
        <v>46364</v>
      </c>
      <c r="C2548" s="3">
        <f>YEAR(SalesDataTable[[#This Row],[Order Date]])</f>
        <v>2026</v>
      </c>
      <c r="D2548" s="8" t="str">
        <f>"Q"&amp;ROUNDUP(MONTH(SalesDataTable[[#This Row],[Order Date]])/3,0)</f>
        <v>Q4</v>
      </c>
      <c r="E2548" s="3">
        <f>MONTH(SalesDataTable[[#This Row],[Order Date]])</f>
        <v>12</v>
      </c>
      <c r="F2548" s="3" t="str">
        <f>TEXT(SalesDataTable[[#This Row],[Order Date]],"MMM")</f>
        <v>Dec</v>
      </c>
      <c r="G2548" s="3" t="s">
        <v>0</v>
      </c>
      <c r="H2548" s="3" t="s">
        <v>1</v>
      </c>
      <c r="I2548" s="3" t="s">
        <v>8</v>
      </c>
      <c r="J2548" s="3" t="s">
        <v>16</v>
      </c>
      <c r="K2548" s="3" t="s">
        <v>23</v>
      </c>
      <c r="L2548" s="3" t="s">
        <v>51</v>
      </c>
      <c r="M2548" s="4">
        <v>4</v>
      </c>
      <c r="N2548" s="5">
        <v>125.82</v>
      </c>
      <c r="O2548" s="6">
        <v>0.15</v>
      </c>
      <c r="P2548" s="5">
        <v>61.39</v>
      </c>
      <c r="Q2548" s="5">
        <f t="shared" si="156"/>
        <v>427.78799999999995</v>
      </c>
      <c r="R2548" s="5">
        <f t="shared" si="157"/>
        <v>245.56</v>
      </c>
      <c r="S2548" s="5">
        <f t="shared" si="158"/>
        <v>182.22799999999995</v>
      </c>
      <c r="T2548" s="7">
        <f t="shared" si="159"/>
        <v>0.42597735326844133</v>
      </c>
    </row>
    <row r="2549" spans="1:20" ht="15.5" x14ac:dyDescent="0.35">
      <c r="A2549" s="1">
        <v>1650</v>
      </c>
      <c r="B2549" s="2">
        <v>46364</v>
      </c>
      <c r="C2549" s="3">
        <f>YEAR(SalesDataTable[[#This Row],[Order Date]])</f>
        <v>2026</v>
      </c>
      <c r="D2549" s="8" t="str">
        <f>"Q"&amp;ROUNDUP(MONTH(SalesDataTable[[#This Row],[Order Date]])/3,0)</f>
        <v>Q4</v>
      </c>
      <c r="E2549" s="3">
        <f>MONTH(SalesDataTable[[#This Row],[Order Date]])</f>
        <v>12</v>
      </c>
      <c r="F2549" s="3" t="str">
        <f>TEXT(SalesDataTable[[#This Row],[Order Date]],"MMM")</f>
        <v>Dec</v>
      </c>
      <c r="G2549" s="3" t="s">
        <v>6</v>
      </c>
      <c r="H2549" s="3" t="s">
        <v>7</v>
      </c>
      <c r="I2549" s="3" t="s">
        <v>2</v>
      </c>
      <c r="J2549" s="3" t="s">
        <v>13</v>
      </c>
      <c r="K2549" s="3" t="s">
        <v>14</v>
      </c>
      <c r="L2549" s="3" t="s">
        <v>15</v>
      </c>
      <c r="M2549" s="4">
        <v>3</v>
      </c>
      <c r="N2549" s="5">
        <v>36.25</v>
      </c>
      <c r="O2549" s="6">
        <v>0</v>
      </c>
      <c r="P2549" s="5">
        <v>13.67</v>
      </c>
      <c r="Q2549" s="5">
        <f t="shared" si="156"/>
        <v>108.75</v>
      </c>
      <c r="R2549" s="5">
        <f t="shared" si="157"/>
        <v>41.01</v>
      </c>
      <c r="S2549" s="5">
        <f t="shared" si="158"/>
        <v>67.740000000000009</v>
      </c>
      <c r="T2549" s="7">
        <f t="shared" si="159"/>
        <v>0.62289655172413805</v>
      </c>
    </row>
    <row r="2550" spans="1:20" ht="15.5" x14ac:dyDescent="0.35">
      <c r="A2550" s="1">
        <v>1740</v>
      </c>
      <c r="B2550" s="2">
        <v>46364</v>
      </c>
      <c r="C2550" s="3">
        <f>YEAR(SalesDataTable[[#This Row],[Order Date]])</f>
        <v>2026</v>
      </c>
      <c r="D2550" s="8" t="str">
        <f>"Q"&amp;ROUNDUP(MONTH(SalesDataTable[[#This Row],[Order Date]])/3,0)</f>
        <v>Q4</v>
      </c>
      <c r="E2550" s="3">
        <f>MONTH(SalesDataTable[[#This Row],[Order Date]])</f>
        <v>12</v>
      </c>
      <c r="F2550" s="3" t="str">
        <f>TEXT(SalesDataTable[[#This Row],[Order Date]],"MMM")</f>
        <v>Dec</v>
      </c>
      <c r="G2550" s="3" t="s">
        <v>11</v>
      </c>
      <c r="H2550" s="3" t="s">
        <v>39</v>
      </c>
      <c r="I2550" s="3" t="s">
        <v>28</v>
      </c>
      <c r="J2550" s="3" t="s">
        <v>3</v>
      </c>
      <c r="K2550" s="3" t="s">
        <v>14</v>
      </c>
      <c r="L2550" s="3" t="s">
        <v>48</v>
      </c>
      <c r="M2550" s="4">
        <v>1</v>
      </c>
      <c r="N2550" s="5">
        <v>165.29</v>
      </c>
      <c r="O2550" s="6">
        <v>0.05</v>
      </c>
      <c r="P2550" s="5">
        <v>89.92</v>
      </c>
      <c r="Q2550" s="5">
        <f t="shared" si="156"/>
        <v>157.02549999999999</v>
      </c>
      <c r="R2550" s="5">
        <f t="shared" si="157"/>
        <v>89.92</v>
      </c>
      <c r="S2550" s="5">
        <f t="shared" si="158"/>
        <v>67.105499999999992</v>
      </c>
      <c r="T2550" s="7">
        <f t="shared" si="159"/>
        <v>0.42735415585366704</v>
      </c>
    </row>
    <row r="2551" spans="1:20" ht="15.5" x14ac:dyDescent="0.35">
      <c r="A2551" s="1">
        <v>3191</v>
      </c>
      <c r="B2551" s="2">
        <v>46364</v>
      </c>
      <c r="C2551" s="3">
        <f>YEAR(SalesDataTable[[#This Row],[Order Date]])</f>
        <v>2026</v>
      </c>
      <c r="D2551" s="8" t="str">
        <f>"Q"&amp;ROUNDUP(MONTH(SalesDataTable[[#This Row],[Order Date]])/3,0)</f>
        <v>Q4</v>
      </c>
      <c r="E2551" s="3">
        <f>MONTH(SalesDataTable[[#This Row],[Order Date]])</f>
        <v>12</v>
      </c>
      <c r="F2551" s="3" t="str">
        <f>TEXT(SalesDataTable[[#This Row],[Order Date]],"MMM")</f>
        <v>Dec</v>
      </c>
      <c r="G2551" s="3" t="s">
        <v>20</v>
      </c>
      <c r="H2551" s="3" t="s">
        <v>33</v>
      </c>
      <c r="I2551" s="3" t="s">
        <v>2</v>
      </c>
      <c r="J2551" s="3" t="s">
        <v>13</v>
      </c>
      <c r="K2551" s="3" t="s">
        <v>23</v>
      </c>
      <c r="L2551" s="3" t="s">
        <v>40</v>
      </c>
      <c r="M2551" s="4">
        <v>1</v>
      </c>
      <c r="N2551" s="5">
        <v>82.89</v>
      </c>
      <c r="O2551" s="6">
        <v>0.15</v>
      </c>
      <c r="P2551" s="5">
        <v>38.51</v>
      </c>
      <c r="Q2551" s="5">
        <f t="shared" si="156"/>
        <v>70.456500000000005</v>
      </c>
      <c r="R2551" s="5">
        <f t="shared" si="157"/>
        <v>38.51</v>
      </c>
      <c r="S2551" s="5">
        <f t="shared" si="158"/>
        <v>31.946500000000007</v>
      </c>
      <c r="T2551" s="7">
        <f t="shared" si="159"/>
        <v>0.45342161475520365</v>
      </c>
    </row>
    <row r="2552" spans="1:20" ht="15.5" x14ac:dyDescent="0.35">
      <c r="A2552" s="1">
        <v>3662</v>
      </c>
      <c r="B2552" s="2">
        <v>46364</v>
      </c>
      <c r="C2552" s="3">
        <f>YEAR(SalesDataTable[[#This Row],[Order Date]])</f>
        <v>2026</v>
      </c>
      <c r="D2552" s="8" t="str">
        <f>"Q"&amp;ROUNDUP(MONTH(SalesDataTable[[#This Row],[Order Date]])/3,0)</f>
        <v>Q4</v>
      </c>
      <c r="E2552" s="3">
        <f>MONTH(SalesDataTable[[#This Row],[Order Date]])</f>
        <v>12</v>
      </c>
      <c r="F2552" s="3" t="str">
        <f>TEXT(SalesDataTable[[#This Row],[Order Date]],"MMM")</f>
        <v>Dec</v>
      </c>
      <c r="G2552" s="3" t="s">
        <v>6</v>
      </c>
      <c r="H2552" s="3" t="s">
        <v>27</v>
      </c>
      <c r="I2552" s="3" t="s">
        <v>2</v>
      </c>
      <c r="J2552" s="3" t="s">
        <v>16</v>
      </c>
      <c r="K2552" s="3" t="s">
        <v>23</v>
      </c>
      <c r="L2552" s="3" t="s">
        <v>29</v>
      </c>
      <c r="M2552" s="4">
        <v>1</v>
      </c>
      <c r="N2552" s="5">
        <v>199.66</v>
      </c>
      <c r="O2552" s="6">
        <v>0</v>
      </c>
      <c r="P2552" s="5">
        <v>103.15</v>
      </c>
      <c r="Q2552" s="5">
        <f t="shared" si="156"/>
        <v>199.66</v>
      </c>
      <c r="R2552" s="5">
        <f t="shared" si="157"/>
        <v>103.15</v>
      </c>
      <c r="S2552" s="5">
        <f t="shared" si="158"/>
        <v>96.509999999999991</v>
      </c>
      <c r="T2552" s="7">
        <f t="shared" si="159"/>
        <v>0.48337173194430527</v>
      </c>
    </row>
    <row r="2553" spans="1:20" ht="15.5" x14ac:dyDescent="0.35">
      <c r="A2553" s="1">
        <v>3922</v>
      </c>
      <c r="B2553" s="2">
        <v>46364</v>
      </c>
      <c r="C2553" s="3">
        <f>YEAR(SalesDataTable[[#This Row],[Order Date]])</f>
        <v>2026</v>
      </c>
      <c r="D2553" s="8" t="str">
        <f>"Q"&amp;ROUNDUP(MONTH(SalesDataTable[[#This Row],[Order Date]])/3,0)</f>
        <v>Q4</v>
      </c>
      <c r="E2553" s="3">
        <f>MONTH(SalesDataTable[[#This Row],[Order Date]])</f>
        <v>12</v>
      </c>
      <c r="F2553" s="3" t="str">
        <f>TEXT(SalesDataTable[[#This Row],[Order Date]],"MMM")</f>
        <v>Dec</v>
      </c>
      <c r="G2553" s="3" t="s">
        <v>20</v>
      </c>
      <c r="H2553" s="3" t="s">
        <v>33</v>
      </c>
      <c r="I2553" s="3" t="s">
        <v>19</v>
      </c>
      <c r="J2553" s="3" t="s">
        <v>13</v>
      </c>
      <c r="K2553" s="3" t="s">
        <v>9</v>
      </c>
      <c r="L2553" s="3" t="s">
        <v>17</v>
      </c>
      <c r="M2553" s="4">
        <v>2</v>
      </c>
      <c r="N2553" s="5">
        <v>146.25</v>
      </c>
      <c r="O2553" s="6">
        <v>0.05</v>
      </c>
      <c r="P2553" s="5">
        <v>77.3</v>
      </c>
      <c r="Q2553" s="5">
        <f t="shared" si="156"/>
        <v>277.875</v>
      </c>
      <c r="R2553" s="5">
        <f t="shared" si="157"/>
        <v>154.6</v>
      </c>
      <c r="S2553" s="5">
        <f t="shared" si="158"/>
        <v>123.27500000000001</v>
      </c>
      <c r="T2553" s="7">
        <f t="shared" si="159"/>
        <v>0.44363472784525421</v>
      </c>
    </row>
    <row r="2554" spans="1:20" ht="15.5" x14ac:dyDescent="0.35">
      <c r="A2554" s="1">
        <v>4022</v>
      </c>
      <c r="B2554" s="2">
        <v>46364</v>
      </c>
      <c r="C2554" s="3">
        <f>YEAR(SalesDataTable[[#This Row],[Order Date]])</f>
        <v>2026</v>
      </c>
      <c r="D2554" s="8" t="str">
        <f>"Q"&amp;ROUNDUP(MONTH(SalesDataTable[[#This Row],[Order Date]])/3,0)</f>
        <v>Q4</v>
      </c>
      <c r="E2554" s="3">
        <f>MONTH(SalesDataTable[[#This Row],[Order Date]])</f>
        <v>12</v>
      </c>
      <c r="F2554" s="3" t="str">
        <f>TEXT(SalesDataTable[[#This Row],[Order Date]],"MMM")</f>
        <v>Dec</v>
      </c>
      <c r="G2554" s="3" t="s">
        <v>0</v>
      </c>
      <c r="H2554" s="3" t="s">
        <v>36</v>
      </c>
      <c r="I2554" s="3" t="s">
        <v>28</v>
      </c>
      <c r="J2554" s="3" t="s">
        <v>3</v>
      </c>
      <c r="K2554" s="3" t="s">
        <v>23</v>
      </c>
      <c r="L2554" s="3" t="s">
        <v>24</v>
      </c>
      <c r="M2554" s="4">
        <v>1</v>
      </c>
      <c r="N2554" s="5">
        <v>333.51</v>
      </c>
      <c r="O2554" s="6">
        <v>0.2</v>
      </c>
      <c r="P2554" s="5">
        <v>199.91</v>
      </c>
      <c r="Q2554" s="5">
        <f t="shared" si="156"/>
        <v>266.80799999999999</v>
      </c>
      <c r="R2554" s="5">
        <f t="shared" si="157"/>
        <v>199.91</v>
      </c>
      <c r="S2554" s="5">
        <f t="shared" si="158"/>
        <v>66.897999999999996</v>
      </c>
      <c r="T2554" s="7">
        <f t="shared" si="159"/>
        <v>0.25073461065635211</v>
      </c>
    </row>
    <row r="2555" spans="1:20" ht="15.5" x14ac:dyDescent="0.35">
      <c r="A2555" s="1">
        <v>4366</v>
      </c>
      <c r="B2555" s="2">
        <v>46364</v>
      </c>
      <c r="C2555" s="3">
        <f>YEAR(SalesDataTable[[#This Row],[Order Date]])</f>
        <v>2026</v>
      </c>
      <c r="D2555" s="8" t="str">
        <f>"Q"&amp;ROUNDUP(MONTH(SalesDataTable[[#This Row],[Order Date]])/3,0)</f>
        <v>Q4</v>
      </c>
      <c r="E2555" s="3">
        <f>MONTH(SalesDataTable[[#This Row],[Order Date]])</f>
        <v>12</v>
      </c>
      <c r="F2555" s="3" t="str">
        <f>TEXT(SalesDataTable[[#This Row],[Order Date]],"MMM")</f>
        <v>Dec</v>
      </c>
      <c r="G2555" s="3" t="s">
        <v>6</v>
      </c>
      <c r="H2555" s="3" t="s">
        <v>43</v>
      </c>
      <c r="I2555" s="3" t="s">
        <v>19</v>
      </c>
      <c r="J2555" s="3" t="s">
        <v>13</v>
      </c>
      <c r="K2555" s="3" t="s">
        <v>9</v>
      </c>
      <c r="L2555" s="3" t="s">
        <v>37</v>
      </c>
      <c r="M2555" s="4">
        <v>1</v>
      </c>
      <c r="N2555" s="5">
        <v>151.97</v>
      </c>
      <c r="O2555" s="6">
        <v>0.05</v>
      </c>
      <c r="P2555" s="5">
        <v>80.239999999999995</v>
      </c>
      <c r="Q2555" s="5">
        <f t="shared" si="156"/>
        <v>144.3715</v>
      </c>
      <c r="R2555" s="5">
        <f t="shared" si="157"/>
        <v>80.239999999999995</v>
      </c>
      <c r="S2555" s="5">
        <f t="shared" si="158"/>
        <v>64.131500000000003</v>
      </c>
      <c r="T2555" s="7">
        <f t="shared" si="159"/>
        <v>0.44421163456776441</v>
      </c>
    </row>
    <row r="2556" spans="1:20" ht="15.5" x14ac:dyDescent="0.35">
      <c r="A2556" s="1">
        <v>4880</v>
      </c>
      <c r="B2556" s="2">
        <v>46364</v>
      </c>
      <c r="C2556" s="3">
        <f>YEAR(SalesDataTable[[#This Row],[Order Date]])</f>
        <v>2026</v>
      </c>
      <c r="D2556" s="8" t="str">
        <f>"Q"&amp;ROUNDUP(MONTH(SalesDataTable[[#This Row],[Order Date]])/3,0)</f>
        <v>Q4</v>
      </c>
      <c r="E2556" s="3">
        <f>MONTH(SalesDataTable[[#This Row],[Order Date]])</f>
        <v>12</v>
      </c>
      <c r="F2556" s="3" t="str">
        <f>TEXT(SalesDataTable[[#This Row],[Order Date]],"MMM")</f>
        <v>Dec</v>
      </c>
      <c r="G2556" s="3" t="s">
        <v>20</v>
      </c>
      <c r="H2556" s="3" t="s">
        <v>47</v>
      </c>
      <c r="I2556" s="3" t="s">
        <v>19</v>
      </c>
      <c r="J2556" s="3" t="s">
        <v>13</v>
      </c>
      <c r="K2556" s="3" t="s">
        <v>4</v>
      </c>
      <c r="L2556" s="3" t="s">
        <v>26</v>
      </c>
      <c r="M2556" s="4">
        <v>1</v>
      </c>
      <c r="N2556" s="5">
        <v>41.07</v>
      </c>
      <c r="O2556" s="6">
        <v>0</v>
      </c>
      <c r="P2556" s="5">
        <v>16.600000000000001</v>
      </c>
      <c r="Q2556" s="5">
        <f t="shared" si="156"/>
        <v>41.07</v>
      </c>
      <c r="R2556" s="5">
        <f t="shared" si="157"/>
        <v>16.600000000000001</v>
      </c>
      <c r="S2556" s="5">
        <f t="shared" si="158"/>
        <v>24.47</v>
      </c>
      <c r="T2556" s="7">
        <f t="shared" si="159"/>
        <v>0.59581202824446067</v>
      </c>
    </row>
    <row r="2557" spans="1:20" ht="15.5" x14ac:dyDescent="0.35">
      <c r="A2557" s="1">
        <v>5127</v>
      </c>
      <c r="B2557" s="2">
        <v>46364</v>
      </c>
      <c r="C2557" s="3">
        <f>YEAR(SalesDataTable[[#This Row],[Order Date]])</f>
        <v>2026</v>
      </c>
      <c r="D2557" s="8" t="str">
        <f>"Q"&amp;ROUNDUP(MONTH(SalesDataTable[[#This Row],[Order Date]])/3,0)</f>
        <v>Q4</v>
      </c>
      <c r="E2557" s="3">
        <f>MONTH(SalesDataTable[[#This Row],[Order Date]])</f>
        <v>12</v>
      </c>
      <c r="F2557" s="3" t="str">
        <f>TEXT(SalesDataTable[[#This Row],[Order Date]],"MMM")</f>
        <v>Dec</v>
      </c>
      <c r="G2557" s="3" t="s">
        <v>6</v>
      </c>
      <c r="H2557" s="3" t="s">
        <v>41</v>
      </c>
      <c r="I2557" s="3" t="s">
        <v>28</v>
      </c>
      <c r="J2557" s="3" t="s">
        <v>3</v>
      </c>
      <c r="K2557" s="3" t="s">
        <v>23</v>
      </c>
      <c r="L2557" s="3" t="s">
        <v>51</v>
      </c>
      <c r="M2557" s="4">
        <v>1</v>
      </c>
      <c r="N2557" s="5">
        <v>122.65</v>
      </c>
      <c r="O2557" s="6">
        <v>0</v>
      </c>
      <c r="P2557" s="5">
        <v>58.9</v>
      </c>
      <c r="Q2557" s="5">
        <f t="shared" si="156"/>
        <v>122.65</v>
      </c>
      <c r="R2557" s="5">
        <f t="shared" si="157"/>
        <v>58.9</v>
      </c>
      <c r="S2557" s="5">
        <f t="shared" si="158"/>
        <v>63.750000000000007</v>
      </c>
      <c r="T2557" s="7">
        <f t="shared" si="159"/>
        <v>0.51977170811251527</v>
      </c>
    </row>
    <row r="2558" spans="1:20" ht="15.5" x14ac:dyDescent="0.35">
      <c r="A2558" s="1">
        <v>13</v>
      </c>
      <c r="B2558" s="2">
        <v>46365</v>
      </c>
      <c r="C2558" s="3">
        <f>YEAR(SalesDataTable[[#This Row],[Order Date]])</f>
        <v>2026</v>
      </c>
      <c r="D2558" s="8" t="str">
        <f>"Q"&amp;ROUNDUP(MONTH(SalesDataTable[[#This Row],[Order Date]])/3,0)</f>
        <v>Q4</v>
      </c>
      <c r="E2558" s="3">
        <f>MONTH(SalesDataTable[[#This Row],[Order Date]])</f>
        <v>12</v>
      </c>
      <c r="F2558" s="3" t="str">
        <f>TEXT(SalesDataTable[[#This Row],[Order Date]],"MMM")</f>
        <v>Dec</v>
      </c>
      <c r="G2558" s="3" t="s">
        <v>6</v>
      </c>
      <c r="H2558" s="3" t="s">
        <v>27</v>
      </c>
      <c r="I2558" s="3" t="s">
        <v>2</v>
      </c>
      <c r="J2558" s="3" t="s">
        <v>3</v>
      </c>
      <c r="K2558" s="3" t="s">
        <v>9</v>
      </c>
      <c r="L2558" s="3" t="s">
        <v>17</v>
      </c>
      <c r="M2558" s="4">
        <v>6</v>
      </c>
      <c r="N2558" s="5">
        <v>143.16</v>
      </c>
      <c r="O2558" s="6">
        <v>0.15</v>
      </c>
      <c r="P2558" s="5">
        <v>80.349999999999994</v>
      </c>
      <c r="Q2558" s="5">
        <f t="shared" si="156"/>
        <v>730.11599999999999</v>
      </c>
      <c r="R2558" s="5">
        <f t="shared" si="157"/>
        <v>482.09999999999997</v>
      </c>
      <c r="S2558" s="5">
        <f t="shared" si="158"/>
        <v>248.01600000000002</v>
      </c>
      <c r="T2558" s="7">
        <f t="shared" si="159"/>
        <v>0.33969396643820987</v>
      </c>
    </row>
    <row r="2559" spans="1:20" ht="15.5" x14ac:dyDescent="0.35">
      <c r="A2559" s="1">
        <v>102</v>
      </c>
      <c r="B2559" s="2">
        <v>46365</v>
      </c>
      <c r="C2559" s="3">
        <f>YEAR(SalesDataTable[[#This Row],[Order Date]])</f>
        <v>2026</v>
      </c>
      <c r="D2559" s="8" t="str">
        <f>"Q"&amp;ROUNDUP(MONTH(SalesDataTable[[#This Row],[Order Date]])/3,0)</f>
        <v>Q4</v>
      </c>
      <c r="E2559" s="3">
        <f>MONTH(SalesDataTable[[#This Row],[Order Date]])</f>
        <v>12</v>
      </c>
      <c r="F2559" s="3" t="str">
        <f>TEXT(SalesDataTable[[#This Row],[Order Date]],"MMM")</f>
        <v>Dec</v>
      </c>
      <c r="G2559" s="3" t="s">
        <v>11</v>
      </c>
      <c r="H2559" s="3" t="s">
        <v>25</v>
      </c>
      <c r="I2559" s="3" t="s">
        <v>19</v>
      </c>
      <c r="J2559" s="3" t="s">
        <v>13</v>
      </c>
      <c r="K2559" s="3" t="s">
        <v>9</v>
      </c>
      <c r="L2559" s="3" t="s">
        <v>17</v>
      </c>
      <c r="M2559" s="4">
        <v>3</v>
      </c>
      <c r="N2559" s="5">
        <v>142.75</v>
      </c>
      <c r="O2559" s="6">
        <v>0.1</v>
      </c>
      <c r="P2559" s="5">
        <v>81.739999999999995</v>
      </c>
      <c r="Q2559" s="5">
        <f t="shared" si="156"/>
        <v>385.42500000000001</v>
      </c>
      <c r="R2559" s="5">
        <f t="shared" si="157"/>
        <v>245.21999999999997</v>
      </c>
      <c r="S2559" s="5">
        <f t="shared" si="158"/>
        <v>140.20500000000004</v>
      </c>
      <c r="T2559" s="7">
        <f t="shared" si="159"/>
        <v>0.3637672698968672</v>
      </c>
    </row>
    <row r="2560" spans="1:20" ht="15.5" x14ac:dyDescent="0.35">
      <c r="A2560" s="1">
        <v>519</v>
      </c>
      <c r="B2560" s="2">
        <v>46365</v>
      </c>
      <c r="C2560" s="3">
        <f>YEAR(SalesDataTable[[#This Row],[Order Date]])</f>
        <v>2026</v>
      </c>
      <c r="D2560" s="8" t="str">
        <f>"Q"&amp;ROUNDUP(MONTH(SalesDataTable[[#This Row],[Order Date]])/3,0)</f>
        <v>Q4</v>
      </c>
      <c r="E2560" s="3">
        <f>MONTH(SalesDataTable[[#This Row],[Order Date]])</f>
        <v>12</v>
      </c>
      <c r="F2560" s="3" t="str">
        <f>TEXT(SalesDataTable[[#This Row],[Order Date]],"MMM")</f>
        <v>Dec</v>
      </c>
      <c r="G2560" s="3" t="s">
        <v>6</v>
      </c>
      <c r="H2560" s="3" t="s">
        <v>43</v>
      </c>
      <c r="I2560" s="3" t="s">
        <v>19</v>
      </c>
      <c r="J2560" s="3" t="s">
        <v>3</v>
      </c>
      <c r="K2560" s="3" t="s">
        <v>34</v>
      </c>
      <c r="L2560" s="3" t="s">
        <v>42</v>
      </c>
      <c r="M2560" s="4">
        <v>2</v>
      </c>
      <c r="N2560" s="5">
        <v>36.03</v>
      </c>
      <c r="O2560" s="6">
        <v>0.1</v>
      </c>
      <c r="P2560" s="5">
        <v>13.54</v>
      </c>
      <c r="Q2560" s="5">
        <f t="shared" si="156"/>
        <v>64.853999999999999</v>
      </c>
      <c r="R2560" s="5">
        <f t="shared" si="157"/>
        <v>27.08</v>
      </c>
      <c r="S2560" s="5">
        <f t="shared" si="158"/>
        <v>37.774000000000001</v>
      </c>
      <c r="T2560" s="7">
        <f t="shared" si="159"/>
        <v>0.58244672649335427</v>
      </c>
    </row>
    <row r="2561" spans="1:20" ht="15.5" x14ac:dyDescent="0.35">
      <c r="A2561" s="1">
        <v>522</v>
      </c>
      <c r="B2561" s="2">
        <v>46365</v>
      </c>
      <c r="C2561" s="3">
        <f>YEAR(SalesDataTable[[#This Row],[Order Date]])</f>
        <v>2026</v>
      </c>
      <c r="D2561" s="8" t="str">
        <f>"Q"&amp;ROUNDUP(MONTH(SalesDataTable[[#This Row],[Order Date]])/3,0)</f>
        <v>Q4</v>
      </c>
      <c r="E2561" s="3">
        <f>MONTH(SalesDataTable[[#This Row],[Order Date]])</f>
        <v>12</v>
      </c>
      <c r="F2561" s="3" t="str">
        <f>TEXT(SalesDataTable[[#This Row],[Order Date]],"MMM")</f>
        <v>Dec</v>
      </c>
      <c r="G2561" s="3" t="s">
        <v>0</v>
      </c>
      <c r="H2561" s="3" t="s">
        <v>50</v>
      </c>
      <c r="I2561" s="3" t="s">
        <v>19</v>
      </c>
      <c r="J2561" s="3" t="s">
        <v>3</v>
      </c>
      <c r="K2561" s="3" t="s">
        <v>14</v>
      </c>
      <c r="L2561" s="3" t="s">
        <v>44</v>
      </c>
      <c r="M2561" s="4">
        <v>2</v>
      </c>
      <c r="N2561" s="5">
        <v>133.4</v>
      </c>
      <c r="O2561" s="6">
        <v>0</v>
      </c>
      <c r="P2561" s="5">
        <v>67.69</v>
      </c>
      <c r="Q2561" s="5">
        <f t="shared" si="156"/>
        <v>266.8</v>
      </c>
      <c r="R2561" s="5">
        <f t="shared" si="157"/>
        <v>135.38</v>
      </c>
      <c r="S2561" s="5">
        <f t="shared" si="158"/>
        <v>131.42000000000002</v>
      </c>
      <c r="T2561" s="7">
        <f t="shared" si="159"/>
        <v>0.49257871064467768</v>
      </c>
    </row>
    <row r="2562" spans="1:20" ht="15.5" x14ac:dyDescent="0.35">
      <c r="A2562" s="1">
        <v>798</v>
      </c>
      <c r="B2562" s="2">
        <v>46365</v>
      </c>
      <c r="C2562" s="3">
        <f>YEAR(SalesDataTable[[#This Row],[Order Date]])</f>
        <v>2026</v>
      </c>
      <c r="D2562" s="8" t="str">
        <f>"Q"&amp;ROUNDUP(MONTH(SalesDataTable[[#This Row],[Order Date]])/3,0)</f>
        <v>Q4</v>
      </c>
      <c r="E2562" s="3">
        <f>MONTH(SalesDataTable[[#This Row],[Order Date]])</f>
        <v>12</v>
      </c>
      <c r="F2562" s="3" t="str">
        <f>TEXT(SalesDataTable[[#This Row],[Order Date]],"MMM")</f>
        <v>Dec</v>
      </c>
      <c r="G2562" s="3" t="s">
        <v>11</v>
      </c>
      <c r="H2562" s="3" t="s">
        <v>12</v>
      </c>
      <c r="I2562" s="3" t="s">
        <v>19</v>
      </c>
      <c r="J2562" s="3" t="s">
        <v>3</v>
      </c>
      <c r="K2562" s="3" t="s">
        <v>23</v>
      </c>
      <c r="L2562" s="3" t="s">
        <v>29</v>
      </c>
      <c r="M2562" s="4">
        <v>3</v>
      </c>
      <c r="N2562" s="5">
        <v>199.31</v>
      </c>
      <c r="O2562" s="6">
        <v>0.05</v>
      </c>
      <c r="P2562" s="5">
        <v>101.19</v>
      </c>
      <c r="Q2562" s="5">
        <f t="shared" ref="Q2562:Q2625" si="160">M2562*N2562*(1-O2562)</f>
        <v>568.0335</v>
      </c>
      <c r="R2562" s="5">
        <f t="shared" ref="R2562:R2625" si="161">M2562*P2562</f>
        <v>303.57</v>
      </c>
      <c r="S2562" s="5">
        <f t="shared" ref="S2562:S2625" si="162">Q2562-R2562</f>
        <v>264.46350000000001</v>
      </c>
      <c r="T2562" s="7">
        <f t="shared" ref="T2562:T2625" si="163">IFERROR(S2562/Q2562,0)</f>
        <v>0.46557729429690325</v>
      </c>
    </row>
    <row r="2563" spans="1:20" ht="15.5" x14ac:dyDescent="0.35">
      <c r="A2563" s="1">
        <v>1746</v>
      </c>
      <c r="B2563" s="2">
        <v>46365</v>
      </c>
      <c r="C2563" s="3">
        <f>YEAR(SalesDataTable[[#This Row],[Order Date]])</f>
        <v>2026</v>
      </c>
      <c r="D2563" s="8" t="str">
        <f>"Q"&amp;ROUNDUP(MONTH(SalesDataTable[[#This Row],[Order Date]])/3,0)</f>
        <v>Q4</v>
      </c>
      <c r="E2563" s="3">
        <f>MONTH(SalesDataTable[[#This Row],[Order Date]])</f>
        <v>12</v>
      </c>
      <c r="F2563" s="3" t="str">
        <f>TEXT(SalesDataTable[[#This Row],[Order Date]],"MMM")</f>
        <v>Dec</v>
      </c>
      <c r="G2563" s="3" t="s">
        <v>6</v>
      </c>
      <c r="H2563" s="3" t="s">
        <v>41</v>
      </c>
      <c r="I2563" s="3" t="s">
        <v>2</v>
      </c>
      <c r="J2563" s="3" t="s">
        <v>16</v>
      </c>
      <c r="K2563" s="3" t="s">
        <v>14</v>
      </c>
      <c r="L2563" s="3" t="s">
        <v>32</v>
      </c>
      <c r="M2563" s="4">
        <v>1</v>
      </c>
      <c r="N2563" s="5">
        <v>47.44</v>
      </c>
      <c r="O2563" s="6">
        <v>0.15</v>
      </c>
      <c r="P2563" s="5">
        <v>17.899999999999999</v>
      </c>
      <c r="Q2563" s="5">
        <f t="shared" si="160"/>
        <v>40.323999999999998</v>
      </c>
      <c r="R2563" s="5">
        <f t="shared" si="161"/>
        <v>17.899999999999999</v>
      </c>
      <c r="S2563" s="5">
        <f t="shared" si="162"/>
        <v>22.423999999999999</v>
      </c>
      <c r="T2563" s="7">
        <f t="shared" si="163"/>
        <v>0.55609562543398472</v>
      </c>
    </row>
    <row r="2564" spans="1:20" ht="15.5" x14ac:dyDescent="0.35">
      <c r="A2564" s="1">
        <v>3412</v>
      </c>
      <c r="B2564" s="2">
        <v>46365</v>
      </c>
      <c r="C2564" s="3">
        <f>YEAR(SalesDataTable[[#This Row],[Order Date]])</f>
        <v>2026</v>
      </c>
      <c r="D2564" s="8" t="str">
        <f>"Q"&amp;ROUNDUP(MONTH(SalesDataTable[[#This Row],[Order Date]])/3,0)</f>
        <v>Q4</v>
      </c>
      <c r="E2564" s="3">
        <f>MONTH(SalesDataTable[[#This Row],[Order Date]])</f>
        <v>12</v>
      </c>
      <c r="F2564" s="3" t="str">
        <f>TEXT(SalesDataTable[[#This Row],[Order Date]],"MMM")</f>
        <v>Dec</v>
      </c>
      <c r="G2564" s="3" t="s">
        <v>0</v>
      </c>
      <c r="H2564" s="3" t="s">
        <v>1</v>
      </c>
      <c r="I2564" s="3" t="s">
        <v>8</v>
      </c>
      <c r="J2564" s="3" t="s">
        <v>16</v>
      </c>
      <c r="K2564" s="3" t="s">
        <v>9</v>
      </c>
      <c r="L2564" s="3" t="s">
        <v>17</v>
      </c>
      <c r="M2564" s="4">
        <v>10</v>
      </c>
      <c r="N2564" s="5">
        <v>145.30000000000001</v>
      </c>
      <c r="O2564" s="6">
        <v>0.1</v>
      </c>
      <c r="P2564" s="5">
        <v>79.7</v>
      </c>
      <c r="Q2564" s="5">
        <f t="shared" si="160"/>
        <v>1307.7</v>
      </c>
      <c r="R2564" s="5">
        <f t="shared" si="161"/>
        <v>797</v>
      </c>
      <c r="S2564" s="5">
        <f t="shared" si="162"/>
        <v>510.70000000000005</v>
      </c>
      <c r="T2564" s="7">
        <f t="shared" si="163"/>
        <v>0.39053299686472437</v>
      </c>
    </row>
    <row r="2565" spans="1:20" ht="15.5" x14ac:dyDescent="0.35">
      <c r="A2565" s="1">
        <v>175</v>
      </c>
      <c r="B2565" s="2">
        <v>46366</v>
      </c>
      <c r="C2565" s="3">
        <f>YEAR(SalesDataTable[[#This Row],[Order Date]])</f>
        <v>2026</v>
      </c>
      <c r="D2565" s="8" t="str">
        <f>"Q"&amp;ROUNDUP(MONTH(SalesDataTable[[#This Row],[Order Date]])/3,0)</f>
        <v>Q4</v>
      </c>
      <c r="E2565" s="3">
        <f>MONTH(SalesDataTable[[#This Row],[Order Date]])</f>
        <v>12</v>
      </c>
      <c r="F2565" s="3" t="str">
        <f>TEXT(SalesDataTable[[#This Row],[Order Date]],"MMM")</f>
        <v>Dec</v>
      </c>
      <c r="G2565" s="3" t="s">
        <v>0</v>
      </c>
      <c r="H2565" s="3" t="s">
        <v>1</v>
      </c>
      <c r="I2565" s="3" t="s">
        <v>28</v>
      </c>
      <c r="J2565" s="3" t="s">
        <v>13</v>
      </c>
      <c r="K2565" s="3" t="s">
        <v>4</v>
      </c>
      <c r="L2565" s="3" t="s">
        <v>5</v>
      </c>
      <c r="M2565" s="4">
        <v>1</v>
      </c>
      <c r="N2565" s="5">
        <v>81.010000000000005</v>
      </c>
      <c r="O2565" s="6">
        <v>0.2</v>
      </c>
      <c r="P2565" s="5">
        <v>41.51</v>
      </c>
      <c r="Q2565" s="5">
        <f t="shared" si="160"/>
        <v>64.808000000000007</v>
      </c>
      <c r="R2565" s="5">
        <f t="shared" si="161"/>
        <v>41.51</v>
      </c>
      <c r="S2565" s="5">
        <f t="shared" si="162"/>
        <v>23.298000000000009</v>
      </c>
      <c r="T2565" s="7">
        <f t="shared" si="163"/>
        <v>0.35949265522774976</v>
      </c>
    </row>
    <row r="2566" spans="1:20" ht="15.5" x14ac:dyDescent="0.35">
      <c r="A2566" s="1">
        <v>1014</v>
      </c>
      <c r="B2566" s="2">
        <v>46366</v>
      </c>
      <c r="C2566" s="3">
        <f>YEAR(SalesDataTable[[#This Row],[Order Date]])</f>
        <v>2026</v>
      </c>
      <c r="D2566" s="8" t="str">
        <f>"Q"&amp;ROUNDUP(MONTH(SalesDataTable[[#This Row],[Order Date]])/3,0)</f>
        <v>Q4</v>
      </c>
      <c r="E2566" s="3">
        <f>MONTH(SalesDataTable[[#This Row],[Order Date]])</f>
        <v>12</v>
      </c>
      <c r="F2566" s="3" t="str">
        <f>TEXT(SalesDataTable[[#This Row],[Order Date]],"MMM")</f>
        <v>Dec</v>
      </c>
      <c r="G2566" s="3" t="s">
        <v>20</v>
      </c>
      <c r="H2566" s="3" t="s">
        <v>31</v>
      </c>
      <c r="I2566" s="3" t="s">
        <v>28</v>
      </c>
      <c r="J2566" s="3" t="s">
        <v>13</v>
      </c>
      <c r="K2566" s="3" t="s">
        <v>14</v>
      </c>
      <c r="L2566" s="3" t="s">
        <v>15</v>
      </c>
      <c r="M2566" s="4">
        <v>2</v>
      </c>
      <c r="N2566" s="5">
        <v>35.619999999999997</v>
      </c>
      <c r="O2566" s="6">
        <v>0</v>
      </c>
      <c r="P2566" s="5">
        <v>13.62</v>
      </c>
      <c r="Q2566" s="5">
        <f t="shared" si="160"/>
        <v>71.239999999999995</v>
      </c>
      <c r="R2566" s="5">
        <f t="shared" si="161"/>
        <v>27.24</v>
      </c>
      <c r="S2566" s="5">
        <f t="shared" si="162"/>
        <v>44</v>
      </c>
      <c r="T2566" s="7">
        <f t="shared" si="163"/>
        <v>0.61763054463784395</v>
      </c>
    </row>
    <row r="2567" spans="1:20" ht="15.5" x14ac:dyDescent="0.35">
      <c r="A2567" s="1">
        <v>1763</v>
      </c>
      <c r="B2567" s="2">
        <v>46366</v>
      </c>
      <c r="C2567" s="3">
        <f>YEAR(SalesDataTable[[#This Row],[Order Date]])</f>
        <v>2026</v>
      </c>
      <c r="D2567" s="8" t="str">
        <f>"Q"&amp;ROUNDUP(MONTH(SalesDataTable[[#This Row],[Order Date]])/3,0)</f>
        <v>Q4</v>
      </c>
      <c r="E2567" s="3">
        <f>MONTH(SalesDataTable[[#This Row],[Order Date]])</f>
        <v>12</v>
      </c>
      <c r="F2567" s="3" t="str">
        <f>TEXT(SalesDataTable[[#This Row],[Order Date]],"MMM")</f>
        <v>Dec</v>
      </c>
      <c r="G2567" s="3" t="s">
        <v>0</v>
      </c>
      <c r="H2567" s="3" t="s">
        <v>1</v>
      </c>
      <c r="I2567" s="3" t="s">
        <v>2</v>
      </c>
      <c r="J2567" s="3" t="s">
        <v>13</v>
      </c>
      <c r="K2567" s="3" t="s">
        <v>4</v>
      </c>
      <c r="L2567" s="3" t="s">
        <v>22</v>
      </c>
      <c r="M2567" s="4">
        <v>2</v>
      </c>
      <c r="N2567" s="5">
        <v>49.88</v>
      </c>
      <c r="O2567" s="6">
        <v>0.05</v>
      </c>
      <c r="P2567" s="5">
        <v>22.31</v>
      </c>
      <c r="Q2567" s="5">
        <f t="shared" si="160"/>
        <v>94.772000000000006</v>
      </c>
      <c r="R2567" s="5">
        <f t="shared" si="161"/>
        <v>44.62</v>
      </c>
      <c r="S2567" s="5">
        <f t="shared" si="162"/>
        <v>50.152000000000008</v>
      </c>
      <c r="T2567" s="7">
        <f t="shared" si="163"/>
        <v>0.52918583547883347</v>
      </c>
    </row>
    <row r="2568" spans="1:20" ht="15.5" x14ac:dyDescent="0.35">
      <c r="A2568" s="1">
        <v>1863</v>
      </c>
      <c r="B2568" s="2">
        <v>46366</v>
      </c>
      <c r="C2568" s="3">
        <f>YEAR(SalesDataTable[[#This Row],[Order Date]])</f>
        <v>2026</v>
      </c>
      <c r="D2568" s="8" t="str">
        <f>"Q"&amp;ROUNDUP(MONTH(SalesDataTable[[#This Row],[Order Date]])/3,0)</f>
        <v>Q4</v>
      </c>
      <c r="E2568" s="3">
        <f>MONTH(SalesDataTable[[#This Row],[Order Date]])</f>
        <v>12</v>
      </c>
      <c r="F2568" s="3" t="str">
        <f>TEXT(SalesDataTable[[#This Row],[Order Date]],"MMM")</f>
        <v>Dec</v>
      </c>
      <c r="G2568" s="3" t="s">
        <v>20</v>
      </c>
      <c r="H2568" s="3" t="s">
        <v>31</v>
      </c>
      <c r="I2568" s="3" t="s">
        <v>28</v>
      </c>
      <c r="J2568" s="3" t="s">
        <v>3</v>
      </c>
      <c r="K2568" s="3" t="s">
        <v>4</v>
      </c>
      <c r="L2568" s="3" t="s">
        <v>30</v>
      </c>
      <c r="M2568" s="4">
        <v>1</v>
      </c>
      <c r="N2568" s="5">
        <v>101.18</v>
      </c>
      <c r="O2568" s="6">
        <v>0.05</v>
      </c>
      <c r="P2568" s="5">
        <v>49.12</v>
      </c>
      <c r="Q2568" s="5">
        <f t="shared" si="160"/>
        <v>96.120999999999995</v>
      </c>
      <c r="R2568" s="5">
        <f t="shared" si="161"/>
        <v>49.12</v>
      </c>
      <c r="S2568" s="5">
        <f t="shared" si="162"/>
        <v>47.000999999999998</v>
      </c>
      <c r="T2568" s="7">
        <f t="shared" si="163"/>
        <v>0.48897743469169069</v>
      </c>
    </row>
    <row r="2569" spans="1:20" ht="15.5" x14ac:dyDescent="0.35">
      <c r="A2569" s="1">
        <v>3466</v>
      </c>
      <c r="B2569" s="2">
        <v>46366</v>
      </c>
      <c r="C2569" s="3">
        <f>YEAR(SalesDataTable[[#This Row],[Order Date]])</f>
        <v>2026</v>
      </c>
      <c r="D2569" s="8" t="str">
        <f>"Q"&amp;ROUNDUP(MONTH(SalesDataTable[[#This Row],[Order Date]])/3,0)</f>
        <v>Q4</v>
      </c>
      <c r="E2569" s="3">
        <f>MONTH(SalesDataTable[[#This Row],[Order Date]])</f>
        <v>12</v>
      </c>
      <c r="F2569" s="3" t="str">
        <f>TEXT(SalesDataTable[[#This Row],[Order Date]],"MMM")</f>
        <v>Dec</v>
      </c>
      <c r="G2569" s="3" t="s">
        <v>6</v>
      </c>
      <c r="H2569" s="3" t="s">
        <v>43</v>
      </c>
      <c r="I2569" s="3" t="s">
        <v>19</v>
      </c>
      <c r="J2569" s="3" t="s">
        <v>16</v>
      </c>
      <c r="K2569" s="3" t="s">
        <v>34</v>
      </c>
      <c r="L2569" s="3" t="s">
        <v>42</v>
      </c>
      <c r="M2569" s="4">
        <v>2</v>
      </c>
      <c r="N2569" s="5">
        <v>36.64</v>
      </c>
      <c r="O2569" s="6">
        <v>0</v>
      </c>
      <c r="P2569" s="5">
        <v>13.7</v>
      </c>
      <c r="Q2569" s="5">
        <f t="shared" si="160"/>
        <v>73.28</v>
      </c>
      <c r="R2569" s="5">
        <f t="shared" si="161"/>
        <v>27.4</v>
      </c>
      <c r="S2569" s="5">
        <f t="shared" si="162"/>
        <v>45.88</v>
      </c>
      <c r="T2569" s="7">
        <f t="shared" si="163"/>
        <v>0.62609170305676853</v>
      </c>
    </row>
    <row r="2570" spans="1:20" ht="15.5" x14ac:dyDescent="0.35">
      <c r="A2570" s="1">
        <v>3630</v>
      </c>
      <c r="B2570" s="2">
        <v>46366</v>
      </c>
      <c r="C2570" s="3">
        <f>YEAR(SalesDataTable[[#This Row],[Order Date]])</f>
        <v>2026</v>
      </c>
      <c r="D2570" s="8" t="str">
        <f>"Q"&amp;ROUNDUP(MONTH(SalesDataTable[[#This Row],[Order Date]])/3,0)</f>
        <v>Q4</v>
      </c>
      <c r="E2570" s="3">
        <f>MONTH(SalesDataTable[[#This Row],[Order Date]])</f>
        <v>12</v>
      </c>
      <c r="F2570" s="3" t="str">
        <f>TEXT(SalesDataTable[[#This Row],[Order Date]],"MMM")</f>
        <v>Dec</v>
      </c>
      <c r="G2570" s="3" t="s">
        <v>6</v>
      </c>
      <c r="H2570" s="3" t="s">
        <v>43</v>
      </c>
      <c r="I2570" s="3" t="s">
        <v>19</v>
      </c>
      <c r="J2570" s="3" t="s">
        <v>3</v>
      </c>
      <c r="K2570" s="3" t="s">
        <v>4</v>
      </c>
      <c r="L2570" s="3" t="s">
        <v>26</v>
      </c>
      <c r="M2570" s="4">
        <v>3</v>
      </c>
      <c r="N2570" s="5">
        <v>39.979999999999997</v>
      </c>
      <c r="O2570" s="6">
        <v>0.1</v>
      </c>
      <c r="P2570" s="5">
        <v>16.989999999999998</v>
      </c>
      <c r="Q2570" s="5">
        <f t="shared" si="160"/>
        <v>107.946</v>
      </c>
      <c r="R2570" s="5">
        <f t="shared" si="161"/>
        <v>50.97</v>
      </c>
      <c r="S2570" s="5">
        <f t="shared" si="162"/>
        <v>56.975999999999999</v>
      </c>
      <c r="T2570" s="7">
        <f t="shared" si="163"/>
        <v>0.52781946528819967</v>
      </c>
    </row>
    <row r="2571" spans="1:20" ht="15.5" x14ac:dyDescent="0.35">
      <c r="A2571" s="1">
        <v>3633</v>
      </c>
      <c r="B2571" s="2">
        <v>46366</v>
      </c>
      <c r="C2571" s="3">
        <f>YEAR(SalesDataTable[[#This Row],[Order Date]])</f>
        <v>2026</v>
      </c>
      <c r="D2571" s="8" t="str">
        <f>"Q"&amp;ROUNDUP(MONTH(SalesDataTable[[#This Row],[Order Date]])/3,0)</f>
        <v>Q4</v>
      </c>
      <c r="E2571" s="3">
        <f>MONTH(SalesDataTable[[#This Row],[Order Date]])</f>
        <v>12</v>
      </c>
      <c r="F2571" s="3" t="str">
        <f>TEXT(SalesDataTable[[#This Row],[Order Date]],"MMM")</f>
        <v>Dec</v>
      </c>
      <c r="G2571" s="3" t="s">
        <v>20</v>
      </c>
      <c r="H2571" s="3" t="s">
        <v>21</v>
      </c>
      <c r="I2571" s="3" t="s">
        <v>28</v>
      </c>
      <c r="J2571" s="3" t="s">
        <v>16</v>
      </c>
      <c r="K2571" s="3" t="s">
        <v>9</v>
      </c>
      <c r="L2571" s="3" t="s">
        <v>17</v>
      </c>
      <c r="M2571" s="4">
        <v>3</v>
      </c>
      <c r="N2571" s="5">
        <v>144.16</v>
      </c>
      <c r="O2571" s="6">
        <v>0</v>
      </c>
      <c r="P2571" s="5">
        <v>77.36</v>
      </c>
      <c r="Q2571" s="5">
        <f t="shared" si="160"/>
        <v>432.48</v>
      </c>
      <c r="R2571" s="5">
        <f t="shared" si="161"/>
        <v>232.07999999999998</v>
      </c>
      <c r="S2571" s="5">
        <f t="shared" si="162"/>
        <v>200.40000000000003</v>
      </c>
      <c r="T2571" s="7">
        <f t="shared" si="163"/>
        <v>0.46337402885682583</v>
      </c>
    </row>
    <row r="2572" spans="1:20" ht="15.5" x14ac:dyDescent="0.35">
      <c r="A2572" s="1">
        <v>4</v>
      </c>
      <c r="B2572" s="2">
        <v>46367</v>
      </c>
      <c r="C2572" s="3">
        <f>YEAR(SalesDataTable[[#This Row],[Order Date]])</f>
        <v>2026</v>
      </c>
      <c r="D2572" s="8" t="str">
        <f>"Q"&amp;ROUNDUP(MONTH(SalesDataTable[[#This Row],[Order Date]])/3,0)</f>
        <v>Q4</v>
      </c>
      <c r="E2572" s="3">
        <f>MONTH(SalesDataTable[[#This Row],[Order Date]])</f>
        <v>12</v>
      </c>
      <c r="F2572" s="3" t="str">
        <f>TEXT(SalesDataTable[[#This Row],[Order Date]],"MMM")</f>
        <v>Dec</v>
      </c>
      <c r="G2572" s="3" t="s">
        <v>20</v>
      </c>
      <c r="H2572" s="3" t="s">
        <v>21</v>
      </c>
      <c r="I2572" s="3" t="s">
        <v>2</v>
      </c>
      <c r="J2572" s="3" t="s">
        <v>13</v>
      </c>
      <c r="K2572" s="3" t="s">
        <v>4</v>
      </c>
      <c r="L2572" s="3" t="s">
        <v>30</v>
      </c>
      <c r="M2572" s="4">
        <v>1</v>
      </c>
      <c r="N2572" s="5">
        <v>102.98</v>
      </c>
      <c r="O2572" s="6">
        <v>0.1</v>
      </c>
      <c r="P2572" s="5">
        <v>51.45</v>
      </c>
      <c r="Q2572" s="5">
        <f t="shared" si="160"/>
        <v>92.682000000000002</v>
      </c>
      <c r="R2572" s="5">
        <f t="shared" si="161"/>
        <v>51.45</v>
      </c>
      <c r="S2572" s="5">
        <f t="shared" si="162"/>
        <v>41.231999999999999</v>
      </c>
      <c r="T2572" s="7">
        <f t="shared" si="163"/>
        <v>0.4448760277076455</v>
      </c>
    </row>
    <row r="2573" spans="1:20" ht="15.5" x14ac:dyDescent="0.35">
      <c r="A2573" s="1">
        <v>70</v>
      </c>
      <c r="B2573" s="2">
        <v>46367</v>
      </c>
      <c r="C2573" s="3">
        <f>YEAR(SalesDataTable[[#This Row],[Order Date]])</f>
        <v>2026</v>
      </c>
      <c r="D2573" s="8" t="str">
        <f>"Q"&amp;ROUNDUP(MONTH(SalesDataTable[[#This Row],[Order Date]])/3,0)</f>
        <v>Q4</v>
      </c>
      <c r="E2573" s="3">
        <f>MONTH(SalesDataTable[[#This Row],[Order Date]])</f>
        <v>12</v>
      </c>
      <c r="F2573" s="3" t="str">
        <f>TEXT(SalesDataTable[[#This Row],[Order Date]],"MMM")</f>
        <v>Dec</v>
      </c>
      <c r="G2573" s="3" t="s">
        <v>20</v>
      </c>
      <c r="H2573" s="3" t="s">
        <v>47</v>
      </c>
      <c r="I2573" s="3" t="s">
        <v>2</v>
      </c>
      <c r="J2573" s="3" t="s">
        <v>13</v>
      </c>
      <c r="K2573" s="3" t="s">
        <v>34</v>
      </c>
      <c r="L2573" s="3" t="s">
        <v>38</v>
      </c>
      <c r="M2573" s="4">
        <v>2</v>
      </c>
      <c r="N2573" s="5">
        <v>122.49</v>
      </c>
      <c r="O2573" s="6">
        <v>0.15</v>
      </c>
      <c r="P2573" s="5">
        <v>70.930000000000007</v>
      </c>
      <c r="Q2573" s="5">
        <f t="shared" si="160"/>
        <v>208.23299999999998</v>
      </c>
      <c r="R2573" s="5">
        <f t="shared" si="161"/>
        <v>141.86000000000001</v>
      </c>
      <c r="S2573" s="5">
        <f t="shared" si="162"/>
        <v>66.372999999999962</v>
      </c>
      <c r="T2573" s="7">
        <f t="shared" si="163"/>
        <v>0.31874390706564265</v>
      </c>
    </row>
    <row r="2574" spans="1:20" ht="15.5" x14ac:dyDescent="0.35">
      <c r="A2574" s="1">
        <v>948</v>
      </c>
      <c r="B2574" s="2">
        <v>46367</v>
      </c>
      <c r="C2574" s="3">
        <f>YEAR(SalesDataTable[[#This Row],[Order Date]])</f>
        <v>2026</v>
      </c>
      <c r="D2574" s="8" t="str">
        <f>"Q"&amp;ROUNDUP(MONTH(SalesDataTable[[#This Row],[Order Date]])/3,0)</f>
        <v>Q4</v>
      </c>
      <c r="E2574" s="3">
        <f>MONTH(SalesDataTable[[#This Row],[Order Date]])</f>
        <v>12</v>
      </c>
      <c r="F2574" s="3" t="str">
        <f>TEXT(SalesDataTable[[#This Row],[Order Date]],"MMM")</f>
        <v>Dec</v>
      </c>
      <c r="G2574" s="3" t="s">
        <v>6</v>
      </c>
      <c r="H2574" s="3" t="s">
        <v>41</v>
      </c>
      <c r="I2574" s="3" t="s">
        <v>28</v>
      </c>
      <c r="J2574" s="3" t="s">
        <v>13</v>
      </c>
      <c r="K2574" s="3" t="s">
        <v>9</v>
      </c>
      <c r="L2574" s="3" t="s">
        <v>17</v>
      </c>
      <c r="M2574" s="4">
        <v>1</v>
      </c>
      <c r="N2574" s="5">
        <v>141.74</v>
      </c>
      <c r="O2574" s="6">
        <v>0.15</v>
      </c>
      <c r="P2574" s="5">
        <v>78.97</v>
      </c>
      <c r="Q2574" s="5">
        <f t="shared" si="160"/>
        <v>120.479</v>
      </c>
      <c r="R2574" s="5">
        <f t="shared" si="161"/>
        <v>78.97</v>
      </c>
      <c r="S2574" s="5">
        <f t="shared" si="162"/>
        <v>41.509</v>
      </c>
      <c r="T2574" s="7">
        <f t="shared" si="163"/>
        <v>0.34453307215365336</v>
      </c>
    </row>
    <row r="2575" spans="1:20" ht="15.5" x14ac:dyDescent="0.35">
      <c r="A2575" s="1">
        <v>1957</v>
      </c>
      <c r="B2575" s="2">
        <v>46367</v>
      </c>
      <c r="C2575" s="3">
        <f>YEAR(SalesDataTable[[#This Row],[Order Date]])</f>
        <v>2026</v>
      </c>
      <c r="D2575" s="8" t="str">
        <f>"Q"&amp;ROUNDUP(MONTH(SalesDataTable[[#This Row],[Order Date]])/3,0)</f>
        <v>Q4</v>
      </c>
      <c r="E2575" s="3">
        <f>MONTH(SalesDataTable[[#This Row],[Order Date]])</f>
        <v>12</v>
      </c>
      <c r="F2575" s="3" t="str">
        <f>TEXT(SalesDataTable[[#This Row],[Order Date]],"MMM")</f>
        <v>Dec</v>
      </c>
      <c r="G2575" s="3" t="s">
        <v>20</v>
      </c>
      <c r="H2575" s="3" t="s">
        <v>31</v>
      </c>
      <c r="I2575" s="3" t="s">
        <v>2</v>
      </c>
      <c r="J2575" s="3" t="s">
        <v>3</v>
      </c>
      <c r="K2575" s="3" t="s">
        <v>4</v>
      </c>
      <c r="L2575" s="3" t="s">
        <v>26</v>
      </c>
      <c r="M2575" s="4">
        <v>6</v>
      </c>
      <c r="N2575" s="5">
        <v>39.44</v>
      </c>
      <c r="O2575" s="6">
        <v>0.1</v>
      </c>
      <c r="P2575" s="5">
        <v>16.89</v>
      </c>
      <c r="Q2575" s="5">
        <f t="shared" si="160"/>
        <v>212.976</v>
      </c>
      <c r="R2575" s="5">
        <f t="shared" si="161"/>
        <v>101.34</v>
      </c>
      <c r="S2575" s="5">
        <f t="shared" si="162"/>
        <v>111.636</v>
      </c>
      <c r="T2575" s="7">
        <f t="shared" si="163"/>
        <v>0.52417173766058145</v>
      </c>
    </row>
    <row r="2576" spans="1:20" ht="15.5" x14ac:dyDescent="0.35">
      <c r="A2576" s="1">
        <v>3097</v>
      </c>
      <c r="B2576" s="2">
        <v>46367</v>
      </c>
      <c r="C2576" s="3">
        <f>YEAR(SalesDataTable[[#This Row],[Order Date]])</f>
        <v>2026</v>
      </c>
      <c r="D2576" s="8" t="str">
        <f>"Q"&amp;ROUNDUP(MONTH(SalesDataTable[[#This Row],[Order Date]])/3,0)</f>
        <v>Q4</v>
      </c>
      <c r="E2576" s="3">
        <f>MONTH(SalesDataTable[[#This Row],[Order Date]])</f>
        <v>12</v>
      </c>
      <c r="F2576" s="3" t="str">
        <f>TEXT(SalesDataTable[[#This Row],[Order Date]],"MMM")</f>
        <v>Dec</v>
      </c>
      <c r="G2576" s="3" t="s">
        <v>11</v>
      </c>
      <c r="H2576" s="3" t="s">
        <v>18</v>
      </c>
      <c r="I2576" s="3" t="s">
        <v>19</v>
      </c>
      <c r="J2576" s="3" t="s">
        <v>3</v>
      </c>
      <c r="K2576" s="3" t="s">
        <v>4</v>
      </c>
      <c r="L2576" s="3" t="s">
        <v>22</v>
      </c>
      <c r="M2576" s="4">
        <v>1</v>
      </c>
      <c r="N2576" s="5">
        <v>49.64</v>
      </c>
      <c r="O2576" s="6">
        <v>0.1</v>
      </c>
      <c r="P2576" s="5">
        <v>22</v>
      </c>
      <c r="Q2576" s="5">
        <f t="shared" si="160"/>
        <v>44.676000000000002</v>
      </c>
      <c r="R2576" s="5">
        <f t="shared" si="161"/>
        <v>22</v>
      </c>
      <c r="S2576" s="5">
        <f t="shared" si="162"/>
        <v>22.676000000000002</v>
      </c>
      <c r="T2576" s="7">
        <f t="shared" si="163"/>
        <v>0.50756558331094992</v>
      </c>
    </row>
    <row r="2577" spans="1:20" ht="15.5" x14ac:dyDescent="0.35">
      <c r="A2577" s="1">
        <v>3649</v>
      </c>
      <c r="B2577" s="2">
        <v>46367</v>
      </c>
      <c r="C2577" s="3">
        <f>YEAR(SalesDataTable[[#This Row],[Order Date]])</f>
        <v>2026</v>
      </c>
      <c r="D2577" s="8" t="str">
        <f>"Q"&amp;ROUNDUP(MONTH(SalesDataTable[[#This Row],[Order Date]])/3,0)</f>
        <v>Q4</v>
      </c>
      <c r="E2577" s="3">
        <f>MONTH(SalesDataTable[[#This Row],[Order Date]])</f>
        <v>12</v>
      </c>
      <c r="F2577" s="3" t="str">
        <f>TEXT(SalesDataTable[[#This Row],[Order Date]],"MMM")</f>
        <v>Dec</v>
      </c>
      <c r="G2577" s="3" t="s">
        <v>11</v>
      </c>
      <c r="H2577" s="3" t="s">
        <v>12</v>
      </c>
      <c r="I2577" s="3" t="s">
        <v>2</v>
      </c>
      <c r="J2577" s="3" t="s">
        <v>13</v>
      </c>
      <c r="K2577" s="3" t="s">
        <v>14</v>
      </c>
      <c r="L2577" s="3" t="s">
        <v>48</v>
      </c>
      <c r="M2577" s="4">
        <v>1</v>
      </c>
      <c r="N2577" s="5">
        <v>164.29</v>
      </c>
      <c r="O2577" s="6">
        <v>0.05</v>
      </c>
      <c r="P2577" s="5">
        <v>88.66</v>
      </c>
      <c r="Q2577" s="5">
        <f t="shared" si="160"/>
        <v>156.07549999999998</v>
      </c>
      <c r="R2577" s="5">
        <f t="shared" si="161"/>
        <v>88.66</v>
      </c>
      <c r="S2577" s="5">
        <f t="shared" si="162"/>
        <v>67.41549999999998</v>
      </c>
      <c r="T2577" s="7">
        <f t="shared" si="163"/>
        <v>0.43194159237035917</v>
      </c>
    </row>
    <row r="2578" spans="1:20" ht="15.5" x14ac:dyDescent="0.35">
      <c r="A2578" s="1">
        <v>3963</v>
      </c>
      <c r="B2578" s="2">
        <v>46367</v>
      </c>
      <c r="C2578" s="3">
        <f>YEAR(SalesDataTable[[#This Row],[Order Date]])</f>
        <v>2026</v>
      </c>
      <c r="D2578" s="8" t="str">
        <f>"Q"&amp;ROUNDUP(MONTH(SalesDataTable[[#This Row],[Order Date]])/3,0)</f>
        <v>Q4</v>
      </c>
      <c r="E2578" s="3">
        <f>MONTH(SalesDataTable[[#This Row],[Order Date]])</f>
        <v>12</v>
      </c>
      <c r="F2578" s="3" t="str">
        <f>TEXT(SalesDataTable[[#This Row],[Order Date]],"MMM")</f>
        <v>Dec</v>
      </c>
      <c r="G2578" s="3" t="s">
        <v>20</v>
      </c>
      <c r="H2578" s="3" t="s">
        <v>33</v>
      </c>
      <c r="I2578" s="3" t="s">
        <v>2</v>
      </c>
      <c r="J2578" s="3" t="s">
        <v>3</v>
      </c>
      <c r="K2578" s="3" t="s">
        <v>14</v>
      </c>
      <c r="L2578" s="3" t="s">
        <v>15</v>
      </c>
      <c r="M2578" s="4">
        <v>1</v>
      </c>
      <c r="N2578" s="5">
        <v>35.81</v>
      </c>
      <c r="O2578" s="6">
        <v>0</v>
      </c>
      <c r="P2578" s="5">
        <v>13.28</v>
      </c>
      <c r="Q2578" s="5">
        <f t="shared" si="160"/>
        <v>35.81</v>
      </c>
      <c r="R2578" s="5">
        <f t="shared" si="161"/>
        <v>13.28</v>
      </c>
      <c r="S2578" s="5">
        <f t="shared" si="162"/>
        <v>22.53</v>
      </c>
      <c r="T2578" s="7">
        <f t="shared" si="163"/>
        <v>0.62915386763473891</v>
      </c>
    </row>
    <row r="2579" spans="1:20" ht="15.5" x14ac:dyDescent="0.35">
      <c r="A2579" s="1">
        <v>4305</v>
      </c>
      <c r="B2579" s="2">
        <v>46367</v>
      </c>
      <c r="C2579" s="3">
        <f>YEAR(SalesDataTable[[#This Row],[Order Date]])</f>
        <v>2026</v>
      </c>
      <c r="D2579" s="8" t="str">
        <f>"Q"&amp;ROUNDUP(MONTH(SalesDataTable[[#This Row],[Order Date]])/3,0)</f>
        <v>Q4</v>
      </c>
      <c r="E2579" s="3">
        <f>MONTH(SalesDataTable[[#This Row],[Order Date]])</f>
        <v>12</v>
      </c>
      <c r="F2579" s="3" t="str">
        <f>TEXT(SalesDataTable[[#This Row],[Order Date]],"MMM")</f>
        <v>Dec</v>
      </c>
      <c r="G2579" s="3" t="s">
        <v>0</v>
      </c>
      <c r="H2579" s="3" t="s">
        <v>36</v>
      </c>
      <c r="I2579" s="3" t="s">
        <v>19</v>
      </c>
      <c r="J2579" s="3" t="s">
        <v>13</v>
      </c>
      <c r="K2579" s="3" t="s">
        <v>34</v>
      </c>
      <c r="L2579" s="3" t="s">
        <v>35</v>
      </c>
      <c r="M2579" s="4">
        <v>1</v>
      </c>
      <c r="N2579" s="5">
        <v>41.31</v>
      </c>
      <c r="O2579" s="6">
        <v>0.05</v>
      </c>
      <c r="P2579" s="5">
        <v>14.56</v>
      </c>
      <c r="Q2579" s="5">
        <f t="shared" si="160"/>
        <v>39.244500000000002</v>
      </c>
      <c r="R2579" s="5">
        <f t="shared" si="161"/>
        <v>14.56</v>
      </c>
      <c r="S2579" s="5">
        <f t="shared" si="162"/>
        <v>24.6845</v>
      </c>
      <c r="T2579" s="7">
        <f t="shared" si="163"/>
        <v>0.62899259768884808</v>
      </c>
    </row>
    <row r="2580" spans="1:20" ht="15.5" x14ac:dyDescent="0.35">
      <c r="A2580" s="1">
        <v>4942</v>
      </c>
      <c r="B2580" s="2">
        <v>46367</v>
      </c>
      <c r="C2580" s="3">
        <f>YEAR(SalesDataTable[[#This Row],[Order Date]])</f>
        <v>2026</v>
      </c>
      <c r="D2580" s="8" t="str">
        <f>"Q"&amp;ROUNDUP(MONTH(SalesDataTable[[#This Row],[Order Date]])/3,0)</f>
        <v>Q4</v>
      </c>
      <c r="E2580" s="3">
        <f>MONTH(SalesDataTable[[#This Row],[Order Date]])</f>
        <v>12</v>
      </c>
      <c r="F2580" s="3" t="str">
        <f>TEXT(SalesDataTable[[#This Row],[Order Date]],"MMM")</f>
        <v>Dec</v>
      </c>
      <c r="G2580" s="3" t="s">
        <v>20</v>
      </c>
      <c r="H2580" s="3" t="s">
        <v>47</v>
      </c>
      <c r="I2580" s="3" t="s">
        <v>28</v>
      </c>
      <c r="J2580" s="3" t="s">
        <v>13</v>
      </c>
      <c r="K2580" s="3" t="s">
        <v>14</v>
      </c>
      <c r="L2580" s="3" t="s">
        <v>15</v>
      </c>
      <c r="M2580" s="4">
        <v>3</v>
      </c>
      <c r="N2580" s="5">
        <v>36.6</v>
      </c>
      <c r="O2580" s="6">
        <v>0.15</v>
      </c>
      <c r="P2580" s="5">
        <v>13.95</v>
      </c>
      <c r="Q2580" s="5">
        <f t="shared" si="160"/>
        <v>93.330000000000013</v>
      </c>
      <c r="R2580" s="5">
        <f t="shared" si="161"/>
        <v>41.849999999999994</v>
      </c>
      <c r="S2580" s="5">
        <f t="shared" si="162"/>
        <v>51.480000000000018</v>
      </c>
      <c r="T2580" s="7">
        <f t="shared" si="163"/>
        <v>0.55159112825458068</v>
      </c>
    </row>
    <row r="2581" spans="1:20" ht="15.5" x14ac:dyDescent="0.35">
      <c r="A2581" s="1">
        <v>19</v>
      </c>
      <c r="B2581" s="2">
        <v>46368</v>
      </c>
      <c r="C2581" s="3">
        <f>YEAR(SalesDataTable[[#This Row],[Order Date]])</f>
        <v>2026</v>
      </c>
      <c r="D2581" s="8" t="str">
        <f>"Q"&amp;ROUNDUP(MONTH(SalesDataTable[[#This Row],[Order Date]])/3,0)</f>
        <v>Q4</v>
      </c>
      <c r="E2581" s="3">
        <f>MONTH(SalesDataTable[[#This Row],[Order Date]])</f>
        <v>12</v>
      </c>
      <c r="F2581" s="3" t="str">
        <f>TEXT(SalesDataTable[[#This Row],[Order Date]],"MMM")</f>
        <v>Dec</v>
      </c>
      <c r="G2581" s="3" t="s">
        <v>6</v>
      </c>
      <c r="H2581" s="3" t="s">
        <v>7</v>
      </c>
      <c r="I2581" s="3" t="s">
        <v>2</v>
      </c>
      <c r="J2581" s="3" t="s">
        <v>13</v>
      </c>
      <c r="K2581" s="3" t="s">
        <v>4</v>
      </c>
      <c r="L2581" s="3" t="s">
        <v>22</v>
      </c>
      <c r="M2581" s="4">
        <v>5</v>
      </c>
      <c r="N2581" s="5">
        <v>49.59</v>
      </c>
      <c r="O2581" s="6">
        <v>0</v>
      </c>
      <c r="P2581" s="5">
        <v>22.63</v>
      </c>
      <c r="Q2581" s="5">
        <f t="shared" si="160"/>
        <v>247.95000000000002</v>
      </c>
      <c r="R2581" s="5">
        <f t="shared" si="161"/>
        <v>113.14999999999999</v>
      </c>
      <c r="S2581" s="5">
        <f t="shared" si="162"/>
        <v>134.80000000000001</v>
      </c>
      <c r="T2581" s="7">
        <f t="shared" si="163"/>
        <v>0.54365799556362171</v>
      </c>
    </row>
    <row r="2582" spans="1:20" ht="15.5" x14ac:dyDescent="0.35">
      <c r="A2582" s="1">
        <v>4963</v>
      </c>
      <c r="B2582" s="2">
        <v>46368</v>
      </c>
      <c r="C2582" s="3">
        <f>YEAR(SalesDataTable[[#This Row],[Order Date]])</f>
        <v>2026</v>
      </c>
      <c r="D2582" s="8" t="str">
        <f>"Q"&amp;ROUNDUP(MONTH(SalesDataTable[[#This Row],[Order Date]])/3,0)</f>
        <v>Q4</v>
      </c>
      <c r="E2582" s="3">
        <f>MONTH(SalesDataTable[[#This Row],[Order Date]])</f>
        <v>12</v>
      </c>
      <c r="F2582" s="3" t="str">
        <f>TEXT(SalesDataTable[[#This Row],[Order Date]],"MMM")</f>
        <v>Dec</v>
      </c>
      <c r="G2582" s="3" t="s">
        <v>0</v>
      </c>
      <c r="H2582" s="3" t="s">
        <v>1</v>
      </c>
      <c r="I2582" s="3" t="s">
        <v>2</v>
      </c>
      <c r="J2582" s="3" t="s">
        <v>13</v>
      </c>
      <c r="K2582" s="3" t="s">
        <v>9</v>
      </c>
      <c r="L2582" s="3" t="s">
        <v>46</v>
      </c>
      <c r="M2582" s="4">
        <v>5</v>
      </c>
      <c r="N2582" s="5">
        <v>72.3</v>
      </c>
      <c r="O2582" s="6">
        <v>0.05</v>
      </c>
      <c r="P2582" s="5">
        <v>31.73</v>
      </c>
      <c r="Q2582" s="5">
        <f t="shared" si="160"/>
        <v>343.42500000000001</v>
      </c>
      <c r="R2582" s="5">
        <f t="shared" si="161"/>
        <v>158.65</v>
      </c>
      <c r="S2582" s="5">
        <f t="shared" si="162"/>
        <v>184.77500000000001</v>
      </c>
      <c r="T2582" s="7">
        <f t="shared" si="163"/>
        <v>0.53803596127247577</v>
      </c>
    </row>
    <row r="2583" spans="1:20" ht="15.5" x14ac:dyDescent="0.35">
      <c r="A2583" s="1">
        <v>5110</v>
      </c>
      <c r="B2583" s="2">
        <v>46368</v>
      </c>
      <c r="C2583" s="3">
        <f>YEAR(SalesDataTable[[#This Row],[Order Date]])</f>
        <v>2026</v>
      </c>
      <c r="D2583" s="8" t="str">
        <f>"Q"&amp;ROUNDUP(MONTH(SalesDataTable[[#This Row],[Order Date]])/3,0)</f>
        <v>Q4</v>
      </c>
      <c r="E2583" s="3">
        <f>MONTH(SalesDataTable[[#This Row],[Order Date]])</f>
        <v>12</v>
      </c>
      <c r="F2583" s="3" t="str">
        <f>TEXT(SalesDataTable[[#This Row],[Order Date]],"MMM")</f>
        <v>Dec</v>
      </c>
      <c r="G2583" s="3" t="s">
        <v>20</v>
      </c>
      <c r="H2583" s="3" t="s">
        <v>21</v>
      </c>
      <c r="I2583" s="3" t="s">
        <v>2</v>
      </c>
      <c r="J2583" s="3" t="s">
        <v>13</v>
      </c>
      <c r="K2583" s="3" t="s">
        <v>4</v>
      </c>
      <c r="L2583" s="3" t="s">
        <v>22</v>
      </c>
      <c r="M2583" s="4">
        <v>1</v>
      </c>
      <c r="N2583" s="5">
        <v>51.57</v>
      </c>
      <c r="O2583" s="6">
        <v>0.1</v>
      </c>
      <c r="P2583" s="5">
        <v>23.11</v>
      </c>
      <c r="Q2583" s="5">
        <f t="shared" si="160"/>
        <v>46.413000000000004</v>
      </c>
      <c r="R2583" s="5">
        <f t="shared" si="161"/>
        <v>23.11</v>
      </c>
      <c r="S2583" s="5">
        <f t="shared" si="162"/>
        <v>23.303000000000004</v>
      </c>
      <c r="T2583" s="7">
        <f t="shared" si="163"/>
        <v>0.5020791588563549</v>
      </c>
    </row>
    <row r="2584" spans="1:20" ht="15.5" x14ac:dyDescent="0.35">
      <c r="A2584" s="1">
        <v>10</v>
      </c>
      <c r="B2584" s="2">
        <v>46369</v>
      </c>
      <c r="C2584" s="3">
        <f>YEAR(SalesDataTable[[#This Row],[Order Date]])</f>
        <v>2026</v>
      </c>
      <c r="D2584" s="8" t="str">
        <f>"Q"&amp;ROUNDUP(MONTH(SalesDataTable[[#This Row],[Order Date]])/3,0)</f>
        <v>Q4</v>
      </c>
      <c r="E2584" s="3">
        <f>MONTH(SalesDataTable[[#This Row],[Order Date]])</f>
        <v>12</v>
      </c>
      <c r="F2584" s="3" t="str">
        <f>TEXT(SalesDataTable[[#This Row],[Order Date]],"MMM")</f>
        <v>Dec</v>
      </c>
      <c r="G2584" s="3" t="s">
        <v>0</v>
      </c>
      <c r="H2584" s="3" t="s">
        <v>1</v>
      </c>
      <c r="I2584" s="3" t="s">
        <v>2</v>
      </c>
      <c r="J2584" s="3" t="s">
        <v>3</v>
      </c>
      <c r="K2584" s="3" t="s">
        <v>14</v>
      </c>
      <c r="L2584" s="3" t="s">
        <v>15</v>
      </c>
      <c r="M2584" s="4">
        <v>3</v>
      </c>
      <c r="N2584" s="5">
        <v>35.380000000000003</v>
      </c>
      <c r="O2584" s="6">
        <v>0</v>
      </c>
      <c r="P2584" s="5">
        <v>13.51</v>
      </c>
      <c r="Q2584" s="5">
        <f t="shared" si="160"/>
        <v>106.14000000000001</v>
      </c>
      <c r="R2584" s="5">
        <f t="shared" si="161"/>
        <v>40.53</v>
      </c>
      <c r="S2584" s="5">
        <f t="shared" si="162"/>
        <v>65.610000000000014</v>
      </c>
      <c r="T2584" s="7">
        <f t="shared" si="163"/>
        <v>0.61814584511023185</v>
      </c>
    </row>
    <row r="2585" spans="1:20" ht="15.5" x14ac:dyDescent="0.35">
      <c r="A2585" s="1">
        <v>216</v>
      </c>
      <c r="B2585" s="2">
        <v>46369</v>
      </c>
      <c r="C2585" s="3">
        <f>YEAR(SalesDataTable[[#This Row],[Order Date]])</f>
        <v>2026</v>
      </c>
      <c r="D2585" s="8" t="str">
        <f>"Q"&amp;ROUNDUP(MONTH(SalesDataTable[[#This Row],[Order Date]])/3,0)</f>
        <v>Q4</v>
      </c>
      <c r="E2585" s="3">
        <f>MONTH(SalesDataTable[[#This Row],[Order Date]])</f>
        <v>12</v>
      </c>
      <c r="F2585" s="3" t="str">
        <f>TEXT(SalesDataTable[[#This Row],[Order Date]],"MMM")</f>
        <v>Dec</v>
      </c>
      <c r="G2585" s="3" t="s">
        <v>11</v>
      </c>
      <c r="H2585" s="3" t="s">
        <v>12</v>
      </c>
      <c r="I2585" s="3" t="s">
        <v>2</v>
      </c>
      <c r="J2585" s="3" t="s">
        <v>16</v>
      </c>
      <c r="K2585" s="3" t="s">
        <v>4</v>
      </c>
      <c r="L2585" s="3" t="s">
        <v>5</v>
      </c>
      <c r="M2585" s="4">
        <v>1</v>
      </c>
      <c r="N2585" s="5">
        <v>83.08</v>
      </c>
      <c r="O2585" s="6">
        <v>0.15</v>
      </c>
      <c r="P2585" s="5">
        <v>42.91</v>
      </c>
      <c r="Q2585" s="5">
        <f t="shared" si="160"/>
        <v>70.617999999999995</v>
      </c>
      <c r="R2585" s="5">
        <f t="shared" si="161"/>
        <v>42.91</v>
      </c>
      <c r="S2585" s="5">
        <f t="shared" si="162"/>
        <v>27.707999999999998</v>
      </c>
      <c r="T2585" s="7">
        <f t="shared" si="163"/>
        <v>0.39236455294684075</v>
      </c>
    </row>
    <row r="2586" spans="1:20" ht="15.5" x14ac:dyDescent="0.35">
      <c r="A2586" s="1">
        <v>1937</v>
      </c>
      <c r="B2586" s="2">
        <v>46369</v>
      </c>
      <c r="C2586" s="3">
        <f>YEAR(SalesDataTable[[#This Row],[Order Date]])</f>
        <v>2026</v>
      </c>
      <c r="D2586" s="8" t="str">
        <f>"Q"&amp;ROUNDUP(MONTH(SalesDataTable[[#This Row],[Order Date]])/3,0)</f>
        <v>Q4</v>
      </c>
      <c r="E2586" s="3">
        <f>MONTH(SalesDataTable[[#This Row],[Order Date]])</f>
        <v>12</v>
      </c>
      <c r="F2586" s="3" t="str">
        <f>TEXT(SalesDataTable[[#This Row],[Order Date]],"MMM")</f>
        <v>Dec</v>
      </c>
      <c r="G2586" s="3" t="s">
        <v>6</v>
      </c>
      <c r="H2586" s="3" t="s">
        <v>43</v>
      </c>
      <c r="I2586" s="3" t="s">
        <v>8</v>
      </c>
      <c r="J2586" s="3" t="s">
        <v>16</v>
      </c>
      <c r="K2586" s="3" t="s">
        <v>23</v>
      </c>
      <c r="L2586" s="3" t="s">
        <v>51</v>
      </c>
      <c r="M2586" s="4">
        <v>3</v>
      </c>
      <c r="N2586" s="5">
        <v>120.5</v>
      </c>
      <c r="O2586" s="6">
        <v>0.15</v>
      </c>
      <c r="P2586" s="5">
        <v>61.44</v>
      </c>
      <c r="Q2586" s="5">
        <f t="shared" si="160"/>
        <v>307.27499999999998</v>
      </c>
      <c r="R2586" s="5">
        <f t="shared" si="161"/>
        <v>184.32</v>
      </c>
      <c r="S2586" s="5">
        <f t="shared" si="162"/>
        <v>122.95499999999998</v>
      </c>
      <c r="T2586" s="7">
        <f t="shared" si="163"/>
        <v>0.40014644862094212</v>
      </c>
    </row>
    <row r="2587" spans="1:20" ht="15.5" x14ac:dyDescent="0.35">
      <c r="A2587" s="1">
        <v>4720</v>
      </c>
      <c r="B2587" s="2">
        <v>46369</v>
      </c>
      <c r="C2587" s="3">
        <f>YEAR(SalesDataTable[[#This Row],[Order Date]])</f>
        <v>2026</v>
      </c>
      <c r="D2587" s="8" t="str">
        <f>"Q"&amp;ROUNDUP(MONTH(SalesDataTable[[#This Row],[Order Date]])/3,0)</f>
        <v>Q4</v>
      </c>
      <c r="E2587" s="3">
        <f>MONTH(SalesDataTable[[#This Row],[Order Date]])</f>
        <v>12</v>
      </c>
      <c r="F2587" s="3" t="str">
        <f>TEXT(SalesDataTable[[#This Row],[Order Date]],"MMM")</f>
        <v>Dec</v>
      </c>
      <c r="G2587" s="3" t="s">
        <v>0</v>
      </c>
      <c r="H2587" s="3" t="s">
        <v>1</v>
      </c>
      <c r="I2587" s="3" t="s">
        <v>2</v>
      </c>
      <c r="J2587" s="3" t="s">
        <v>13</v>
      </c>
      <c r="K2587" s="3" t="s">
        <v>9</v>
      </c>
      <c r="L2587" s="3" t="s">
        <v>46</v>
      </c>
      <c r="M2587" s="4">
        <v>3</v>
      </c>
      <c r="N2587" s="5">
        <v>73.040000000000006</v>
      </c>
      <c r="O2587" s="6">
        <v>0.1</v>
      </c>
      <c r="P2587" s="5">
        <v>31.78</v>
      </c>
      <c r="Q2587" s="5">
        <f t="shared" si="160"/>
        <v>197.208</v>
      </c>
      <c r="R2587" s="5">
        <f t="shared" si="161"/>
        <v>95.34</v>
      </c>
      <c r="S2587" s="5">
        <f t="shared" si="162"/>
        <v>101.86799999999999</v>
      </c>
      <c r="T2587" s="7">
        <f t="shared" si="163"/>
        <v>0.51655105269563095</v>
      </c>
    </row>
    <row r="2588" spans="1:20" ht="15.5" x14ac:dyDescent="0.35">
      <c r="A2588" s="1">
        <v>91</v>
      </c>
      <c r="B2588" s="2">
        <v>46370</v>
      </c>
      <c r="C2588" s="3">
        <f>YEAR(SalesDataTable[[#This Row],[Order Date]])</f>
        <v>2026</v>
      </c>
      <c r="D2588" s="8" t="str">
        <f>"Q"&amp;ROUNDUP(MONTH(SalesDataTable[[#This Row],[Order Date]])/3,0)</f>
        <v>Q4</v>
      </c>
      <c r="E2588" s="3">
        <f>MONTH(SalesDataTable[[#This Row],[Order Date]])</f>
        <v>12</v>
      </c>
      <c r="F2588" s="3" t="str">
        <f>TEXT(SalesDataTable[[#This Row],[Order Date]],"MMM")</f>
        <v>Dec</v>
      </c>
      <c r="G2588" s="3" t="s">
        <v>6</v>
      </c>
      <c r="H2588" s="3" t="s">
        <v>7</v>
      </c>
      <c r="I2588" s="3" t="s">
        <v>2</v>
      </c>
      <c r="J2588" s="3" t="s">
        <v>3</v>
      </c>
      <c r="K2588" s="3" t="s">
        <v>23</v>
      </c>
      <c r="L2588" s="3" t="s">
        <v>24</v>
      </c>
      <c r="M2588" s="4">
        <v>2</v>
      </c>
      <c r="N2588" s="5">
        <v>339.95</v>
      </c>
      <c r="O2588" s="6">
        <v>0</v>
      </c>
      <c r="P2588" s="5">
        <v>195.78</v>
      </c>
      <c r="Q2588" s="5">
        <f t="shared" si="160"/>
        <v>679.9</v>
      </c>
      <c r="R2588" s="5">
        <f t="shared" si="161"/>
        <v>391.56</v>
      </c>
      <c r="S2588" s="5">
        <f t="shared" si="162"/>
        <v>288.33999999999997</v>
      </c>
      <c r="T2588" s="7">
        <f t="shared" si="163"/>
        <v>0.42409177820267685</v>
      </c>
    </row>
    <row r="2589" spans="1:20" ht="15.5" x14ac:dyDescent="0.35">
      <c r="A2589" s="1">
        <v>505</v>
      </c>
      <c r="B2589" s="2">
        <v>46370</v>
      </c>
      <c r="C2589" s="3">
        <f>YEAR(SalesDataTable[[#This Row],[Order Date]])</f>
        <v>2026</v>
      </c>
      <c r="D2589" s="8" t="str">
        <f>"Q"&amp;ROUNDUP(MONTH(SalesDataTable[[#This Row],[Order Date]])/3,0)</f>
        <v>Q4</v>
      </c>
      <c r="E2589" s="3">
        <f>MONTH(SalesDataTable[[#This Row],[Order Date]])</f>
        <v>12</v>
      </c>
      <c r="F2589" s="3" t="str">
        <f>TEXT(SalesDataTable[[#This Row],[Order Date]],"MMM")</f>
        <v>Dec</v>
      </c>
      <c r="G2589" s="3" t="s">
        <v>0</v>
      </c>
      <c r="H2589" s="3" t="s">
        <v>50</v>
      </c>
      <c r="I2589" s="3" t="s">
        <v>28</v>
      </c>
      <c r="J2589" s="3" t="s">
        <v>3</v>
      </c>
      <c r="K2589" s="3" t="s">
        <v>23</v>
      </c>
      <c r="L2589" s="3" t="s">
        <v>29</v>
      </c>
      <c r="M2589" s="4">
        <v>2</v>
      </c>
      <c r="N2589" s="5">
        <v>199.43</v>
      </c>
      <c r="O2589" s="6">
        <v>0.05</v>
      </c>
      <c r="P2589" s="5">
        <v>106.58</v>
      </c>
      <c r="Q2589" s="5">
        <f t="shared" si="160"/>
        <v>378.91699999999997</v>
      </c>
      <c r="R2589" s="5">
        <f t="shared" si="161"/>
        <v>213.16</v>
      </c>
      <c r="S2589" s="5">
        <f t="shared" si="162"/>
        <v>165.75699999999998</v>
      </c>
      <c r="T2589" s="7">
        <f t="shared" si="163"/>
        <v>0.4374493622613923</v>
      </c>
    </row>
    <row r="2590" spans="1:20" ht="15.5" x14ac:dyDescent="0.35">
      <c r="A2590" s="1">
        <v>640</v>
      </c>
      <c r="B2590" s="2">
        <v>46370</v>
      </c>
      <c r="C2590" s="3">
        <f>YEAR(SalesDataTable[[#This Row],[Order Date]])</f>
        <v>2026</v>
      </c>
      <c r="D2590" s="8" t="str">
        <f>"Q"&amp;ROUNDUP(MONTH(SalesDataTable[[#This Row],[Order Date]])/3,0)</f>
        <v>Q4</v>
      </c>
      <c r="E2590" s="3">
        <f>MONTH(SalesDataTable[[#This Row],[Order Date]])</f>
        <v>12</v>
      </c>
      <c r="F2590" s="3" t="str">
        <f>TEXT(SalesDataTable[[#This Row],[Order Date]],"MMM")</f>
        <v>Dec</v>
      </c>
      <c r="G2590" s="3" t="s">
        <v>0</v>
      </c>
      <c r="H2590" s="3" t="s">
        <v>50</v>
      </c>
      <c r="I2590" s="3" t="s">
        <v>2</v>
      </c>
      <c r="J2590" s="3" t="s">
        <v>3</v>
      </c>
      <c r="K2590" s="3" t="s">
        <v>34</v>
      </c>
      <c r="L2590" s="3" t="s">
        <v>45</v>
      </c>
      <c r="M2590" s="4">
        <v>2</v>
      </c>
      <c r="N2590" s="5">
        <v>51.77</v>
      </c>
      <c r="O2590" s="6">
        <v>0.05</v>
      </c>
      <c r="P2590" s="5">
        <v>21.76</v>
      </c>
      <c r="Q2590" s="5">
        <f t="shared" si="160"/>
        <v>98.363</v>
      </c>
      <c r="R2590" s="5">
        <f t="shared" si="161"/>
        <v>43.52</v>
      </c>
      <c r="S2590" s="5">
        <f t="shared" si="162"/>
        <v>54.842999999999996</v>
      </c>
      <c r="T2590" s="7">
        <f t="shared" si="163"/>
        <v>0.55755721155312465</v>
      </c>
    </row>
    <row r="2591" spans="1:20" ht="15.5" x14ac:dyDescent="0.35">
      <c r="A2591" s="1">
        <v>1408</v>
      </c>
      <c r="B2591" s="2">
        <v>46370</v>
      </c>
      <c r="C2591" s="3">
        <f>YEAR(SalesDataTable[[#This Row],[Order Date]])</f>
        <v>2026</v>
      </c>
      <c r="D2591" s="8" t="str">
        <f>"Q"&amp;ROUNDUP(MONTH(SalesDataTable[[#This Row],[Order Date]])/3,0)</f>
        <v>Q4</v>
      </c>
      <c r="E2591" s="3">
        <f>MONTH(SalesDataTable[[#This Row],[Order Date]])</f>
        <v>12</v>
      </c>
      <c r="F2591" s="3" t="str">
        <f>TEXT(SalesDataTable[[#This Row],[Order Date]],"MMM")</f>
        <v>Dec</v>
      </c>
      <c r="G2591" s="3" t="s">
        <v>6</v>
      </c>
      <c r="H2591" s="3" t="s">
        <v>7</v>
      </c>
      <c r="I2591" s="3" t="s">
        <v>2</v>
      </c>
      <c r="J2591" s="3" t="s">
        <v>13</v>
      </c>
      <c r="K2591" s="3" t="s">
        <v>14</v>
      </c>
      <c r="L2591" s="3" t="s">
        <v>48</v>
      </c>
      <c r="M2591" s="4">
        <v>1</v>
      </c>
      <c r="N2591" s="5">
        <v>161.53</v>
      </c>
      <c r="O2591" s="6">
        <v>0</v>
      </c>
      <c r="P2591" s="5">
        <v>87.43</v>
      </c>
      <c r="Q2591" s="5">
        <f t="shared" si="160"/>
        <v>161.53</v>
      </c>
      <c r="R2591" s="5">
        <f t="shared" si="161"/>
        <v>87.43</v>
      </c>
      <c r="S2591" s="5">
        <f t="shared" si="162"/>
        <v>74.099999999999994</v>
      </c>
      <c r="T2591" s="7">
        <f t="shared" si="163"/>
        <v>0.45873831486411187</v>
      </c>
    </row>
    <row r="2592" spans="1:20" ht="15.5" x14ac:dyDescent="0.35">
      <c r="A2592" s="1">
        <v>2074</v>
      </c>
      <c r="B2592" s="2">
        <v>46370</v>
      </c>
      <c r="C2592" s="3">
        <f>YEAR(SalesDataTable[[#This Row],[Order Date]])</f>
        <v>2026</v>
      </c>
      <c r="D2592" s="8" t="str">
        <f>"Q"&amp;ROUNDUP(MONTH(SalesDataTable[[#This Row],[Order Date]])/3,0)</f>
        <v>Q4</v>
      </c>
      <c r="E2592" s="3">
        <f>MONTH(SalesDataTable[[#This Row],[Order Date]])</f>
        <v>12</v>
      </c>
      <c r="F2592" s="3" t="str">
        <f>TEXT(SalesDataTable[[#This Row],[Order Date]],"MMM")</f>
        <v>Dec</v>
      </c>
      <c r="G2592" s="3" t="s">
        <v>6</v>
      </c>
      <c r="H2592" s="3" t="s">
        <v>43</v>
      </c>
      <c r="I2592" s="3" t="s">
        <v>8</v>
      </c>
      <c r="J2592" s="3" t="s">
        <v>16</v>
      </c>
      <c r="K2592" s="3" t="s">
        <v>9</v>
      </c>
      <c r="L2592" s="3" t="s">
        <v>17</v>
      </c>
      <c r="M2592" s="4">
        <v>4</v>
      </c>
      <c r="N2592" s="5">
        <v>145.85</v>
      </c>
      <c r="O2592" s="6">
        <v>0.1</v>
      </c>
      <c r="P2592" s="5">
        <v>79.47</v>
      </c>
      <c r="Q2592" s="5">
        <f t="shared" si="160"/>
        <v>525.05999999999995</v>
      </c>
      <c r="R2592" s="5">
        <f t="shared" si="161"/>
        <v>317.88</v>
      </c>
      <c r="S2592" s="5">
        <f t="shared" si="162"/>
        <v>207.17999999999995</v>
      </c>
      <c r="T2592" s="7">
        <f t="shared" si="163"/>
        <v>0.39458347617415146</v>
      </c>
    </row>
    <row r="2593" spans="1:20" ht="15.5" x14ac:dyDescent="0.35">
      <c r="A2593" s="1">
        <v>2639</v>
      </c>
      <c r="B2593" s="2">
        <v>46370</v>
      </c>
      <c r="C2593" s="3">
        <f>YEAR(SalesDataTable[[#This Row],[Order Date]])</f>
        <v>2026</v>
      </c>
      <c r="D2593" s="8" t="str">
        <f>"Q"&amp;ROUNDUP(MONTH(SalesDataTable[[#This Row],[Order Date]])/3,0)</f>
        <v>Q4</v>
      </c>
      <c r="E2593" s="3">
        <f>MONTH(SalesDataTable[[#This Row],[Order Date]])</f>
        <v>12</v>
      </c>
      <c r="F2593" s="3" t="str">
        <f>TEXT(SalesDataTable[[#This Row],[Order Date]],"MMM")</f>
        <v>Dec</v>
      </c>
      <c r="G2593" s="3" t="s">
        <v>20</v>
      </c>
      <c r="H2593" s="3" t="s">
        <v>47</v>
      </c>
      <c r="I2593" s="3" t="s">
        <v>2</v>
      </c>
      <c r="J2593" s="3" t="s">
        <v>3</v>
      </c>
      <c r="K2593" s="3" t="s">
        <v>23</v>
      </c>
      <c r="L2593" s="3" t="s">
        <v>29</v>
      </c>
      <c r="M2593" s="4">
        <v>1</v>
      </c>
      <c r="N2593" s="5">
        <v>197.18</v>
      </c>
      <c r="O2593" s="6">
        <v>0</v>
      </c>
      <c r="P2593" s="5">
        <v>105.28</v>
      </c>
      <c r="Q2593" s="5">
        <f t="shared" si="160"/>
        <v>197.18</v>
      </c>
      <c r="R2593" s="5">
        <f t="shared" si="161"/>
        <v>105.28</v>
      </c>
      <c r="S2593" s="5">
        <f t="shared" si="162"/>
        <v>91.9</v>
      </c>
      <c r="T2593" s="7">
        <f t="shared" si="163"/>
        <v>0.46607160969672384</v>
      </c>
    </row>
    <row r="2594" spans="1:20" ht="15.5" x14ac:dyDescent="0.35">
      <c r="A2594" s="1">
        <v>2694</v>
      </c>
      <c r="B2594" s="2">
        <v>46370</v>
      </c>
      <c r="C2594" s="3">
        <f>YEAR(SalesDataTable[[#This Row],[Order Date]])</f>
        <v>2026</v>
      </c>
      <c r="D2594" s="8" t="str">
        <f>"Q"&amp;ROUNDUP(MONTH(SalesDataTable[[#This Row],[Order Date]])/3,0)</f>
        <v>Q4</v>
      </c>
      <c r="E2594" s="3">
        <f>MONTH(SalesDataTable[[#This Row],[Order Date]])</f>
        <v>12</v>
      </c>
      <c r="F2594" s="3" t="str">
        <f>TEXT(SalesDataTable[[#This Row],[Order Date]],"MMM")</f>
        <v>Dec</v>
      </c>
      <c r="G2594" s="3" t="s">
        <v>20</v>
      </c>
      <c r="H2594" s="3" t="s">
        <v>31</v>
      </c>
      <c r="I2594" s="3" t="s">
        <v>2</v>
      </c>
      <c r="J2594" s="3" t="s">
        <v>13</v>
      </c>
      <c r="K2594" s="3" t="s">
        <v>23</v>
      </c>
      <c r="L2594" s="3" t="s">
        <v>51</v>
      </c>
      <c r="M2594" s="4">
        <v>1</v>
      </c>
      <c r="N2594" s="5">
        <v>124.9</v>
      </c>
      <c r="O2594" s="6">
        <v>0</v>
      </c>
      <c r="P2594" s="5">
        <v>62.16</v>
      </c>
      <c r="Q2594" s="5">
        <f t="shared" si="160"/>
        <v>124.9</v>
      </c>
      <c r="R2594" s="5">
        <f t="shared" si="161"/>
        <v>62.16</v>
      </c>
      <c r="S2594" s="5">
        <f t="shared" si="162"/>
        <v>62.740000000000009</v>
      </c>
      <c r="T2594" s="7">
        <f t="shared" si="163"/>
        <v>0.50232185748598879</v>
      </c>
    </row>
    <row r="2595" spans="1:20" ht="15.5" x14ac:dyDescent="0.35">
      <c r="A2595" s="1">
        <v>2797</v>
      </c>
      <c r="B2595" s="2">
        <v>46370</v>
      </c>
      <c r="C2595" s="3">
        <f>YEAR(SalesDataTable[[#This Row],[Order Date]])</f>
        <v>2026</v>
      </c>
      <c r="D2595" s="8" t="str">
        <f>"Q"&amp;ROUNDUP(MONTH(SalesDataTable[[#This Row],[Order Date]])/3,0)</f>
        <v>Q4</v>
      </c>
      <c r="E2595" s="3">
        <f>MONTH(SalesDataTable[[#This Row],[Order Date]])</f>
        <v>12</v>
      </c>
      <c r="F2595" s="3" t="str">
        <f>TEXT(SalesDataTable[[#This Row],[Order Date]],"MMM")</f>
        <v>Dec</v>
      </c>
      <c r="G2595" s="3" t="s">
        <v>11</v>
      </c>
      <c r="H2595" s="3" t="s">
        <v>52</v>
      </c>
      <c r="I2595" s="3" t="s">
        <v>19</v>
      </c>
      <c r="J2595" s="3" t="s">
        <v>13</v>
      </c>
      <c r="K2595" s="3" t="s">
        <v>9</v>
      </c>
      <c r="L2595" s="3" t="s">
        <v>46</v>
      </c>
      <c r="M2595" s="4">
        <v>2</v>
      </c>
      <c r="N2595" s="5">
        <v>70.239999999999995</v>
      </c>
      <c r="O2595" s="6">
        <v>0.1</v>
      </c>
      <c r="P2595" s="5">
        <v>32.130000000000003</v>
      </c>
      <c r="Q2595" s="5">
        <f t="shared" si="160"/>
        <v>126.43199999999999</v>
      </c>
      <c r="R2595" s="5">
        <f t="shared" si="161"/>
        <v>64.260000000000005</v>
      </c>
      <c r="S2595" s="5">
        <f t="shared" si="162"/>
        <v>62.171999999999983</v>
      </c>
      <c r="T2595" s="7">
        <f t="shared" si="163"/>
        <v>0.49174259681093385</v>
      </c>
    </row>
    <row r="2596" spans="1:20" ht="15.5" x14ac:dyDescent="0.35">
      <c r="A2596" s="1">
        <v>2811</v>
      </c>
      <c r="B2596" s="2">
        <v>46370</v>
      </c>
      <c r="C2596" s="3">
        <f>YEAR(SalesDataTable[[#This Row],[Order Date]])</f>
        <v>2026</v>
      </c>
      <c r="D2596" s="8" t="str">
        <f>"Q"&amp;ROUNDUP(MONTH(SalesDataTable[[#This Row],[Order Date]])/3,0)</f>
        <v>Q4</v>
      </c>
      <c r="E2596" s="3">
        <f>MONTH(SalesDataTable[[#This Row],[Order Date]])</f>
        <v>12</v>
      </c>
      <c r="F2596" s="3" t="str">
        <f>TEXT(SalesDataTable[[#This Row],[Order Date]],"MMM")</f>
        <v>Dec</v>
      </c>
      <c r="G2596" s="3" t="s">
        <v>6</v>
      </c>
      <c r="H2596" s="3" t="s">
        <v>41</v>
      </c>
      <c r="I2596" s="3" t="s">
        <v>19</v>
      </c>
      <c r="J2596" s="3" t="s">
        <v>16</v>
      </c>
      <c r="K2596" s="3" t="s">
        <v>9</v>
      </c>
      <c r="L2596" s="3" t="s">
        <v>17</v>
      </c>
      <c r="M2596" s="4">
        <v>5</v>
      </c>
      <c r="N2596" s="5">
        <v>145.6</v>
      </c>
      <c r="O2596" s="6">
        <v>0.15</v>
      </c>
      <c r="P2596" s="5">
        <v>81.180000000000007</v>
      </c>
      <c r="Q2596" s="5">
        <f t="shared" si="160"/>
        <v>618.79999999999995</v>
      </c>
      <c r="R2596" s="5">
        <f t="shared" si="161"/>
        <v>405.90000000000003</v>
      </c>
      <c r="S2596" s="5">
        <f t="shared" si="162"/>
        <v>212.89999999999992</v>
      </c>
      <c r="T2596" s="7">
        <f t="shared" si="163"/>
        <v>0.34405300581771159</v>
      </c>
    </row>
    <row r="2597" spans="1:20" ht="15.5" x14ac:dyDescent="0.35">
      <c r="A2597" s="1">
        <v>4037</v>
      </c>
      <c r="B2597" s="2">
        <v>46370</v>
      </c>
      <c r="C2597" s="3">
        <f>YEAR(SalesDataTable[[#This Row],[Order Date]])</f>
        <v>2026</v>
      </c>
      <c r="D2597" s="8" t="str">
        <f>"Q"&amp;ROUNDUP(MONTH(SalesDataTable[[#This Row],[Order Date]])/3,0)</f>
        <v>Q4</v>
      </c>
      <c r="E2597" s="3">
        <f>MONTH(SalesDataTable[[#This Row],[Order Date]])</f>
        <v>12</v>
      </c>
      <c r="F2597" s="3" t="str">
        <f>TEXT(SalesDataTable[[#This Row],[Order Date]],"MMM")</f>
        <v>Dec</v>
      </c>
      <c r="G2597" s="3" t="s">
        <v>20</v>
      </c>
      <c r="H2597" s="3" t="s">
        <v>33</v>
      </c>
      <c r="I2597" s="3" t="s">
        <v>19</v>
      </c>
      <c r="J2597" s="3" t="s">
        <v>3</v>
      </c>
      <c r="K2597" s="3" t="s">
        <v>9</v>
      </c>
      <c r="L2597" s="3" t="s">
        <v>37</v>
      </c>
      <c r="M2597" s="4">
        <v>1</v>
      </c>
      <c r="N2597" s="5">
        <v>152.4</v>
      </c>
      <c r="O2597" s="6">
        <v>0.05</v>
      </c>
      <c r="P2597" s="5">
        <v>77.98</v>
      </c>
      <c r="Q2597" s="5">
        <f t="shared" si="160"/>
        <v>144.78</v>
      </c>
      <c r="R2597" s="5">
        <f t="shared" si="161"/>
        <v>77.98</v>
      </c>
      <c r="S2597" s="5">
        <f t="shared" si="162"/>
        <v>66.8</v>
      </c>
      <c r="T2597" s="7">
        <f t="shared" si="163"/>
        <v>0.46138969470921398</v>
      </c>
    </row>
    <row r="2598" spans="1:20" ht="15.5" x14ac:dyDescent="0.35">
      <c r="A2598" s="1">
        <v>4629</v>
      </c>
      <c r="B2598" s="2">
        <v>46370</v>
      </c>
      <c r="C2598" s="3">
        <f>YEAR(SalesDataTable[[#This Row],[Order Date]])</f>
        <v>2026</v>
      </c>
      <c r="D2598" s="8" t="str">
        <f>"Q"&amp;ROUNDUP(MONTH(SalesDataTable[[#This Row],[Order Date]])/3,0)</f>
        <v>Q4</v>
      </c>
      <c r="E2598" s="3">
        <f>MONTH(SalesDataTable[[#This Row],[Order Date]])</f>
        <v>12</v>
      </c>
      <c r="F2598" s="3" t="str">
        <f>TEXT(SalesDataTable[[#This Row],[Order Date]],"MMM")</f>
        <v>Dec</v>
      </c>
      <c r="G2598" s="3" t="s">
        <v>11</v>
      </c>
      <c r="H2598" s="3" t="s">
        <v>12</v>
      </c>
      <c r="I2598" s="3" t="s">
        <v>2</v>
      </c>
      <c r="J2598" s="3" t="s">
        <v>13</v>
      </c>
      <c r="K2598" s="3" t="s">
        <v>14</v>
      </c>
      <c r="L2598" s="3" t="s">
        <v>15</v>
      </c>
      <c r="M2598" s="4">
        <v>1</v>
      </c>
      <c r="N2598" s="5">
        <v>36.17</v>
      </c>
      <c r="O2598" s="6">
        <v>0.05</v>
      </c>
      <c r="P2598" s="5">
        <v>13.87</v>
      </c>
      <c r="Q2598" s="5">
        <f t="shared" si="160"/>
        <v>34.361499999999999</v>
      </c>
      <c r="R2598" s="5">
        <f t="shared" si="161"/>
        <v>13.87</v>
      </c>
      <c r="S2598" s="5">
        <f t="shared" si="162"/>
        <v>20.491500000000002</v>
      </c>
      <c r="T2598" s="7">
        <f t="shared" si="163"/>
        <v>0.59635056676803988</v>
      </c>
    </row>
    <row r="2599" spans="1:20" ht="15.5" x14ac:dyDescent="0.35">
      <c r="A2599" s="1">
        <v>2455</v>
      </c>
      <c r="B2599" s="2">
        <v>46371</v>
      </c>
      <c r="C2599" s="3">
        <f>YEAR(SalesDataTable[[#This Row],[Order Date]])</f>
        <v>2026</v>
      </c>
      <c r="D2599" s="8" t="str">
        <f>"Q"&amp;ROUNDUP(MONTH(SalesDataTable[[#This Row],[Order Date]])/3,0)</f>
        <v>Q4</v>
      </c>
      <c r="E2599" s="3">
        <f>MONTH(SalesDataTable[[#This Row],[Order Date]])</f>
        <v>12</v>
      </c>
      <c r="F2599" s="3" t="str">
        <f>TEXT(SalesDataTable[[#This Row],[Order Date]],"MMM")</f>
        <v>Dec</v>
      </c>
      <c r="G2599" s="3" t="s">
        <v>6</v>
      </c>
      <c r="H2599" s="3" t="s">
        <v>43</v>
      </c>
      <c r="I2599" s="3" t="s">
        <v>2</v>
      </c>
      <c r="J2599" s="3" t="s">
        <v>3</v>
      </c>
      <c r="K2599" s="3" t="s">
        <v>23</v>
      </c>
      <c r="L2599" s="3" t="s">
        <v>51</v>
      </c>
      <c r="M2599" s="4">
        <v>3</v>
      </c>
      <c r="N2599" s="5">
        <v>126.21</v>
      </c>
      <c r="O2599" s="6">
        <v>0.1</v>
      </c>
      <c r="P2599" s="5">
        <v>60.65</v>
      </c>
      <c r="Q2599" s="5">
        <f t="shared" si="160"/>
        <v>340.767</v>
      </c>
      <c r="R2599" s="5">
        <f t="shared" si="161"/>
        <v>181.95</v>
      </c>
      <c r="S2599" s="5">
        <f t="shared" si="162"/>
        <v>158.81700000000001</v>
      </c>
      <c r="T2599" s="7">
        <f t="shared" si="163"/>
        <v>0.46605745274630467</v>
      </c>
    </row>
    <row r="2600" spans="1:20" ht="15.5" x14ac:dyDescent="0.35">
      <c r="A2600" s="1">
        <v>3184</v>
      </c>
      <c r="B2600" s="2">
        <v>46371</v>
      </c>
      <c r="C2600" s="3">
        <f>YEAR(SalesDataTable[[#This Row],[Order Date]])</f>
        <v>2026</v>
      </c>
      <c r="D2600" s="8" t="str">
        <f>"Q"&amp;ROUNDUP(MONTH(SalesDataTable[[#This Row],[Order Date]])/3,0)</f>
        <v>Q4</v>
      </c>
      <c r="E2600" s="3">
        <f>MONTH(SalesDataTable[[#This Row],[Order Date]])</f>
        <v>12</v>
      </c>
      <c r="F2600" s="3" t="str">
        <f>TEXT(SalesDataTable[[#This Row],[Order Date]],"MMM")</f>
        <v>Dec</v>
      </c>
      <c r="G2600" s="3" t="s">
        <v>20</v>
      </c>
      <c r="H2600" s="3" t="s">
        <v>47</v>
      </c>
      <c r="I2600" s="3" t="s">
        <v>8</v>
      </c>
      <c r="J2600" s="3" t="s">
        <v>3</v>
      </c>
      <c r="K2600" s="3" t="s">
        <v>9</v>
      </c>
      <c r="L2600" s="3" t="s">
        <v>17</v>
      </c>
      <c r="M2600" s="4">
        <v>6</v>
      </c>
      <c r="N2600" s="5">
        <v>143.72999999999999</v>
      </c>
      <c r="O2600" s="6">
        <v>0.15</v>
      </c>
      <c r="P2600" s="5">
        <v>77.27</v>
      </c>
      <c r="Q2600" s="5">
        <f t="shared" si="160"/>
        <v>733.02299999999991</v>
      </c>
      <c r="R2600" s="5">
        <f t="shared" si="161"/>
        <v>463.62</v>
      </c>
      <c r="S2600" s="5">
        <f t="shared" si="162"/>
        <v>269.40299999999991</v>
      </c>
      <c r="T2600" s="7">
        <f t="shared" si="163"/>
        <v>0.36752325643260847</v>
      </c>
    </row>
    <row r="2601" spans="1:20" ht="15.5" x14ac:dyDescent="0.35">
      <c r="A2601" s="1">
        <v>3363</v>
      </c>
      <c r="B2601" s="2">
        <v>46371</v>
      </c>
      <c r="C2601" s="3">
        <f>YEAR(SalesDataTable[[#This Row],[Order Date]])</f>
        <v>2026</v>
      </c>
      <c r="D2601" s="8" t="str">
        <f>"Q"&amp;ROUNDUP(MONTH(SalesDataTable[[#This Row],[Order Date]])/3,0)</f>
        <v>Q4</v>
      </c>
      <c r="E2601" s="3">
        <f>MONTH(SalesDataTable[[#This Row],[Order Date]])</f>
        <v>12</v>
      </c>
      <c r="F2601" s="3" t="str">
        <f>TEXT(SalesDataTable[[#This Row],[Order Date]],"MMM")</f>
        <v>Dec</v>
      </c>
      <c r="G2601" s="3" t="s">
        <v>6</v>
      </c>
      <c r="H2601" s="3" t="s">
        <v>43</v>
      </c>
      <c r="I2601" s="3" t="s">
        <v>28</v>
      </c>
      <c r="J2601" s="3" t="s">
        <v>13</v>
      </c>
      <c r="K2601" s="3" t="s">
        <v>9</v>
      </c>
      <c r="L2601" s="3" t="s">
        <v>17</v>
      </c>
      <c r="M2601" s="4">
        <v>4</v>
      </c>
      <c r="N2601" s="5">
        <v>146.38999999999999</v>
      </c>
      <c r="O2601" s="6">
        <v>0</v>
      </c>
      <c r="P2601" s="5">
        <v>78.95</v>
      </c>
      <c r="Q2601" s="5">
        <f t="shared" si="160"/>
        <v>585.55999999999995</v>
      </c>
      <c r="R2601" s="5">
        <f t="shared" si="161"/>
        <v>315.8</v>
      </c>
      <c r="S2601" s="5">
        <f t="shared" si="162"/>
        <v>269.75999999999993</v>
      </c>
      <c r="T2601" s="7">
        <f t="shared" si="163"/>
        <v>0.46068720541020552</v>
      </c>
    </row>
    <row r="2602" spans="1:20" ht="15.5" x14ac:dyDescent="0.35">
      <c r="A2602" s="1">
        <v>3373</v>
      </c>
      <c r="B2602" s="2">
        <v>46371</v>
      </c>
      <c r="C2602" s="3">
        <f>YEAR(SalesDataTable[[#This Row],[Order Date]])</f>
        <v>2026</v>
      </c>
      <c r="D2602" s="8" t="str">
        <f>"Q"&amp;ROUNDUP(MONTH(SalesDataTable[[#This Row],[Order Date]])/3,0)</f>
        <v>Q4</v>
      </c>
      <c r="E2602" s="3">
        <f>MONTH(SalesDataTable[[#This Row],[Order Date]])</f>
        <v>12</v>
      </c>
      <c r="F2602" s="3" t="str">
        <f>TEXT(SalesDataTable[[#This Row],[Order Date]],"MMM")</f>
        <v>Dec</v>
      </c>
      <c r="G2602" s="3" t="s">
        <v>6</v>
      </c>
      <c r="H2602" s="3" t="s">
        <v>43</v>
      </c>
      <c r="I2602" s="3" t="s">
        <v>28</v>
      </c>
      <c r="J2602" s="3" t="s">
        <v>3</v>
      </c>
      <c r="K2602" s="3" t="s">
        <v>9</v>
      </c>
      <c r="L2602" s="3" t="s">
        <v>10</v>
      </c>
      <c r="M2602" s="4">
        <v>2</v>
      </c>
      <c r="N2602" s="5">
        <v>89.84</v>
      </c>
      <c r="O2602" s="6">
        <v>0.05</v>
      </c>
      <c r="P2602" s="5">
        <v>45.17</v>
      </c>
      <c r="Q2602" s="5">
        <f t="shared" si="160"/>
        <v>170.696</v>
      </c>
      <c r="R2602" s="5">
        <f t="shared" si="161"/>
        <v>90.34</v>
      </c>
      <c r="S2602" s="5">
        <f t="shared" si="162"/>
        <v>80.355999999999995</v>
      </c>
      <c r="T2602" s="7">
        <f t="shared" si="163"/>
        <v>0.47075502647982376</v>
      </c>
    </row>
    <row r="2603" spans="1:20" ht="15.5" x14ac:dyDescent="0.35">
      <c r="A2603" s="1">
        <v>3799</v>
      </c>
      <c r="B2603" s="2">
        <v>46371</v>
      </c>
      <c r="C2603" s="3">
        <f>YEAR(SalesDataTable[[#This Row],[Order Date]])</f>
        <v>2026</v>
      </c>
      <c r="D2603" s="8" t="str">
        <f>"Q"&amp;ROUNDUP(MONTH(SalesDataTable[[#This Row],[Order Date]])/3,0)</f>
        <v>Q4</v>
      </c>
      <c r="E2603" s="3">
        <f>MONTH(SalesDataTable[[#This Row],[Order Date]])</f>
        <v>12</v>
      </c>
      <c r="F2603" s="3" t="str">
        <f>TEXT(SalesDataTable[[#This Row],[Order Date]],"MMM")</f>
        <v>Dec</v>
      </c>
      <c r="G2603" s="3" t="s">
        <v>11</v>
      </c>
      <c r="H2603" s="3" t="s">
        <v>39</v>
      </c>
      <c r="I2603" s="3" t="s">
        <v>19</v>
      </c>
      <c r="J2603" s="3" t="s">
        <v>13</v>
      </c>
      <c r="K2603" s="3" t="s">
        <v>34</v>
      </c>
      <c r="L2603" s="3" t="s">
        <v>45</v>
      </c>
      <c r="M2603" s="4">
        <v>3</v>
      </c>
      <c r="N2603" s="5">
        <v>49.67</v>
      </c>
      <c r="O2603" s="6">
        <v>0.05</v>
      </c>
      <c r="P2603" s="5">
        <v>21.5</v>
      </c>
      <c r="Q2603" s="5">
        <f t="shared" si="160"/>
        <v>141.55949999999999</v>
      </c>
      <c r="R2603" s="5">
        <f t="shared" si="161"/>
        <v>64.5</v>
      </c>
      <c r="S2603" s="5">
        <f t="shared" si="162"/>
        <v>77.059499999999986</v>
      </c>
      <c r="T2603" s="7">
        <f t="shared" si="163"/>
        <v>0.54436120500566898</v>
      </c>
    </row>
    <row r="2604" spans="1:20" ht="15.5" x14ac:dyDescent="0.35">
      <c r="A2604" s="1">
        <v>5002</v>
      </c>
      <c r="B2604" s="2">
        <v>46371</v>
      </c>
      <c r="C2604" s="3">
        <f>YEAR(SalesDataTable[[#This Row],[Order Date]])</f>
        <v>2026</v>
      </c>
      <c r="D2604" s="8" t="str">
        <f>"Q"&amp;ROUNDUP(MONTH(SalesDataTable[[#This Row],[Order Date]])/3,0)</f>
        <v>Q4</v>
      </c>
      <c r="E2604" s="3">
        <f>MONTH(SalesDataTable[[#This Row],[Order Date]])</f>
        <v>12</v>
      </c>
      <c r="F2604" s="3" t="str">
        <f>TEXT(SalesDataTable[[#This Row],[Order Date]],"MMM")</f>
        <v>Dec</v>
      </c>
      <c r="G2604" s="3" t="s">
        <v>6</v>
      </c>
      <c r="H2604" s="3" t="s">
        <v>49</v>
      </c>
      <c r="I2604" s="3" t="s">
        <v>8</v>
      </c>
      <c r="J2604" s="3" t="s">
        <v>16</v>
      </c>
      <c r="K2604" s="3" t="s">
        <v>9</v>
      </c>
      <c r="L2604" s="3" t="s">
        <v>10</v>
      </c>
      <c r="M2604" s="4">
        <v>4</v>
      </c>
      <c r="N2604" s="5">
        <v>94.3</v>
      </c>
      <c r="O2604" s="6">
        <v>0.1</v>
      </c>
      <c r="P2604" s="5">
        <v>44.36</v>
      </c>
      <c r="Q2604" s="5">
        <f t="shared" si="160"/>
        <v>339.48</v>
      </c>
      <c r="R2604" s="5">
        <f t="shared" si="161"/>
        <v>177.44</v>
      </c>
      <c r="S2604" s="5">
        <f t="shared" si="162"/>
        <v>162.04000000000002</v>
      </c>
      <c r="T2604" s="7">
        <f t="shared" si="163"/>
        <v>0.47731825144338402</v>
      </c>
    </row>
    <row r="2605" spans="1:20" ht="15.5" x14ac:dyDescent="0.35">
      <c r="A2605" s="1">
        <v>2896</v>
      </c>
      <c r="B2605" s="2">
        <v>46372</v>
      </c>
      <c r="C2605" s="3">
        <f>YEAR(SalesDataTable[[#This Row],[Order Date]])</f>
        <v>2026</v>
      </c>
      <c r="D2605" s="8" t="str">
        <f>"Q"&amp;ROUNDUP(MONTH(SalesDataTable[[#This Row],[Order Date]])/3,0)</f>
        <v>Q4</v>
      </c>
      <c r="E2605" s="3">
        <f>MONTH(SalesDataTable[[#This Row],[Order Date]])</f>
        <v>12</v>
      </c>
      <c r="F2605" s="3" t="str">
        <f>TEXT(SalesDataTable[[#This Row],[Order Date]],"MMM")</f>
        <v>Dec</v>
      </c>
      <c r="G2605" s="3" t="s">
        <v>6</v>
      </c>
      <c r="H2605" s="3" t="s">
        <v>43</v>
      </c>
      <c r="I2605" s="3" t="s">
        <v>19</v>
      </c>
      <c r="J2605" s="3" t="s">
        <v>16</v>
      </c>
      <c r="K2605" s="3" t="s">
        <v>34</v>
      </c>
      <c r="L2605" s="3" t="s">
        <v>42</v>
      </c>
      <c r="M2605" s="4">
        <v>2</v>
      </c>
      <c r="N2605" s="5">
        <v>36.020000000000003</v>
      </c>
      <c r="O2605" s="6">
        <v>0.1</v>
      </c>
      <c r="P2605" s="5">
        <v>13.59</v>
      </c>
      <c r="Q2605" s="5">
        <f t="shared" si="160"/>
        <v>64.836000000000013</v>
      </c>
      <c r="R2605" s="5">
        <f t="shared" si="161"/>
        <v>27.18</v>
      </c>
      <c r="S2605" s="5">
        <f t="shared" si="162"/>
        <v>37.656000000000013</v>
      </c>
      <c r="T2605" s="7">
        <f t="shared" si="163"/>
        <v>0.58078845086063302</v>
      </c>
    </row>
    <row r="2606" spans="1:20" ht="15.5" x14ac:dyDescent="0.35">
      <c r="A2606" s="1">
        <v>3334</v>
      </c>
      <c r="B2606" s="2">
        <v>46372</v>
      </c>
      <c r="C2606" s="3">
        <f>YEAR(SalesDataTable[[#This Row],[Order Date]])</f>
        <v>2026</v>
      </c>
      <c r="D2606" s="8" t="str">
        <f>"Q"&amp;ROUNDUP(MONTH(SalesDataTable[[#This Row],[Order Date]])/3,0)</f>
        <v>Q4</v>
      </c>
      <c r="E2606" s="3">
        <f>MONTH(SalesDataTable[[#This Row],[Order Date]])</f>
        <v>12</v>
      </c>
      <c r="F2606" s="3" t="str">
        <f>TEXT(SalesDataTable[[#This Row],[Order Date]],"MMM")</f>
        <v>Dec</v>
      </c>
      <c r="G2606" s="3" t="s">
        <v>6</v>
      </c>
      <c r="H2606" s="3" t="s">
        <v>49</v>
      </c>
      <c r="I2606" s="3" t="s">
        <v>2</v>
      </c>
      <c r="J2606" s="3" t="s">
        <v>3</v>
      </c>
      <c r="K2606" s="3" t="s">
        <v>9</v>
      </c>
      <c r="L2606" s="3" t="s">
        <v>37</v>
      </c>
      <c r="M2606" s="4">
        <v>1</v>
      </c>
      <c r="N2606" s="5">
        <v>154.12</v>
      </c>
      <c r="O2606" s="6">
        <v>0</v>
      </c>
      <c r="P2606" s="5">
        <v>77.45</v>
      </c>
      <c r="Q2606" s="5">
        <f t="shared" si="160"/>
        <v>154.12</v>
      </c>
      <c r="R2606" s="5">
        <f t="shared" si="161"/>
        <v>77.45</v>
      </c>
      <c r="S2606" s="5">
        <f t="shared" si="162"/>
        <v>76.67</v>
      </c>
      <c r="T2606" s="7">
        <f t="shared" si="163"/>
        <v>0.49746950428237735</v>
      </c>
    </row>
    <row r="2607" spans="1:20" ht="15.5" x14ac:dyDescent="0.35">
      <c r="A2607" s="1">
        <v>3469</v>
      </c>
      <c r="B2607" s="2">
        <v>46372</v>
      </c>
      <c r="C2607" s="3">
        <f>YEAR(SalesDataTable[[#This Row],[Order Date]])</f>
        <v>2026</v>
      </c>
      <c r="D2607" s="8" t="str">
        <f>"Q"&amp;ROUNDUP(MONTH(SalesDataTable[[#This Row],[Order Date]])/3,0)</f>
        <v>Q4</v>
      </c>
      <c r="E2607" s="3">
        <f>MONTH(SalesDataTable[[#This Row],[Order Date]])</f>
        <v>12</v>
      </c>
      <c r="F2607" s="3" t="str">
        <f>TEXT(SalesDataTable[[#This Row],[Order Date]],"MMM")</f>
        <v>Dec</v>
      </c>
      <c r="G2607" s="3" t="s">
        <v>0</v>
      </c>
      <c r="H2607" s="3" t="s">
        <v>36</v>
      </c>
      <c r="I2607" s="3" t="s">
        <v>2</v>
      </c>
      <c r="J2607" s="3" t="s">
        <v>3</v>
      </c>
      <c r="K2607" s="3" t="s">
        <v>9</v>
      </c>
      <c r="L2607" s="3" t="s">
        <v>37</v>
      </c>
      <c r="M2607" s="4">
        <v>1</v>
      </c>
      <c r="N2607" s="5">
        <v>150.88</v>
      </c>
      <c r="O2607" s="6">
        <v>0.05</v>
      </c>
      <c r="P2607" s="5">
        <v>81.02</v>
      </c>
      <c r="Q2607" s="5">
        <f t="shared" si="160"/>
        <v>143.33599999999998</v>
      </c>
      <c r="R2607" s="5">
        <f t="shared" si="161"/>
        <v>81.02</v>
      </c>
      <c r="S2607" s="5">
        <f t="shared" si="162"/>
        <v>62.315999999999988</v>
      </c>
      <c r="T2607" s="7">
        <f t="shared" si="163"/>
        <v>0.43475470223809787</v>
      </c>
    </row>
    <row r="2608" spans="1:20" ht="15.5" x14ac:dyDescent="0.35">
      <c r="A2608" s="1">
        <v>569</v>
      </c>
      <c r="B2608" s="2">
        <v>46373</v>
      </c>
      <c r="C2608" s="3">
        <f>YEAR(SalesDataTable[[#This Row],[Order Date]])</f>
        <v>2026</v>
      </c>
      <c r="D2608" s="8" t="str">
        <f>"Q"&amp;ROUNDUP(MONTH(SalesDataTable[[#This Row],[Order Date]])/3,0)</f>
        <v>Q4</v>
      </c>
      <c r="E2608" s="3">
        <f>MONTH(SalesDataTable[[#This Row],[Order Date]])</f>
        <v>12</v>
      </c>
      <c r="F2608" s="3" t="str">
        <f>TEXT(SalesDataTable[[#This Row],[Order Date]],"MMM")</f>
        <v>Dec</v>
      </c>
      <c r="G2608" s="3" t="s">
        <v>11</v>
      </c>
      <c r="H2608" s="3" t="s">
        <v>12</v>
      </c>
      <c r="I2608" s="3" t="s">
        <v>28</v>
      </c>
      <c r="J2608" s="3" t="s">
        <v>13</v>
      </c>
      <c r="K2608" s="3" t="s">
        <v>4</v>
      </c>
      <c r="L2608" s="3" t="s">
        <v>26</v>
      </c>
      <c r="M2608" s="4">
        <v>2</v>
      </c>
      <c r="N2608" s="5">
        <v>40.479999999999997</v>
      </c>
      <c r="O2608" s="6">
        <v>0</v>
      </c>
      <c r="P2608" s="5">
        <v>16.23</v>
      </c>
      <c r="Q2608" s="5">
        <f t="shared" si="160"/>
        <v>80.959999999999994</v>
      </c>
      <c r="R2608" s="5">
        <f t="shared" si="161"/>
        <v>32.46</v>
      </c>
      <c r="S2608" s="5">
        <f t="shared" si="162"/>
        <v>48.499999999999993</v>
      </c>
      <c r="T2608" s="7">
        <f t="shared" si="163"/>
        <v>0.5990612648221344</v>
      </c>
    </row>
    <row r="2609" spans="1:20" ht="15.5" x14ac:dyDescent="0.35">
      <c r="A2609" s="1">
        <v>2404</v>
      </c>
      <c r="B2609" s="2">
        <v>46373</v>
      </c>
      <c r="C2609" s="3">
        <f>YEAR(SalesDataTable[[#This Row],[Order Date]])</f>
        <v>2026</v>
      </c>
      <c r="D2609" s="8" t="str">
        <f>"Q"&amp;ROUNDUP(MONTH(SalesDataTable[[#This Row],[Order Date]])/3,0)</f>
        <v>Q4</v>
      </c>
      <c r="E2609" s="3">
        <f>MONTH(SalesDataTable[[#This Row],[Order Date]])</f>
        <v>12</v>
      </c>
      <c r="F2609" s="3" t="str">
        <f>TEXT(SalesDataTable[[#This Row],[Order Date]],"MMM")</f>
        <v>Dec</v>
      </c>
      <c r="G2609" s="3" t="s">
        <v>11</v>
      </c>
      <c r="H2609" s="3" t="s">
        <v>39</v>
      </c>
      <c r="I2609" s="3" t="s">
        <v>28</v>
      </c>
      <c r="J2609" s="3" t="s">
        <v>16</v>
      </c>
      <c r="K2609" s="3" t="s">
        <v>14</v>
      </c>
      <c r="L2609" s="3" t="s">
        <v>48</v>
      </c>
      <c r="M2609" s="4">
        <v>3</v>
      </c>
      <c r="N2609" s="5">
        <v>163.34</v>
      </c>
      <c r="O2609" s="6">
        <v>0.1</v>
      </c>
      <c r="P2609" s="5">
        <v>88.53</v>
      </c>
      <c r="Q2609" s="5">
        <f t="shared" si="160"/>
        <v>441.01799999999997</v>
      </c>
      <c r="R2609" s="5">
        <f t="shared" si="161"/>
        <v>265.59000000000003</v>
      </c>
      <c r="S2609" s="5">
        <f t="shared" si="162"/>
        <v>175.42799999999994</v>
      </c>
      <c r="T2609" s="7">
        <f t="shared" si="163"/>
        <v>0.39777968246194023</v>
      </c>
    </row>
    <row r="2610" spans="1:20" ht="15.5" x14ac:dyDescent="0.35">
      <c r="A2610" s="1">
        <v>4682</v>
      </c>
      <c r="B2610" s="2">
        <v>46373</v>
      </c>
      <c r="C2610" s="3">
        <f>YEAR(SalesDataTable[[#This Row],[Order Date]])</f>
        <v>2026</v>
      </c>
      <c r="D2610" s="8" t="str">
        <f>"Q"&amp;ROUNDUP(MONTH(SalesDataTable[[#This Row],[Order Date]])/3,0)</f>
        <v>Q4</v>
      </c>
      <c r="E2610" s="3">
        <f>MONTH(SalesDataTable[[#This Row],[Order Date]])</f>
        <v>12</v>
      </c>
      <c r="F2610" s="3" t="str">
        <f>TEXT(SalesDataTable[[#This Row],[Order Date]],"MMM")</f>
        <v>Dec</v>
      </c>
      <c r="G2610" s="3" t="s">
        <v>20</v>
      </c>
      <c r="H2610" s="3" t="s">
        <v>21</v>
      </c>
      <c r="I2610" s="3" t="s">
        <v>19</v>
      </c>
      <c r="J2610" s="3" t="s">
        <v>13</v>
      </c>
      <c r="K2610" s="3" t="s">
        <v>34</v>
      </c>
      <c r="L2610" s="3" t="s">
        <v>35</v>
      </c>
      <c r="M2610" s="4">
        <v>2</v>
      </c>
      <c r="N2610" s="5">
        <v>40.89</v>
      </c>
      <c r="O2610" s="6">
        <v>0</v>
      </c>
      <c r="P2610" s="5">
        <v>14.95</v>
      </c>
      <c r="Q2610" s="5">
        <f t="shared" si="160"/>
        <v>81.78</v>
      </c>
      <c r="R2610" s="5">
        <f t="shared" si="161"/>
        <v>29.9</v>
      </c>
      <c r="S2610" s="5">
        <f t="shared" si="162"/>
        <v>51.88</v>
      </c>
      <c r="T2610" s="7">
        <f t="shared" si="163"/>
        <v>0.63438493519197847</v>
      </c>
    </row>
    <row r="2611" spans="1:20" ht="15.5" x14ac:dyDescent="0.35">
      <c r="A2611" s="1">
        <v>4888</v>
      </c>
      <c r="B2611" s="2">
        <v>46373</v>
      </c>
      <c r="C2611" s="3">
        <f>YEAR(SalesDataTable[[#This Row],[Order Date]])</f>
        <v>2026</v>
      </c>
      <c r="D2611" s="8" t="str">
        <f>"Q"&amp;ROUNDUP(MONTH(SalesDataTable[[#This Row],[Order Date]])/3,0)</f>
        <v>Q4</v>
      </c>
      <c r="E2611" s="3">
        <f>MONTH(SalesDataTable[[#This Row],[Order Date]])</f>
        <v>12</v>
      </c>
      <c r="F2611" s="3" t="str">
        <f>TEXT(SalesDataTable[[#This Row],[Order Date]],"MMM")</f>
        <v>Dec</v>
      </c>
      <c r="G2611" s="3" t="s">
        <v>11</v>
      </c>
      <c r="H2611" s="3" t="s">
        <v>12</v>
      </c>
      <c r="I2611" s="3" t="s">
        <v>28</v>
      </c>
      <c r="J2611" s="3" t="s">
        <v>13</v>
      </c>
      <c r="K2611" s="3" t="s">
        <v>34</v>
      </c>
      <c r="L2611" s="3" t="s">
        <v>35</v>
      </c>
      <c r="M2611" s="4">
        <v>1</v>
      </c>
      <c r="N2611" s="5">
        <v>40.159999999999997</v>
      </c>
      <c r="O2611" s="6">
        <v>0.15</v>
      </c>
      <c r="P2611" s="5">
        <v>14.46</v>
      </c>
      <c r="Q2611" s="5">
        <f t="shared" si="160"/>
        <v>34.135999999999996</v>
      </c>
      <c r="R2611" s="5">
        <f t="shared" si="161"/>
        <v>14.46</v>
      </c>
      <c r="S2611" s="5">
        <f t="shared" si="162"/>
        <v>19.675999999999995</v>
      </c>
      <c r="T2611" s="7">
        <f t="shared" si="163"/>
        <v>0.576400281228029</v>
      </c>
    </row>
    <row r="2612" spans="1:20" ht="15.5" x14ac:dyDescent="0.35">
      <c r="A2612" s="1">
        <v>4923</v>
      </c>
      <c r="B2612" s="2">
        <v>46373</v>
      </c>
      <c r="C2612" s="3">
        <f>YEAR(SalesDataTable[[#This Row],[Order Date]])</f>
        <v>2026</v>
      </c>
      <c r="D2612" s="8" t="str">
        <f>"Q"&amp;ROUNDUP(MONTH(SalesDataTable[[#This Row],[Order Date]])/3,0)</f>
        <v>Q4</v>
      </c>
      <c r="E2612" s="3">
        <f>MONTH(SalesDataTable[[#This Row],[Order Date]])</f>
        <v>12</v>
      </c>
      <c r="F2612" s="3" t="str">
        <f>TEXT(SalesDataTable[[#This Row],[Order Date]],"MMM")</f>
        <v>Dec</v>
      </c>
      <c r="G2612" s="3" t="s">
        <v>20</v>
      </c>
      <c r="H2612" s="3" t="s">
        <v>47</v>
      </c>
      <c r="I2612" s="3" t="s">
        <v>2</v>
      </c>
      <c r="J2612" s="3" t="s">
        <v>13</v>
      </c>
      <c r="K2612" s="3" t="s">
        <v>23</v>
      </c>
      <c r="L2612" s="3" t="s">
        <v>40</v>
      </c>
      <c r="M2612" s="4">
        <v>2</v>
      </c>
      <c r="N2612" s="5">
        <v>79.86</v>
      </c>
      <c r="O2612" s="6">
        <v>0</v>
      </c>
      <c r="P2612" s="5">
        <v>39.049999999999997</v>
      </c>
      <c r="Q2612" s="5">
        <f t="shared" si="160"/>
        <v>159.72</v>
      </c>
      <c r="R2612" s="5">
        <f t="shared" si="161"/>
        <v>78.099999999999994</v>
      </c>
      <c r="S2612" s="5">
        <f t="shared" si="162"/>
        <v>81.62</v>
      </c>
      <c r="T2612" s="7">
        <f t="shared" si="163"/>
        <v>0.51101928374655647</v>
      </c>
    </row>
    <row r="2613" spans="1:20" ht="15.5" x14ac:dyDescent="0.35">
      <c r="A2613" s="1">
        <v>131</v>
      </c>
      <c r="B2613" s="2">
        <v>46374</v>
      </c>
      <c r="C2613" s="3">
        <f>YEAR(SalesDataTable[[#This Row],[Order Date]])</f>
        <v>2026</v>
      </c>
      <c r="D2613" s="8" t="str">
        <f>"Q"&amp;ROUNDUP(MONTH(SalesDataTable[[#This Row],[Order Date]])/3,0)</f>
        <v>Q4</v>
      </c>
      <c r="E2613" s="3">
        <f>MONTH(SalesDataTable[[#This Row],[Order Date]])</f>
        <v>12</v>
      </c>
      <c r="F2613" s="3" t="str">
        <f>TEXT(SalesDataTable[[#This Row],[Order Date]],"MMM")</f>
        <v>Dec</v>
      </c>
      <c r="G2613" s="3" t="s">
        <v>6</v>
      </c>
      <c r="H2613" s="3" t="s">
        <v>41</v>
      </c>
      <c r="I2613" s="3" t="s">
        <v>28</v>
      </c>
      <c r="J2613" s="3" t="s">
        <v>3</v>
      </c>
      <c r="K2613" s="3" t="s">
        <v>23</v>
      </c>
      <c r="L2613" s="3" t="s">
        <v>51</v>
      </c>
      <c r="M2613" s="4">
        <v>2</v>
      </c>
      <c r="N2613" s="5">
        <v>123.42</v>
      </c>
      <c r="O2613" s="6">
        <v>0.1</v>
      </c>
      <c r="P2613" s="5">
        <v>60.03</v>
      </c>
      <c r="Q2613" s="5">
        <f t="shared" si="160"/>
        <v>222.15600000000001</v>
      </c>
      <c r="R2613" s="5">
        <f t="shared" si="161"/>
        <v>120.06</v>
      </c>
      <c r="S2613" s="5">
        <f t="shared" si="162"/>
        <v>102.096</v>
      </c>
      <c r="T2613" s="7">
        <f t="shared" si="163"/>
        <v>0.45956895154756117</v>
      </c>
    </row>
    <row r="2614" spans="1:20" ht="15.5" x14ac:dyDescent="0.35">
      <c r="A2614" s="1">
        <v>349</v>
      </c>
      <c r="B2614" s="2">
        <v>46374</v>
      </c>
      <c r="C2614" s="3">
        <f>YEAR(SalesDataTable[[#This Row],[Order Date]])</f>
        <v>2026</v>
      </c>
      <c r="D2614" s="8" t="str">
        <f>"Q"&amp;ROUNDUP(MONTH(SalesDataTable[[#This Row],[Order Date]])/3,0)</f>
        <v>Q4</v>
      </c>
      <c r="E2614" s="3">
        <f>MONTH(SalesDataTable[[#This Row],[Order Date]])</f>
        <v>12</v>
      </c>
      <c r="F2614" s="3" t="str">
        <f>TEXT(SalesDataTable[[#This Row],[Order Date]],"MMM")</f>
        <v>Dec</v>
      </c>
      <c r="G2614" s="3" t="s">
        <v>11</v>
      </c>
      <c r="H2614" s="3" t="s">
        <v>12</v>
      </c>
      <c r="I2614" s="3" t="s">
        <v>2</v>
      </c>
      <c r="J2614" s="3" t="s">
        <v>3</v>
      </c>
      <c r="K2614" s="3" t="s">
        <v>14</v>
      </c>
      <c r="L2614" s="3" t="s">
        <v>32</v>
      </c>
      <c r="M2614" s="4">
        <v>1</v>
      </c>
      <c r="N2614" s="5">
        <v>47.61</v>
      </c>
      <c r="O2614" s="6">
        <v>0.05</v>
      </c>
      <c r="P2614" s="5">
        <v>18.18</v>
      </c>
      <c r="Q2614" s="5">
        <f t="shared" si="160"/>
        <v>45.229499999999994</v>
      </c>
      <c r="R2614" s="5">
        <f t="shared" si="161"/>
        <v>18.18</v>
      </c>
      <c r="S2614" s="5">
        <f t="shared" si="162"/>
        <v>27.049499999999995</v>
      </c>
      <c r="T2614" s="7">
        <f t="shared" si="163"/>
        <v>0.59804994527907662</v>
      </c>
    </row>
    <row r="2615" spans="1:20" ht="15.5" x14ac:dyDescent="0.35">
      <c r="A2615" s="1">
        <v>1131</v>
      </c>
      <c r="B2615" s="2">
        <v>46374</v>
      </c>
      <c r="C2615" s="3">
        <f>YEAR(SalesDataTable[[#This Row],[Order Date]])</f>
        <v>2026</v>
      </c>
      <c r="D2615" s="8" t="str">
        <f>"Q"&amp;ROUNDUP(MONTH(SalesDataTable[[#This Row],[Order Date]])/3,0)</f>
        <v>Q4</v>
      </c>
      <c r="E2615" s="3">
        <f>MONTH(SalesDataTable[[#This Row],[Order Date]])</f>
        <v>12</v>
      </c>
      <c r="F2615" s="3" t="str">
        <f>TEXT(SalesDataTable[[#This Row],[Order Date]],"MMM")</f>
        <v>Dec</v>
      </c>
      <c r="G2615" s="3" t="s">
        <v>20</v>
      </c>
      <c r="H2615" s="3" t="s">
        <v>33</v>
      </c>
      <c r="I2615" s="3" t="s">
        <v>2</v>
      </c>
      <c r="J2615" s="3" t="s">
        <v>3</v>
      </c>
      <c r="K2615" s="3" t="s">
        <v>9</v>
      </c>
      <c r="L2615" s="3" t="s">
        <v>10</v>
      </c>
      <c r="M2615" s="4">
        <v>2</v>
      </c>
      <c r="N2615" s="5">
        <v>93.88</v>
      </c>
      <c r="O2615" s="6">
        <v>0.1</v>
      </c>
      <c r="P2615" s="5">
        <v>45.89</v>
      </c>
      <c r="Q2615" s="5">
        <f t="shared" si="160"/>
        <v>168.98400000000001</v>
      </c>
      <c r="R2615" s="5">
        <f t="shared" si="161"/>
        <v>91.78</v>
      </c>
      <c r="S2615" s="5">
        <f t="shared" si="162"/>
        <v>77.204000000000008</v>
      </c>
      <c r="T2615" s="7">
        <f t="shared" si="163"/>
        <v>0.45687165648818823</v>
      </c>
    </row>
    <row r="2616" spans="1:20" ht="15.5" x14ac:dyDescent="0.35">
      <c r="A2616" s="1">
        <v>2738</v>
      </c>
      <c r="B2616" s="2">
        <v>46374</v>
      </c>
      <c r="C2616" s="3">
        <f>YEAR(SalesDataTable[[#This Row],[Order Date]])</f>
        <v>2026</v>
      </c>
      <c r="D2616" s="8" t="str">
        <f>"Q"&amp;ROUNDUP(MONTH(SalesDataTable[[#This Row],[Order Date]])/3,0)</f>
        <v>Q4</v>
      </c>
      <c r="E2616" s="3">
        <f>MONTH(SalesDataTable[[#This Row],[Order Date]])</f>
        <v>12</v>
      </c>
      <c r="F2616" s="3" t="str">
        <f>TEXT(SalesDataTable[[#This Row],[Order Date]],"MMM")</f>
        <v>Dec</v>
      </c>
      <c r="G2616" s="3" t="s">
        <v>6</v>
      </c>
      <c r="H2616" s="3" t="s">
        <v>41</v>
      </c>
      <c r="I2616" s="3" t="s">
        <v>2</v>
      </c>
      <c r="J2616" s="3" t="s">
        <v>13</v>
      </c>
      <c r="K2616" s="3" t="s">
        <v>9</v>
      </c>
      <c r="L2616" s="3" t="s">
        <v>17</v>
      </c>
      <c r="M2616" s="4">
        <v>3</v>
      </c>
      <c r="N2616" s="5">
        <v>145.43</v>
      </c>
      <c r="O2616" s="6">
        <v>0.05</v>
      </c>
      <c r="P2616" s="5">
        <v>81.72</v>
      </c>
      <c r="Q2616" s="5">
        <f t="shared" si="160"/>
        <v>414.47550000000001</v>
      </c>
      <c r="R2616" s="5">
        <f t="shared" si="161"/>
        <v>245.16</v>
      </c>
      <c r="S2616" s="5">
        <f t="shared" si="162"/>
        <v>169.31550000000001</v>
      </c>
      <c r="T2616" s="7">
        <f t="shared" si="163"/>
        <v>0.40850544845232106</v>
      </c>
    </row>
    <row r="2617" spans="1:20" ht="15.5" x14ac:dyDescent="0.35">
      <c r="A2617" s="1">
        <v>4400</v>
      </c>
      <c r="B2617" s="2">
        <v>46374</v>
      </c>
      <c r="C2617" s="3">
        <f>YEAR(SalesDataTable[[#This Row],[Order Date]])</f>
        <v>2026</v>
      </c>
      <c r="D2617" s="8" t="str">
        <f>"Q"&amp;ROUNDUP(MONTH(SalesDataTable[[#This Row],[Order Date]])/3,0)</f>
        <v>Q4</v>
      </c>
      <c r="E2617" s="3">
        <f>MONTH(SalesDataTable[[#This Row],[Order Date]])</f>
        <v>12</v>
      </c>
      <c r="F2617" s="3" t="str">
        <f>TEXT(SalesDataTable[[#This Row],[Order Date]],"MMM")</f>
        <v>Dec</v>
      </c>
      <c r="G2617" s="3" t="s">
        <v>20</v>
      </c>
      <c r="H2617" s="3" t="s">
        <v>21</v>
      </c>
      <c r="I2617" s="3" t="s">
        <v>2</v>
      </c>
      <c r="J2617" s="3" t="s">
        <v>3</v>
      </c>
      <c r="K2617" s="3" t="s">
        <v>14</v>
      </c>
      <c r="L2617" s="3" t="s">
        <v>15</v>
      </c>
      <c r="M2617" s="4">
        <v>2</v>
      </c>
      <c r="N2617" s="5">
        <v>36.89</v>
      </c>
      <c r="O2617" s="6">
        <v>0.1</v>
      </c>
      <c r="P2617" s="5">
        <v>13.74</v>
      </c>
      <c r="Q2617" s="5">
        <f t="shared" si="160"/>
        <v>66.402000000000001</v>
      </c>
      <c r="R2617" s="5">
        <f t="shared" si="161"/>
        <v>27.48</v>
      </c>
      <c r="S2617" s="5">
        <f t="shared" si="162"/>
        <v>38.921999999999997</v>
      </c>
      <c r="T2617" s="7">
        <f t="shared" si="163"/>
        <v>0.58615704346254627</v>
      </c>
    </row>
    <row r="2618" spans="1:20" ht="15.5" x14ac:dyDescent="0.35">
      <c r="A2618" s="1">
        <v>3122</v>
      </c>
      <c r="B2618" s="2">
        <v>46375</v>
      </c>
      <c r="C2618" s="3">
        <f>YEAR(SalesDataTable[[#This Row],[Order Date]])</f>
        <v>2026</v>
      </c>
      <c r="D2618" s="8" t="str">
        <f>"Q"&amp;ROUNDUP(MONTH(SalesDataTable[[#This Row],[Order Date]])/3,0)</f>
        <v>Q4</v>
      </c>
      <c r="E2618" s="3">
        <f>MONTH(SalesDataTable[[#This Row],[Order Date]])</f>
        <v>12</v>
      </c>
      <c r="F2618" s="3" t="str">
        <f>TEXT(SalesDataTable[[#This Row],[Order Date]],"MMM")</f>
        <v>Dec</v>
      </c>
      <c r="G2618" s="3" t="s">
        <v>0</v>
      </c>
      <c r="H2618" s="3" t="s">
        <v>1</v>
      </c>
      <c r="I2618" s="3" t="s">
        <v>28</v>
      </c>
      <c r="J2618" s="3" t="s">
        <v>3</v>
      </c>
      <c r="K2618" s="3" t="s">
        <v>9</v>
      </c>
      <c r="L2618" s="3" t="s">
        <v>17</v>
      </c>
      <c r="M2618" s="4">
        <v>1</v>
      </c>
      <c r="N2618" s="5">
        <v>145.44</v>
      </c>
      <c r="O2618" s="6">
        <v>0.1</v>
      </c>
      <c r="P2618" s="5">
        <v>80.42</v>
      </c>
      <c r="Q2618" s="5">
        <f t="shared" si="160"/>
        <v>130.89600000000002</v>
      </c>
      <c r="R2618" s="5">
        <f t="shared" si="161"/>
        <v>80.42</v>
      </c>
      <c r="S2618" s="5">
        <f t="shared" si="162"/>
        <v>50.476000000000013</v>
      </c>
      <c r="T2618" s="7">
        <f t="shared" si="163"/>
        <v>0.38561911746730232</v>
      </c>
    </row>
    <row r="2619" spans="1:20" ht="15.5" x14ac:dyDescent="0.35">
      <c r="A2619" s="1">
        <v>4572</v>
      </c>
      <c r="B2619" s="2">
        <v>46375</v>
      </c>
      <c r="C2619" s="3">
        <f>YEAR(SalesDataTable[[#This Row],[Order Date]])</f>
        <v>2026</v>
      </c>
      <c r="D2619" s="8" t="str">
        <f>"Q"&amp;ROUNDUP(MONTH(SalesDataTable[[#This Row],[Order Date]])/3,0)</f>
        <v>Q4</v>
      </c>
      <c r="E2619" s="3">
        <f>MONTH(SalesDataTable[[#This Row],[Order Date]])</f>
        <v>12</v>
      </c>
      <c r="F2619" s="3" t="str">
        <f>TEXT(SalesDataTable[[#This Row],[Order Date]],"MMM")</f>
        <v>Dec</v>
      </c>
      <c r="G2619" s="3" t="s">
        <v>0</v>
      </c>
      <c r="H2619" s="3" t="s">
        <v>50</v>
      </c>
      <c r="I2619" s="3" t="s">
        <v>2</v>
      </c>
      <c r="J2619" s="3" t="s">
        <v>13</v>
      </c>
      <c r="K2619" s="3" t="s">
        <v>34</v>
      </c>
      <c r="L2619" s="3" t="s">
        <v>45</v>
      </c>
      <c r="M2619" s="4">
        <v>2</v>
      </c>
      <c r="N2619" s="5">
        <v>51.56</v>
      </c>
      <c r="O2619" s="6">
        <v>0</v>
      </c>
      <c r="P2619" s="5">
        <v>21.9</v>
      </c>
      <c r="Q2619" s="5">
        <f t="shared" si="160"/>
        <v>103.12</v>
      </c>
      <c r="R2619" s="5">
        <f t="shared" si="161"/>
        <v>43.8</v>
      </c>
      <c r="S2619" s="5">
        <f t="shared" si="162"/>
        <v>59.320000000000007</v>
      </c>
      <c r="T2619" s="7">
        <f t="shared" si="163"/>
        <v>0.57525213343677273</v>
      </c>
    </row>
    <row r="2620" spans="1:20" ht="15.5" x14ac:dyDescent="0.35">
      <c r="A2620" s="1">
        <v>4783</v>
      </c>
      <c r="B2620" s="2">
        <v>46375</v>
      </c>
      <c r="C2620" s="3">
        <f>YEAR(SalesDataTable[[#This Row],[Order Date]])</f>
        <v>2026</v>
      </c>
      <c r="D2620" s="8" t="str">
        <f>"Q"&amp;ROUNDUP(MONTH(SalesDataTable[[#This Row],[Order Date]])/3,0)</f>
        <v>Q4</v>
      </c>
      <c r="E2620" s="3">
        <f>MONTH(SalesDataTable[[#This Row],[Order Date]])</f>
        <v>12</v>
      </c>
      <c r="F2620" s="3" t="str">
        <f>TEXT(SalesDataTable[[#This Row],[Order Date]],"MMM")</f>
        <v>Dec</v>
      </c>
      <c r="G2620" s="3" t="s">
        <v>20</v>
      </c>
      <c r="H2620" s="3" t="s">
        <v>31</v>
      </c>
      <c r="I2620" s="3" t="s">
        <v>2</v>
      </c>
      <c r="J2620" s="3" t="s">
        <v>13</v>
      </c>
      <c r="K2620" s="3" t="s">
        <v>23</v>
      </c>
      <c r="L2620" s="3" t="s">
        <v>51</v>
      </c>
      <c r="M2620" s="4">
        <v>2</v>
      </c>
      <c r="N2620" s="5">
        <v>122</v>
      </c>
      <c r="O2620" s="6">
        <v>0.15</v>
      </c>
      <c r="P2620" s="5">
        <v>60.01</v>
      </c>
      <c r="Q2620" s="5">
        <f t="shared" si="160"/>
        <v>207.4</v>
      </c>
      <c r="R2620" s="5">
        <f t="shared" si="161"/>
        <v>120.02</v>
      </c>
      <c r="S2620" s="5">
        <f t="shared" si="162"/>
        <v>87.38000000000001</v>
      </c>
      <c r="T2620" s="7">
        <f t="shared" si="163"/>
        <v>0.4213114754098361</v>
      </c>
    </row>
    <row r="2621" spans="1:20" ht="15.5" x14ac:dyDescent="0.35">
      <c r="A2621" s="1">
        <v>5055</v>
      </c>
      <c r="B2621" s="2">
        <v>46375</v>
      </c>
      <c r="C2621" s="3">
        <f>YEAR(SalesDataTable[[#This Row],[Order Date]])</f>
        <v>2026</v>
      </c>
      <c r="D2621" s="8" t="str">
        <f>"Q"&amp;ROUNDUP(MONTH(SalesDataTable[[#This Row],[Order Date]])/3,0)</f>
        <v>Q4</v>
      </c>
      <c r="E2621" s="3">
        <f>MONTH(SalesDataTable[[#This Row],[Order Date]])</f>
        <v>12</v>
      </c>
      <c r="F2621" s="3" t="str">
        <f>TEXT(SalesDataTable[[#This Row],[Order Date]],"MMM")</f>
        <v>Dec</v>
      </c>
      <c r="G2621" s="3" t="s">
        <v>11</v>
      </c>
      <c r="H2621" s="3" t="s">
        <v>18</v>
      </c>
      <c r="I2621" s="3" t="s">
        <v>28</v>
      </c>
      <c r="J2621" s="3" t="s">
        <v>13</v>
      </c>
      <c r="K2621" s="3" t="s">
        <v>9</v>
      </c>
      <c r="L2621" s="3" t="s">
        <v>46</v>
      </c>
      <c r="M2621" s="4">
        <v>1</v>
      </c>
      <c r="N2621" s="5">
        <v>71.89</v>
      </c>
      <c r="O2621" s="6">
        <v>0.15</v>
      </c>
      <c r="P2621" s="5">
        <v>32.409999999999997</v>
      </c>
      <c r="Q2621" s="5">
        <f t="shared" si="160"/>
        <v>61.106499999999997</v>
      </c>
      <c r="R2621" s="5">
        <f t="shared" si="161"/>
        <v>32.409999999999997</v>
      </c>
      <c r="S2621" s="5">
        <f t="shared" si="162"/>
        <v>28.6965</v>
      </c>
      <c r="T2621" s="7">
        <f t="shared" si="163"/>
        <v>0.46961452545964832</v>
      </c>
    </row>
    <row r="2622" spans="1:20" ht="15.5" x14ac:dyDescent="0.35">
      <c r="A2622" s="1">
        <v>5100</v>
      </c>
      <c r="B2622" s="2">
        <v>46375</v>
      </c>
      <c r="C2622" s="3">
        <f>YEAR(SalesDataTable[[#This Row],[Order Date]])</f>
        <v>2026</v>
      </c>
      <c r="D2622" s="8" t="str">
        <f>"Q"&amp;ROUNDUP(MONTH(SalesDataTable[[#This Row],[Order Date]])/3,0)</f>
        <v>Q4</v>
      </c>
      <c r="E2622" s="3">
        <f>MONTH(SalesDataTable[[#This Row],[Order Date]])</f>
        <v>12</v>
      </c>
      <c r="F2622" s="3" t="str">
        <f>TEXT(SalesDataTable[[#This Row],[Order Date]],"MMM")</f>
        <v>Dec</v>
      </c>
      <c r="G2622" s="3" t="s">
        <v>11</v>
      </c>
      <c r="H2622" s="3" t="s">
        <v>25</v>
      </c>
      <c r="I2622" s="3" t="s">
        <v>2</v>
      </c>
      <c r="J2622" s="3" t="s">
        <v>3</v>
      </c>
      <c r="K2622" s="3" t="s">
        <v>9</v>
      </c>
      <c r="L2622" s="3" t="s">
        <v>46</v>
      </c>
      <c r="M2622" s="4">
        <v>2</v>
      </c>
      <c r="N2622" s="5">
        <v>70.59</v>
      </c>
      <c r="O2622" s="6">
        <v>0.15</v>
      </c>
      <c r="P2622" s="5">
        <v>31.56</v>
      </c>
      <c r="Q2622" s="5">
        <f t="shared" si="160"/>
        <v>120.003</v>
      </c>
      <c r="R2622" s="5">
        <f t="shared" si="161"/>
        <v>63.12</v>
      </c>
      <c r="S2622" s="5">
        <f t="shared" si="162"/>
        <v>56.883000000000003</v>
      </c>
      <c r="T2622" s="7">
        <f t="shared" si="163"/>
        <v>0.47401314967125824</v>
      </c>
    </row>
    <row r="2623" spans="1:20" ht="15.5" x14ac:dyDescent="0.35">
      <c r="A2623" s="1">
        <v>488</v>
      </c>
      <c r="B2623" s="2">
        <v>46376</v>
      </c>
      <c r="C2623" s="3">
        <f>YEAR(SalesDataTable[[#This Row],[Order Date]])</f>
        <v>2026</v>
      </c>
      <c r="D2623" s="8" t="str">
        <f>"Q"&amp;ROUNDUP(MONTH(SalesDataTable[[#This Row],[Order Date]])/3,0)</f>
        <v>Q4</v>
      </c>
      <c r="E2623" s="3">
        <f>MONTH(SalesDataTable[[#This Row],[Order Date]])</f>
        <v>12</v>
      </c>
      <c r="F2623" s="3" t="str">
        <f>TEXT(SalesDataTable[[#This Row],[Order Date]],"MMM")</f>
        <v>Dec</v>
      </c>
      <c r="G2623" s="3" t="s">
        <v>20</v>
      </c>
      <c r="H2623" s="3" t="s">
        <v>31</v>
      </c>
      <c r="I2623" s="3" t="s">
        <v>2</v>
      </c>
      <c r="J2623" s="3" t="s">
        <v>3</v>
      </c>
      <c r="K2623" s="3" t="s">
        <v>9</v>
      </c>
      <c r="L2623" s="3" t="s">
        <v>17</v>
      </c>
      <c r="M2623" s="4">
        <v>4</v>
      </c>
      <c r="N2623" s="5">
        <v>141.91</v>
      </c>
      <c r="O2623" s="6">
        <v>0.05</v>
      </c>
      <c r="P2623" s="5">
        <v>80.260000000000005</v>
      </c>
      <c r="Q2623" s="5">
        <f t="shared" si="160"/>
        <v>539.25799999999992</v>
      </c>
      <c r="R2623" s="5">
        <f t="shared" si="161"/>
        <v>321.04000000000002</v>
      </c>
      <c r="S2623" s="5">
        <f t="shared" si="162"/>
        <v>218.2179999999999</v>
      </c>
      <c r="T2623" s="7">
        <f t="shared" si="163"/>
        <v>0.40466344495584661</v>
      </c>
    </row>
    <row r="2624" spans="1:20" ht="15.5" x14ac:dyDescent="0.35">
      <c r="A2624" s="1">
        <v>710</v>
      </c>
      <c r="B2624" s="2">
        <v>46376</v>
      </c>
      <c r="C2624" s="3">
        <f>YEAR(SalesDataTable[[#This Row],[Order Date]])</f>
        <v>2026</v>
      </c>
      <c r="D2624" s="8" t="str">
        <f>"Q"&amp;ROUNDUP(MONTH(SalesDataTable[[#This Row],[Order Date]])/3,0)</f>
        <v>Q4</v>
      </c>
      <c r="E2624" s="3">
        <f>MONTH(SalesDataTable[[#This Row],[Order Date]])</f>
        <v>12</v>
      </c>
      <c r="F2624" s="3" t="str">
        <f>TEXT(SalesDataTable[[#This Row],[Order Date]],"MMM")</f>
        <v>Dec</v>
      </c>
      <c r="G2624" s="3" t="s">
        <v>6</v>
      </c>
      <c r="H2624" s="3" t="s">
        <v>27</v>
      </c>
      <c r="I2624" s="3" t="s">
        <v>8</v>
      </c>
      <c r="J2624" s="3" t="s">
        <v>16</v>
      </c>
      <c r="K2624" s="3" t="s">
        <v>9</v>
      </c>
      <c r="L2624" s="3" t="s">
        <v>17</v>
      </c>
      <c r="M2624" s="4">
        <v>3</v>
      </c>
      <c r="N2624" s="5">
        <v>140.4</v>
      </c>
      <c r="O2624" s="6">
        <v>0.2</v>
      </c>
      <c r="P2624" s="5">
        <v>81.760000000000005</v>
      </c>
      <c r="Q2624" s="5">
        <f t="shared" si="160"/>
        <v>336.96000000000004</v>
      </c>
      <c r="R2624" s="5">
        <f t="shared" si="161"/>
        <v>245.28000000000003</v>
      </c>
      <c r="S2624" s="5">
        <f t="shared" si="162"/>
        <v>91.68</v>
      </c>
      <c r="T2624" s="7">
        <f t="shared" si="163"/>
        <v>0.27207977207977208</v>
      </c>
    </row>
    <row r="2625" spans="1:20" ht="15.5" x14ac:dyDescent="0.35">
      <c r="A2625" s="1">
        <v>1009</v>
      </c>
      <c r="B2625" s="2">
        <v>46376</v>
      </c>
      <c r="C2625" s="3">
        <f>YEAR(SalesDataTable[[#This Row],[Order Date]])</f>
        <v>2026</v>
      </c>
      <c r="D2625" s="8" t="str">
        <f>"Q"&amp;ROUNDUP(MONTH(SalesDataTable[[#This Row],[Order Date]])/3,0)</f>
        <v>Q4</v>
      </c>
      <c r="E2625" s="3">
        <f>MONTH(SalesDataTable[[#This Row],[Order Date]])</f>
        <v>12</v>
      </c>
      <c r="F2625" s="3" t="str">
        <f>TEXT(SalesDataTable[[#This Row],[Order Date]],"MMM")</f>
        <v>Dec</v>
      </c>
      <c r="G2625" s="3" t="s">
        <v>20</v>
      </c>
      <c r="H2625" s="3" t="s">
        <v>47</v>
      </c>
      <c r="I2625" s="3" t="s">
        <v>28</v>
      </c>
      <c r="J2625" s="3" t="s">
        <v>3</v>
      </c>
      <c r="K2625" s="3" t="s">
        <v>9</v>
      </c>
      <c r="L2625" s="3" t="s">
        <v>46</v>
      </c>
      <c r="M2625" s="4">
        <v>2</v>
      </c>
      <c r="N2625" s="5">
        <v>72.349999999999994</v>
      </c>
      <c r="O2625" s="6">
        <v>0.15</v>
      </c>
      <c r="P2625" s="5">
        <v>32.44</v>
      </c>
      <c r="Q2625" s="5">
        <f t="shared" si="160"/>
        <v>122.99499999999999</v>
      </c>
      <c r="R2625" s="5">
        <f t="shared" si="161"/>
        <v>64.88</v>
      </c>
      <c r="S2625" s="5">
        <f t="shared" si="162"/>
        <v>58.114999999999995</v>
      </c>
      <c r="T2625" s="7">
        <f t="shared" si="163"/>
        <v>0.47249888206837676</v>
      </c>
    </row>
    <row r="2626" spans="1:20" ht="15.5" x14ac:dyDescent="0.35">
      <c r="A2626" s="1">
        <v>1231</v>
      </c>
      <c r="B2626" s="2">
        <v>46376</v>
      </c>
      <c r="C2626" s="3">
        <f>YEAR(SalesDataTable[[#This Row],[Order Date]])</f>
        <v>2026</v>
      </c>
      <c r="D2626" s="8" t="str">
        <f>"Q"&amp;ROUNDUP(MONTH(SalesDataTable[[#This Row],[Order Date]])/3,0)</f>
        <v>Q4</v>
      </c>
      <c r="E2626" s="3">
        <f>MONTH(SalesDataTable[[#This Row],[Order Date]])</f>
        <v>12</v>
      </c>
      <c r="F2626" s="3" t="str">
        <f>TEXT(SalesDataTable[[#This Row],[Order Date]],"MMM")</f>
        <v>Dec</v>
      </c>
      <c r="G2626" s="3" t="s">
        <v>20</v>
      </c>
      <c r="H2626" s="3" t="s">
        <v>33</v>
      </c>
      <c r="I2626" s="3" t="s">
        <v>2</v>
      </c>
      <c r="J2626" s="3" t="s">
        <v>13</v>
      </c>
      <c r="K2626" s="3" t="s">
        <v>23</v>
      </c>
      <c r="L2626" s="3" t="s">
        <v>51</v>
      </c>
      <c r="M2626" s="4">
        <v>4</v>
      </c>
      <c r="N2626" s="5">
        <v>120.8</v>
      </c>
      <c r="O2626" s="6">
        <v>0.1</v>
      </c>
      <c r="P2626" s="5">
        <v>59.93</v>
      </c>
      <c r="Q2626" s="5">
        <f t="shared" ref="Q2626:Q2689" si="164">M2626*N2626*(1-O2626)</f>
        <v>434.88</v>
      </c>
      <c r="R2626" s="5">
        <f t="shared" ref="R2626:R2689" si="165">M2626*P2626</f>
        <v>239.72</v>
      </c>
      <c r="S2626" s="5">
        <f t="shared" ref="S2626:S2689" si="166">Q2626-R2626</f>
        <v>195.16</v>
      </c>
      <c r="T2626" s="7">
        <f t="shared" ref="T2626:T2689" si="167">IFERROR(S2626/Q2626,0)</f>
        <v>0.44876747608535689</v>
      </c>
    </row>
    <row r="2627" spans="1:20" ht="15.5" x14ac:dyDescent="0.35">
      <c r="A2627" s="1">
        <v>1445</v>
      </c>
      <c r="B2627" s="2">
        <v>46376</v>
      </c>
      <c r="C2627" s="3">
        <f>YEAR(SalesDataTable[[#This Row],[Order Date]])</f>
        <v>2026</v>
      </c>
      <c r="D2627" s="8" t="str">
        <f>"Q"&amp;ROUNDUP(MONTH(SalesDataTable[[#This Row],[Order Date]])/3,0)</f>
        <v>Q4</v>
      </c>
      <c r="E2627" s="3">
        <f>MONTH(SalesDataTable[[#This Row],[Order Date]])</f>
        <v>12</v>
      </c>
      <c r="F2627" s="3" t="str">
        <f>TEXT(SalesDataTable[[#This Row],[Order Date]],"MMM")</f>
        <v>Dec</v>
      </c>
      <c r="G2627" s="3" t="s">
        <v>20</v>
      </c>
      <c r="H2627" s="3" t="s">
        <v>31</v>
      </c>
      <c r="I2627" s="3" t="s">
        <v>2</v>
      </c>
      <c r="J2627" s="3" t="s">
        <v>13</v>
      </c>
      <c r="K2627" s="3" t="s">
        <v>9</v>
      </c>
      <c r="L2627" s="3" t="s">
        <v>46</v>
      </c>
      <c r="M2627" s="4">
        <v>1</v>
      </c>
      <c r="N2627" s="5">
        <v>71.23</v>
      </c>
      <c r="O2627" s="6">
        <v>0</v>
      </c>
      <c r="P2627" s="5">
        <v>31.63</v>
      </c>
      <c r="Q2627" s="5">
        <f t="shared" si="164"/>
        <v>71.23</v>
      </c>
      <c r="R2627" s="5">
        <f t="shared" si="165"/>
        <v>31.63</v>
      </c>
      <c r="S2627" s="5">
        <f t="shared" si="166"/>
        <v>39.600000000000009</v>
      </c>
      <c r="T2627" s="7">
        <f t="shared" si="167"/>
        <v>0.55594552856942303</v>
      </c>
    </row>
    <row r="2628" spans="1:20" ht="15.5" x14ac:dyDescent="0.35">
      <c r="A2628" s="1">
        <v>2842</v>
      </c>
      <c r="B2628" s="2">
        <v>46376</v>
      </c>
      <c r="C2628" s="3">
        <f>YEAR(SalesDataTable[[#This Row],[Order Date]])</f>
        <v>2026</v>
      </c>
      <c r="D2628" s="8" t="str">
        <f>"Q"&amp;ROUNDUP(MONTH(SalesDataTable[[#This Row],[Order Date]])/3,0)</f>
        <v>Q4</v>
      </c>
      <c r="E2628" s="3">
        <f>MONTH(SalesDataTable[[#This Row],[Order Date]])</f>
        <v>12</v>
      </c>
      <c r="F2628" s="3" t="str">
        <f>TEXT(SalesDataTable[[#This Row],[Order Date]],"MMM")</f>
        <v>Dec</v>
      </c>
      <c r="G2628" s="3" t="s">
        <v>11</v>
      </c>
      <c r="H2628" s="3" t="s">
        <v>39</v>
      </c>
      <c r="I2628" s="3" t="s">
        <v>8</v>
      </c>
      <c r="J2628" s="3" t="s">
        <v>16</v>
      </c>
      <c r="K2628" s="3" t="s">
        <v>4</v>
      </c>
      <c r="L2628" s="3" t="s">
        <v>22</v>
      </c>
      <c r="M2628" s="4">
        <v>5</v>
      </c>
      <c r="N2628" s="5">
        <v>51.02</v>
      </c>
      <c r="O2628" s="6">
        <v>0.05</v>
      </c>
      <c r="P2628" s="5">
        <v>22.56</v>
      </c>
      <c r="Q2628" s="5">
        <f t="shared" si="164"/>
        <v>242.345</v>
      </c>
      <c r="R2628" s="5">
        <f t="shared" si="165"/>
        <v>112.8</v>
      </c>
      <c r="S2628" s="5">
        <f t="shared" si="166"/>
        <v>129.54500000000002</v>
      </c>
      <c r="T2628" s="7">
        <f t="shared" si="167"/>
        <v>0.5345478553302111</v>
      </c>
    </row>
    <row r="2629" spans="1:20" ht="15.5" x14ac:dyDescent="0.35">
      <c r="A2629" s="1">
        <v>3783</v>
      </c>
      <c r="B2629" s="2">
        <v>46376</v>
      </c>
      <c r="C2629" s="3">
        <f>YEAR(SalesDataTable[[#This Row],[Order Date]])</f>
        <v>2026</v>
      </c>
      <c r="D2629" s="8" t="str">
        <f>"Q"&amp;ROUNDUP(MONTH(SalesDataTable[[#This Row],[Order Date]])/3,0)</f>
        <v>Q4</v>
      </c>
      <c r="E2629" s="3">
        <f>MONTH(SalesDataTable[[#This Row],[Order Date]])</f>
        <v>12</v>
      </c>
      <c r="F2629" s="3" t="str">
        <f>TEXT(SalesDataTable[[#This Row],[Order Date]],"MMM")</f>
        <v>Dec</v>
      </c>
      <c r="G2629" s="3" t="s">
        <v>11</v>
      </c>
      <c r="H2629" s="3" t="s">
        <v>12</v>
      </c>
      <c r="I2629" s="3" t="s">
        <v>28</v>
      </c>
      <c r="J2629" s="3" t="s">
        <v>13</v>
      </c>
      <c r="K2629" s="3" t="s">
        <v>14</v>
      </c>
      <c r="L2629" s="3" t="s">
        <v>44</v>
      </c>
      <c r="M2629" s="4">
        <v>1</v>
      </c>
      <c r="N2629" s="5">
        <v>130.52000000000001</v>
      </c>
      <c r="O2629" s="6">
        <v>0.1</v>
      </c>
      <c r="P2629" s="5">
        <v>66.09</v>
      </c>
      <c r="Q2629" s="5">
        <f t="shared" si="164"/>
        <v>117.46800000000002</v>
      </c>
      <c r="R2629" s="5">
        <f t="shared" si="165"/>
        <v>66.09</v>
      </c>
      <c r="S2629" s="5">
        <f t="shared" si="166"/>
        <v>51.378000000000014</v>
      </c>
      <c r="T2629" s="7">
        <f t="shared" si="167"/>
        <v>0.43737869036673821</v>
      </c>
    </row>
    <row r="2630" spans="1:20" ht="15.5" x14ac:dyDescent="0.35">
      <c r="A2630" s="1">
        <v>4484</v>
      </c>
      <c r="B2630" s="2">
        <v>46376</v>
      </c>
      <c r="C2630" s="3">
        <f>YEAR(SalesDataTable[[#This Row],[Order Date]])</f>
        <v>2026</v>
      </c>
      <c r="D2630" s="8" t="str">
        <f>"Q"&amp;ROUNDUP(MONTH(SalesDataTable[[#This Row],[Order Date]])/3,0)</f>
        <v>Q4</v>
      </c>
      <c r="E2630" s="3">
        <f>MONTH(SalesDataTable[[#This Row],[Order Date]])</f>
        <v>12</v>
      </c>
      <c r="F2630" s="3" t="str">
        <f>TEXT(SalesDataTable[[#This Row],[Order Date]],"MMM")</f>
        <v>Dec</v>
      </c>
      <c r="G2630" s="3" t="s">
        <v>6</v>
      </c>
      <c r="H2630" s="3" t="s">
        <v>49</v>
      </c>
      <c r="I2630" s="3" t="s">
        <v>2</v>
      </c>
      <c r="J2630" s="3" t="s">
        <v>3</v>
      </c>
      <c r="K2630" s="3" t="s">
        <v>4</v>
      </c>
      <c r="L2630" s="3" t="s">
        <v>5</v>
      </c>
      <c r="M2630" s="4">
        <v>2</v>
      </c>
      <c r="N2630" s="5">
        <v>79.87</v>
      </c>
      <c r="O2630" s="6">
        <v>0.15</v>
      </c>
      <c r="P2630" s="5">
        <v>41.9</v>
      </c>
      <c r="Q2630" s="5">
        <f t="shared" si="164"/>
        <v>135.779</v>
      </c>
      <c r="R2630" s="5">
        <f t="shared" si="165"/>
        <v>83.8</v>
      </c>
      <c r="S2630" s="5">
        <f t="shared" si="166"/>
        <v>51.978999999999999</v>
      </c>
      <c r="T2630" s="7">
        <f t="shared" si="167"/>
        <v>0.38282061290773978</v>
      </c>
    </row>
    <row r="2631" spans="1:20" ht="15.5" x14ac:dyDescent="0.35">
      <c r="A2631" s="1">
        <v>4597</v>
      </c>
      <c r="B2631" s="2">
        <v>46376</v>
      </c>
      <c r="C2631" s="3">
        <f>YEAR(SalesDataTable[[#This Row],[Order Date]])</f>
        <v>2026</v>
      </c>
      <c r="D2631" s="8" t="str">
        <f>"Q"&amp;ROUNDUP(MONTH(SalesDataTable[[#This Row],[Order Date]])/3,0)</f>
        <v>Q4</v>
      </c>
      <c r="E2631" s="3">
        <f>MONTH(SalesDataTable[[#This Row],[Order Date]])</f>
        <v>12</v>
      </c>
      <c r="F2631" s="3" t="str">
        <f>TEXT(SalesDataTable[[#This Row],[Order Date]],"MMM")</f>
        <v>Dec</v>
      </c>
      <c r="G2631" s="3" t="s">
        <v>20</v>
      </c>
      <c r="H2631" s="3" t="s">
        <v>47</v>
      </c>
      <c r="I2631" s="3" t="s">
        <v>2</v>
      </c>
      <c r="J2631" s="3" t="s">
        <v>3</v>
      </c>
      <c r="K2631" s="3" t="s">
        <v>9</v>
      </c>
      <c r="L2631" s="3" t="s">
        <v>46</v>
      </c>
      <c r="M2631" s="4">
        <v>3</v>
      </c>
      <c r="N2631" s="5">
        <v>71.3</v>
      </c>
      <c r="O2631" s="6">
        <v>0.1</v>
      </c>
      <c r="P2631" s="5">
        <v>32.93</v>
      </c>
      <c r="Q2631" s="5">
        <f t="shared" si="164"/>
        <v>192.51</v>
      </c>
      <c r="R2631" s="5">
        <f t="shared" si="165"/>
        <v>98.789999999999992</v>
      </c>
      <c r="S2631" s="5">
        <f t="shared" si="166"/>
        <v>93.72</v>
      </c>
      <c r="T2631" s="7">
        <f t="shared" si="167"/>
        <v>0.48683185289075892</v>
      </c>
    </row>
    <row r="2632" spans="1:20" ht="15.5" x14ac:dyDescent="0.35">
      <c r="A2632" s="1">
        <v>4917</v>
      </c>
      <c r="B2632" s="2">
        <v>46376</v>
      </c>
      <c r="C2632" s="3">
        <f>YEAR(SalesDataTable[[#This Row],[Order Date]])</f>
        <v>2026</v>
      </c>
      <c r="D2632" s="8" t="str">
        <f>"Q"&amp;ROUNDUP(MONTH(SalesDataTable[[#This Row],[Order Date]])/3,0)</f>
        <v>Q4</v>
      </c>
      <c r="E2632" s="3">
        <f>MONTH(SalesDataTable[[#This Row],[Order Date]])</f>
        <v>12</v>
      </c>
      <c r="F2632" s="3" t="str">
        <f>TEXT(SalesDataTable[[#This Row],[Order Date]],"MMM")</f>
        <v>Dec</v>
      </c>
      <c r="G2632" s="3" t="s">
        <v>0</v>
      </c>
      <c r="H2632" s="3" t="s">
        <v>36</v>
      </c>
      <c r="I2632" s="3" t="s">
        <v>2</v>
      </c>
      <c r="J2632" s="3" t="s">
        <v>3</v>
      </c>
      <c r="K2632" s="3" t="s">
        <v>23</v>
      </c>
      <c r="L2632" s="3" t="s">
        <v>51</v>
      </c>
      <c r="M2632" s="4">
        <v>2</v>
      </c>
      <c r="N2632" s="5">
        <v>122.95</v>
      </c>
      <c r="O2632" s="6">
        <v>0.1</v>
      </c>
      <c r="P2632" s="5">
        <v>59.79</v>
      </c>
      <c r="Q2632" s="5">
        <f t="shared" si="164"/>
        <v>221.31</v>
      </c>
      <c r="R2632" s="5">
        <f t="shared" si="165"/>
        <v>119.58</v>
      </c>
      <c r="S2632" s="5">
        <f t="shared" si="166"/>
        <v>101.73</v>
      </c>
      <c r="T2632" s="7">
        <f t="shared" si="167"/>
        <v>0.45967195336857802</v>
      </c>
    </row>
    <row r="2633" spans="1:20" ht="15.5" x14ac:dyDescent="0.35">
      <c r="A2633" s="1">
        <v>629</v>
      </c>
      <c r="B2633" s="2">
        <v>46377</v>
      </c>
      <c r="C2633" s="3">
        <f>YEAR(SalesDataTable[[#This Row],[Order Date]])</f>
        <v>2026</v>
      </c>
      <c r="D2633" s="8" t="str">
        <f>"Q"&amp;ROUNDUP(MONTH(SalesDataTable[[#This Row],[Order Date]])/3,0)</f>
        <v>Q4</v>
      </c>
      <c r="E2633" s="3">
        <f>MONTH(SalesDataTable[[#This Row],[Order Date]])</f>
        <v>12</v>
      </c>
      <c r="F2633" s="3" t="str">
        <f>TEXT(SalesDataTable[[#This Row],[Order Date]],"MMM")</f>
        <v>Dec</v>
      </c>
      <c r="G2633" s="3" t="s">
        <v>20</v>
      </c>
      <c r="H2633" s="3" t="s">
        <v>47</v>
      </c>
      <c r="I2633" s="3" t="s">
        <v>2</v>
      </c>
      <c r="J2633" s="3" t="s">
        <v>16</v>
      </c>
      <c r="K2633" s="3" t="s">
        <v>34</v>
      </c>
      <c r="L2633" s="3" t="s">
        <v>45</v>
      </c>
      <c r="M2633" s="4">
        <v>2</v>
      </c>
      <c r="N2633" s="5">
        <v>50.04</v>
      </c>
      <c r="O2633" s="6">
        <v>0.05</v>
      </c>
      <c r="P2633" s="5">
        <v>22.43</v>
      </c>
      <c r="Q2633" s="5">
        <f t="shared" si="164"/>
        <v>95.075999999999993</v>
      </c>
      <c r="R2633" s="5">
        <f t="shared" si="165"/>
        <v>44.86</v>
      </c>
      <c r="S2633" s="5">
        <f t="shared" si="166"/>
        <v>50.215999999999994</v>
      </c>
      <c r="T2633" s="7">
        <f t="shared" si="167"/>
        <v>0.52816694013210486</v>
      </c>
    </row>
    <row r="2634" spans="1:20" ht="15.5" x14ac:dyDescent="0.35">
      <c r="A2634" s="1">
        <v>1373</v>
      </c>
      <c r="B2634" s="2">
        <v>46377</v>
      </c>
      <c r="C2634" s="3">
        <f>YEAR(SalesDataTable[[#This Row],[Order Date]])</f>
        <v>2026</v>
      </c>
      <c r="D2634" s="8" t="str">
        <f>"Q"&amp;ROUNDUP(MONTH(SalesDataTable[[#This Row],[Order Date]])/3,0)</f>
        <v>Q4</v>
      </c>
      <c r="E2634" s="3">
        <f>MONTH(SalesDataTable[[#This Row],[Order Date]])</f>
        <v>12</v>
      </c>
      <c r="F2634" s="3" t="str">
        <f>TEXT(SalesDataTable[[#This Row],[Order Date]],"MMM")</f>
        <v>Dec</v>
      </c>
      <c r="G2634" s="3" t="s">
        <v>6</v>
      </c>
      <c r="H2634" s="3" t="s">
        <v>7</v>
      </c>
      <c r="I2634" s="3" t="s">
        <v>28</v>
      </c>
      <c r="J2634" s="3" t="s">
        <v>3</v>
      </c>
      <c r="K2634" s="3" t="s">
        <v>23</v>
      </c>
      <c r="L2634" s="3" t="s">
        <v>40</v>
      </c>
      <c r="M2634" s="4">
        <v>1</v>
      </c>
      <c r="N2634" s="5">
        <v>80.92</v>
      </c>
      <c r="O2634" s="6">
        <v>0.05</v>
      </c>
      <c r="P2634" s="5">
        <v>40.14</v>
      </c>
      <c r="Q2634" s="5">
        <f t="shared" si="164"/>
        <v>76.873999999999995</v>
      </c>
      <c r="R2634" s="5">
        <f t="shared" si="165"/>
        <v>40.14</v>
      </c>
      <c r="S2634" s="5">
        <f t="shared" si="166"/>
        <v>36.733999999999995</v>
      </c>
      <c r="T2634" s="7">
        <f t="shared" si="167"/>
        <v>0.47784686630069978</v>
      </c>
    </row>
    <row r="2635" spans="1:20" ht="15.5" x14ac:dyDescent="0.35">
      <c r="A2635" s="1">
        <v>1668</v>
      </c>
      <c r="B2635" s="2">
        <v>46377</v>
      </c>
      <c r="C2635" s="3">
        <f>YEAR(SalesDataTable[[#This Row],[Order Date]])</f>
        <v>2026</v>
      </c>
      <c r="D2635" s="8" t="str">
        <f>"Q"&amp;ROUNDUP(MONTH(SalesDataTable[[#This Row],[Order Date]])/3,0)</f>
        <v>Q4</v>
      </c>
      <c r="E2635" s="3">
        <f>MONTH(SalesDataTable[[#This Row],[Order Date]])</f>
        <v>12</v>
      </c>
      <c r="F2635" s="3" t="str">
        <f>TEXT(SalesDataTable[[#This Row],[Order Date]],"MMM")</f>
        <v>Dec</v>
      </c>
      <c r="G2635" s="3" t="s">
        <v>11</v>
      </c>
      <c r="H2635" s="3" t="s">
        <v>25</v>
      </c>
      <c r="I2635" s="3" t="s">
        <v>2</v>
      </c>
      <c r="J2635" s="3" t="s">
        <v>16</v>
      </c>
      <c r="K2635" s="3" t="s">
        <v>4</v>
      </c>
      <c r="L2635" s="3" t="s">
        <v>22</v>
      </c>
      <c r="M2635" s="4">
        <v>6</v>
      </c>
      <c r="N2635" s="5">
        <v>50.35</v>
      </c>
      <c r="O2635" s="6">
        <v>0.15</v>
      </c>
      <c r="P2635" s="5">
        <v>22.91</v>
      </c>
      <c r="Q2635" s="5">
        <f t="shared" si="164"/>
        <v>256.78500000000003</v>
      </c>
      <c r="R2635" s="5">
        <f t="shared" si="165"/>
        <v>137.46</v>
      </c>
      <c r="S2635" s="5">
        <f t="shared" si="166"/>
        <v>119.32500000000002</v>
      </c>
      <c r="T2635" s="7">
        <f t="shared" si="167"/>
        <v>0.46468835796483443</v>
      </c>
    </row>
    <row r="2636" spans="1:20" ht="15.5" x14ac:dyDescent="0.35">
      <c r="A2636" s="1">
        <v>2646</v>
      </c>
      <c r="B2636" s="2">
        <v>46377</v>
      </c>
      <c r="C2636" s="3">
        <f>YEAR(SalesDataTable[[#This Row],[Order Date]])</f>
        <v>2026</v>
      </c>
      <c r="D2636" s="8" t="str">
        <f>"Q"&amp;ROUNDUP(MONTH(SalesDataTable[[#This Row],[Order Date]])/3,0)</f>
        <v>Q4</v>
      </c>
      <c r="E2636" s="3">
        <f>MONTH(SalesDataTable[[#This Row],[Order Date]])</f>
        <v>12</v>
      </c>
      <c r="F2636" s="3" t="str">
        <f>TEXT(SalesDataTable[[#This Row],[Order Date]],"MMM")</f>
        <v>Dec</v>
      </c>
      <c r="G2636" s="3" t="s">
        <v>6</v>
      </c>
      <c r="H2636" s="3" t="s">
        <v>7</v>
      </c>
      <c r="I2636" s="3" t="s">
        <v>2</v>
      </c>
      <c r="J2636" s="3" t="s">
        <v>3</v>
      </c>
      <c r="K2636" s="3" t="s">
        <v>34</v>
      </c>
      <c r="L2636" s="3" t="s">
        <v>42</v>
      </c>
      <c r="M2636" s="4">
        <v>1</v>
      </c>
      <c r="N2636" s="5">
        <v>35.799999999999997</v>
      </c>
      <c r="O2636" s="6">
        <v>0.05</v>
      </c>
      <c r="P2636" s="5">
        <v>14.12</v>
      </c>
      <c r="Q2636" s="5">
        <f t="shared" si="164"/>
        <v>34.01</v>
      </c>
      <c r="R2636" s="5">
        <f t="shared" si="165"/>
        <v>14.12</v>
      </c>
      <c r="S2636" s="5">
        <f t="shared" si="166"/>
        <v>19.89</v>
      </c>
      <c r="T2636" s="7">
        <f t="shared" si="167"/>
        <v>0.58482799176712741</v>
      </c>
    </row>
    <row r="2637" spans="1:20" ht="15.5" x14ac:dyDescent="0.35">
      <c r="A2637" s="1">
        <v>3044</v>
      </c>
      <c r="B2637" s="2">
        <v>46377</v>
      </c>
      <c r="C2637" s="3">
        <f>YEAR(SalesDataTable[[#This Row],[Order Date]])</f>
        <v>2026</v>
      </c>
      <c r="D2637" s="8" t="str">
        <f>"Q"&amp;ROUNDUP(MONTH(SalesDataTable[[#This Row],[Order Date]])/3,0)</f>
        <v>Q4</v>
      </c>
      <c r="E2637" s="3">
        <f>MONTH(SalesDataTable[[#This Row],[Order Date]])</f>
        <v>12</v>
      </c>
      <c r="F2637" s="3" t="str">
        <f>TEXT(SalesDataTable[[#This Row],[Order Date]],"MMM")</f>
        <v>Dec</v>
      </c>
      <c r="G2637" s="3" t="s">
        <v>6</v>
      </c>
      <c r="H2637" s="3" t="s">
        <v>27</v>
      </c>
      <c r="I2637" s="3" t="s">
        <v>8</v>
      </c>
      <c r="J2637" s="3" t="s">
        <v>16</v>
      </c>
      <c r="K2637" s="3" t="s">
        <v>4</v>
      </c>
      <c r="L2637" s="3" t="s">
        <v>26</v>
      </c>
      <c r="M2637" s="4">
        <v>4</v>
      </c>
      <c r="N2637" s="5">
        <v>40.64</v>
      </c>
      <c r="O2637" s="6">
        <v>0.1</v>
      </c>
      <c r="P2637" s="5">
        <v>16.260000000000002</v>
      </c>
      <c r="Q2637" s="5">
        <f t="shared" si="164"/>
        <v>146.304</v>
      </c>
      <c r="R2637" s="5">
        <f t="shared" si="165"/>
        <v>65.040000000000006</v>
      </c>
      <c r="S2637" s="5">
        <f t="shared" si="166"/>
        <v>81.263999999999996</v>
      </c>
      <c r="T2637" s="7">
        <f t="shared" si="167"/>
        <v>0.55544619422572172</v>
      </c>
    </row>
    <row r="2638" spans="1:20" ht="15.5" x14ac:dyDescent="0.35">
      <c r="A2638" s="1">
        <v>3065</v>
      </c>
      <c r="B2638" s="2">
        <v>46377</v>
      </c>
      <c r="C2638" s="3">
        <f>YEAR(SalesDataTable[[#This Row],[Order Date]])</f>
        <v>2026</v>
      </c>
      <c r="D2638" s="8" t="str">
        <f>"Q"&amp;ROUNDUP(MONTH(SalesDataTable[[#This Row],[Order Date]])/3,0)</f>
        <v>Q4</v>
      </c>
      <c r="E2638" s="3">
        <f>MONTH(SalesDataTable[[#This Row],[Order Date]])</f>
        <v>12</v>
      </c>
      <c r="F2638" s="3" t="str">
        <f>TEXT(SalesDataTable[[#This Row],[Order Date]],"MMM")</f>
        <v>Dec</v>
      </c>
      <c r="G2638" s="3" t="s">
        <v>11</v>
      </c>
      <c r="H2638" s="3" t="s">
        <v>39</v>
      </c>
      <c r="I2638" s="3" t="s">
        <v>2</v>
      </c>
      <c r="J2638" s="3" t="s">
        <v>13</v>
      </c>
      <c r="K2638" s="3" t="s">
        <v>23</v>
      </c>
      <c r="L2638" s="3" t="s">
        <v>40</v>
      </c>
      <c r="M2638" s="4">
        <v>3</v>
      </c>
      <c r="N2638" s="5">
        <v>81.510000000000005</v>
      </c>
      <c r="O2638" s="6">
        <v>0.05</v>
      </c>
      <c r="P2638" s="5">
        <v>39.9</v>
      </c>
      <c r="Q2638" s="5">
        <f t="shared" si="164"/>
        <v>232.30350000000001</v>
      </c>
      <c r="R2638" s="5">
        <f t="shared" si="165"/>
        <v>119.69999999999999</v>
      </c>
      <c r="S2638" s="5">
        <f t="shared" si="166"/>
        <v>112.60350000000003</v>
      </c>
      <c r="T2638" s="7">
        <f t="shared" si="167"/>
        <v>0.48472580051527425</v>
      </c>
    </row>
    <row r="2639" spans="1:20" ht="15.5" x14ac:dyDescent="0.35">
      <c r="A2639" s="1">
        <v>3365</v>
      </c>
      <c r="B2639" s="2">
        <v>46377</v>
      </c>
      <c r="C2639" s="3">
        <f>YEAR(SalesDataTable[[#This Row],[Order Date]])</f>
        <v>2026</v>
      </c>
      <c r="D2639" s="8" t="str">
        <f>"Q"&amp;ROUNDUP(MONTH(SalesDataTable[[#This Row],[Order Date]])/3,0)</f>
        <v>Q4</v>
      </c>
      <c r="E2639" s="3">
        <f>MONTH(SalesDataTable[[#This Row],[Order Date]])</f>
        <v>12</v>
      </c>
      <c r="F2639" s="3" t="str">
        <f>TEXT(SalesDataTable[[#This Row],[Order Date]],"MMM")</f>
        <v>Dec</v>
      </c>
      <c r="G2639" s="3" t="s">
        <v>20</v>
      </c>
      <c r="H2639" s="3" t="s">
        <v>31</v>
      </c>
      <c r="I2639" s="3" t="s">
        <v>19</v>
      </c>
      <c r="J2639" s="3" t="s">
        <v>13</v>
      </c>
      <c r="K2639" s="3" t="s">
        <v>34</v>
      </c>
      <c r="L2639" s="3" t="s">
        <v>38</v>
      </c>
      <c r="M2639" s="4">
        <v>2</v>
      </c>
      <c r="N2639" s="5">
        <v>122.4</v>
      </c>
      <c r="O2639" s="6">
        <v>0.1</v>
      </c>
      <c r="P2639" s="5">
        <v>71.09</v>
      </c>
      <c r="Q2639" s="5">
        <f t="shared" si="164"/>
        <v>220.32000000000002</v>
      </c>
      <c r="R2639" s="5">
        <f t="shared" si="165"/>
        <v>142.18</v>
      </c>
      <c r="S2639" s="5">
        <f t="shared" si="166"/>
        <v>78.140000000000015</v>
      </c>
      <c r="T2639" s="7">
        <f t="shared" si="167"/>
        <v>0.35466594045025424</v>
      </c>
    </row>
    <row r="2640" spans="1:20" ht="15.5" x14ac:dyDescent="0.35">
      <c r="A2640" s="1">
        <v>4042</v>
      </c>
      <c r="B2640" s="2">
        <v>46377</v>
      </c>
      <c r="C2640" s="3">
        <f>YEAR(SalesDataTable[[#This Row],[Order Date]])</f>
        <v>2026</v>
      </c>
      <c r="D2640" s="8" t="str">
        <f>"Q"&amp;ROUNDUP(MONTH(SalesDataTable[[#This Row],[Order Date]])/3,0)</f>
        <v>Q4</v>
      </c>
      <c r="E2640" s="3">
        <f>MONTH(SalesDataTable[[#This Row],[Order Date]])</f>
        <v>12</v>
      </c>
      <c r="F2640" s="3" t="str">
        <f>TEXT(SalesDataTable[[#This Row],[Order Date]],"MMM")</f>
        <v>Dec</v>
      </c>
      <c r="G2640" s="3" t="s">
        <v>0</v>
      </c>
      <c r="H2640" s="3" t="s">
        <v>36</v>
      </c>
      <c r="I2640" s="3" t="s">
        <v>28</v>
      </c>
      <c r="J2640" s="3" t="s">
        <v>3</v>
      </c>
      <c r="K2640" s="3" t="s">
        <v>14</v>
      </c>
      <c r="L2640" s="3" t="s">
        <v>32</v>
      </c>
      <c r="M2640" s="4">
        <v>1</v>
      </c>
      <c r="N2640" s="5">
        <v>45.94</v>
      </c>
      <c r="O2640" s="6">
        <v>0.05</v>
      </c>
      <c r="P2640" s="5">
        <v>18.100000000000001</v>
      </c>
      <c r="Q2640" s="5">
        <f t="shared" si="164"/>
        <v>43.642999999999994</v>
      </c>
      <c r="R2640" s="5">
        <f t="shared" si="165"/>
        <v>18.100000000000001</v>
      </c>
      <c r="S2640" s="5">
        <f t="shared" si="166"/>
        <v>25.542999999999992</v>
      </c>
      <c r="T2640" s="7">
        <f t="shared" si="167"/>
        <v>0.58527140664024002</v>
      </c>
    </row>
    <row r="2641" spans="1:20" ht="15.5" x14ac:dyDescent="0.35">
      <c r="A2641" s="1">
        <v>4635</v>
      </c>
      <c r="B2641" s="2">
        <v>46377</v>
      </c>
      <c r="C2641" s="3">
        <f>YEAR(SalesDataTable[[#This Row],[Order Date]])</f>
        <v>2026</v>
      </c>
      <c r="D2641" s="8" t="str">
        <f>"Q"&amp;ROUNDUP(MONTH(SalesDataTable[[#This Row],[Order Date]])/3,0)</f>
        <v>Q4</v>
      </c>
      <c r="E2641" s="3">
        <f>MONTH(SalesDataTable[[#This Row],[Order Date]])</f>
        <v>12</v>
      </c>
      <c r="F2641" s="3" t="str">
        <f>TEXT(SalesDataTable[[#This Row],[Order Date]],"MMM")</f>
        <v>Dec</v>
      </c>
      <c r="G2641" s="3" t="s">
        <v>20</v>
      </c>
      <c r="H2641" s="3" t="s">
        <v>47</v>
      </c>
      <c r="I2641" s="3" t="s">
        <v>8</v>
      </c>
      <c r="J2641" s="3" t="s">
        <v>3</v>
      </c>
      <c r="K2641" s="3" t="s">
        <v>23</v>
      </c>
      <c r="L2641" s="3" t="s">
        <v>29</v>
      </c>
      <c r="M2641" s="4">
        <v>15</v>
      </c>
      <c r="N2641" s="5">
        <v>196.89</v>
      </c>
      <c r="O2641" s="6">
        <v>0.15</v>
      </c>
      <c r="P2641" s="5">
        <v>105.09</v>
      </c>
      <c r="Q2641" s="5">
        <f t="shared" si="164"/>
        <v>2510.3474999999999</v>
      </c>
      <c r="R2641" s="5">
        <f t="shared" si="165"/>
        <v>1576.3500000000001</v>
      </c>
      <c r="S2641" s="5">
        <f t="shared" si="166"/>
        <v>933.99749999999972</v>
      </c>
      <c r="T2641" s="7">
        <f t="shared" si="167"/>
        <v>0.37205904760197533</v>
      </c>
    </row>
    <row r="2642" spans="1:20" ht="15.5" x14ac:dyDescent="0.35">
      <c r="A2642" s="1">
        <v>4748</v>
      </c>
      <c r="B2642" s="2">
        <v>46377</v>
      </c>
      <c r="C2642" s="3">
        <f>YEAR(SalesDataTable[[#This Row],[Order Date]])</f>
        <v>2026</v>
      </c>
      <c r="D2642" s="8" t="str">
        <f>"Q"&amp;ROUNDUP(MONTH(SalesDataTable[[#This Row],[Order Date]])/3,0)</f>
        <v>Q4</v>
      </c>
      <c r="E2642" s="3">
        <f>MONTH(SalesDataTable[[#This Row],[Order Date]])</f>
        <v>12</v>
      </c>
      <c r="F2642" s="3" t="str">
        <f>TEXT(SalesDataTable[[#This Row],[Order Date]],"MMM")</f>
        <v>Dec</v>
      </c>
      <c r="G2642" s="3" t="s">
        <v>20</v>
      </c>
      <c r="H2642" s="3" t="s">
        <v>47</v>
      </c>
      <c r="I2642" s="3" t="s">
        <v>19</v>
      </c>
      <c r="J2642" s="3" t="s">
        <v>16</v>
      </c>
      <c r="K2642" s="3" t="s">
        <v>4</v>
      </c>
      <c r="L2642" s="3" t="s">
        <v>22</v>
      </c>
      <c r="M2642" s="4">
        <v>1</v>
      </c>
      <c r="N2642" s="5">
        <v>51.18</v>
      </c>
      <c r="O2642" s="6">
        <v>0.05</v>
      </c>
      <c r="P2642" s="5">
        <v>22.98</v>
      </c>
      <c r="Q2642" s="5">
        <f t="shared" si="164"/>
        <v>48.620999999999995</v>
      </c>
      <c r="R2642" s="5">
        <f t="shared" si="165"/>
        <v>22.98</v>
      </c>
      <c r="S2642" s="5">
        <f t="shared" si="166"/>
        <v>25.640999999999995</v>
      </c>
      <c r="T2642" s="7">
        <f t="shared" si="167"/>
        <v>0.52736471894860237</v>
      </c>
    </row>
    <row r="2643" spans="1:20" ht="15.5" x14ac:dyDescent="0.35">
      <c r="A2643" s="1">
        <v>342</v>
      </c>
      <c r="B2643" s="2">
        <v>46378</v>
      </c>
      <c r="C2643" s="3">
        <f>YEAR(SalesDataTable[[#This Row],[Order Date]])</f>
        <v>2026</v>
      </c>
      <c r="D2643" s="8" t="str">
        <f>"Q"&amp;ROUNDUP(MONTH(SalesDataTable[[#This Row],[Order Date]])/3,0)</f>
        <v>Q4</v>
      </c>
      <c r="E2643" s="3">
        <f>MONTH(SalesDataTable[[#This Row],[Order Date]])</f>
        <v>12</v>
      </c>
      <c r="F2643" s="3" t="str">
        <f>TEXT(SalesDataTable[[#This Row],[Order Date]],"MMM")</f>
        <v>Dec</v>
      </c>
      <c r="G2643" s="3" t="s">
        <v>6</v>
      </c>
      <c r="H2643" s="3" t="s">
        <v>27</v>
      </c>
      <c r="I2643" s="3" t="s">
        <v>19</v>
      </c>
      <c r="J2643" s="3" t="s">
        <v>13</v>
      </c>
      <c r="K2643" s="3" t="s">
        <v>4</v>
      </c>
      <c r="L2643" s="3" t="s">
        <v>26</v>
      </c>
      <c r="M2643" s="4">
        <v>3</v>
      </c>
      <c r="N2643" s="5">
        <v>40.78</v>
      </c>
      <c r="O2643" s="6">
        <v>0.15</v>
      </c>
      <c r="P2643" s="5">
        <v>16.73</v>
      </c>
      <c r="Q2643" s="5">
        <f t="shared" si="164"/>
        <v>103.989</v>
      </c>
      <c r="R2643" s="5">
        <f t="shared" si="165"/>
        <v>50.19</v>
      </c>
      <c r="S2643" s="5">
        <f t="shared" si="166"/>
        <v>53.799000000000007</v>
      </c>
      <c r="T2643" s="7">
        <f t="shared" si="167"/>
        <v>0.51735279693044456</v>
      </c>
    </row>
    <row r="2644" spans="1:20" ht="15.5" x14ac:dyDescent="0.35">
      <c r="A2644" s="1">
        <v>676</v>
      </c>
      <c r="B2644" s="2">
        <v>46378</v>
      </c>
      <c r="C2644" s="3">
        <f>YEAR(SalesDataTable[[#This Row],[Order Date]])</f>
        <v>2026</v>
      </c>
      <c r="D2644" s="8" t="str">
        <f>"Q"&amp;ROUNDUP(MONTH(SalesDataTable[[#This Row],[Order Date]])/3,0)</f>
        <v>Q4</v>
      </c>
      <c r="E2644" s="3">
        <f>MONTH(SalesDataTable[[#This Row],[Order Date]])</f>
        <v>12</v>
      </c>
      <c r="F2644" s="3" t="str">
        <f>TEXT(SalesDataTable[[#This Row],[Order Date]],"MMM")</f>
        <v>Dec</v>
      </c>
      <c r="G2644" s="3" t="s">
        <v>11</v>
      </c>
      <c r="H2644" s="3" t="s">
        <v>18</v>
      </c>
      <c r="I2644" s="3" t="s">
        <v>28</v>
      </c>
      <c r="J2644" s="3" t="s">
        <v>3</v>
      </c>
      <c r="K2644" s="3" t="s">
        <v>23</v>
      </c>
      <c r="L2644" s="3" t="s">
        <v>29</v>
      </c>
      <c r="M2644" s="4">
        <v>1</v>
      </c>
      <c r="N2644" s="5">
        <v>195.63</v>
      </c>
      <c r="O2644" s="6">
        <v>0.05</v>
      </c>
      <c r="P2644" s="5">
        <v>102.13</v>
      </c>
      <c r="Q2644" s="5">
        <f t="shared" si="164"/>
        <v>185.84849999999997</v>
      </c>
      <c r="R2644" s="5">
        <f t="shared" si="165"/>
        <v>102.13</v>
      </c>
      <c r="S2644" s="5">
        <f t="shared" si="166"/>
        <v>83.718499999999977</v>
      </c>
      <c r="T2644" s="7">
        <f t="shared" si="167"/>
        <v>0.45046637449320276</v>
      </c>
    </row>
    <row r="2645" spans="1:20" ht="15.5" x14ac:dyDescent="0.35">
      <c r="A2645" s="1">
        <v>1912</v>
      </c>
      <c r="B2645" s="2">
        <v>46378</v>
      </c>
      <c r="C2645" s="3">
        <f>YEAR(SalesDataTable[[#This Row],[Order Date]])</f>
        <v>2026</v>
      </c>
      <c r="D2645" s="8" t="str">
        <f>"Q"&amp;ROUNDUP(MONTH(SalesDataTable[[#This Row],[Order Date]])/3,0)</f>
        <v>Q4</v>
      </c>
      <c r="E2645" s="3">
        <f>MONTH(SalesDataTable[[#This Row],[Order Date]])</f>
        <v>12</v>
      </c>
      <c r="F2645" s="3" t="str">
        <f>TEXT(SalesDataTable[[#This Row],[Order Date]],"MMM")</f>
        <v>Dec</v>
      </c>
      <c r="G2645" s="3" t="s">
        <v>11</v>
      </c>
      <c r="H2645" s="3" t="s">
        <v>25</v>
      </c>
      <c r="I2645" s="3" t="s">
        <v>8</v>
      </c>
      <c r="J2645" s="3" t="s">
        <v>3</v>
      </c>
      <c r="K2645" s="3" t="s">
        <v>14</v>
      </c>
      <c r="L2645" s="3" t="s">
        <v>44</v>
      </c>
      <c r="M2645" s="4">
        <v>10</v>
      </c>
      <c r="N2645" s="5">
        <v>134.86000000000001</v>
      </c>
      <c r="O2645" s="6">
        <v>0.1</v>
      </c>
      <c r="P2645" s="5">
        <v>65.3</v>
      </c>
      <c r="Q2645" s="5">
        <f t="shared" si="164"/>
        <v>1213.7400000000002</v>
      </c>
      <c r="R2645" s="5">
        <f t="shared" si="165"/>
        <v>653</v>
      </c>
      <c r="S2645" s="5">
        <f t="shared" si="166"/>
        <v>560.74000000000024</v>
      </c>
      <c r="T2645" s="7">
        <f t="shared" si="167"/>
        <v>0.46199350767050612</v>
      </c>
    </row>
    <row r="2646" spans="1:20" ht="15.5" x14ac:dyDescent="0.35">
      <c r="A2646" s="1">
        <v>2065</v>
      </c>
      <c r="B2646" s="2">
        <v>46378</v>
      </c>
      <c r="C2646" s="3">
        <f>YEAR(SalesDataTable[[#This Row],[Order Date]])</f>
        <v>2026</v>
      </c>
      <c r="D2646" s="8" t="str">
        <f>"Q"&amp;ROUNDUP(MONTH(SalesDataTable[[#This Row],[Order Date]])/3,0)</f>
        <v>Q4</v>
      </c>
      <c r="E2646" s="3">
        <f>MONTH(SalesDataTable[[#This Row],[Order Date]])</f>
        <v>12</v>
      </c>
      <c r="F2646" s="3" t="str">
        <f>TEXT(SalesDataTable[[#This Row],[Order Date]],"MMM")</f>
        <v>Dec</v>
      </c>
      <c r="G2646" s="3" t="s">
        <v>20</v>
      </c>
      <c r="H2646" s="3" t="s">
        <v>21</v>
      </c>
      <c r="I2646" s="3" t="s">
        <v>2</v>
      </c>
      <c r="J2646" s="3" t="s">
        <v>13</v>
      </c>
      <c r="K2646" s="3" t="s">
        <v>4</v>
      </c>
      <c r="L2646" s="3" t="s">
        <v>5</v>
      </c>
      <c r="M2646" s="4">
        <v>1</v>
      </c>
      <c r="N2646" s="5">
        <v>83.15</v>
      </c>
      <c r="O2646" s="6">
        <v>0</v>
      </c>
      <c r="P2646" s="5">
        <v>42.3</v>
      </c>
      <c r="Q2646" s="5">
        <f t="shared" si="164"/>
        <v>83.15</v>
      </c>
      <c r="R2646" s="5">
        <f t="shared" si="165"/>
        <v>42.3</v>
      </c>
      <c r="S2646" s="5">
        <f t="shared" si="166"/>
        <v>40.850000000000009</v>
      </c>
      <c r="T2646" s="7">
        <f t="shared" si="167"/>
        <v>0.49128081779915822</v>
      </c>
    </row>
    <row r="2647" spans="1:20" ht="15.5" x14ac:dyDescent="0.35">
      <c r="A2647" s="1">
        <v>3136</v>
      </c>
      <c r="B2647" s="2">
        <v>46378</v>
      </c>
      <c r="C2647" s="3">
        <f>YEAR(SalesDataTable[[#This Row],[Order Date]])</f>
        <v>2026</v>
      </c>
      <c r="D2647" s="8" t="str">
        <f>"Q"&amp;ROUNDUP(MONTH(SalesDataTable[[#This Row],[Order Date]])/3,0)</f>
        <v>Q4</v>
      </c>
      <c r="E2647" s="3">
        <f>MONTH(SalesDataTable[[#This Row],[Order Date]])</f>
        <v>12</v>
      </c>
      <c r="F2647" s="3" t="str">
        <f>TEXT(SalesDataTable[[#This Row],[Order Date]],"MMM")</f>
        <v>Dec</v>
      </c>
      <c r="G2647" s="3" t="s">
        <v>6</v>
      </c>
      <c r="H2647" s="3" t="s">
        <v>27</v>
      </c>
      <c r="I2647" s="3" t="s">
        <v>28</v>
      </c>
      <c r="J2647" s="3" t="s">
        <v>16</v>
      </c>
      <c r="K2647" s="3" t="s">
        <v>4</v>
      </c>
      <c r="L2647" s="3" t="s">
        <v>5</v>
      </c>
      <c r="M2647" s="4">
        <v>1</v>
      </c>
      <c r="N2647" s="5">
        <v>81.599999999999994</v>
      </c>
      <c r="O2647" s="6">
        <v>0.15</v>
      </c>
      <c r="P2647" s="5">
        <v>42</v>
      </c>
      <c r="Q2647" s="5">
        <f t="shared" si="164"/>
        <v>69.36</v>
      </c>
      <c r="R2647" s="5">
        <f t="shared" si="165"/>
        <v>42</v>
      </c>
      <c r="S2647" s="5">
        <f t="shared" si="166"/>
        <v>27.36</v>
      </c>
      <c r="T2647" s="7">
        <f t="shared" si="167"/>
        <v>0.3944636678200692</v>
      </c>
    </row>
    <row r="2648" spans="1:20" ht="15.5" x14ac:dyDescent="0.35">
      <c r="A2648" s="1">
        <v>3423</v>
      </c>
      <c r="B2648" s="2">
        <v>46378</v>
      </c>
      <c r="C2648" s="3">
        <f>YEAR(SalesDataTable[[#This Row],[Order Date]])</f>
        <v>2026</v>
      </c>
      <c r="D2648" s="8" t="str">
        <f>"Q"&amp;ROUNDUP(MONTH(SalesDataTable[[#This Row],[Order Date]])/3,0)</f>
        <v>Q4</v>
      </c>
      <c r="E2648" s="3">
        <f>MONTH(SalesDataTable[[#This Row],[Order Date]])</f>
        <v>12</v>
      </c>
      <c r="F2648" s="3" t="str">
        <f>TEXT(SalesDataTable[[#This Row],[Order Date]],"MMM")</f>
        <v>Dec</v>
      </c>
      <c r="G2648" s="3" t="s">
        <v>20</v>
      </c>
      <c r="H2648" s="3" t="s">
        <v>31</v>
      </c>
      <c r="I2648" s="3" t="s">
        <v>19</v>
      </c>
      <c r="J2648" s="3" t="s">
        <v>16</v>
      </c>
      <c r="K2648" s="3" t="s">
        <v>14</v>
      </c>
      <c r="L2648" s="3" t="s">
        <v>32</v>
      </c>
      <c r="M2648" s="4">
        <v>5</v>
      </c>
      <c r="N2648" s="5">
        <v>47.67</v>
      </c>
      <c r="O2648" s="6">
        <v>0.1</v>
      </c>
      <c r="P2648" s="5">
        <v>17.84</v>
      </c>
      <c r="Q2648" s="5">
        <f t="shared" si="164"/>
        <v>214.51500000000001</v>
      </c>
      <c r="R2648" s="5">
        <f t="shared" si="165"/>
        <v>89.2</v>
      </c>
      <c r="S2648" s="5">
        <f t="shared" si="166"/>
        <v>125.31500000000001</v>
      </c>
      <c r="T2648" s="7">
        <f t="shared" si="167"/>
        <v>0.5841782625923595</v>
      </c>
    </row>
    <row r="2649" spans="1:20" ht="15.5" x14ac:dyDescent="0.35">
      <c r="A2649" s="1">
        <v>3746</v>
      </c>
      <c r="B2649" s="2">
        <v>46378</v>
      </c>
      <c r="C2649" s="3">
        <f>YEAR(SalesDataTable[[#This Row],[Order Date]])</f>
        <v>2026</v>
      </c>
      <c r="D2649" s="8" t="str">
        <f>"Q"&amp;ROUNDUP(MONTH(SalesDataTable[[#This Row],[Order Date]])/3,0)</f>
        <v>Q4</v>
      </c>
      <c r="E2649" s="3">
        <f>MONTH(SalesDataTable[[#This Row],[Order Date]])</f>
        <v>12</v>
      </c>
      <c r="F2649" s="3" t="str">
        <f>TEXT(SalesDataTable[[#This Row],[Order Date]],"MMM")</f>
        <v>Dec</v>
      </c>
      <c r="G2649" s="3" t="s">
        <v>20</v>
      </c>
      <c r="H2649" s="3" t="s">
        <v>31</v>
      </c>
      <c r="I2649" s="3" t="s">
        <v>19</v>
      </c>
      <c r="J2649" s="3" t="s">
        <v>16</v>
      </c>
      <c r="K2649" s="3" t="s">
        <v>4</v>
      </c>
      <c r="L2649" s="3" t="s">
        <v>22</v>
      </c>
      <c r="M2649" s="4">
        <v>2</v>
      </c>
      <c r="N2649" s="5">
        <v>50.96</v>
      </c>
      <c r="O2649" s="6">
        <v>0.15</v>
      </c>
      <c r="P2649" s="5">
        <v>22.59</v>
      </c>
      <c r="Q2649" s="5">
        <f t="shared" si="164"/>
        <v>86.632000000000005</v>
      </c>
      <c r="R2649" s="5">
        <f t="shared" si="165"/>
        <v>45.18</v>
      </c>
      <c r="S2649" s="5">
        <f t="shared" si="166"/>
        <v>41.452000000000005</v>
      </c>
      <c r="T2649" s="7">
        <f t="shared" si="167"/>
        <v>0.47848370117277683</v>
      </c>
    </row>
    <row r="2650" spans="1:20" ht="15.5" x14ac:dyDescent="0.35">
      <c r="A2650" s="1">
        <v>1198</v>
      </c>
      <c r="B2650" s="2">
        <v>46379</v>
      </c>
      <c r="C2650" s="3">
        <f>YEAR(SalesDataTable[[#This Row],[Order Date]])</f>
        <v>2026</v>
      </c>
      <c r="D2650" s="8" t="str">
        <f>"Q"&amp;ROUNDUP(MONTH(SalesDataTable[[#This Row],[Order Date]])/3,0)</f>
        <v>Q4</v>
      </c>
      <c r="E2650" s="3">
        <f>MONTH(SalesDataTable[[#This Row],[Order Date]])</f>
        <v>12</v>
      </c>
      <c r="F2650" s="3" t="str">
        <f>TEXT(SalesDataTable[[#This Row],[Order Date]],"MMM")</f>
        <v>Dec</v>
      </c>
      <c r="G2650" s="3" t="s">
        <v>20</v>
      </c>
      <c r="H2650" s="3" t="s">
        <v>31</v>
      </c>
      <c r="I2650" s="3" t="s">
        <v>19</v>
      </c>
      <c r="J2650" s="3" t="s">
        <v>13</v>
      </c>
      <c r="K2650" s="3" t="s">
        <v>14</v>
      </c>
      <c r="L2650" s="3" t="s">
        <v>32</v>
      </c>
      <c r="M2650" s="4">
        <v>5</v>
      </c>
      <c r="N2650" s="5">
        <v>47.69</v>
      </c>
      <c r="O2650" s="6">
        <v>0.05</v>
      </c>
      <c r="P2650" s="5">
        <v>18.23</v>
      </c>
      <c r="Q2650" s="5">
        <f t="shared" si="164"/>
        <v>226.52749999999997</v>
      </c>
      <c r="R2650" s="5">
        <f t="shared" si="165"/>
        <v>91.15</v>
      </c>
      <c r="S2650" s="5">
        <f t="shared" si="166"/>
        <v>135.37749999999997</v>
      </c>
      <c r="T2650" s="7">
        <f t="shared" si="167"/>
        <v>0.59762059794064726</v>
      </c>
    </row>
    <row r="2651" spans="1:20" ht="15.5" x14ac:dyDescent="0.35">
      <c r="A2651" s="1">
        <v>2123</v>
      </c>
      <c r="B2651" s="2">
        <v>46379</v>
      </c>
      <c r="C2651" s="3">
        <f>YEAR(SalesDataTable[[#This Row],[Order Date]])</f>
        <v>2026</v>
      </c>
      <c r="D2651" s="8" t="str">
        <f>"Q"&amp;ROUNDUP(MONTH(SalesDataTable[[#This Row],[Order Date]])/3,0)</f>
        <v>Q4</v>
      </c>
      <c r="E2651" s="3">
        <f>MONTH(SalesDataTable[[#This Row],[Order Date]])</f>
        <v>12</v>
      </c>
      <c r="F2651" s="3" t="str">
        <f>TEXT(SalesDataTable[[#This Row],[Order Date]],"MMM")</f>
        <v>Dec</v>
      </c>
      <c r="G2651" s="3" t="s">
        <v>20</v>
      </c>
      <c r="H2651" s="3" t="s">
        <v>33</v>
      </c>
      <c r="I2651" s="3" t="s">
        <v>2</v>
      </c>
      <c r="J2651" s="3" t="s">
        <v>3</v>
      </c>
      <c r="K2651" s="3" t="s">
        <v>9</v>
      </c>
      <c r="L2651" s="3" t="s">
        <v>10</v>
      </c>
      <c r="M2651" s="4">
        <v>1</v>
      </c>
      <c r="N2651" s="5">
        <v>91.08</v>
      </c>
      <c r="O2651" s="6">
        <v>0.2</v>
      </c>
      <c r="P2651" s="5">
        <v>46.14</v>
      </c>
      <c r="Q2651" s="5">
        <f t="shared" si="164"/>
        <v>72.864000000000004</v>
      </c>
      <c r="R2651" s="5">
        <f t="shared" si="165"/>
        <v>46.14</v>
      </c>
      <c r="S2651" s="5">
        <f t="shared" si="166"/>
        <v>26.724000000000004</v>
      </c>
      <c r="T2651" s="7">
        <f t="shared" si="167"/>
        <v>0.36676548089591571</v>
      </c>
    </row>
    <row r="2652" spans="1:20" ht="15.5" x14ac:dyDescent="0.35">
      <c r="A2652" s="1">
        <v>2586</v>
      </c>
      <c r="B2652" s="2">
        <v>46379</v>
      </c>
      <c r="C2652" s="3">
        <f>YEAR(SalesDataTable[[#This Row],[Order Date]])</f>
        <v>2026</v>
      </c>
      <c r="D2652" s="8" t="str">
        <f>"Q"&amp;ROUNDUP(MONTH(SalesDataTable[[#This Row],[Order Date]])/3,0)</f>
        <v>Q4</v>
      </c>
      <c r="E2652" s="3">
        <f>MONTH(SalesDataTable[[#This Row],[Order Date]])</f>
        <v>12</v>
      </c>
      <c r="F2652" s="3" t="str">
        <f>TEXT(SalesDataTable[[#This Row],[Order Date]],"MMM")</f>
        <v>Dec</v>
      </c>
      <c r="G2652" s="3" t="s">
        <v>6</v>
      </c>
      <c r="H2652" s="3" t="s">
        <v>49</v>
      </c>
      <c r="I2652" s="3" t="s">
        <v>19</v>
      </c>
      <c r="J2652" s="3" t="s">
        <v>13</v>
      </c>
      <c r="K2652" s="3" t="s">
        <v>9</v>
      </c>
      <c r="L2652" s="3" t="s">
        <v>17</v>
      </c>
      <c r="M2652" s="4">
        <v>1</v>
      </c>
      <c r="N2652" s="5">
        <v>143.84</v>
      </c>
      <c r="O2652" s="6">
        <v>0.15</v>
      </c>
      <c r="P2652" s="5">
        <v>78.17</v>
      </c>
      <c r="Q2652" s="5">
        <f t="shared" si="164"/>
        <v>122.264</v>
      </c>
      <c r="R2652" s="5">
        <f t="shared" si="165"/>
        <v>78.17</v>
      </c>
      <c r="S2652" s="5">
        <f t="shared" si="166"/>
        <v>44.093999999999994</v>
      </c>
      <c r="T2652" s="7">
        <f t="shared" si="167"/>
        <v>0.360645815612118</v>
      </c>
    </row>
    <row r="2653" spans="1:20" ht="15.5" x14ac:dyDescent="0.35">
      <c r="A2653" s="1">
        <v>3048</v>
      </c>
      <c r="B2653" s="2">
        <v>46379</v>
      </c>
      <c r="C2653" s="3">
        <f>YEAR(SalesDataTable[[#This Row],[Order Date]])</f>
        <v>2026</v>
      </c>
      <c r="D2653" s="8" t="str">
        <f>"Q"&amp;ROUNDUP(MONTH(SalesDataTable[[#This Row],[Order Date]])/3,0)</f>
        <v>Q4</v>
      </c>
      <c r="E2653" s="3">
        <f>MONTH(SalesDataTable[[#This Row],[Order Date]])</f>
        <v>12</v>
      </c>
      <c r="F2653" s="3" t="str">
        <f>TEXT(SalesDataTable[[#This Row],[Order Date]],"MMM")</f>
        <v>Dec</v>
      </c>
      <c r="G2653" s="3" t="s">
        <v>6</v>
      </c>
      <c r="H2653" s="3" t="s">
        <v>27</v>
      </c>
      <c r="I2653" s="3" t="s">
        <v>2</v>
      </c>
      <c r="J2653" s="3" t="s">
        <v>13</v>
      </c>
      <c r="K2653" s="3" t="s">
        <v>4</v>
      </c>
      <c r="L2653" s="3" t="s">
        <v>30</v>
      </c>
      <c r="M2653" s="4">
        <v>1</v>
      </c>
      <c r="N2653" s="5">
        <v>102.66</v>
      </c>
      <c r="O2653" s="6">
        <v>0.05</v>
      </c>
      <c r="P2653" s="5">
        <v>49.2</v>
      </c>
      <c r="Q2653" s="5">
        <f t="shared" si="164"/>
        <v>97.526999999999987</v>
      </c>
      <c r="R2653" s="5">
        <f t="shared" si="165"/>
        <v>49.2</v>
      </c>
      <c r="S2653" s="5">
        <f t="shared" si="166"/>
        <v>48.326999999999984</v>
      </c>
      <c r="T2653" s="7">
        <f t="shared" si="167"/>
        <v>0.4955243163431664</v>
      </c>
    </row>
    <row r="2654" spans="1:20" ht="15.5" x14ac:dyDescent="0.35">
      <c r="A2654" s="1">
        <v>3838</v>
      </c>
      <c r="B2654" s="2">
        <v>46379</v>
      </c>
      <c r="C2654" s="3">
        <f>YEAR(SalesDataTable[[#This Row],[Order Date]])</f>
        <v>2026</v>
      </c>
      <c r="D2654" s="8" t="str">
        <f>"Q"&amp;ROUNDUP(MONTH(SalesDataTable[[#This Row],[Order Date]])/3,0)</f>
        <v>Q4</v>
      </c>
      <c r="E2654" s="3">
        <f>MONTH(SalesDataTable[[#This Row],[Order Date]])</f>
        <v>12</v>
      </c>
      <c r="F2654" s="3" t="str">
        <f>TEXT(SalesDataTable[[#This Row],[Order Date]],"MMM")</f>
        <v>Dec</v>
      </c>
      <c r="G2654" s="3" t="s">
        <v>6</v>
      </c>
      <c r="H2654" s="3" t="s">
        <v>41</v>
      </c>
      <c r="I2654" s="3" t="s">
        <v>19</v>
      </c>
      <c r="J2654" s="3" t="s">
        <v>13</v>
      </c>
      <c r="K2654" s="3" t="s">
        <v>34</v>
      </c>
      <c r="L2654" s="3" t="s">
        <v>35</v>
      </c>
      <c r="M2654" s="4">
        <v>2</v>
      </c>
      <c r="N2654" s="5">
        <v>40.32</v>
      </c>
      <c r="O2654" s="6">
        <v>0</v>
      </c>
      <c r="P2654" s="5">
        <v>14.39</v>
      </c>
      <c r="Q2654" s="5">
        <f t="shared" si="164"/>
        <v>80.64</v>
      </c>
      <c r="R2654" s="5">
        <f t="shared" si="165"/>
        <v>28.78</v>
      </c>
      <c r="S2654" s="5">
        <f t="shared" si="166"/>
        <v>51.86</v>
      </c>
      <c r="T2654" s="7">
        <f t="shared" si="167"/>
        <v>0.64310515873015872</v>
      </c>
    </row>
    <row r="2655" spans="1:20" ht="15.5" x14ac:dyDescent="0.35">
      <c r="A2655" s="1">
        <v>4718</v>
      </c>
      <c r="B2655" s="2">
        <v>46379</v>
      </c>
      <c r="C2655" s="3">
        <f>YEAR(SalesDataTable[[#This Row],[Order Date]])</f>
        <v>2026</v>
      </c>
      <c r="D2655" s="8" t="str">
        <f>"Q"&amp;ROUNDUP(MONTH(SalesDataTable[[#This Row],[Order Date]])/3,0)</f>
        <v>Q4</v>
      </c>
      <c r="E2655" s="3">
        <f>MONTH(SalesDataTable[[#This Row],[Order Date]])</f>
        <v>12</v>
      </c>
      <c r="F2655" s="3" t="str">
        <f>TEXT(SalesDataTable[[#This Row],[Order Date]],"MMM")</f>
        <v>Dec</v>
      </c>
      <c r="G2655" s="3" t="s">
        <v>0</v>
      </c>
      <c r="H2655" s="3" t="s">
        <v>1</v>
      </c>
      <c r="I2655" s="3" t="s">
        <v>19</v>
      </c>
      <c r="J2655" s="3" t="s">
        <v>3</v>
      </c>
      <c r="K2655" s="3" t="s">
        <v>9</v>
      </c>
      <c r="L2655" s="3" t="s">
        <v>37</v>
      </c>
      <c r="M2655" s="4">
        <v>1</v>
      </c>
      <c r="N2655" s="5">
        <v>157.58000000000001</v>
      </c>
      <c r="O2655" s="6">
        <v>0.1</v>
      </c>
      <c r="P2655" s="5">
        <v>80.37</v>
      </c>
      <c r="Q2655" s="5">
        <f t="shared" si="164"/>
        <v>141.822</v>
      </c>
      <c r="R2655" s="5">
        <f t="shared" si="165"/>
        <v>80.37</v>
      </c>
      <c r="S2655" s="5">
        <f t="shared" si="166"/>
        <v>61.451999999999998</v>
      </c>
      <c r="T2655" s="7">
        <f t="shared" si="167"/>
        <v>0.43330371874603374</v>
      </c>
    </row>
    <row r="2656" spans="1:20" ht="15.5" x14ac:dyDescent="0.35">
      <c r="A2656" s="1">
        <v>4844</v>
      </c>
      <c r="B2656" s="2">
        <v>46379</v>
      </c>
      <c r="C2656" s="3">
        <f>YEAR(SalesDataTable[[#This Row],[Order Date]])</f>
        <v>2026</v>
      </c>
      <c r="D2656" s="8" t="str">
        <f>"Q"&amp;ROUNDUP(MONTH(SalesDataTable[[#This Row],[Order Date]])/3,0)</f>
        <v>Q4</v>
      </c>
      <c r="E2656" s="3">
        <f>MONTH(SalesDataTable[[#This Row],[Order Date]])</f>
        <v>12</v>
      </c>
      <c r="F2656" s="3" t="str">
        <f>TEXT(SalesDataTable[[#This Row],[Order Date]],"MMM")</f>
        <v>Dec</v>
      </c>
      <c r="G2656" s="3" t="s">
        <v>6</v>
      </c>
      <c r="H2656" s="3" t="s">
        <v>49</v>
      </c>
      <c r="I2656" s="3" t="s">
        <v>2</v>
      </c>
      <c r="J2656" s="3" t="s">
        <v>13</v>
      </c>
      <c r="K2656" s="3" t="s">
        <v>34</v>
      </c>
      <c r="L2656" s="3" t="s">
        <v>42</v>
      </c>
      <c r="M2656" s="4">
        <v>1</v>
      </c>
      <c r="N2656" s="5">
        <v>36.4</v>
      </c>
      <c r="O2656" s="6">
        <v>0</v>
      </c>
      <c r="P2656" s="5">
        <v>14.22</v>
      </c>
      <c r="Q2656" s="5">
        <f t="shared" si="164"/>
        <v>36.4</v>
      </c>
      <c r="R2656" s="5">
        <f t="shared" si="165"/>
        <v>14.22</v>
      </c>
      <c r="S2656" s="5">
        <f t="shared" si="166"/>
        <v>22.18</v>
      </c>
      <c r="T2656" s="7">
        <f t="shared" si="167"/>
        <v>0.6093406593406594</v>
      </c>
    </row>
    <row r="2657" spans="1:20" ht="15.5" x14ac:dyDescent="0.35">
      <c r="A2657" s="1">
        <v>678</v>
      </c>
      <c r="B2657" s="2">
        <v>46380</v>
      </c>
      <c r="C2657" s="3">
        <f>YEAR(SalesDataTable[[#This Row],[Order Date]])</f>
        <v>2026</v>
      </c>
      <c r="D2657" s="8" t="str">
        <f>"Q"&amp;ROUNDUP(MONTH(SalesDataTable[[#This Row],[Order Date]])/3,0)</f>
        <v>Q4</v>
      </c>
      <c r="E2657" s="3">
        <f>MONTH(SalesDataTable[[#This Row],[Order Date]])</f>
        <v>12</v>
      </c>
      <c r="F2657" s="3" t="str">
        <f>TEXT(SalesDataTable[[#This Row],[Order Date]],"MMM")</f>
        <v>Dec</v>
      </c>
      <c r="G2657" s="3" t="s">
        <v>6</v>
      </c>
      <c r="H2657" s="3" t="s">
        <v>41</v>
      </c>
      <c r="I2657" s="3" t="s">
        <v>2</v>
      </c>
      <c r="J2657" s="3" t="s">
        <v>16</v>
      </c>
      <c r="K2657" s="3" t="s">
        <v>9</v>
      </c>
      <c r="L2657" s="3" t="s">
        <v>17</v>
      </c>
      <c r="M2657" s="4">
        <v>1</v>
      </c>
      <c r="N2657" s="5">
        <v>142.15</v>
      </c>
      <c r="O2657" s="6">
        <v>0.05</v>
      </c>
      <c r="P2657" s="5">
        <v>80.5</v>
      </c>
      <c r="Q2657" s="5">
        <f t="shared" si="164"/>
        <v>135.04249999999999</v>
      </c>
      <c r="R2657" s="5">
        <f t="shared" si="165"/>
        <v>80.5</v>
      </c>
      <c r="S2657" s="5">
        <f t="shared" si="166"/>
        <v>54.54249999999999</v>
      </c>
      <c r="T2657" s="7">
        <f t="shared" si="167"/>
        <v>0.40389136753244342</v>
      </c>
    </row>
    <row r="2658" spans="1:20" ht="15.5" x14ac:dyDescent="0.35">
      <c r="A2658" s="1">
        <v>1706</v>
      </c>
      <c r="B2658" s="2">
        <v>46380</v>
      </c>
      <c r="C2658" s="3">
        <f>YEAR(SalesDataTable[[#This Row],[Order Date]])</f>
        <v>2026</v>
      </c>
      <c r="D2658" s="8" t="str">
        <f>"Q"&amp;ROUNDUP(MONTH(SalesDataTable[[#This Row],[Order Date]])/3,0)</f>
        <v>Q4</v>
      </c>
      <c r="E2658" s="3">
        <f>MONTH(SalesDataTable[[#This Row],[Order Date]])</f>
        <v>12</v>
      </c>
      <c r="F2658" s="3" t="str">
        <f>TEXT(SalesDataTable[[#This Row],[Order Date]],"MMM")</f>
        <v>Dec</v>
      </c>
      <c r="G2658" s="3" t="s">
        <v>0</v>
      </c>
      <c r="H2658" s="3" t="s">
        <v>1</v>
      </c>
      <c r="I2658" s="3" t="s">
        <v>2</v>
      </c>
      <c r="J2658" s="3" t="s">
        <v>3</v>
      </c>
      <c r="K2658" s="3" t="s">
        <v>23</v>
      </c>
      <c r="L2658" s="3" t="s">
        <v>24</v>
      </c>
      <c r="M2658" s="4">
        <v>2</v>
      </c>
      <c r="N2658" s="5">
        <v>332.38</v>
      </c>
      <c r="O2658" s="6">
        <v>0.05</v>
      </c>
      <c r="P2658" s="5">
        <v>192.16</v>
      </c>
      <c r="Q2658" s="5">
        <f t="shared" si="164"/>
        <v>631.52199999999993</v>
      </c>
      <c r="R2658" s="5">
        <f t="shared" si="165"/>
        <v>384.32</v>
      </c>
      <c r="S2658" s="5">
        <f t="shared" si="166"/>
        <v>247.20199999999994</v>
      </c>
      <c r="T2658" s="7">
        <f t="shared" si="167"/>
        <v>0.39143846136793331</v>
      </c>
    </row>
    <row r="2659" spans="1:20" ht="15.5" x14ac:dyDescent="0.35">
      <c r="A2659" s="1">
        <v>3034</v>
      </c>
      <c r="B2659" s="2">
        <v>46380</v>
      </c>
      <c r="C2659" s="3">
        <f>YEAR(SalesDataTable[[#This Row],[Order Date]])</f>
        <v>2026</v>
      </c>
      <c r="D2659" s="8" t="str">
        <f>"Q"&amp;ROUNDUP(MONTH(SalesDataTable[[#This Row],[Order Date]])/3,0)</f>
        <v>Q4</v>
      </c>
      <c r="E2659" s="3">
        <f>MONTH(SalesDataTable[[#This Row],[Order Date]])</f>
        <v>12</v>
      </c>
      <c r="F2659" s="3" t="str">
        <f>TEXT(SalesDataTable[[#This Row],[Order Date]],"MMM")</f>
        <v>Dec</v>
      </c>
      <c r="G2659" s="3" t="s">
        <v>6</v>
      </c>
      <c r="H2659" s="3" t="s">
        <v>7</v>
      </c>
      <c r="I2659" s="3" t="s">
        <v>19</v>
      </c>
      <c r="J2659" s="3" t="s">
        <v>13</v>
      </c>
      <c r="K2659" s="3" t="s">
        <v>23</v>
      </c>
      <c r="L2659" s="3" t="s">
        <v>51</v>
      </c>
      <c r="M2659" s="4">
        <v>1</v>
      </c>
      <c r="N2659" s="5">
        <v>122.18</v>
      </c>
      <c r="O2659" s="6">
        <v>0.15</v>
      </c>
      <c r="P2659" s="5">
        <v>61.28</v>
      </c>
      <c r="Q2659" s="5">
        <f t="shared" si="164"/>
        <v>103.85300000000001</v>
      </c>
      <c r="R2659" s="5">
        <f t="shared" si="165"/>
        <v>61.28</v>
      </c>
      <c r="S2659" s="5">
        <f t="shared" si="166"/>
        <v>42.573000000000008</v>
      </c>
      <c r="T2659" s="7">
        <f t="shared" si="167"/>
        <v>0.40993519686479934</v>
      </c>
    </row>
    <row r="2660" spans="1:20" ht="15.5" x14ac:dyDescent="0.35">
      <c r="A2660" s="1">
        <v>3883</v>
      </c>
      <c r="B2660" s="2">
        <v>46380</v>
      </c>
      <c r="C2660" s="3">
        <f>YEAR(SalesDataTable[[#This Row],[Order Date]])</f>
        <v>2026</v>
      </c>
      <c r="D2660" s="8" t="str">
        <f>"Q"&amp;ROUNDUP(MONTH(SalesDataTable[[#This Row],[Order Date]])/3,0)</f>
        <v>Q4</v>
      </c>
      <c r="E2660" s="3">
        <f>MONTH(SalesDataTable[[#This Row],[Order Date]])</f>
        <v>12</v>
      </c>
      <c r="F2660" s="3" t="str">
        <f>TEXT(SalesDataTable[[#This Row],[Order Date]],"MMM")</f>
        <v>Dec</v>
      </c>
      <c r="G2660" s="3" t="s">
        <v>0</v>
      </c>
      <c r="H2660" s="3" t="s">
        <v>1</v>
      </c>
      <c r="I2660" s="3" t="s">
        <v>2</v>
      </c>
      <c r="J2660" s="3" t="s">
        <v>13</v>
      </c>
      <c r="K2660" s="3" t="s">
        <v>23</v>
      </c>
      <c r="L2660" s="3" t="s">
        <v>51</v>
      </c>
      <c r="M2660" s="4">
        <v>1</v>
      </c>
      <c r="N2660" s="5">
        <v>125.66</v>
      </c>
      <c r="O2660" s="6">
        <v>0.15</v>
      </c>
      <c r="P2660" s="5">
        <v>60.6</v>
      </c>
      <c r="Q2660" s="5">
        <f t="shared" si="164"/>
        <v>106.81099999999999</v>
      </c>
      <c r="R2660" s="5">
        <f t="shared" si="165"/>
        <v>60.6</v>
      </c>
      <c r="S2660" s="5">
        <f t="shared" si="166"/>
        <v>46.210999999999991</v>
      </c>
      <c r="T2660" s="7">
        <f t="shared" si="167"/>
        <v>0.43264270533933763</v>
      </c>
    </row>
    <row r="2661" spans="1:20" ht="15.5" x14ac:dyDescent="0.35">
      <c r="A2661" s="1">
        <v>4342</v>
      </c>
      <c r="B2661" s="2">
        <v>46380</v>
      </c>
      <c r="C2661" s="3">
        <f>YEAR(SalesDataTable[[#This Row],[Order Date]])</f>
        <v>2026</v>
      </c>
      <c r="D2661" s="8" t="str">
        <f>"Q"&amp;ROUNDUP(MONTH(SalesDataTable[[#This Row],[Order Date]])/3,0)</f>
        <v>Q4</v>
      </c>
      <c r="E2661" s="3">
        <f>MONTH(SalesDataTable[[#This Row],[Order Date]])</f>
        <v>12</v>
      </c>
      <c r="F2661" s="3" t="str">
        <f>TEXT(SalesDataTable[[#This Row],[Order Date]],"MMM")</f>
        <v>Dec</v>
      </c>
      <c r="G2661" s="3" t="s">
        <v>20</v>
      </c>
      <c r="H2661" s="3" t="s">
        <v>21</v>
      </c>
      <c r="I2661" s="3" t="s">
        <v>2</v>
      </c>
      <c r="J2661" s="3" t="s">
        <v>3</v>
      </c>
      <c r="K2661" s="3" t="s">
        <v>14</v>
      </c>
      <c r="L2661" s="3" t="s">
        <v>32</v>
      </c>
      <c r="M2661" s="4">
        <v>2</v>
      </c>
      <c r="N2661" s="5">
        <v>47.38</v>
      </c>
      <c r="O2661" s="6">
        <v>0.05</v>
      </c>
      <c r="P2661" s="5">
        <v>18.850000000000001</v>
      </c>
      <c r="Q2661" s="5">
        <f t="shared" si="164"/>
        <v>90.022000000000006</v>
      </c>
      <c r="R2661" s="5">
        <f t="shared" si="165"/>
        <v>37.700000000000003</v>
      </c>
      <c r="S2661" s="5">
        <f t="shared" si="166"/>
        <v>52.322000000000003</v>
      </c>
      <c r="T2661" s="7">
        <f t="shared" si="167"/>
        <v>0.58121348114905247</v>
      </c>
    </row>
    <row r="2662" spans="1:20" ht="15.5" x14ac:dyDescent="0.35">
      <c r="A2662" s="1">
        <v>4468</v>
      </c>
      <c r="B2662" s="2">
        <v>46380</v>
      </c>
      <c r="C2662" s="3">
        <f>YEAR(SalesDataTable[[#This Row],[Order Date]])</f>
        <v>2026</v>
      </c>
      <c r="D2662" s="8" t="str">
        <f>"Q"&amp;ROUNDUP(MONTH(SalesDataTable[[#This Row],[Order Date]])/3,0)</f>
        <v>Q4</v>
      </c>
      <c r="E2662" s="3">
        <f>MONTH(SalesDataTable[[#This Row],[Order Date]])</f>
        <v>12</v>
      </c>
      <c r="F2662" s="3" t="str">
        <f>TEXT(SalesDataTable[[#This Row],[Order Date]],"MMM")</f>
        <v>Dec</v>
      </c>
      <c r="G2662" s="3" t="s">
        <v>0</v>
      </c>
      <c r="H2662" s="3" t="s">
        <v>1</v>
      </c>
      <c r="I2662" s="3" t="s">
        <v>2</v>
      </c>
      <c r="J2662" s="3" t="s">
        <v>16</v>
      </c>
      <c r="K2662" s="3" t="s">
        <v>23</v>
      </c>
      <c r="L2662" s="3" t="s">
        <v>40</v>
      </c>
      <c r="M2662" s="4">
        <v>1</v>
      </c>
      <c r="N2662" s="5">
        <v>80.8</v>
      </c>
      <c r="O2662" s="6">
        <v>0.05</v>
      </c>
      <c r="P2662" s="5">
        <v>38.33</v>
      </c>
      <c r="Q2662" s="5">
        <f t="shared" si="164"/>
        <v>76.759999999999991</v>
      </c>
      <c r="R2662" s="5">
        <f t="shared" si="165"/>
        <v>38.33</v>
      </c>
      <c r="S2662" s="5">
        <f t="shared" si="166"/>
        <v>38.429999999999993</v>
      </c>
      <c r="T2662" s="7">
        <f t="shared" si="167"/>
        <v>0.50065138092756645</v>
      </c>
    </row>
    <row r="2663" spans="1:20" ht="15.5" x14ac:dyDescent="0.35">
      <c r="A2663" s="1">
        <v>7</v>
      </c>
      <c r="B2663" s="2">
        <v>46381</v>
      </c>
      <c r="C2663" s="3">
        <f>YEAR(SalesDataTable[[#This Row],[Order Date]])</f>
        <v>2026</v>
      </c>
      <c r="D2663" s="8" t="str">
        <f>"Q"&amp;ROUNDUP(MONTH(SalesDataTable[[#This Row],[Order Date]])/3,0)</f>
        <v>Q4</v>
      </c>
      <c r="E2663" s="3">
        <f>MONTH(SalesDataTable[[#This Row],[Order Date]])</f>
        <v>12</v>
      </c>
      <c r="F2663" s="3" t="str">
        <f>TEXT(SalesDataTable[[#This Row],[Order Date]],"MMM")</f>
        <v>Dec</v>
      </c>
      <c r="G2663" s="3" t="s">
        <v>20</v>
      </c>
      <c r="H2663" s="3" t="s">
        <v>33</v>
      </c>
      <c r="I2663" s="3" t="s">
        <v>2</v>
      </c>
      <c r="J2663" s="3" t="s">
        <v>3</v>
      </c>
      <c r="K2663" s="3" t="s">
        <v>4</v>
      </c>
      <c r="L2663" s="3" t="s">
        <v>30</v>
      </c>
      <c r="M2663" s="4">
        <v>5</v>
      </c>
      <c r="N2663" s="5">
        <v>103.52</v>
      </c>
      <c r="O2663" s="6">
        <v>0.1</v>
      </c>
      <c r="P2663" s="5">
        <v>49.1</v>
      </c>
      <c r="Q2663" s="5">
        <f t="shared" si="164"/>
        <v>465.84000000000003</v>
      </c>
      <c r="R2663" s="5">
        <f t="shared" si="165"/>
        <v>245.5</v>
      </c>
      <c r="S2663" s="5">
        <f t="shared" si="166"/>
        <v>220.34000000000003</v>
      </c>
      <c r="T2663" s="7">
        <f t="shared" si="167"/>
        <v>0.47299501974927016</v>
      </c>
    </row>
    <row r="2664" spans="1:20" ht="15.5" x14ac:dyDescent="0.35">
      <c r="A2664" s="1">
        <v>658</v>
      </c>
      <c r="B2664" s="2">
        <v>46381</v>
      </c>
      <c r="C2664" s="3">
        <f>YEAR(SalesDataTable[[#This Row],[Order Date]])</f>
        <v>2026</v>
      </c>
      <c r="D2664" s="8" t="str">
        <f>"Q"&amp;ROUNDUP(MONTH(SalesDataTable[[#This Row],[Order Date]])/3,0)</f>
        <v>Q4</v>
      </c>
      <c r="E2664" s="3">
        <f>MONTH(SalesDataTable[[#This Row],[Order Date]])</f>
        <v>12</v>
      </c>
      <c r="F2664" s="3" t="str">
        <f>TEXT(SalesDataTable[[#This Row],[Order Date]],"MMM")</f>
        <v>Dec</v>
      </c>
      <c r="G2664" s="3" t="s">
        <v>6</v>
      </c>
      <c r="H2664" s="3" t="s">
        <v>27</v>
      </c>
      <c r="I2664" s="3" t="s">
        <v>19</v>
      </c>
      <c r="J2664" s="3" t="s">
        <v>16</v>
      </c>
      <c r="K2664" s="3" t="s">
        <v>9</v>
      </c>
      <c r="L2664" s="3" t="s">
        <v>37</v>
      </c>
      <c r="M2664" s="4">
        <v>2</v>
      </c>
      <c r="N2664" s="5">
        <v>153.38999999999999</v>
      </c>
      <c r="O2664" s="6">
        <v>0.05</v>
      </c>
      <c r="P2664" s="5">
        <v>78.06</v>
      </c>
      <c r="Q2664" s="5">
        <f t="shared" si="164"/>
        <v>291.44099999999997</v>
      </c>
      <c r="R2664" s="5">
        <f t="shared" si="165"/>
        <v>156.12</v>
      </c>
      <c r="S2664" s="5">
        <f t="shared" si="166"/>
        <v>135.32099999999997</v>
      </c>
      <c r="T2664" s="7">
        <f t="shared" si="167"/>
        <v>0.46431696295305047</v>
      </c>
    </row>
    <row r="2665" spans="1:20" ht="15.5" x14ac:dyDescent="0.35">
      <c r="A2665" s="1">
        <v>1192</v>
      </c>
      <c r="B2665" s="2">
        <v>46381</v>
      </c>
      <c r="C2665" s="3">
        <f>YEAR(SalesDataTable[[#This Row],[Order Date]])</f>
        <v>2026</v>
      </c>
      <c r="D2665" s="8" t="str">
        <f>"Q"&amp;ROUNDUP(MONTH(SalesDataTable[[#This Row],[Order Date]])/3,0)</f>
        <v>Q4</v>
      </c>
      <c r="E2665" s="3">
        <f>MONTH(SalesDataTable[[#This Row],[Order Date]])</f>
        <v>12</v>
      </c>
      <c r="F2665" s="3" t="str">
        <f>TEXT(SalesDataTable[[#This Row],[Order Date]],"MMM")</f>
        <v>Dec</v>
      </c>
      <c r="G2665" s="3" t="s">
        <v>20</v>
      </c>
      <c r="H2665" s="3" t="s">
        <v>47</v>
      </c>
      <c r="I2665" s="3" t="s">
        <v>8</v>
      </c>
      <c r="J2665" s="3" t="s">
        <v>16</v>
      </c>
      <c r="K2665" s="3" t="s">
        <v>34</v>
      </c>
      <c r="L2665" s="3" t="s">
        <v>35</v>
      </c>
      <c r="M2665" s="4">
        <v>6</v>
      </c>
      <c r="N2665" s="5">
        <v>39.49</v>
      </c>
      <c r="O2665" s="6">
        <v>0.05</v>
      </c>
      <c r="P2665" s="5">
        <v>14.49</v>
      </c>
      <c r="Q2665" s="5">
        <f t="shared" si="164"/>
        <v>225.09299999999999</v>
      </c>
      <c r="R2665" s="5">
        <f t="shared" si="165"/>
        <v>86.94</v>
      </c>
      <c r="S2665" s="5">
        <f t="shared" si="166"/>
        <v>138.15299999999999</v>
      </c>
      <c r="T2665" s="7">
        <f t="shared" si="167"/>
        <v>0.61375964601298127</v>
      </c>
    </row>
    <row r="2666" spans="1:20" ht="15.5" x14ac:dyDescent="0.35">
      <c r="A2666" s="1">
        <v>3852</v>
      </c>
      <c r="B2666" s="2">
        <v>46381</v>
      </c>
      <c r="C2666" s="3">
        <f>YEAR(SalesDataTable[[#This Row],[Order Date]])</f>
        <v>2026</v>
      </c>
      <c r="D2666" s="8" t="str">
        <f>"Q"&amp;ROUNDUP(MONTH(SalesDataTable[[#This Row],[Order Date]])/3,0)</f>
        <v>Q4</v>
      </c>
      <c r="E2666" s="3">
        <f>MONTH(SalesDataTable[[#This Row],[Order Date]])</f>
        <v>12</v>
      </c>
      <c r="F2666" s="3" t="str">
        <f>TEXT(SalesDataTable[[#This Row],[Order Date]],"MMM")</f>
        <v>Dec</v>
      </c>
      <c r="G2666" s="3" t="s">
        <v>11</v>
      </c>
      <c r="H2666" s="3" t="s">
        <v>12</v>
      </c>
      <c r="I2666" s="3" t="s">
        <v>19</v>
      </c>
      <c r="J2666" s="3" t="s">
        <v>16</v>
      </c>
      <c r="K2666" s="3" t="s">
        <v>34</v>
      </c>
      <c r="L2666" s="3" t="s">
        <v>42</v>
      </c>
      <c r="M2666" s="4">
        <v>1</v>
      </c>
      <c r="N2666" s="5">
        <v>35.54</v>
      </c>
      <c r="O2666" s="6">
        <v>0.1</v>
      </c>
      <c r="P2666" s="5">
        <v>13.63</v>
      </c>
      <c r="Q2666" s="5">
        <f t="shared" si="164"/>
        <v>31.986000000000001</v>
      </c>
      <c r="R2666" s="5">
        <f t="shared" si="165"/>
        <v>13.63</v>
      </c>
      <c r="S2666" s="5">
        <f t="shared" si="166"/>
        <v>18.356000000000002</v>
      </c>
      <c r="T2666" s="7">
        <f t="shared" si="167"/>
        <v>0.5738760707809667</v>
      </c>
    </row>
    <row r="2667" spans="1:20" ht="15.5" x14ac:dyDescent="0.35">
      <c r="A2667" s="1">
        <v>4507</v>
      </c>
      <c r="B2667" s="2">
        <v>46381</v>
      </c>
      <c r="C2667" s="3">
        <f>YEAR(SalesDataTable[[#This Row],[Order Date]])</f>
        <v>2026</v>
      </c>
      <c r="D2667" s="8" t="str">
        <f>"Q"&amp;ROUNDUP(MONTH(SalesDataTable[[#This Row],[Order Date]])/3,0)</f>
        <v>Q4</v>
      </c>
      <c r="E2667" s="3">
        <f>MONTH(SalesDataTable[[#This Row],[Order Date]])</f>
        <v>12</v>
      </c>
      <c r="F2667" s="3" t="str">
        <f>TEXT(SalesDataTable[[#This Row],[Order Date]],"MMM")</f>
        <v>Dec</v>
      </c>
      <c r="G2667" s="3" t="s">
        <v>6</v>
      </c>
      <c r="H2667" s="3" t="s">
        <v>43</v>
      </c>
      <c r="I2667" s="3" t="s">
        <v>28</v>
      </c>
      <c r="J2667" s="3" t="s">
        <v>3</v>
      </c>
      <c r="K2667" s="3" t="s">
        <v>14</v>
      </c>
      <c r="L2667" s="3" t="s">
        <v>48</v>
      </c>
      <c r="M2667" s="4">
        <v>2</v>
      </c>
      <c r="N2667" s="5">
        <v>167.21</v>
      </c>
      <c r="O2667" s="6">
        <v>0.05</v>
      </c>
      <c r="P2667" s="5">
        <v>88.23</v>
      </c>
      <c r="Q2667" s="5">
        <f t="shared" si="164"/>
        <v>317.69900000000001</v>
      </c>
      <c r="R2667" s="5">
        <f t="shared" si="165"/>
        <v>176.46</v>
      </c>
      <c r="S2667" s="5">
        <f t="shared" si="166"/>
        <v>141.239</v>
      </c>
      <c r="T2667" s="7">
        <f t="shared" si="167"/>
        <v>0.44456860109726504</v>
      </c>
    </row>
    <row r="2668" spans="1:20" ht="15.5" x14ac:dyDescent="0.35">
      <c r="A2668" s="1">
        <v>260</v>
      </c>
      <c r="B2668" s="2">
        <v>46382</v>
      </c>
      <c r="C2668" s="3">
        <f>YEAR(SalesDataTable[[#This Row],[Order Date]])</f>
        <v>2026</v>
      </c>
      <c r="D2668" s="8" t="str">
        <f>"Q"&amp;ROUNDUP(MONTH(SalesDataTable[[#This Row],[Order Date]])/3,0)</f>
        <v>Q4</v>
      </c>
      <c r="E2668" s="3">
        <f>MONTH(SalesDataTable[[#This Row],[Order Date]])</f>
        <v>12</v>
      </c>
      <c r="F2668" s="3" t="str">
        <f>TEXT(SalesDataTable[[#This Row],[Order Date]],"MMM")</f>
        <v>Dec</v>
      </c>
      <c r="G2668" s="3" t="s">
        <v>11</v>
      </c>
      <c r="H2668" s="3" t="s">
        <v>12</v>
      </c>
      <c r="I2668" s="3" t="s">
        <v>2</v>
      </c>
      <c r="J2668" s="3" t="s">
        <v>16</v>
      </c>
      <c r="K2668" s="3" t="s">
        <v>9</v>
      </c>
      <c r="L2668" s="3" t="s">
        <v>46</v>
      </c>
      <c r="M2668" s="4">
        <v>1</v>
      </c>
      <c r="N2668" s="5">
        <v>71.89</v>
      </c>
      <c r="O2668" s="6">
        <v>0.1</v>
      </c>
      <c r="P2668" s="5">
        <v>31.88</v>
      </c>
      <c r="Q2668" s="5">
        <f t="shared" si="164"/>
        <v>64.701000000000008</v>
      </c>
      <c r="R2668" s="5">
        <f t="shared" si="165"/>
        <v>31.88</v>
      </c>
      <c r="S2668" s="5">
        <f t="shared" si="166"/>
        <v>32.821000000000012</v>
      </c>
      <c r="T2668" s="7">
        <f t="shared" si="167"/>
        <v>0.50727191233520363</v>
      </c>
    </row>
    <row r="2669" spans="1:20" ht="15.5" x14ac:dyDescent="0.35">
      <c r="A2669" s="1">
        <v>1659</v>
      </c>
      <c r="B2669" s="2">
        <v>46382</v>
      </c>
      <c r="C2669" s="3">
        <f>YEAR(SalesDataTable[[#This Row],[Order Date]])</f>
        <v>2026</v>
      </c>
      <c r="D2669" s="8" t="str">
        <f>"Q"&amp;ROUNDUP(MONTH(SalesDataTable[[#This Row],[Order Date]])/3,0)</f>
        <v>Q4</v>
      </c>
      <c r="E2669" s="3">
        <f>MONTH(SalesDataTable[[#This Row],[Order Date]])</f>
        <v>12</v>
      </c>
      <c r="F2669" s="3" t="str">
        <f>TEXT(SalesDataTable[[#This Row],[Order Date]],"MMM")</f>
        <v>Dec</v>
      </c>
      <c r="G2669" s="3" t="s">
        <v>0</v>
      </c>
      <c r="H2669" s="3" t="s">
        <v>50</v>
      </c>
      <c r="I2669" s="3" t="s">
        <v>19</v>
      </c>
      <c r="J2669" s="3" t="s">
        <v>13</v>
      </c>
      <c r="K2669" s="3" t="s">
        <v>14</v>
      </c>
      <c r="L2669" s="3" t="s">
        <v>44</v>
      </c>
      <c r="M2669" s="4">
        <v>1</v>
      </c>
      <c r="N2669" s="5">
        <v>133.56</v>
      </c>
      <c r="O2669" s="6">
        <v>0.05</v>
      </c>
      <c r="P2669" s="5">
        <v>68.739999999999995</v>
      </c>
      <c r="Q2669" s="5">
        <f t="shared" si="164"/>
        <v>126.88199999999999</v>
      </c>
      <c r="R2669" s="5">
        <f t="shared" si="165"/>
        <v>68.739999999999995</v>
      </c>
      <c r="S2669" s="5">
        <f t="shared" si="166"/>
        <v>58.141999999999996</v>
      </c>
      <c r="T2669" s="7">
        <f t="shared" si="167"/>
        <v>0.4582367869358932</v>
      </c>
    </row>
    <row r="2670" spans="1:20" ht="15.5" x14ac:dyDescent="0.35">
      <c r="A2670" s="1">
        <v>3188</v>
      </c>
      <c r="B2670" s="2">
        <v>46382</v>
      </c>
      <c r="C2670" s="3">
        <f>YEAR(SalesDataTable[[#This Row],[Order Date]])</f>
        <v>2026</v>
      </c>
      <c r="D2670" s="8" t="str">
        <f>"Q"&amp;ROUNDUP(MONTH(SalesDataTable[[#This Row],[Order Date]])/3,0)</f>
        <v>Q4</v>
      </c>
      <c r="E2670" s="3">
        <f>MONTH(SalesDataTable[[#This Row],[Order Date]])</f>
        <v>12</v>
      </c>
      <c r="F2670" s="3" t="str">
        <f>TEXT(SalesDataTable[[#This Row],[Order Date]],"MMM")</f>
        <v>Dec</v>
      </c>
      <c r="G2670" s="3" t="s">
        <v>20</v>
      </c>
      <c r="H2670" s="3" t="s">
        <v>31</v>
      </c>
      <c r="I2670" s="3" t="s">
        <v>28</v>
      </c>
      <c r="J2670" s="3" t="s">
        <v>13</v>
      </c>
      <c r="K2670" s="3" t="s">
        <v>23</v>
      </c>
      <c r="L2670" s="3" t="s">
        <v>51</v>
      </c>
      <c r="M2670" s="4">
        <v>2</v>
      </c>
      <c r="N2670" s="5">
        <v>122.28</v>
      </c>
      <c r="O2670" s="6">
        <v>0.1</v>
      </c>
      <c r="P2670" s="5">
        <v>61.64</v>
      </c>
      <c r="Q2670" s="5">
        <f t="shared" si="164"/>
        <v>220.10400000000001</v>
      </c>
      <c r="R2670" s="5">
        <f t="shared" si="165"/>
        <v>123.28</v>
      </c>
      <c r="S2670" s="5">
        <f t="shared" si="166"/>
        <v>96.824000000000012</v>
      </c>
      <c r="T2670" s="7">
        <f t="shared" si="167"/>
        <v>0.43990113764402283</v>
      </c>
    </row>
    <row r="2671" spans="1:20" ht="15.5" x14ac:dyDescent="0.35">
      <c r="A2671" s="1">
        <v>3673</v>
      </c>
      <c r="B2671" s="2">
        <v>46382</v>
      </c>
      <c r="C2671" s="3">
        <f>YEAR(SalesDataTable[[#This Row],[Order Date]])</f>
        <v>2026</v>
      </c>
      <c r="D2671" s="8" t="str">
        <f>"Q"&amp;ROUNDUP(MONTH(SalesDataTable[[#This Row],[Order Date]])/3,0)</f>
        <v>Q4</v>
      </c>
      <c r="E2671" s="3">
        <f>MONTH(SalesDataTable[[#This Row],[Order Date]])</f>
        <v>12</v>
      </c>
      <c r="F2671" s="3" t="str">
        <f>TEXT(SalesDataTable[[#This Row],[Order Date]],"MMM")</f>
        <v>Dec</v>
      </c>
      <c r="G2671" s="3" t="s">
        <v>0</v>
      </c>
      <c r="H2671" s="3" t="s">
        <v>50</v>
      </c>
      <c r="I2671" s="3" t="s">
        <v>2</v>
      </c>
      <c r="J2671" s="3" t="s">
        <v>16</v>
      </c>
      <c r="K2671" s="3" t="s">
        <v>34</v>
      </c>
      <c r="L2671" s="3" t="s">
        <v>35</v>
      </c>
      <c r="M2671" s="4">
        <v>1</v>
      </c>
      <c r="N2671" s="5">
        <v>40.619999999999997</v>
      </c>
      <c r="O2671" s="6">
        <v>0</v>
      </c>
      <c r="P2671" s="5">
        <v>14.62</v>
      </c>
      <c r="Q2671" s="5">
        <f t="shared" si="164"/>
        <v>40.619999999999997</v>
      </c>
      <c r="R2671" s="5">
        <f t="shared" si="165"/>
        <v>14.62</v>
      </c>
      <c r="S2671" s="5">
        <f t="shared" si="166"/>
        <v>26</v>
      </c>
      <c r="T2671" s="7">
        <f t="shared" si="167"/>
        <v>0.64007877892663712</v>
      </c>
    </row>
    <row r="2672" spans="1:20" ht="15.5" x14ac:dyDescent="0.35">
      <c r="A2672" s="1">
        <v>3805</v>
      </c>
      <c r="B2672" s="2">
        <v>46382</v>
      </c>
      <c r="C2672" s="3">
        <f>YEAR(SalesDataTable[[#This Row],[Order Date]])</f>
        <v>2026</v>
      </c>
      <c r="D2672" s="8" t="str">
        <f>"Q"&amp;ROUNDUP(MONTH(SalesDataTable[[#This Row],[Order Date]])/3,0)</f>
        <v>Q4</v>
      </c>
      <c r="E2672" s="3">
        <f>MONTH(SalesDataTable[[#This Row],[Order Date]])</f>
        <v>12</v>
      </c>
      <c r="F2672" s="3" t="str">
        <f>TEXT(SalesDataTable[[#This Row],[Order Date]],"MMM")</f>
        <v>Dec</v>
      </c>
      <c r="G2672" s="3" t="s">
        <v>20</v>
      </c>
      <c r="H2672" s="3" t="s">
        <v>21</v>
      </c>
      <c r="I2672" s="3" t="s">
        <v>8</v>
      </c>
      <c r="J2672" s="3" t="s">
        <v>16</v>
      </c>
      <c r="K2672" s="3" t="s">
        <v>14</v>
      </c>
      <c r="L2672" s="3" t="s">
        <v>32</v>
      </c>
      <c r="M2672" s="4">
        <v>8</v>
      </c>
      <c r="N2672" s="5">
        <v>45.54</v>
      </c>
      <c r="O2672" s="6">
        <v>0.15</v>
      </c>
      <c r="P2672" s="5">
        <v>18.54</v>
      </c>
      <c r="Q2672" s="5">
        <f t="shared" si="164"/>
        <v>309.67199999999997</v>
      </c>
      <c r="R2672" s="5">
        <f t="shared" si="165"/>
        <v>148.32</v>
      </c>
      <c r="S2672" s="5">
        <f t="shared" si="166"/>
        <v>161.35199999999998</v>
      </c>
      <c r="T2672" s="7">
        <f t="shared" si="167"/>
        <v>0.52104161822831896</v>
      </c>
    </row>
    <row r="2673" spans="1:20" ht="15.5" x14ac:dyDescent="0.35">
      <c r="A2673" s="1">
        <v>3945</v>
      </c>
      <c r="B2673" s="2">
        <v>46382</v>
      </c>
      <c r="C2673" s="3">
        <f>YEAR(SalesDataTable[[#This Row],[Order Date]])</f>
        <v>2026</v>
      </c>
      <c r="D2673" s="8" t="str">
        <f>"Q"&amp;ROUNDUP(MONTH(SalesDataTable[[#This Row],[Order Date]])/3,0)</f>
        <v>Q4</v>
      </c>
      <c r="E2673" s="3">
        <f>MONTH(SalesDataTable[[#This Row],[Order Date]])</f>
        <v>12</v>
      </c>
      <c r="F2673" s="3" t="str">
        <f>TEXT(SalesDataTable[[#This Row],[Order Date]],"MMM")</f>
        <v>Dec</v>
      </c>
      <c r="G2673" s="3" t="s">
        <v>20</v>
      </c>
      <c r="H2673" s="3" t="s">
        <v>47</v>
      </c>
      <c r="I2673" s="3" t="s">
        <v>8</v>
      </c>
      <c r="J2673" s="3" t="s">
        <v>16</v>
      </c>
      <c r="K2673" s="3" t="s">
        <v>4</v>
      </c>
      <c r="L2673" s="3" t="s">
        <v>22</v>
      </c>
      <c r="M2673" s="4">
        <v>4</v>
      </c>
      <c r="N2673" s="5">
        <v>50.96</v>
      </c>
      <c r="O2673" s="6">
        <v>0.1</v>
      </c>
      <c r="P2673" s="5">
        <v>22.14</v>
      </c>
      <c r="Q2673" s="5">
        <f t="shared" si="164"/>
        <v>183.45600000000002</v>
      </c>
      <c r="R2673" s="5">
        <f t="shared" si="165"/>
        <v>88.56</v>
      </c>
      <c r="S2673" s="5">
        <f t="shared" si="166"/>
        <v>94.896000000000015</v>
      </c>
      <c r="T2673" s="7">
        <f t="shared" si="167"/>
        <v>0.51726844583987441</v>
      </c>
    </row>
    <row r="2674" spans="1:20" ht="15.5" x14ac:dyDescent="0.35">
      <c r="A2674" s="1">
        <v>4266</v>
      </c>
      <c r="B2674" s="2">
        <v>46382</v>
      </c>
      <c r="C2674" s="3">
        <f>YEAR(SalesDataTable[[#This Row],[Order Date]])</f>
        <v>2026</v>
      </c>
      <c r="D2674" s="8" t="str">
        <f>"Q"&amp;ROUNDUP(MONTH(SalesDataTable[[#This Row],[Order Date]])/3,0)</f>
        <v>Q4</v>
      </c>
      <c r="E2674" s="3">
        <f>MONTH(SalesDataTable[[#This Row],[Order Date]])</f>
        <v>12</v>
      </c>
      <c r="F2674" s="3" t="str">
        <f>TEXT(SalesDataTable[[#This Row],[Order Date]],"MMM")</f>
        <v>Dec</v>
      </c>
      <c r="G2674" s="3" t="s">
        <v>6</v>
      </c>
      <c r="H2674" s="3" t="s">
        <v>7</v>
      </c>
      <c r="I2674" s="3" t="s">
        <v>2</v>
      </c>
      <c r="J2674" s="3" t="s">
        <v>13</v>
      </c>
      <c r="K2674" s="3" t="s">
        <v>4</v>
      </c>
      <c r="L2674" s="3" t="s">
        <v>26</v>
      </c>
      <c r="M2674" s="4">
        <v>4</v>
      </c>
      <c r="N2674" s="5">
        <v>40.19</v>
      </c>
      <c r="O2674" s="6">
        <v>0.15</v>
      </c>
      <c r="P2674" s="5">
        <v>16.55</v>
      </c>
      <c r="Q2674" s="5">
        <f t="shared" si="164"/>
        <v>136.64599999999999</v>
      </c>
      <c r="R2674" s="5">
        <f t="shared" si="165"/>
        <v>66.2</v>
      </c>
      <c r="S2674" s="5">
        <f t="shared" si="166"/>
        <v>70.445999999999984</v>
      </c>
      <c r="T2674" s="7">
        <f t="shared" si="167"/>
        <v>0.51553649576277383</v>
      </c>
    </row>
    <row r="2675" spans="1:20" ht="15.5" x14ac:dyDescent="0.35">
      <c r="A2675" s="1">
        <v>606</v>
      </c>
      <c r="B2675" s="2">
        <v>46383</v>
      </c>
      <c r="C2675" s="3">
        <f>YEAR(SalesDataTable[[#This Row],[Order Date]])</f>
        <v>2026</v>
      </c>
      <c r="D2675" s="8" t="str">
        <f>"Q"&amp;ROUNDUP(MONTH(SalesDataTable[[#This Row],[Order Date]])/3,0)</f>
        <v>Q4</v>
      </c>
      <c r="E2675" s="3">
        <f>MONTH(SalesDataTable[[#This Row],[Order Date]])</f>
        <v>12</v>
      </c>
      <c r="F2675" s="3" t="str">
        <f>TEXT(SalesDataTable[[#This Row],[Order Date]],"MMM")</f>
        <v>Dec</v>
      </c>
      <c r="G2675" s="3" t="s">
        <v>6</v>
      </c>
      <c r="H2675" s="3" t="s">
        <v>43</v>
      </c>
      <c r="I2675" s="3" t="s">
        <v>2</v>
      </c>
      <c r="J2675" s="3" t="s">
        <v>13</v>
      </c>
      <c r="K2675" s="3" t="s">
        <v>23</v>
      </c>
      <c r="L2675" s="3" t="s">
        <v>24</v>
      </c>
      <c r="M2675" s="4">
        <v>3</v>
      </c>
      <c r="N2675" s="5">
        <v>333.84</v>
      </c>
      <c r="O2675" s="6">
        <v>0</v>
      </c>
      <c r="P2675" s="5">
        <v>193.05</v>
      </c>
      <c r="Q2675" s="5">
        <f t="shared" si="164"/>
        <v>1001.52</v>
      </c>
      <c r="R2675" s="5">
        <f t="shared" si="165"/>
        <v>579.15000000000009</v>
      </c>
      <c r="S2675" s="5">
        <f t="shared" si="166"/>
        <v>422.36999999999989</v>
      </c>
      <c r="T2675" s="7">
        <f t="shared" si="167"/>
        <v>0.42172897196261672</v>
      </c>
    </row>
    <row r="2676" spans="1:20" ht="15.5" x14ac:dyDescent="0.35">
      <c r="A2676" s="1">
        <v>1166</v>
      </c>
      <c r="B2676" s="2">
        <v>46383</v>
      </c>
      <c r="C2676" s="3">
        <f>YEAR(SalesDataTable[[#This Row],[Order Date]])</f>
        <v>2026</v>
      </c>
      <c r="D2676" s="8" t="str">
        <f>"Q"&amp;ROUNDUP(MONTH(SalesDataTable[[#This Row],[Order Date]])/3,0)</f>
        <v>Q4</v>
      </c>
      <c r="E2676" s="3">
        <f>MONTH(SalesDataTable[[#This Row],[Order Date]])</f>
        <v>12</v>
      </c>
      <c r="F2676" s="3" t="str">
        <f>TEXT(SalesDataTable[[#This Row],[Order Date]],"MMM")</f>
        <v>Dec</v>
      </c>
      <c r="G2676" s="3" t="s">
        <v>11</v>
      </c>
      <c r="H2676" s="3" t="s">
        <v>52</v>
      </c>
      <c r="I2676" s="3" t="s">
        <v>28</v>
      </c>
      <c r="J2676" s="3" t="s">
        <v>3</v>
      </c>
      <c r="K2676" s="3" t="s">
        <v>23</v>
      </c>
      <c r="L2676" s="3" t="s">
        <v>29</v>
      </c>
      <c r="M2676" s="4">
        <v>2</v>
      </c>
      <c r="N2676" s="5">
        <v>198.94</v>
      </c>
      <c r="O2676" s="6">
        <v>0.15</v>
      </c>
      <c r="P2676" s="5">
        <v>102.32</v>
      </c>
      <c r="Q2676" s="5">
        <f t="shared" si="164"/>
        <v>338.19799999999998</v>
      </c>
      <c r="R2676" s="5">
        <f t="shared" si="165"/>
        <v>204.64</v>
      </c>
      <c r="S2676" s="5">
        <f t="shared" si="166"/>
        <v>133.55799999999999</v>
      </c>
      <c r="T2676" s="7">
        <f t="shared" si="167"/>
        <v>0.39491067362905752</v>
      </c>
    </row>
    <row r="2677" spans="1:20" ht="15.5" x14ac:dyDescent="0.35">
      <c r="A2677" s="1">
        <v>1913</v>
      </c>
      <c r="B2677" s="2">
        <v>46383</v>
      </c>
      <c r="C2677" s="3">
        <f>YEAR(SalesDataTable[[#This Row],[Order Date]])</f>
        <v>2026</v>
      </c>
      <c r="D2677" s="8" t="str">
        <f>"Q"&amp;ROUNDUP(MONTH(SalesDataTable[[#This Row],[Order Date]])/3,0)</f>
        <v>Q4</v>
      </c>
      <c r="E2677" s="3">
        <f>MONTH(SalesDataTable[[#This Row],[Order Date]])</f>
        <v>12</v>
      </c>
      <c r="F2677" s="3" t="str">
        <f>TEXT(SalesDataTable[[#This Row],[Order Date]],"MMM")</f>
        <v>Dec</v>
      </c>
      <c r="G2677" s="3" t="s">
        <v>11</v>
      </c>
      <c r="H2677" s="3" t="s">
        <v>25</v>
      </c>
      <c r="I2677" s="3" t="s">
        <v>28</v>
      </c>
      <c r="J2677" s="3" t="s">
        <v>13</v>
      </c>
      <c r="K2677" s="3" t="s">
        <v>34</v>
      </c>
      <c r="L2677" s="3" t="s">
        <v>42</v>
      </c>
      <c r="M2677" s="4">
        <v>3</v>
      </c>
      <c r="N2677" s="5">
        <v>35.979999999999997</v>
      </c>
      <c r="O2677" s="6">
        <v>0</v>
      </c>
      <c r="P2677" s="5">
        <v>13.6</v>
      </c>
      <c r="Q2677" s="5">
        <f t="shared" si="164"/>
        <v>107.94</v>
      </c>
      <c r="R2677" s="5">
        <f t="shared" si="165"/>
        <v>40.799999999999997</v>
      </c>
      <c r="S2677" s="5">
        <f t="shared" si="166"/>
        <v>67.14</v>
      </c>
      <c r="T2677" s="7">
        <f t="shared" si="167"/>
        <v>0.62201222901612008</v>
      </c>
    </row>
    <row r="2678" spans="1:20" ht="15.5" x14ac:dyDescent="0.35">
      <c r="A2678" s="1">
        <v>2402</v>
      </c>
      <c r="B2678" s="2">
        <v>46383</v>
      </c>
      <c r="C2678" s="3">
        <f>YEAR(SalesDataTable[[#This Row],[Order Date]])</f>
        <v>2026</v>
      </c>
      <c r="D2678" s="8" t="str">
        <f>"Q"&amp;ROUNDUP(MONTH(SalesDataTable[[#This Row],[Order Date]])/3,0)</f>
        <v>Q4</v>
      </c>
      <c r="E2678" s="3">
        <f>MONTH(SalesDataTable[[#This Row],[Order Date]])</f>
        <v>12</v>
      </c>
      <c r="F2678" s="3" t="str">
        <f>TEXT(SalesDataTable[[#This Row],[Order Date]],"MMM")</f>
        <v>Dec</v>
      </c>
      <c r="G2678" s="3" t="s">
        <v>6</v>
      </c>
      <c r="H2678" s="3" t="s">
        <v>49</v>
      </c>
      <c r="I2678" s="3" t="s">
        <v>28</v>
      </c>
      <c r="J2678" s="3" t="s">
        <v>13</v>
      </c>
      <c r="K2678" s="3" t="s">
        <v>14</v>
      </c>
      <c r="L2678" s="3" t="s">
        <v>44</v>
      </c>
      <c r="M2678" s="4">
        <v>6</v>
      </c>
      <c r="N2678" s="5">
        <v>133.4</v>
      </c>
      <c r="O2678" s="6">
        <v>0.1</v>
      </c>
      <c r="P2678" s="5">
        <v>66.3</v>
      </c>
      <c r="Q2678" s="5">
        <f t="shared" si="164"/>
        <v>720.36000000000013</v>
      </c>
      <c r="R2678" s="5">
        <f t="shared" si="165"/>
        <v>397.79999999999995</v>
      </c>
      <c r="S2678" s="5">
        <f t="shared" si="166"/>
        <v>322.56000000000017</v>
      </c>
      <c r="T2678" s="7">
        <f t="shared" si="167"/>
        <v>0.44777611194402817</v>
      </c>
    </row>
    <row r="2679" spans="1:20" ht="15.5" x14ac:dyDescent="0.35">
      <c r="A2679" s="1">
        <v>3192</v>
      </c>
      <c r="B2679" s="2">
        <v>46383</v>
      </c>
      <c r="C2679" s="3">
        <f>YEAR(SalesDataTable[[#This Row],[Order Date]])</f>
        <v>2026</v>
      </c>
      <c r="D2679" s="8" t="str">
        <f>"Q"&amp;ROUNDUP(MONTH(SalesDataTable[[#This Row],[Order Date]])/3,0)</f>
        <v>Q4</v>
      </c>
      <c r="E2679" s="3">
        <f>MONTH(SalesDataTable[[#This Row],[Order Date]])</f>
        <v>12</v>
      </c>
      <c r="F2679" s="3" t="str">
        <f>TEXT(SalesDataTable[[#This Row],[Order Date]],"MMM")</f>
        <v>Dec</v>
      </c>
      <c r="G2679" s="3" t="s">
        <v>20</v>
      </c>
      <c r="H2679" s="3" t="s">
        <v>31</v>
      </c>
      <c r="I2679" s="3" t="s">
        <v>2</v>
      </c>
      <c r="J2679" s="3" t="s">
        <v>3</v>
      </c>
      <c r="K2679" s="3" t="s">
        <v>9</v>
      </c>
      <c r="L2679" s="3" t="s">
        <v>10</v>
      </c>
      <c r="M2679" s="4">
        <v>2</v>
      </c>
      <c r="N2679" s="5">
        <v>93.45</v>
      </c>
      <c r="O2679" s="6">
        <v>0</v>
      </c>
      <c r="P2679" s="5">
        <v>45.75</v>
      </c>
      <c r="Q2679" s="5">
        <f t="shared" si="164"/>
        <v>186.9</v>
      </c>
      <c r="R2679" s="5">
        <f t="shared" si="165"/>
        <v>91.5</v>
      </c>
      <c r="S2679" s="5">
        <f t="shared" si="166"/>
        <v>95.4</v>
      </c>
      <c r="T2679" s="7">
        <f t="shared" si="167"/>
        <v>0.5104333868378812</v>
      </c>
    </row>
    <row r="2680" spans="1:20" ht="15.5" x14ac:dyDescent="0.35">
      <c r="A2680" s="1">
        <v>3721</v>
      </c>
      <c r="B2680" s="2">
        <v>46383</v>
      </c>
      <c r="C2680" s="3">
        <f>YEAR(SalesDataTable[[#This Row],[Order Date]])</f>
        <v>2026</v>
      </c>
      <c r="D2680" s="8" t="str">
        <f>"Q"&amp;ROUNDUP(MONTH(SalesDataTable[[#This Row],[Order Date]])/3,0)</f>
        <v>Q4</v>
      </c>
      <c r="E2680" s="3">
        <f>MONTH(SalesDataTable[[#This Row],[Order Date]])</f>
        <v>12</v>
      </c>
      <c r="F2680" s="3" t="str">
        <f>TEXT(SalesDataTable[[#This Row],[Order Date]],"MMM")</f>
        <v>Dec</v>
      </c>
      <c r="G2680" s="3" t="s">
        <v>11</v>
      </c>
      <c r="H2680" s="3" t="s">
        <v>25</v>
      </c>
      <c r="I2680" s="3" t="s">
        <v>28</v>
      </c>
      <c r="J2680" s="3" t="s">
        <v>13</v>
      </c>
      <c r="K2680" s="3" t="s">
        <v>34</v>
      </c>
      <c r="L2680" s="3" t="s">
        <v>45</v>
      </c>
      <c r="M2680" s="4">
        <v>1</v>
      </c>
      <c r="N2680" s="5">
        <v>49.79</v>
      </c>
      <c r="O2680" s="6">
        <v>0.2</v>
      </c>
      <c r="P2680" s="5">
        <v>21.87</v>
      </c>
      <c r="Q2680" s="5">
        <f t="shared" si="164"/>
        <v>39.832000000000001</v>
      </c>
      <c r="R2680" s="5">
        <f t="shared" si="165"/>
        <v>21.87</v>
      </c>
      <c r="S2680" s="5">
        <f t="shared" si="166"/>
        <v>17.962</v>
      </c>
      <c r="T2680" s="7">
        <f t="shared" si="167"/>
        <v>0.45094396465153641</v>
      </c>
    </row>
    <row r="2681" spans="1:20" ht="15.5" x14ac:dyDescent="0.35">
      <c r="A2681" s="1">
        <v>3882</v>
      </c>
      <c r="B2681" s="2">
        <v>46383</v>
      </c>
      <c r="C2681" s="3">
        <f>YEAR(SalesDataTable[[#This Row],[Order Date]])</f>
        <v>2026</v>
      </c>
      <c r="D2681" s="8" t="str">
        <f>"Q"&amp;ROUNDUP(MONTH(SalesDataTable[[#This Row],[Order Date]])/3,0)</f>
        <v>Q4</v>
      </c>
      <c r="E2681" s="3">
        <f>MONTH(SalesDataTable[[#This Row],[Order Date]])</f>
        <v>12</v>
      </c>
      <c r="F2681" s="3" t="str">
        <f>TEXT(SalesDataTable[[#This Row],[Order Date]],"MMM")</f>
        <v>Dec</v>
      </c>
      <c r="G2681" s="3" t="s">
        <v>20</v>
      </c>
      <c r="H2681" s="3" t="s">
        <v>33</v>
      </c>
      <c r="I2681" s="3" t="s">
        <v>28</v>
      </c>
      <c r="J2681" s="3" t="s">
        <v>3</v>
      </c>
      <c r="K2681" s="3" t="s">
        <v>9</v>
      </c>
      <c r="L2681" s="3" t="s">
        <v>46</v>
      </c>
      <c r="M2681" s="4">
        <v>3</v>
      </c>
      <c r="N2681" s="5">
        <v>70.430000000000007</v>
      </c>
      <c r="O2681" s="6">
        <v>0.1</v>
      </c>
      <c r="P2681" s="5">
        <v>32.869999999999997</v>
      </c>
      <c r="Q2681" s="5">
        <f t="shared" si="164"/>
        <v>190.16100000000003</v>
      </c>
      <c r="R2681" s="5">
        <f t="shared" si="165"/>
        <v>98.609999999999985</v>
      </c>
      <c r="S2681" s="5">
        <f t="shared" si="166"/>
        <v>91.551000000000045</v>
      </c>
      <c r="T2681" s="7">
        <f t="shared" si="167"/>
        <v>0.48143941186678674</v>
      </c>
    </row>
    <row r="2682" spans="1:20" ht="15.5" x14ac:dyDescent="0.35">
      <c r="A2682" s="1">
        <v>4945</v>
      </c>
      <c r="B2682" s="2">
        <v>46383</v>
      </c>
      <c r="C2682" s="3">
        <f>YEAR(SalesDataTable[[#This Row],[Order Date]])</f>
        <v>2026</v>
      </c>
      <c r="D2682" s="8" t="str">
        <f>"Q"&amp;ROUNDUP(MONTH(SalesDataTable[[#This Row],[Order Date]])/3,0)</f>
        <v>Q4</v>
      </c>
      <c r="E2682" s="3">
        <f>MONTH(SalesDataTable[[#This Row],[Order Date]])</f>
        <v>12</v>
      </c>
      <c r="F2682" s="3" t="str">
        <f>TEXT(SalesDataTable[[#This Row],[Order Date]],"MMM")</f>
        <v>Dec</v>
      </c>
      <c r="G2682" s="3" t="s">
        <v>11</v>
      </c>
      <c r="H2682" s="3" t="s">
        <v>12</v>
      </c>
      <c r="I2682" s="3" t="s">
        <v>2</v>
      </c>
      <c r="J2682" s="3" t="s">
        <v>16</v>
      </c>
      <c r="K2682" s="3" t="s">
        <v>23</v>
      </c>
      <c r="L2682" s="3" t="s">
        <v>40</v>
      </c>
      <c r="M2682" s="4">
        <v>2</v>
      </c>
      <c r="N2682" s="5">
        <v>82.04</v>
      </c>
      <c r="O2682" s="6">
        <v>0.1</v>
      </c>
      <c r="P2682" s="5">
        <v>38.880000000000003</v>
      </c>
      <c r="Q2682" s="5">
        <f t="shared" si="164"/>
        <v>147.67200000000003</v>
      </c>
      <c r="R2682" s="5">
        <f t="shared" si="165"/>
        <v>77.760000000000005</v>
      </c>
      <c r="S2682" s="5">
        <f t="shared" si="166"/>
        <v>69.91200000000002</v>
      </c>
      <c r="T2682" s="7">
        <f t="shared" si="167"/>
        <v>0.47342759629449055</v>
      </c>
    </row>
    <row r="2683" spans="1:20" ht="15.5" x14ac:dyDescent="0.35">
      <c r="A2683" s="1">
        <v>5084</v>
      </c>
      <c r="B2683" s="2">
        <v>46383</v>
      </c>
      <c r="C2683" s="3">
        <f>YEAR(SalesDataTable[[#This Row],[Order Date]])</f>
        <v>2026</v>
      </c>
      <c r="D2683" s="8" t="str">
        <f>"Q"&amp;ROUNDUP(MONTH(SalesDataTable[[#This Row],[Order Date]])/3,0)</f>
        <v>Q4</v>
      </c>
      <c r="E2683" s="3">
        <f>MONTH(SalesDataTable[[#This Row],[Order Date]])</f>
        <v>12</v>
      </c>
      <c r="F2683" s="3" t="str">
        <f>TEXT(SalesDataTable[[#This Row],[Order Date]],"MMM")</f>
        <v>Dec</v>
      </c>
      <c r="G2683" s="3" t="s">
        <v>6</v>
      </c>
      <c r="H2683" s="3" t="s">
        <v>41</v>
      </c>
      <c r="I2683" s="3" t="s">
        <v>28</v>
      </c>
      <c r="J2683" s="3" t="s">
        <v>3</v>
      </c>
      <c r="K2683" s="3" t="s">
        <v>14</v>
      </c>
      <c r="L2683" s="3" t="s">
        <v>15</v>
      </c>
      <c r="M2683" s="4">
        <v>1</v>
      </c>
      <c r="N2683" s="5">
        <v>35.409999999999997</v>
      </c>
      <c r="O2683" s="6">
        <v>0.2</v>
      </c>
      <c r="P2683" s="5">
        <v>13.54</v>
      </c>
      <c r="Q2683" s="5">
        <f t="shared" si="164"/>
        <v>28.327999999999999</v>
      </c>
      <c r="R2683" s="5">
        <f t="shared" si="165"/>
        <v>13.54</v>
      </c>
      <c r="S2683" s="5">
        <f t="shared" si="166"/>
        <v>14.788</v>
      </c>
      <c r="T2683" s="7">
        <f t="shared" si="167"/>
        <v>0.5220276757977973</v>
      </c>
    </row>
    <row r="2684" spans="1:20" ht="15.5" x14ac:dyDescent="0.35">
      <c r="A2684" s="1">
        <v>246</v>
      </c>
      <c r="B2684" s="2">
        <v>46384</v>
      </c>
      <c r="C2684" s="3">
        <f>YEAR(SalesDataTable[[#This Row],[Order Date]])</f>
        <v>2026</v>
      </c>
      <c r="D2684" s="8" t="str">
        <f>"Q"&amp;ROUNDUP(MONTH(SalesDataTable[[#This Row],[Order Date]])/3,0)</f>
        <v>Q4</v>
      </c>
      <c r="E2684" s="3">
        <f>MONTH(SalesDataTable[[#This Row],[Order Date]])</f>
        <v>12</v>
      </c>
      <c r="F2684" s="3" t="str">
        <f>TEXT(SalesDataTable[[#This Row],[Order Date]],"MMM")</f>
        <v>Dec</v>
      </c>
      <c r="G2684" s="3" t="s">
        <v>20</v>
      </c>
      <c r="H2684" s="3" t="s">
        <v>31</v>
      </c>
      <c r="I2684" s="3" t="s">
        <v>28</v>
      </c>
      <c r="J2684" s="3" t="s">
        <v>16</v>
      </c>
      <c r="K2684" s="3" t="s">
        <v>4</v>
      </c>
      <c r="L2684" s="3" t="s">
        <v>26</v>
      </c>
      <c r="M2684" s="4">
        <v>1</v>
      </c>
      <c r="N2684" s="5">
        <v>41.06</v>
      </c>
      <c r="O2684" s="6">
        <v>0.1</v>
      </c>
      <c r="P2684" s="5">
        <v>16.23</v>
      </c>
      <c r="Q2684" s="5">
        <f t="shared" si="164"/>
        <v>36.954000000000001</v>
      </c>
      <c r="R2684" s="5">
        <f t="shared" si="165"/>
        <v>16.23</v>
      </c>
      <c r="S2684" s="5">
        <f t="shared" si="166"/>
        <v>20.724</v>
      </c>
      <c r="T2684" s="7">
        <f t="shared" si="167"/>
        <v>0.5608053255398604</v>
      </c>
    </row>
    <row r="2685" spans="1:20" ht="15.5" x14ac:dyDescent="0.35">
      <c r="A2685" s="1">
        <v>537</v>
      </c>
      <c r="B2685" s="2">
        <v>46384</v>
      </c>
      <c r="C2685" s="3">
        <f>YEAR(SalesDataTable[[#This Row],[Order Date]])</f>
        <v>2026</v>
      </c>
      <c r="D2685" s="8" t="str">
        <f>"Q"&amp;ROUNDUP(MONTH(SalesDataTable[[#This Row],[Order Date]])/3,0)</f>
        <v>Q4</v>
      </c>
      <c r="E2685" s="3">
        <f>MONTH(SalesDataTable[[#This Row],[Order Date]])</f>
        <v>12</v>
      </c>
      <c r="F2685" s="3" t="str">
        <f>TEXT(SalesDataTable[[#This Row],[Order Date]],"MMM")</f>
        <v>Dec</v>
      </c>
      <c r="G2685" s="3" t="s">
        <v>20</v>
      </c>
      <c r="H2685" s="3" t="s">
        <v>33</v>
      </c>
      <c r="I2685" s="3" t="s">
        <v>8</v>
      </c>
      <c r="J2685" s="3" t="s">
        <v>16</v>
      </c>
      <c r="K2685" s="3" t="s">
        <v>9</v>
      </c>
      <c r="L2685" s="3" t="s">
        <v>10</v>
      </c>
      <c r="M2685" s="4">
        <v>12</v>
      </c>
      <c r="N2685" s="5">
        <v>90.29</v>
      </c>
      <c r="O2685" s="6">
        <v>0.1</v>
      </c>
      <c r="P2685" s="5">
        <v>45.76</v>
      </c>
      <c r="Q2685" s="5">
        <f t="shared" si="164"/>
        <v>975.13200000000006</v>
      </c>
      <c r="R2685" s="5">
        <f t="shared" si="165"/>
        <v>549.12</v>
      </c>
      <c r="S2685" s="5">
        <f t="shared" si="166"/>
        <v>426.01200000000006</v>
      </c>
      <c r="T2685" s="7">
        <f t="shared" si="167"/>
        <v>0.43687623829389255</v>
      </c>
    </row>
    <row r="2686" spans="1:20" ht="15.5" x14ac:dyDescent="0.35">
      <c r="A2686" s="1">
        <v>968</v>
      </c>
      <c r="B2686" s="2">
        <v>46384</v>
      </c>
      <c r="C2686" s="3">
        <f>YEAR(SalesDataTable[[#This Row],[Order Date]])</f>
        <v>2026</v>
      </c>
      <c r="D2686" s="8" t="str">
        <f>"Q"&amp;ROUNDUP(MONTH(SalesDataTable[[#This Row],[Order Date]])/3,0)</f>
        <v>Q4</v>
      </c>
      <c r="E2686" s="3">
        <f>MONTH(SalesDataTable[[#This Row],[Order Date]])</f>
        <v>12</v>
      </c>
      <c r="F2686" s="3" t="str">
        <f>TEXT(SalesDataTable[[#This Row],[Order Date]],"MMM")</f>
        <v>Dec</v>
      </c>
      <c r="G2686" s="3" t="s">
        <v>6</v>
      </c>
      <c r="H2686" s="3" t="s">
        <v>43</v>
      </c>
      <c r="I2686" s="3" t="s">
        <v>19</v>
      </c>
      <c r="J2686" s="3" t="s">
        <v>13</v>
      </c>
      <c r="K2686" s="3" t="s">
        <v>4</v>
      </c>
      <c r="L2686" s="3" t="s">
        <v>30</v>
      </c>
      <c r="M2686" s="4">
        <v>1</v>
      </c>
      <c r="N2686" s="5">
        <v>103.13</v>
      </c>
      <c r="O2686" s="6">
        <v>0.15</v>
      </c>
      <c r="P2686" s="5">
        <v>50.06</v>
      </c>
      <c r="Q2686" s="5">
        <f t="shared" si="164"/>
        <v>87.660499999999999</v>
      </c>
      <c r="R2686" s="5">
        <f t="shared" si="165"/>
        <v>50.06</v>
      </c>
      <c r="S2686" s="5">
        <f t="shared" si="166"/>
        <v>37.600499999999997</v>
      </c>
      <c r="T2686" s="7">
        <f t="shared" si="167"/>
        <v>0.42893321393329947</v>
      </c>
    </row>
    <row r="2687" spans="1:20" ht="15.5" x14ac:dyDescent="0.35">
      <c r="A2687" s="1">
        <v>1234</v>
      </c>
      <c r="B2687" s="2">
        <v>46384</v>
      </c>
      <c r="C2687" s="3">
        <f>YEAR(SalesDataTable[[#This Row],[Order Date]])</f>
        <v>2026</v>
      </c>
      <c r="D2687" s="8" t="str">
        <f>"Q"&amp;ROUNDUP(MONTH(SalesDataTable[[#This Row],[Order Date]])/3,0)</f>
        <v>Q4</v>
      </c>
      <c r="E2687" s="3">
        <f>MONTH(SalesDataTable[[#This Row],[Order Date]])</f>
        <v>12</v>
      </c>
      <c r="F2687" s="3" t="str">
        <f>TEXT(SalesDataTable[[#This Row],[Order Date]],"MMM")</f>
        <v>Dec</v>
      </c>
      <c r="G2687" s="3" t="s">
        <v>20</v>
      </c>
      <c r="H2687" s="3" t="s">
        <v>47</v>
      </c>
      <c r="I2687" s="3" t="s">
        <v>2</v>
      </c>
      <c r="J2687" s="3" t="s">
        <v>3</v>
      </c>
      <c r="K2687" s="3" t="s">
        <v>4</v>
      </c>
      <c r="L2687" s="3" t="s">
        <v>5</v>
      </c>
      <c r="M2687" s="4">
        <v>1</v>
      </c>
      <c r="N2687" s="5">
        <v>81.39</v>
      </c>
      <c r="O2687" s="6">
        <v>0.05</v>
      </c>
      <c r="P2687" s="5">
        <v>43.54</v>
      </c>
      <c r="Q2687" s="5">
        <f t="shared" si="164"/>
        <v>77.320499999999996</v>
      </c>
      <c r="R2687" s="5">
        <f t="shared" si="165"/>
        <v>43.54</v>
      </c>
      <c r="S2687" s="5">
        <f t="shared" si="166"/>
        <v>33.780499999999996</v>
      </c>
      <c r="T2687" s="7">
        <f t="shared" si="167"/>
        <v>0.43688931137279247</v>
      </c>
    </row>
    <row r="2688" spans="1:20" ht="15.5" x14ac:dyDescent="0.35">
      <c r="A2688" s="1">
        <v>2061</v>
      </c>
      <c r="B2688" s="2">
        <v>46384</v>
      </c>
      <c r="C2688" s="3">
        <f>YEAR(SalesDataTable[[#This Row],[Order Date]])</f>
        <v>2026</v>
      </c>
      <c r="D2688" s="8" t="str">
        <f>"Q"&amp;ROUNDUP(MONTH(SalesDataTable[[#This Row],[Order Date]])/3,0)</f>
        <v>Q4</v>
      </c>
      <c r="E2688" s="3">
        <f>MONTH(SalesDataTable[[#This Row],[Order Date]])</f>
        <v>12</v>
      </c>
      <c r="F2688" s="3" t="str">
        <f>TEXT(SalesDataTable[[#This Row],[Order Date]],"MMM")</f>
        <v>Dec</v>
      </c>
      <c r="G2688" s="3" t="s">
        <v>0</v>
      </c>
      <c r="H2688" s="3" t="s">
        <v>50</v>
      </c>
      <c r="I2688" s="3" t="s">
        <v>28</v>
      </c>
      <c r="J2688" s="3" t="s">
        <v>3</v>
      </c>
      <c r="K2688" s="3" t="s">
        <v>23</v>
      </c>
      <c r="L2688" s="3" t="s">
        <v>24</v>
      </c>
      <c r="M2688" s="4">
        <v>2</v>
      </c>
      <c r="N2688" s="5">
        <v>342.78</v>
      </c>
      <c r="O2688" s="6">
        <v>0</v>
      </c>
      <c r="P2688" s="5">
        <v>197.89</v>
      </c>
      <c r="Q2688" s="5">
        <f t="shared" si="164"/>
        <v>685.56</v>
      </c>
      <c r="R2688" s="5">
        <f t="shared" si="165"/>
        <v>395.78</v>
      </c>
      <c r="S2688" s="5">
        <f t="shared" si="166"/>
        <v>289.77999999999997</v>
      </c>
      <c r="T2688" s="7">
        <f t="shared" si="167"/>
        <v>0.4226909387945621</v>
      </c>
    </row>
    <row r="2689" spans="1:20" ht="15.5" x14ac:dyDescent="0.35">
      <c r="A2689" s="1">
        <v>2219</v>
      </c>
      <c r="B2689" s="2">
        <v>46384</v>
      </c>
      <c r="C2689" s="3">
        <f>YEAR(SalesDataTable[[#This Row],[Order Date]])</f>
        <v>2026</v>
      </c>
      <c r="D2689" s="8" t="str">
        <f>"Q"&amp;ROUNDUP(MONTH(SalesDataTable[[#This Row],[Order Date]])/3,0)</f>
        <v>Q4</v>
      </c>
      <c r="E2689" s="3">
        <f>MONTH(SalesDataTable[[#This Row],[Order Date]])</f>
        <v>12</v>
      </c>
      <c r="F2689" s="3" t="str">
        <f>TEXT(SalesDataTable[[#This Row],[Order Date]],"MMM")</f>
        <v>Dec</v>
      </c>
      <c r="G2689" s="3" t="s">
        <v>6</v>
      </c>
      <c r="H2689" s="3" t="s">
        <v>49</v>
      </c>
      <c r="I2689" s="3" t="s">
        <v>2</v>
      </c>
      <c r="J2689" s="3" t="s">
        <v>3</v>
      </c>
      <c r="K2689" s="3" t="s">
        <v>9</v>
      </c>
      <c r="L2689" s="3" t="s">
        <v>17</v>
      </c>
      <c r="M2689" s="4">
        <v>1</v>
      </c>
      <c r="N2689" s="5">
        <v>147</v>
      </c>
      <c r="O2689" s="6">
        <v>0.15</v>
      </c>
      <c r="P2689" s="5">
        <v>79.58</v>
      </c>
      <c r="Q2689" s="5">
        <f t="shared" si="164"/>
        <v>124.95</v>
      </c>
      <c r="R2689" s="5">
        <f t="shared" si="165"/>
        <v>79.58</v>
      </c>
      <c r="S2689" s="5">
        <f t="shared" si="166"/>
        <v>45.370000000000005</v>
      </c>
      <c r="T2689" s="7">
        <f t="shared" si="167"/>
        <v>0.36310524209683875</v>
      </c>
    </row>
    <row r="2690" spans="1:20" ht="15.5" x14ac:dyDescent="0.35">
      <c r="A2690" s="1">
        <v>2651</v>
      </c>
      <c r="B2690" s="2">
        <v>46384</v>
      </c>
      <c r="C2690" s="3">
        <f>YEAR(SalesDataTable[[#This Row],[Order Date]])</f>
        <v>2026</v>
      </c>
      <c r="D2690" s="8" t="str">
        <f>"Q"&amp;ROUNDUP(MONTH(SalesDataTable[[#This Row],[Order Date]])/3,0)</f>
        <v>Q4</v>
      </c>
      <c r="E2690" s="3">
        <f>MONTH(SalesDataTable[[#This Row],[Order Date]])</f>
        <v>12</v>
      </c>
      <c r="F2690" s="3" t="str">
        <f>TEXT(SalesDataTable[[#This Row],[Order Date]],"MMM")</f>
        <v>Dec</v>
      </c>
      <c r="G2690" s="3" t="s">
        <v>0</v>
      </c>
      <c r="H2690" s="3" t="s">
        <v>50</v>
      </c>
      <c r="I2690" s="3" t="s">
        <v>2</v>
      </c>
      <c r="J2690" s="3" t="s">
        <v>13</v>
      </c>
      <c r="K2690" s="3" t="s">
        <v>14</v>
      </c>
      <c r="L2690" s="3" t="s">
        <v>32</v>
      </c>
      <c r="M2690" s="4">
        <v>1</v>
      </c>
      <c r="N2690" s="5">
        <v>45.69</v>
      </c>
      <c r="O2690" s="6">
        <v>0.2</v>
      </c>
      <c r="P2690" s="5">
        <v>18.829999999999998</v>
      </c>
      <c r="Q2690" s="5">
        <f t="shared" ref="Q2690:Q2708" si="168">M2690*N2690*(1-O2690)</f>
        <v>36.552</v>
      </c>
      <c r="R2690" s="5">
        <f t="shared" ref="R2690:R2708" si="169">M2690*P2690</f>
        <v>18.829999999999998</v>
      </c>
      <c r="S2690" s="5">
        <f t="shared" ref="S2690:S2708" si="170">Q2690-R2690</f>
        <v>17.722000000000001</v>
      </c>
      <c r="T2690" s="7">
        <f t="shared" ref="T2690:T2708" si="171">IFERROR(S2690/Q2690,0)</f>
        <v>0.48484351061501429</v>
      </c>
    </row>
    <row r="2691" spans="1:20" ht="15.5" x14ac:dyDescent="0.35">
      <c r="A2691" s="1">
        <v>3173</v>
      </c>
      <c r="B2691" s="2">
        <v>46384</v>
      </c>
      <c r="C2691" s="3">
        <f>YEAR(SalesDataTable[[#This Row],[Order Date]])</f>
        <v>2026</v>
      </c>
      <c r="D2691" s="8" t="str">
        <f>"Q"&amp;ROUNDUP(MONTH(SalesDataTable[[#This Row],[Order Date]])/3,0)</f>
        <v>Q4</v>
      </c>
      <c r="E2691" s="3">
        <f>MONTH(SalesDataTable[[#This Row],[Order Date]])</f>
        <v>12</v>
      </c>
      <c r="F2691" s="3" t="str">
        <f>TEXT(SalesDataTable[[#This Row],[Order Date]],"MMM")</f>
        <v>Dec</v>
      </c>
      <c r="G2691" s="3" t="s">
        <v>6</v>
      </c>
      <c r="H2691" s="3" t="s">
        <v>43</v>
      </c>
      <c r="I2691" s="3" t="s">
        <v>28</v>
      </c>
      <c r="J2691" s="3" t="s">
        <v>3</v>
      </c>
      <c r="K2691" s="3" t="s">
        <v>4</v>
      </c>
      <c r="L2691" s="3" t="s">
        <v>26</v>
      </c>
      <c r="M2691" s="4">
        <v>1</v>
      </c>
      <c r="N2691" s="5">
        <v>39.69</v>
      </c>
      <c r="O2691" s="6">
        <v>0</v>
      </c>
      <c r="P2691" s="5">
        <v>17.09</v>
      </c>
      <c r="Q2691" s="5">
        <f t="shared" si="168"/>
        <v>39.69</v>
      </c>
      <c r="R2691" s="5">
        <f t="shared" si="169"/>
        <v>17.09</v>
      </c>
      <c r="S2691" s="5">
        <f t="shared" si="170"/>
        <v>22.599999999999998</v>
      </c>
      <c r="T2691" s="7">
        <f t="shared" si="171"/>
        <v>0.56941295036533135</v>
      </c>
    </row>
    <row r="2692" spans="1:20" ht="15.5" x14ac:dyDescent="0.35">
      <c r="A2692" s="1">
        <v>3409</v>
      </c>
      <c r="B2692" s="2">
        <v>46384</v>
      </c>
      <c r="C2692" s="3">
        <f>YEAR(SalesDataTable[[#This Row],[Order Date]])</f>
        <v>2026</v>
      </c>
      <c r="D2692" s="8" t="str">
        <f>"Q"&amp;ROUNDUP(MONTH(SalesDataTable[[#This Row],[Order Date]])/3,0)</f>
        <v>Q4</v>
      </c>
      <c r="E2692" s="3">
        <f>MONTH(SalesDataTable[[#This Row],[Order Date]])</f>
        <v>12</v>
      </c>
      <c r="F2692" s="3" t="str">
        <f>TEXT(SalesDataTable[[#This Row],[Order Date]],"MMM")</f>
        <v>Dec</v>
      </c>
      <c r="G2692" s="3" t="s">
        <v>20</v>
      </c>
      <c r="H2692" s="3" t="s">
        <v>21</v>
      </c>
      <c r="I2692" s="3" t="s">
        <v>2</v>
      </c>
      <c r="J2692" s="3" t="s">
        <v>13</v>
      </c>
      <c r="K2692" s="3" t="s">
        <v>23</v>
      </c>
      <c r="L2692" s="3" t="s">
        <v>51</v>
      </c>
      <c r="M2692" s="4">
        <v>5</v>
      </c>
      <c r="N2692" s="5">
        <v>122.42</v>
      </c>
      <c r="O2692" s="6">
        <v>0</v>
      </c>
      <c r="P2692" s="5">
        <v>60.8</v>
      </c>
      <c r="Q2692" s="5">
        <f t="shared" si="168"/>
        <v>612.1</v>
      </c>
      <c r="R2692" s="5">
        <f t="shared" si="169"/>
        <v>304</v>
      </c>
      <c r="S2692" s="5">
        <f t="shared" si="170"/>
        <v>308.10000000000002</v>
      </c>
      <c r="T2692" s="7">
        <f t="shared" si="171"/>
        <v>0.50334912595981052</v>
      </c>
    </row>
    <row r="2693" spans="1:20" ht="15.5" x14ac:dyDescent="0.35">
      <c r="A2693" s="1">
        <v>3535</v>
      </c>
      <c r="B2693" s="2">
        <v>46384</v>
      </c>
      <c r="C2693" s="3">
        <f>YEAR(SalesDataTable[[#This Row],[Order Date]])</f>
        <v>2026</v>
      </c>
      <c r="D2693" s="8" t="str">
        <f>"Q"&amp;ROUNDUP(MONTH(SalesDataTable[[#This Row],[Order Date]])/3,0)</f>
        <v>Q4</v>
      </c>
      <c r="E2693" s="3">
        <f>MONTH(SalesDataTable[[#This Row],[Order Date]])</f>
        <v>12</v>
      </c>
      <c r="F2693" s="3" t="str">
        <f>TEXT(SalesDataTable[[#This Row],[Order Date]],"MMM")</f>
        <v>Dec</v>
      </c>
      <c r="G2693" s="3" t="s">
        <v>6</v>
      </c>
      <c r="H2693" s="3" t="s">
        <v>27</v>
      </c>
      <c r="I2693" s="3" t="s">
        <v>19</v>
      </c>
      <c r="J2693" s="3" t="s">
        <v>13</v>
      </c>
      <c r="K2693" s="3" t="s">
        <v>14</v>
      </c>
      <c r="L2693" s="3" t="s">
        <v>15</v>
      </c>
      <c r="M2693" s="4">
        <v>1</v>
      </c>
      <c r="N2693" s="5">
        <v>37.03</v>
      </c>
      <c r="O2693" s="6">
        <v>0.15</v>
      </c>
      <c r="P2693" s="5">
        <v>13.53</v>
      </c>
      <c r="Q2693" s="5">
        <f t="shared" si="168"/>
        <v>31.4755</v>
      </c>
      <c r="R2693" s="5">
        <f t="shared" si="169"/>
        <v>13.53</v>
      </c>
      <c r="S2693" s="5">
        <f t="shared" si="170"/>
        <v>17.945500000000003</v>
      </c>
      <c r="T2693" s="7">
        <f t="shared" si="171"/>
        <v>0.57014185636447401</v>
      </c>
    </row>
    <row r="2694" spans="1:20" ht="15.5" x14ac:dyDescent="0.35">
      <c r="A2694" s="1">
        <v>5134</v>
      </c>
      <c r="B2694" s="2">
        <v>46384</v>
      </c>
      <c r="C2694" s="3">
        <f>YEAR(SalesDataTable[[#This Row],[Order Date]])</f>
        <v>2026</v>
      </c>
      <c r="D2694" s="8" t="str">
        <f>"Q"&amp;ROUNDUP(MONTH(SalesDataTable[[#This Row],[Order Date]])/3,0)</f>
        <v>Q4</v>
      </c>
      <c r="E2694" s="3">
        <f>MONTH(SalesDataTable[[#This Row],[Order Date]])</f>
        <v>12</v>
      </c>
      <c r="F2694" s="3" t="str">
        <f>TEXT(SalesDataTable[[#This Row],[Order Date]],"MMM")</f>
        <v>Dec</v>
      </c>
      <c r="G2694" s="3" t="s">
        <v>6</v>
      </c>
      <c r="H2694" s="3" t="s">
        <v>49</v>
      </c>
      <c r="I2694" s="3" t="s">
        <v>19</v>
      </c>
      <c r="J2694" s="3" t="s">
        <v>3</v>
      </c>
      <c r="K2694" s="3" t="s">
        <v>9</v>
      </c>
      <c r="L2694" s="3" t="s">
        <v>10</v>
      </c>
      <c r="M2694" s="4">
        <v>1</v>
      </c>
      <c r="N2694" s="5">
        <v>90.99</v>
      </c>
      <c r="O2694" s="6">
        <v>0.05</v>
      </c>
      <c r="P2694" s="5">
        <v>44.78</v>
      </c>
      <c r="Q2694" s="5">
        <f t="shared" si="168"/>
        <v>86.440499999999986</v>
      </c>
      <c r="R2694" s="5">
        <f t="shared" si="169"/>
        <v>44.78</v>
      </c>
      <c r="S2694" s="5">
        <f t="shared" si="170"/>
        <v>41.660499999999985</v>
      </c>
      <c r="T2694" s="7">
        <f t="shared" si="171"/>
        <v>0.48195579618350187</v>
      </c>
    </row>
    <row r="2695" spans="1:20" ht="15.5" x14ac:dyDescent="0.35">
      <c r="A2695" s="1">
        <v>2011</v>
      </c>
      <c r="B2695" s="2">
        <v>46385</v>
      </c>
      <c r="C2695" s="3">
        <f>YEAR(SalesDataTable[[#This Row],[Order Date]])</f>
        <v>2026</v>
      </c>
      <c r="D2695" s="8" t="str">
        <f>"Q"&amp;ROUNDUP(MONTH(SalesDataTable[[#This Row],[Order Date]])/3,0)</f>
        <v>Q4</v>
      </c>
      <c r="E2695" s="3">
        <f>MONTH(SalesDataTable[[#This Row],[Order Date]])</f>
        <v>12</v>
      </c>
      <c r="F2695" s="3" t="str">
        <f>TEXT(SalesDataTable[[#This Row],[Order Date]],"MMM")</f>
        <v>Dec</v>
      </c>
      <c r="G2695" s="3" t="s">
        <v>6</v>
      </c>
      <c r="H2695" s="3" t="s">
        <v>41</v>
      </c>
      <c r="I2695" s="3" t="s">
        <v>2</v>
      </c>
      <c r="J2695" s="3" t="s">
        <v>3</v>
      </c>
      <c r="K2695" s="3" t="s">
        <v>9</v>
      </c>
      <c r="L2695" s="3" t="s">
        <v>10</v>
      </c>
      <c r="M2695" s="4">
        <v>1</v>
      </c>
      <c r="N2695" s="5">
        <v>90.81</v>
      </c>
      <c r="O2695" s="6">
        <v>0.1</v>
      </c>
      <c r="P2695" s="5">
        <v>46.53</v>
      </c>
      <c r="Q2695" s="5">
        <f t="shared" si="168"/>
        <v>81.728999999999999</v>
      </c>
      <c r="R2695" s="5">
        <f t="shared" si="169"/>
        <v>46.53</v>
      </c>
      <c r="S2695" s="5">
        <f t="shared" si="170"/>
        <v>35.198999999999998</v>
      </c>
      <c r="T2695" s="7">
        <f t="shared" si="171"/>
        <v>0.43067944059024332</v>
      </c>
    </row>
    <row r="2696" spans="1:20" ht="15.5" x14ac:dyDescent="0.35">
      <c r="A2696" s="1">
        <v>2477</v>
      </c>
      <c r="B2696" s="2">
        <v>46385</v>
      </c>
      <c r="C2696" s="3">
        <f>YEAR(SalesDataTable[[#This Row],[Order Date]])</f>
        <v>2026</v>
      </c>
      <c r="D2696" s="8" t="str">
        <f>"Q"&amp;ROUNDUP(MONTH(SalesDataTable[[#This Row],[Order Date]])/3,0)</f>
        <v>Q4</v>
      </c>
      <c r="E2696" s="3">
        <f>MONTH(SalesDataTable[[#This Row],[Order Date]])</f>
        <v>12</v>
      </c>
      <c r="F2696" s="3" t="str">
        <f>TEXT(SalesDataTable[[#This Row],[Order Date]],"MMM")</f>
        <v>Dec</v>
      </c>
      <c r="G2696" s="3" t="s">
        <v>0</v>
      </c>
      <c r="H2696" s="3" t="s">
        <v>50</v>
      </c>
      <c r="I2696" s="3" t="s">
        <v>19</v>
      </c>
      <c r="J2696" s="3" t="s">
        <v>13</v>
      </c>
      <c r="K2696" s="3" t="s">
        <v>4</v>
      </c>
      <c r="L2696" s="3" t="s">
        <v>26</v>
      </c>
      <c r="M2696" s="4">
        <v>1</v>
      </c>
      <c r="N2696" s="5">
        <v>41.28</v>
      </c>
      <c r="O2696" s="6">
        <v>0.15</v>
      </c>
      <c r="P2696" s="5">
        <v>16.41</v>
      </c>
      <c r="Q2696" s="5">
        <f t="shared" si="168"/>
        <v>35.088000000000001</v>
      </c>
      <c r="R2696" s="5">
        <f t="shared" si="169"/>
        <v>16.41</v>
      </c>
      <c r="S2696" s="5">
        <f t="shared" si="170"/>
        <v>18.678000000000001</v>
      </c>
      <c r="T2696" s="7">
        <f t="shared" si="171"/>
        <v>0.53231874145006841</v>
      </c>
    </row>
    <row r="2697" spans="1:20" ht="15.5" x14ac:dyDescent="0.35">
      <c r="A2697" s="1">
        <v>2745</v>
      </c>
      <c r="B2697" s="2">
        <v>46385</v>
      </c>
      <c r="C2697" s="3">
        <f>YEAR(SalesDataTable[[#This Row],[Order Date]])</f>
        <v>2026</v>
      </c>
      <c r="D2697" s="8" t="str">
        <f>"Q"&amp;ROUNDUP(MONTH(SalesDataTable[[#This Row],[Order Date]])/3,0)</f>
        <v>Q4</v>
      </c>
      <c r="E2697" s="3">
        <f>MONTH(SalesDataTable[[#This Row],[Order Date]])</f>
        <v>12</v>
      </c>
      <c r="F2697" s="3" t="str">
        <f>TEXT(SalesDataTable[[#This Row],[Order Date]],"MMM")</f>
        <v>Dec</v>
      </c>
      <c r="G2697" s="3" t="s">
        <v>20</v>
      </c>
      <c r="H2697" s="3" t="s">
        <v>47</v>
      </c>
      <c r="I2697" s="3" t="s">
        <v>28</v>
      </c>
      <c r="J2697" s="3" t="s">
        <v>16</v>
      </c>
      <c r="K2697" s="3" t="s">
        <v>14</v>
      </c>
      <c r="L2697" s="3" t="s">
        <v>32</v>
      </c>
      <c r="M2697" s="4">
        <v>1</v>
      </c>
      <c r="N2697" s="5">
        <v>46.07</v>
      </c>
      <c r="O2697" s="6">
        <v>0</v>
      </c>
      <c r="P2697" s="5">
        <v>18.420000000000002</v>
      </c>
      <c r="Q2697" s="5">
        <f t="shared" si="168"/>
        <v>46.07</v>
      </c>
      <c r="R2697" s="5">
        <f t="shared" si="169"/>
        <v>18.420000000000002</v>
      </c>
      <c r="S2697" s="5">
        <f t="shared" si="170"/>
        <v>27.65</v>
      </c>
      <c r="T2697" s="7">
        <f t="shared" si="171"/>
        <v>0.60017364879531143</v>
      </c>
    </row>
    <row r="2698" spans="1:20" ht="15.5" x14ac:dyDescent="0.35">
      <c r="A2698" s="1">
        <v>4427</v>
      </c>
      <c r="B2698" s="2">
        <v>46385</v>
      </c>
      <c r="C2698" s="3">
        <f>YEAR(SalesDataTable[[#This Row],[Order Date]])</f>
        <v>2026</v>
      </c>
      <c r="D2698" s="8" t="str">
        <f>"Q"&amp;ROUNDUP(MONTH(SalesDataTable[[#This Row],[Order Date]])/3,0)</f>
        <v>Q4</v>
      </c>
      <c r="E2698" s="3">
        <f>MONTH(SalesDataTable[[#This Row],[Order Date]])</f>
        <v>12</v>
      </c>
      <c r="F2698" s="3" t="str">
        <f>TEXT(SalesDataTable[[#This Row],[Order Date]],"MMM")</f>
        <v>Dec</v>
      </c>
      <c r="G2698" s="3" t="s">
        <v>6</v>
      </c>
      <c r="H2698" s="3" t="s">
        <v>43</v>
      </c>
      <c r="I2698" s="3" t="s">
        <v>19</v>
      </c>
      <c r="J2698" s="3" t="s">
        <v>16</v>
      </c>
      <c r="K2698" s="3" t="s">
        <v>9</v>
      </c>
      <c r="L2698" s="3" t="s">
        <v>17</v>
      </c>
      <c r="M2698" s="4">
        <v>1</v>
      </c>
      <c r="N2698" s="5">
        <v>147.29</v>
      </c>
      <c r="O2698" s="6">
        <v>0.1</v>
      </c>
      <c r="P2698" s="5">
        <v>78.2</v>
      </c>
      <c r="Q2698" s="5">
        <f t="shared" si="168"/>
        <v>132.56100000000001</v>
      </c>
      <c r="R2698" s="5">
        <f t="shared" si="169"/>
        <v>78.2</v>
      </c>
      <c r="S2698" s="5">
        <f t="shared" si="170"/>
        <v>54.361000000000004</v>
      </c>
      <c r="T2698" s="7">
        <f t="shared" si="171"/>
        <v>0.4100829052285363</v>
      </c>
    </row>
    <row r="2699" spans="1:20" ht="15.5" x14ac:dyDescent="0.35">
      <c r="A2699" s="1">
        <v>377</v>
      </c>
      <c r="B2699" s="2">
        <v>46386</v>
      </c>
      <c r="C2699" s="3">
        <f>YEAR(SalesDataTable[[#This Row],[Order Date]])</f>
        <v>2026</v>
      </c>
      <c r="D2699" s="8" t="str">
        <f>"Q"&amp;ROUNDUP(MONTH(SalesDataTable[[#This Row],[Order Date]])/3,0)</f>
        <v>Q4</v>
      </c>
      <c r="E2699" s="3">
        <f>MONTH(SalesDataTable[[#This Row],[Order Date]])</f>
        <v>12</v>
      </c>
      <c r="F2699" s="3" t="str">
        <f>TEXT(SalesDataTable[[#This Row],[Order Date]],"MMM")</f>
        <v>Dec</v>
      </c>
      <c r="G2699" s="3" t="s">
        <v>20</v>
      </c>
      <c r="H2699" s="3" t="s">
        <v>47</v>
      </c>
      <c r="I2699" s="3" t="s">
        <v>2</v>
      </c>
      <c r="J2699" s="3" t="s">
        <v>13</v>
      </c>
      <c r="K2699" s="3" t="s">
        <v>4</v>
      </c>
      <c r="L2699" s="3" t="s">
        <v>26</v>
      </c>
      <c r="M2699" s="4">
        <v>1</v>
      </c>
      <c r="N2699" s="5">
        <v>40.82</v>
      </c>
      <c r="O2699" s="6">
        <v>0.1</v>
      </c>
      <c r="P2699" s="5">
        <v>17.2</v>
      </c>
      <c r="Q2699" s="5">
        <f t="shared" si="168"/>
        <v>36.738</v>
      </c>
      <c r="R2699" s="5">
        <f t="shared" si="169"/>
        <v>17.2</v>
      </c>
      <c r="S2699" s="5">
        <f t="shared" si="170"/>
        <v>19.538</v>
      </c>
      <c r="T2699" s="7">
        <f t="shared" si="171"/>
        <v>0.53181991398551909</v>
      </c>
    </row>
    <row r="2700" spans="1:20" ht="15.5" x14ac:dyDescent="0.35">
      <c r="A2700" s="1">
        <v>1530</v>
      </c>
      <c r="B2700" s="2">
        <v>46386</v>
      </c>
      <c r="C2700" s="3">
        <f>YEAR(SalesDataTable[[#This Row],[Order Date]])</f>
        <v>2026</v>
      </c>
      <c r="D2700" s="8" t="str">
        <f>"Q"&amp;ROUNDUP(MONTH(SalesDataTable[[#This Row],[Order Date]])/3,0)</f>
        <v>Q4</v>
      </c>
      <c r="E2700" s="3">
        <f>MONTH(SalesDataTable[[#This Row],[Order Date]])</f>
        <v>12</v>
      </c>
      <c r="F2700" s="3" t="str">
        <f>TEXT(SalesDataTable[[#This Row],[Order Date]],"MMM")</f>
        <v>Dec</v>
      </c>
      <c r="G2700" s="3" t="s">
        <v>20</v>
      </c>
      <c r="H2700" s="3" t="s">
        <v>31</v>
      </c>
      <c r="I2700" s="3" t="s">
        <v>2</v>
      </c>
      <c r="J2700" s="3" t="s">
        <v>13</v>
      </c>
      <c r="K2700" s="3" t="s">
        <v>34</v>
      </c>
      <c r="L2700" s="3" t="s">
        <v>45</v>
      </c>
      <c r="M2700" s="4">
        <v>3</v>
      </c>
      <c r="N2700" s="5">
        <v>50.72</v>
      </c>
      <c r="O2700" s="6">
        <v>0</v>
      </c>
      <c r="P2700" s="5">
        <v>22.3</v>
      </c>
      <c r="Q2700" s="5">
        <f t="shared" si="168"/>
        <v>152.16</v>
      </c>
      <c r="R2700" s="5">
        <f t="shared" si="169"/>
        <v>66.900000000000006</v>
      </c>
      <c r="S2700" s="5">
        <f t="shared" si="170"/>
        <v>85.259999999999991</v>
      </c>
      <c r="T2700" s="7">
        <f t="shared" si="171"/>
        <v>0.56033123028391163</v>
      </c>
    </row>
    <row r="2701" spans="1:20" ht="15.5" x14ac:dyDescent="0.35">
      <c r="A2701" s="1">
        <v>2135</v>
      </c>
      <c r="B2701" s="2">
        <v>46386</v>
      </c>
      <c r="C2701" s="3">
        <f>YEAR(SalesDataTable[[#This Row],[Order Date]])</f>
        <v>2026</v>
      </c>
      <c r="D2701" s="8" t="str">
        <f>"Q"&amp;ROUNDUP(MONTH(SalesDataTable[[#This Row],[Order Date]])/3,0)</f>
        <v>Q4</v>
      </c>
      <c r="E2701" s="3">
        <f>MONTH(SalesDataTable[[#This Row],[Order Date]])</f>
        <v>12</v>
      </c>
      <c r="F2701" s="3" t="str">
        <f>TEXT(SalesDataTable[[#This Row],[Order Date]],"MMM")</f>
        <v>Dec</v>
      </c>
      <c r="G2701" s="3" t="s">
        <v>6</v>
      </c>
      <c r="H2701" s="3" t="s">
        <v>43</v>
      </c>
      <c r="I2701" s="3" t="s">
        <v>28</v>
      </c>
      <c r="J2701" s="3" t="s">
        <v>16</v>
      </c>
      <c r="K2701" s="3" t="s">
        <v>23</v>
      </c>
      <c r="L2701" s="3" t="s">
        <v>29</v>
      </c>
      <c r="M2701" s="4">
        <v>3</v>
      </c>
      <c r="N2701" s="5">
        <v>194.7</v>
      </c>
      <c r="O2701" s="6">
        <v>0.1</v>
      </c>
      <c r="P2701" s="5">
        <v>102.62</v>
      </c>
      <c r="Q2701" s="5">
        <f t="shared" si="168"/>
        <v>525.68999999999994</v>
      </c>
      <c r="R2701" s="5">
        <f t="shared" si="169"/>
        <v>307.86</v>
      </c>
      <c r="S2701" s="5">
        <f t="shared" si="170"/>
        <v>217.82999999999993</v>
      </c>
      <c r="T2701" s="7">
        <f t="shared" si="171"/>
        <v>0.41436968555612613</v>
      </c>
    </row>
    <row r="2702" spans="1:20" ht="15.5" x14ac:dyDescent="0.35">
      <c r="A2702" s="1">
        <v>2916</v>
      </c>
      <c r="B2702" s="2">
        <v>46386</v>
      </c>
      <c r="C2702" s="3">
        <f>YEAR(SalesDataTable[[#This Row],[Order Date]])</f>
        <v>2026</v>
      </c>
      <c r="D2702" s="8" t="str">
        <f>"Q"&amp;ROUNDUP(MONTH(SalesDataTable[[#This Row],[Order Date]])/3,0)</f>
        <v>Q4</v>
      </c>
      <c r="E2702" s="3">
        <f>MONTH(SalesDataTable[[#This Row],[Order Date]])</f>
        <v>12</v>
      </c>
      <c r="F2702" s="3" t="str">
        <f>TEXT(SalesDataTable[[#This Row],[Order Date]],"MMM")</f>
        <v>Dec</v>
      </c>
      <c r="G2702" s="3" t="s">
        <v>6</v>
      </c>
      <c r="H2702" s="3" t="s">
        <v>27</v>
      </c>
      <c r="I2702" s="3" t="s">
        <v>19</v>
      </c>
      <c r="J2702" s="3" t="s">
        <v>13</v>
      </c>
      <c r="K2702" s="3" t="s">
        <v>14</v>
      </c>
      <c r="L2702" s="3" t="s">
        <v>15</v>
      </c>
      <c r="M2702" s="4">
        <v>1</v>
      </c>
      <c r="N2702" s="5">
        <v>36.64</v>
      </c>
      <c r="O2702" s="6">
        <v>0.05</v>
      </c>
      <c r="P2702" s="5">
        <v>13.59</v>
      </c>
      <c r="Q2702" s="5">
        <f t="shared" si="168"/>
        <v>34.808</v>
      </c>
      <c r="R2702" s="5">
        <f t="shared" si="169"/>
        <v>13.59</v>
      </c>
      <c r="S2702" s="5">
        <f t="shared" si="170"/>
        <v>21.218</v>
      </c>
      <c r="T2702" s="7">
        <f t="shared" si="171"/>
        <v>0.60957251206619167</v>
      </c>
    </row>
    <row r="2703" spans="1:20" ht="15.5" x14ac:dyDescent="0.35">
      <c r="A2703" s="1">
        <v>3449</v>
      </c>
      <c r="B2703" s="2">
        <v>46386</v>
      </c>
      <c r="C2703" s="3">
        <f>YEAR(SalesDataTable[[#This Row],[Order Date]])</f>
        <v>2026</v>
      </c>
      <c r="D2703" s="8" t="str">
        <f>"Q"&amp;ROUNDUP(MONTH(SalesDataTable[[#This Row],[Order Date]])/3,0)</f>
        <v>Q4</v>
      </c>
      <c r="E2703" s="3">
        <f>MONTH(SalesDataTable[[#This Row],[Order Date]])</f>
        <v>12</v>
      </c>
      <c r="F2703" s="3" t="str">
        <f>TEXT(SalesDataTable[[#This Row],[Order Date]],"MMM")</f>
        <v>Dec</v>
      </c>
      <c r="G2703" s="3" t="s">
        <v>11</v>
      </c>
      <c r="H2703" s="3" t="s">
        <v>39</v>
      </c>
      <c r="I2703" s="3" t="s">
        <v>28</v>
      </c>
      <c r="J2703" s="3" t="s">
        <v>3</v>
      </c>
      <c r="K2703" s="3" t="s">
        <v>23</v>
      </c>
      <c r="L2703" s="3" t="s">
        <v>29</v>
      </c>
      <c r="M2703" s="4">
        <v>6</v>
      </c>
      <c r="N2703" s="5">
        <v>192.9</v>
      </c>
      <c r="O2703" s="6">
        <v>0.2</v>
      </c>
      <c r="P2703" s="5">
        <v>106.89</v>
      </c>
      <c r="Q2703" s="5">
        <f t="shared" si="168"/>
        <v>925.92000000000007</v>
      </c>
      <c r="R2703" s="5">
        <f t="shared" si="169"/>
        <v>641.34</v>
      </c>
      <c r="S2703" s="5">
        <f t="shared" si="170"/>
        <v>284.58000000000004</v>
      </c>
      <c r="T2703" s="7">
        <f t="shared" si="171"/>
        <v>0.30734836702954899</v>
      </c>
    </row>
    <row r="2704" spans="1:20" ht="15.5" x14ac:dyDescent="0.35">
      <c r="A2704" s="1">
        <v>3498</v>
      </c>
      <c r="B2704" s="2">
        <v>46386</v>
      </c>
      <c r="C2704" s="3">
        <f>YEAR(SalesDataTable[[#This Row],[Order Date]])</f>
        <v>2026</v>
      </c>
      <c r="D2704" s="8" t="str">
        <f>"Q"&amp;ROUNDUP(MONTH(SalesDataTable[[#This Row],[Order Date]])/3,0)</f>
        <v>Q4</v>
      </c>
      <c r="E2704" s="3">
        <f>MONTH(SalesDataTable[[#This Row],[Order Date]])</f>
        <v>12</v>
      </c>
      <c r="F2704" s="3" t="str">
        <f>TEXT(SalesDataTable[[#This Row],[Order Date]],"MMM")</f>
        <v>Dec</v>
      </c>
      <c r="G2704" s="3" t="s">
        <v>20</v>
      </c>
      <c r="H2704" s="3" t="s">
        <v>31</v>
      </c>
      <c r="I2704" s="3" t="s">
        <v>28</v>
      </c>
      <c r="J2704" s="3" t="s">
        <v>3</v>
      </c>
      <c r="K2704" s="3" t="s">
        <v>9</v>
      </c>
      <c r="L2704" s="3" t="s">
        <v>46</v>
      </c>
      <c r="M2704" s="4">
        <v>2</v>
      </c>
      <c r="N2704" s="5">
        <v>71.56</v>
      </c>
      <c r="O2704" s="6">
        <v>0.1</v>
      </c>
      <c r="P2704" s="5">
        <v>32.99</v>
      </c>
      <c r="Q2704" s="5">
        <f t="shared" si="168"/>
        <v>128.80800000000002</v>
      </c>
      <c r="R2704" s="5">
        <f t="shared" si="169"/>
        <v>65.98</v>
      </c>
      <c r="S2704" s="5">
        <f t="shared" si="170"/>
        <v>62.828000000000017</v>
      </c>
      <c r="T2704" s="7">
        <f t="shared" si="171"/>
        <v>0.4877647351096206</v>
      </c>
    </row>
    <row r="2705" spans="1:20" ht="15.5" x14ac:dyDescent="0.35">
      <c r="A2705" s="1">
        <v>4851</v>
      </c>
      <c r="B2705" s="2">
        <v>46386</v>
      </c>
      <c r="C2705" s="3">
        <f>YEAR(SalesDataTable[[#This Row],[Order Date]])</f>
        <v>2026</v>
      </c>
      <c r="D2705" s="8" t="str">
        <f>"Q"&amp;ROUNDUP(MONTH(SalesDataTable[[#This Row],[Order Date]])/3,0)</f>
        <v>Q4</v>
      </c>
      <c r="E2705" s="3">
        <f>MONTH(SalesDataTable[[#This Row],[Order Date]])</f>
        <v>12</v>
      </c>
      <c r="F2705" s="3" t="str">
        <f>TEXT(SalesDataTable[[#This Row],[Order Date]],"MMM")</f>
        <v>Dec</v>
      </c>
      <c r="G2705" s="3" t="s">
        <v>20</v>
      </c>
      <c r="H2705" s="3" t="s">
        <v>47</v>
      </c>
      <c r="I2705" s="3" t="s">
        <v>28</v>
      </c>
      <c r="J2705" s="3" t="s">
        <v>13</v>
      </c>
      <c r="K2705" s="3" t="s">
        <v>4</v>
      </c>
      <c r="L2705" s="3" t="s">
        <v>26</v>
      </c>
      <c r="M2705" s="4">
        <v>1</v>
      </c>
      <c r="N2705" s="5">
        <v>40.270000000000003</v>
      </c>
      <c r="O2705" s="6">
        <v>0.1</v>
      </c>
      <c r="P2705" s="5">
        <v>16.63</v>
      </c>
      <c r="Q2705" s="5">
        <f t="shared" si="168"/>
        <v>36.243000000000002</v>
      </c>
      <c r="R2705" s="5">
        <f t="shared" si="169"/>
        <v>16.63</v>
      </c>
      <c r="S2705" s="5">
        <f t="shared" si="170"/>
        <v>19.613000000000003</v>
      </c>
      <c r="T2705" s="7">
        <f t="shared" si="171"/>
        <v>0.54115277432883602</v>
      </c>
    </row>
    <row r="2706" spans="1:20" ht="15.5" x14ac:dyDescent="0.35">
      <c r="A2706" s="1">
        <v>4926</v>
      </c>
      <c r="B2706" s="2">
        <v>46386</v>
      </c>
      <c r="C2706" s="3">
        <f>YEAR(SalesDataTable[[#This Row],[Order Date]])</f>
        <v>2026</v>
      </c>
      <c r="D2706" s="8" t="str">
        <f>"Q"&amp;ROUNDUP(MONTH(SalesDataTable[[#This Row],[Order Date]])/3,0)</f>
        <v>Q4</v>
      </c>
      <c r="E2706" s="3">
        <f>MONTH(SalesDataTable[[#This Row],[Order Date]])</f>
        <v>12</v>
      </c>
      <c r="F2706" s="3" t="str">
        <f>TEXT(SalesDataTable[[#This Row],[Order Date]],"MMM")</f>
        <v>Dec</v>
      </c>
      <c r="G2706" s="3" t="s">
        <v>20</v>
      </c>
      <c r="H2706" s="3" t="s">
        <v>31</v>
      </c>
      <c r="I2706" s="3" t="s">
        <v>19</v>
      </c>
      <c r="J2706" s="3" t="s">
        <v>16</v>
      </c>
      <c r="K2706" s="3" t="s">
        <v>4</v>
      </c>
      <c r="L2706" s="3" t="s">
        <v>5</v>
      </c>
      <c r="M2706" s="4">
        <v>6</v>
      </c>
      <c r="N2706" s="5">
        <v>81.180000000000007</v>
      </c>
      <c r="O2706" s="6">
        <v>0.05</v>
      </c>
      <c r="P2706" s="5">
        <v>43.3</v>
      </c>
      <c r="Q2706" s="5">
        <f t="shared" si="168"/>
        <v>462.726</v>
      </c>
      <c r="R2706" s="5">
        <f t="shared" si="169"/>
        <v>259.79999999999995</v>
      </c>
      <c r="S2706" s="5">
        <f t="shared" si="170"/>
        <v>202.92600000000004</v>
      </c>
      <c r="T2706" s="7">
        <f t="shared" si="171"/>
        <v>0.43854462468069666</v>
      </c>
    </row>
    <row r="2707" spans="1:20" ht="15.5" x14ac:dyDescent="0.35">
      <c r="A2707" s="1">
        <v>5035</v>
      </c>
      <c r="B2707" s="2">
        <v>46386</v>
      </c>
      <c r="C2707" s="3">
        <f>YEAR(SalesDataTable[[#This Row],[Order Date]])</f>
        <v>2026</v>
      </c>
      <c r="D2707" s="8" t="str">
        <f>"Q"&amp;ROUNDUP(MONTH(SalesDataTable[[#This Row],[Order Date]])/3,0)</f>
        <v>Q4</v>
      </c>
      <c r="E2707" s="3">
        <f>MONTH(SalesDataTable[[#This Row],[Order Date]])</f>
        <v>12</v>
      </c>
      <c r="F2707" s="3" t="str">
        <f>TEXT(SalesDataTable[[#This Row],[Order Date]],"MMM")</f>
        <v>Dec</v>
      </c>
      <c r="G2707" s="3" t="s">
        <v>6</v>
      </c>
      <c r="H2707" s="3" t="s">
        <v>43</v>
      </c>
      <c r="I2707" s="3" t="s">
        <v>2</v>
      </c>
      <c r="J2707" s="3" t="s">
        <v>13</v>
      </c>
      <c r="K2707" s="3" t="s">
        <v>4</v>
      </c>
      <c r="L2707" s="3" t="s">
        <v>30</v>
      </c>
      <c r="M2707" s="4">
        <v>2</v>
      </c>
      <c r="N2707" s="5">
        <v>101.73</v>
      </c>
      <c r="O2707" s="6">
        <v>0.1</v>
      </c>
      <c r="P2707" s="5">
        <v>49.3</v>
      </c>
      <c r="Q2707" s="5">
        <f t="shared" si="168"/>
        <v>183.114</v>
      </c>
      <c r="R2707" s="5">
        <f t="shared" si="169"/>
        <v>98.6</v>
      </c>
      <c r="S2707" s="5">
        <f t="shared" si="170"/>
        <v>84.51400000000001</v>
      </c>
      <c r="T2707" s="7">
        <f t="shared" si="171"/>
        <v>0.46153762137247839</v>
      </c>
    </row>
    <row r="2708" spans="1:20" ht="15.5" x14ac:dyDescent="0.35">
      <c r="A2708" s="1">
        <v>5135</v>
      </c>
      <c r="B2708" s="2">
        <v>46386</v>
      </c>
      <c r="C2708" s="3">
        <f>YEAR(SalesDataTable[[#This Row],[Order Date]])</f>
        <v>2026</v>
      </c>
      <c r="D2708" s="8" t="str">
        <f>"Q"&amp;ROUNDUP(MONTH(SalesDataTable[[#This Row],[Order Date]])/3,0)</f>
        <v>Q4</v>
      </c>
      <c r="E2708" s="3">
        <f>MONTH(SalesDataTable[[#This Row],[Order Date]])</f>
        <v>12</v>
      </c>
      <c r="F2708" s="3" t="str">
        <f>TEXT(SalesDataTable[[#This Row],[Order Date]],"MMM")</f>
        <v>Dec</v>
      </c>
      <c r="G2708" s="3" t="s">
        <v>11</v>
      </c>
      <c r="H2708" s="3" t="s">
        <v>39</v>
      </c>
      <c r="I2708" s="3" t="s">
        <v>2</v>
      </c>
      <c r="J2708" s="3" t="s">
        <v>13</v>
      </c>
      <c r="K2708" s="3" t="s">
        <v>4</v>
      </c>
      <c r="L2708" s="3" t="s">
        <v>22</v>
      </c>
      <c r="M2708" s="4">
        <v>5</v>
      </c>
      <c r="N2708" s="5">
        <v>51.78</v>
      </c>
      <c r="O2708" s="6">
        <v>0.15</v>
      </c>
      <c r="P2708" s="5">
        <v>22.37</v>
      </c>
      <c r="Q2708" s="5">
        <f t="shared" si="168"/>
        <v>220.06499999999997</v>
      </c>
      <c r="R2708" s="5">
        <f t="shared" si="169"/>
        <v>111.85000000000001</v>
      </c>
      <c r="S2708" s="5">
        <f t="shared" si="170"/>
        <v>108.21499999999996</v>
      </c>
      <c r="T2708" s="7">
        <f t="shared" si="171"/>
        <v>0.49174107650012483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C4F0-7E75-40EB-BEF0-5503B473100A}">
  <dimension ref="A3:P28"/>
  <sheetViews>
    <sheetView zoomScale="83" zoomScaleNormal="83" workbookViewId="0">
      <selection activeCell="L11" sqref="L11"/>
    </sheetView>
  </sheetViews>
  <sheetFormatPr defaultRowHeight="14.5" x14ac:dyDescent="0.35"/>
  <cols>
    <col min="1" max="1" width="14.6328125" bestFit="1" customWidth="1"/>
    <col min="2" max="2" width="12.90625" bestFit="1" customWidth="1"/>
    <col min="3" max="3" width="17.1796875" bestFit="1" customWidth="1"/>
    <col min="5" max="5" width="15" bestFit="1" customWidth="1"/>
    <col min="6" max="6" width="12.90625" bestFit="1" customWidth="1"/>
    <col min="7" max="7" width="15.7265625" bestFit="1" customWidth="1"/>
    <col min="8" max="8" width="13" bestFit="1" customWidth="1"/>
    <col min="9" max="9" width="12.90625" bestFit="1" customWidth="1"/>
    <col min="11" max="11" width="11.7265625" bestFit="1" customWidth="1"/>
    <col min="12" max="12" width="14.1796875" bestFit="1" customWidth="1"/>
    <col min="13" max="13" width="12.90625" bestFit="1" customWidth="1"/>
    <col min="15" max="16" width="19.36328125" customWidth="1"/>
  </cols>
  <sheetData>
    <row r="3" spans="1:16" x14ac:dyDescent="0.35">
      <c r="A3" t="s">
        <v>73</v>
      </c>
      <c r="C3" t="s">
        <v>74</v>
      </c>
      <c r="E3" t="s">
        <v>75</v>
      </c>
      <c r="G3" t="s">
        <v>76</v>
      </c>
      <c r="I3" t="s">
        <v>77</v>
      </c>
      <c r="K3" t="s">
        <v>78</v>
      </c>
    </row>
    <row r="4" spans="1:16" x14ac:dyDescent="0.35">
      <c r="A4" s="19">
        <v>645223.1794999995</v>
      </c>
      <c r="C4" s="19">
        <v>296384.2495000005</v>
      </c>
      <c r="E4" s="15">
        <f>C4/A4</f>
        <v>0.45935152194884954</v>
      </c>
      <c r="G4" s="16">
        <v>6698</v>
      </c>
      <c r="I4">
        <v>2707</v>
      </c>
      <c r="K4" s="19">
        <v>348838.93000000058</v>
      </c>
    </row>
    <row r="5" spans="1:16" x14ac:dyDescent="0.35">
      <c r="E5" s="14"/>
    </row>
    <row r="8" spans="1:16" x14ac:dyDescent="0.35">
      <c r="L8" s="21" t="s">
        <v>96</v>
      </c>
      <c r="M8" s="21"/>
      <c r="O8" s="21" t="s">
        <v>95</v>
      </c>
      <c r="P8" s="21"/>
    </row>
    <row r="9" spans="1:16" x14ac:dyDescent="0.35">
      <c r="L9" s="21"/>
      <c r="M9" s="21"/>
      <c r="O9" s="21"/>
      <c r="P9" s="21"/>
    </row>
    <row r="10" spans="1:16" x14ac:dyDescent="0.35">
      <c r="A10" s="13" t="s">
        <v>79</v>
      </c>
      <c r="B10" t="s">
        <v>93</v>
      </c>
      <c r="C10" t="s">
        <v>94</v>
      </c>
      <c r="E10" s="13" t="s">
        <v>79</v>
      </c>
      <c r="F10" t="s">
        <v>93</v>
      </c>
      <c r="H10" s="13" t="s">
        <v>79</v>
      </c>
      <c r="I10" t="s">
        <v>93</v>
      </c>
      <c r="L10" s="13" t="s">
        <v>79</v>
      </c>
      <c r="M10" t="s">
        <v>93</v>
      </c>
      <c r="O10" s="22" t="str">
        <f>L10</f>
        <v>Row Labels</v>
      </c>
      <c r="P10" s="22" t="str">
        <f>M10</f>
        <v>Total Revenue</v>
      </c>
    </row>
    <row r="11" spans="1:16" x14ac:dyDescent="0.35">
      <c r="A11" s="10" t="s">
        <v>80</v>
      </c>
      <c r="B11" s="20">
        <v>39091.819499999998</v>
      </c>
      <c r="C11" s="20">
        <v>17596.939500000004</v>
      </c>
      <c r="E11" s="10" t="s">
        <v>47</v>
      </c>
      <c r="F11" s="20">
        <v>55102.048500000012</v>
      </c>
      <c r="H11" s="10" t="s">
        <v>8</v>
      </c>
      <c r="I11" s="20">
        <v>179633.50449999995</v>
      </c>
      <c r="L11" s="10" t="s">
        <v>27</v>
      </c>
      <c r="M11" s="20">
        <v>32754.26549999999</v>
      </c>
      <c r="O11" t="str">
        <f t="shared" ref="O11:O27" si="0">L11</f>
        <v>Austria</v>
      </c>
      <c r="P11">
        <f t="shared" ref="P11:P27" si="1">M11</f>
        <v>32754.26549999999</v>
      </c>
    </row>
    <row r="12" spans="1:16" x14ac:dyDescent="0.35">
      <c r="A12" s="10" t="s">
        <v>81</v>
      </c>
      <c r="B12" s="20">
        <v>35647.71699999999</v>
      </c>
      <c r="C12" s="20">
        <v>16561.507000000001</v>
      </c>
      <c r="E12" s="10" t="s">
        <v>43</v>
      </c>
      <c r="F12" s="20">
        <v>70034.105500000005</v>
      </c>
      <c r="H12" s="10" t="s">
        <v>28</v>
      </c>
      <c r="I12" s="20">
        <v>92836.006999999969</v>
      </c>
      <c r="L12" s="10" t="s">
        <v>21</v>
      </c>
      <c r="M12" s="20">
        <v>26318.221999999987</v>
      </c>
      <c r="O12" t="str">
        <f t="shared" si="0"/>
        <v>Belgium</v>
      </c>
      <c r="P12">
        <f t="shared" si="1"/>
        <v>26318.221999999987</v>
      </c>
    </row>
    <row r="13" spans="1:16" x14ac:dyDescent="0.35">
      <c r="A13" s="10" t="s">
        <v>82</v>
      </c>
      <c r="B13" s="20">
        <v>44696.898499999996</v>
      </c>
      <c r="C13" s="20">
        <v>21465.038499999991</v>
      </c>
      <c r="E13" s="10" t="s">
        <v>50</v>
      </c>
      <c r="F13" s="20">
        <v>50319.473499999986</v>
      </c>
      <c r="H13" s="10" t="s">
        <v>2</v>
      </c>
      <c r="I13" s="20">
        <v>260307.05699999991</v>
      </c>
      <c r="L13" s="10" t="s">
        <v>7</v>
      </c>
      <c r="M13" s="20">
        <v>23348.653999999995</v>
      </c>
      <c r="O13" t="str">
        <f t="shared" si="0"/>
        <v>Czechia</v>
      </c>
      <c r="P13">
        <f t="shared" si="1"/>
        <v>23348.653999999995</v>
      </c>
    </row>
    <row r="14" spans="1:16" x14ac:dyDescent="0.35">
      <c r="A14" s="10" t="s">
        <v>83</v>
      </c>
      <c r="B14" s="20">
        <v>54688.639000000017</v>
      </c>
      <c r="C14" s="20">
        <v>25283.649000000012</v>
      </c>
      <c r="E14" s="10" t="s">
        <v>1</v>
      </c>
      <c r="F14" s="20">
        <v>46624.590999999986</v>
      </c>
      <c r="H14" s="10" t="s">
        <v>19</v>
      </c>
      <c r="I14" s="20">
        <v>112446.61100000008</v>
      </c>
      <c r="L14" s="10" t="s">
        <v>25</v>
      </c>
      <c r="M14" s="20">
        <v>28462.138000000006</v>
      </c>
      <c r="O14" t="str">
        <f t="shared" si="0"/>
        <v>Denmark</v>
      </c>
      <c r="P14">
        <f t="shared" si="1"/>
        <v>28462.138000000006</v>
      </c>
    </row>
    <row r="15" spans="1:16" x14ac:dyDescent="0.35">
      <c r="A15" s="10" t="s">
        <v>84</v>
      </c>
      <c r="B15" s="20">
        <v>58235.185000000005</v>
      </c>
      <c r="C15" s="20">
        <v>27301.534999999993</v>
      </c>
      <c r="E15" s="10" t="s">
        <v>33</v>
      </c>
      <c r="F15" s="20">
        <v>74427.368000000002</v>
      </c>
      <c r="H15" s="10" t="s">
        <v>92</v>
      </c>
      <c r="I15" s="20">
        <v>645223.17949999985</v>
      </c>
      <c r="L15" s="10" t="s">
        <v>39</v>
      </c>
      <c r="M15" s="20">
        <v>24075.482</v>
      </c>
      <c r="O15" t="str">
        <f t="shared" si="0"/>
        <v>Finland</v>
      </c>
      <c r="P15">
        <f t="shared" si="1"/>
        <v>24075.482</v>
      </c>
    </row>
    <row r="16" spans="1:16" x14ac:dyDescent="0.35">
      <c r="A16" s="10" t="s">
        <v>85</v>
      </c>
      <c r="B16" s="20">
        <v>69504.337000000014</v>
      </c>
      <c r="C16" s="20">
        <v>31109.926999999985</v>
      </c>
      <c r="E16" s="10" t="s">
        <v>92</v>
      </c>
      <c r="F16" s="20">
        <v>296507.58649999998</v>
      </c>
      <c r="L16" s="10" t="s">
        <v>47</v>
      </c>
      <c r="M16" s="20">
        <v>55102.048500000012</v>
      </c>
      <c r="O16" t="str">
        <f t="shared" si="0"/>
        <v>France</v>
      </c>
      <c r="P16">
        <f t="shared" si="1"/>
        <v>55102.048500000012</v>
      </c>
    </row>
    <row r="17" spans="1:16" x14ac:dyDescent="0.35">
      <c r="A17" s="10" t="s">
        <v>86</v>
      </c>
      <c r="B17" s="20">
        <v>66442.23599999999</v>
      </c>
      <c r="C17" s="20">
        <v>31035.085999999967</v>
      </c>
      <c r="L17" s="10" t="s">
        <v>43</v>
      </c>
      <c r="M17" s="20">
        <v>70034.105500000005</v>
      </c>
      <c r="O17" t="str">
        <f t="shared" si="0"/>
        <v>Germany</v>
      </c>
      <c r="P17">
        <f t="shared" si="1"/>
        <v>70034.105500000005</v>
      </c>
    </row>
    <row r="18" spans="1:16" x14ac:dyDescent="0.35">
      <c r="A18" s="10" t="s">
        <v>87</v>
      </c>
      <c r="B18" s="20">
        <v>57609.044499999975</v>
      </c>
      <c r="C18" s="20">
        <v>27126.764499999972</v>
      </c>
      <c r="L18" s="10" t="s">
        <v>18</v>
      </c>
      <c r="M18" s="20">
        <v>16596.517499999994</v>
      </c>
      <c r="O18" t="str">
        <f t="shared" si="0"/>
        <v>Ireland</v>
      </c>
      <c r="P18">
        <f t="shared" si="1"/>
        <v>16596.517499999994</v>
      </c>
    </row>
    <row r="19" spans="1:16" x14ac:dyDescent="0.35">
      <c r="A19" s="10" t="s">
        <v>88</v>
      </c>
      <c r="B19" s="20">
        <v>53609.278500000037</v>
      </c>
      <c r="C19" s="20">
        <v>25001.058499999999</v>
      </c>
      <c r="E19" s="13" t="s">
        <v>79</v>
      </c>
      <c r="F19" t="s">
        <v>93</v>
      </c>
      <c r="L19" s="10" t="s">
        <v>50</v>
      </c>
      <c r="M19" s="20">
        <v>50319.473499999986</v>
      </c>
      <c r="O19" t="str">
        <f t="shared" si="0"/>
        <v>Italy</v>
      </c>
      <c r="P19">
        <f t="shared" si="1"/>
        <v>50319.473499999986</v>
      </c>
    </row>
    <row r="20" spans="1:16" x14ac:dyDescent="0.35">
      <c r="A20" s="10" t="s">
        <v>89</v>
      </c>
      <c r="B20" s="20">
        <v>49147.535000000003</v>
      </c>
      <c r="C20" s="20">
        <v>22793.035</v>
      </c>
      <c r="E20" s="10" t="s">
        <v>6</v>
      </c>
      <c r="F20" s="20">
        <v>191158.65549999985</v>
      </c>
      <c r="L20" s="10" t="s">
        <v>31</v>
      </c>
      <c r="M20" s="20">
        <v>42192.776500000007</v>
      </c>
      <c r="O20" t="str">
        <f t="shared" si="0"/>
        <v>Netherlands</v>
      </c>
      <c r="P20">
        <f t="shared" si="1"/>
        <v>42192.776500000007</v>
      </c>
    </row>
    <row r="21" spans="1:16" x14ac:dyDescent="0.35">
      <c r="A21" s="10" t="s">
        <v>90</v>
      </c>
      <c r="B21" s="20">
        <v>65523.639499999968</v>
      </c>
      <c r="C21" s="20">
        <v>28666.869500000012</v>
      </c>
      <c r="E21" s="10" t="s">
        <v>11</v>
      </c>
      <c r="F21" s="20">
        <v>131488.62350000007</v>
      </c>
      <c r="L21" s="10" t="s">
        <v>52</v>
      </c>
      <c r="M21" s="20">
        <v>26376.673999999999</v>
      </c>
      <c r="O21" t="str">
        <f t="shared" si="0"/>
        <v>Norway</v>
      </c>
      <c r="P21">
        <f t="shared" si="1"/>
        <v>26376.673999999999</v>
      </c>
    </row>
    <row r="22" spans="1:16" x14ac:dyDescent="0.35">
      <c r="A22" s="10" t="s">
        <v>91</v>
      </c>
      <c r="B22" s="20">
        <v>51026.850000000006</v>
      </c>
      <c r="C22" s="20">
        <v>22442.840000000007</v>
      </c>
      <c r="E22" s="10" t="s">
        <v>0</v>
      </c>
      <c r="F22" s="20">
        <v>124535.48550000002</v>
      </c>
      <c r="L22" s="10" t="s">
        <v>49</v>
      </c>
      <c r="M22" s="20">
        <v>40290.002</v>
      </c>
      <c r="O22" t="str">
        <f t="shared" si="0"/>
        <v>Poland</v>
      </c>
      <c r="P22">
        <f t="shared" si="1"/>
        <v>40290.002</v>
      </c>
    </row>
    <row r="23" spans="1:16" x14ac:dyDescent="0.35">
      <c r="A23" s="10" t="s">
        <v>92</v>
      </c>
      <c r="B23" s="20">
        <v>645223.17949999985</v>
      </c>
      <c r="C23" s="20">
        <v>296384.24949999998</v>
      </c>
      <c r="E23" s="10" t="s">
        <v>20</v>
      </c>
      <c r="F23" s="20">
        <v>198040.41499999989</v>
      </c>
      <c r="L23" s="10" t="s">
        <v>36</v>
      </c>
      <c r="M23" s="20">
        <v>27591.421000000006</v>
      </c>
      <c r="O23" t="str">
        <f t="shared" si="0"/>
        <v>Portugal</v>
      </c>
      <c r="P23">
        <f t="shared" si="1"/>
        <v>27591.421000000006</v>
      </c>
    </row>
    <row r="24" spans="1:16" x14ac:dyDescent="0.35">
      <c r="E24" s="10" t="s">
        <v>92</v>
      </c>
      <c r="F24" s="20">
        <v>645223.17949999985</v>
      </c>
      <c r="L24" s="10" t="s">
        <v>1</v>
      </c>
      <c r="M24" s="20">
        <v>46624.590999999986</v>
      </c>
      <c r="O24" t="str">
        <f t="shared" si="0"/>
        <v>Spain</v>
      </c>
      <c r="P24">
        <f t="shared" si="1"/>
        <v>46624.590999999986</v>
      </c>
    </row>
    <row r="25" spans="1:16" x14ac:dyDescent="0.35">
      <c r="L25" s="10" t="s">
        <v>12</v>
      </c>
      <c r="M25" s="20">
        <v>35977.811999999991</v>
      </c>
      <c r="O25" t="str">
        <f t="shared" si="0"/>
        <v>Sweden</v>
      </c>
      <c r="P25">
        <f t="shared" si="1"/>
        <v>35977.811999999991</v>
      </c>
    </row>
    <row r="26" spans="1:16" x14ac:dyDescent="0.35">
      <c r="L26" s="10" t="s">
        <v>41</v>
      </c>
      <c r="M26" s="20">
        <v>24731.628500000003</v>
      </c>
      <c r="O26" t="str">
        <f t="shared" si="0"/>
        <v>Switzerland</v>
      </c>
      <c r="P26">
        <f t="shared" si="1"/>
        <v>24731.628500000003</v>
      </c>
    </row>
    <row r="27" spans="1:16" x14ac:dyDescent="0.35">
      <c r="L27" s="10" t="s">
        <v>33</v>
      </c>
      <c r="M27" s="20">
        <v>74427.368000000002</v>
      </c>
      <c r="O27" t="str">
        <f t="shared" si="0"/>
        <v>United Kingdom</v>
      </c>
      <c r="P27">
        <f t="shared" si="1"/>
        <v>74427.368000000002</v>
      </c>
    </row>
    <row r="28" spans="1:16" x14ac:dyDescent="0.35">
      <c r="L28" s="10" t="s">
        <v>92</v>
      </c>
      <c r="M28" s="20">
        <v>645223.17949999997</v>
      </c>
    </row>
  </sheetData>
  <sortState xmlns:xlrd2="http://schemas.microsoft.com/office/spreadsheetml/2017/richdata2" ref="A10:C23">
    <sortCondition ref="A11" customList="Jan,Feb,Mar,Apr,May,Jun,Jul,Aug,Sep,Oct,Nov,Dec"/>
  </sortState>
  <mergeCells count="2">
    <mergeCell ref="L8:M9"/>
    <mergeCell ref="O8:P9"/>
  </mergeCell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E338-9FA7-46EE-BC00-21D5940F3E5B}">
  <dimension ref="A1:Z50"/>
  <sheetViews>
    <sheetView showGridLines="0" tabSelected="1" zoomScale="76" zoomScaleNormal="76" workbookViewId="0">
      <selection activeCell="Q41" sqref="Q41"/>
    </sheetView>
  </sheetViews>
  <sheetFormatPr defaultRowHeight="14.5" x14ac:dyDescent="0.35"/>
  <sheetData>
    <row r="1" spans="1:26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5">
      <c r="A8" s="17"/>
      <c r="B8" s="17"/>
      <c r="C8" s="17"/>
      <c r="D8" s="17"/>
      <c r="E8" s="17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singh</dc:creator>
  <cp:lastModifiedBy>Deepanshu singh</cp:lastModifiedBy>
  <dcterms:created xsi:type="dcterms:W3CDTF">2026-10-13T14:35:47Z</dcterms:created>
  <dcterms:modified xsi:type="dcterms:W3CDTF">2026-10-15T15:03:23Z</dcterms:modified>
</cp:coreProperties>
</file>