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ersonale\Università\Magistrale\Architetture e Sistemi SW Distribuiti\Progetto6\DynamicClientFramework\Progetto6\"/>
    </mc:Choice>
  </mc:AlternateContent>
  <xr:revisionPtr revIDLastSave="0" documentId="13_ncr:1_{2D4B167D-B237-4981-BE04-A2AAEBD5C720}" xr6:coauthVersionLast="47" xr6:coauthVersionMax="47" xr10:uidLastSave="{00000000-0000-0000-0000-000000000000}"/>
  <bookViews>
    <workbookView xWindow="-108" yWindow="-108" windowWidth="23256" windowHeight="12576" xr2:uid="{FD73FD00-E424-4645-8C8F-C9C080FB490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K38" i="1"/>
  <c r="I38" i="1"/>
  <c r="H38" i="1"/>
  <c r="G38" i="1"/>
  <c r="L28" i="1"/>
  <c r="L29" i="1"/>
  <c r="L30" i="1"/>
  <c r="L31" i="1"/>
  <c r="L32" i="1"/>
  <c r="L33" i="1"/>
  <c r="L34" i="1"/>
  <c r="L35" i="1"/>
  <c r="L36" i="1"/>
  <c r="L37" i="1"/>
  <c r="I28" i="1"/>
  <c r="I29" i="1"/>
  <c r="I30" i="1"/>
  <c r="I31" i="1"/>
  <c r="I32" i="1"/>
  <c r="I33" i="1"/>
  <c r="I34" i="1"/>
  <c r="I35" i="1"/>
  <c r="I36" i="1"/>
  <c r="I37" i="1"/>
  <c r="K19" i="1"/>
  <c r="G19" i="1"/>
  <c r="L9" i="1"/>
  <c r="L10" i="1"/>
  <c r="L11" i="1"/>
  <c r="L12" i="1"/>
  <c r="L13" i="1"/>
  <c r="L14" i="1"/>
  <c r="L15" i="1"/>
  <c r="L16" i="1"/>
  <c r="L17" i="1"/>
  <c r="L18" i="1"/>
  <c r="I9" i="1"/>
  <c r="I10" i="1"/>
  <c r="I11" i="1"/>
  <c r="I12" i="1"/>
  <c r="I13" i="1"/>
  <c r="I14" i="1"/>
  <c r="I15" i="1"/>
  <c r="I16" i="1"/>
  <c r="I17" i="1"/>
  <c r="I18" i="1"/>
  <c r="H19" i="1"/>
  <c r="L19" i="1" l="1"/>
  <c r="I19" i="1"/>
</calcChain>
</file>

<file path=xl/sharedStrings.xml><?xml version="1.0" encoding="utf-8"?>
<sst xmlns="http://schemas.openxmlformats.org/spreadsheetml/2006/main" count="32" uniqueCount="17">
  <si>
    <t>Consumer</t>
  </si>
  <si>
    <t>Sender</t>
  </si>
  <si>
    <t>N</t>
  </si>
  <si>
    <t>Simulation Time</t>
  </si>
  <si>
    <t>60 s</t>
  </si>
  <si>
    <t>Longest Congestion Period</t>
  </si>
  <si>
    <t>Epsilon</t>
  </si>
  <si>
    <t>Buffer min dim</t>
  </si>
  <si>
    <t>TGT/ST (%)</t>
  </si>
  <si>
    <t>Congestion Times</t>
  </si>
  <si>
    <t>MEAN</t>
  </si>
  <si>
    <t xml:space="preserve">Total Normal Time </t>
  </si>
  <si>
    <t>Total Congested Time</t>
  </si>
  <si>
    <t>Strategy</t>
  </si>
  <si>
    <t>Aggregate</t>
  </si>
  <si>
    <t>Mean messages queue</t>
  </si>
  <si>
    <t>Aggregable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</si>
</sst>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" fontId="0" fillId="0" borderId="0" xfId="0" applyNumberFormat="1" applyAlignment="1"/>
    <xf numFmtId="0" fontId="0" fillId="0" borderId="0" xfId="0" applyAlignment="1">
      <alignment horizontal="left" vertical="center"/>
    </xf>
    <xf numFmtId="2" fontId="0" fillId="0" borderId="0" xfId="0" applyNumberFormat="1" applyAlignment="1"/>
    <xf numFmtId="2" fontId="0" fillId="0" borderId="0" xfId="0" applyNumberFormat="1"/>
  </cellXfs>
  <cellStyles count="1">
    <cellStyle name="Normale" xfId="0" builtinId="0"/>
  </cellStyles>
  <dxfs count="28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C742D-8AE3-42D3-AD43-8837D027E10B}" name="Tabella1" displayName="Tabella1" ref="F8:L19" totalsRowCount="1" headerRowDxfId="27" dataDxfId="26">
  <autoFilter ref="F8:L18" xr:uid="{05EC742D-8AE3-42D3-AD43-8837D027E10B}"/>
  <tableColumns count="7">
    <tableColumn id="1" xr3:uid="{F1EFE9EE-CB81-42D7-97B0-0EC878C17008}" name="N" totalsRowLabel="MEAN" dataDxfId="23" totalsRowDxfId="16"/>
    <tableColumn id="2" xr3:uid="{E566AC6D-16CB-4527-A0B3-99A5B0F86E62}" name="Congestion Times" totalsRowFunction="custom" dataDxfId="22" totalsRowDxfId="15">
      <totalsRowFormula>AVERAGE(Tabella1[Congestion Times])</totalsRowFormula>
    </tableColumn>
    <tableColumn id="3" xr3:uid="{290876D3-8289-41E3-A1D8-D11238703273}" name="Total Congested Time" totalsRowFunction="custom" dataDxfId="21" totalsRowDxfId="14">
      <totalsRowFormula>SUBTOTAL(109,Tabella1[Total Congested Time])/(10)</totalsRowFormula>
    </tableColumn>
    <tableColumn id="7" xr3:uid="{6751FCFE-FC66-4148-86FC-75AA1F45BB10}" name="Total Normal Time " totalsRowFunction="custom" dataDxfId="18" totalsRowDxfId="13">
      <calculatedColumnFormula>N9-Tabella1[[#This Row],[Total Congested Time]]</calculatedColumnFormula>
      <totalsRowFormula>AVERAGE(Tabella1[[Total Normal Time ]])</totalsRowFormula>
    </tableColumn>
    <tableColumn id="4" xr3:uid="{584C2CF0-7AC1-4B2C-8FE4-83C474FE19E3}" name="Longest Congestion Period" dataDxfId="20" totalsRowDxfId="12"/>
    <tableColumn id="6" xr3:uid="{E20A344E-4B47-4AAD-8719-0EFF3679D283}" name="Mean messages queue" totalsRowFunction="custom" dataDxfId="19" totalsRowDxfId="11">
      <totalsRowFormula>AVERAGE(Tabella1[Mean messages queue])</totalsRowFormula>
    </tableColumn>
    <tableColumn id="5" xr3:uid="{BF661344-BD8E-4EB7-A673-09B7F7F9270A}" name="TGT/ST (%)" totalsRowFunction="custom" dataDxfId="17" totalsRowDxfId="10">
      <calculatedColumnFormula>Tabella1[[#This Row],[Total Congested Time]]/N9*100</calculatedColumnFormula>
      <totalsRowFormula>AVERAGE(Tabella1[TGT/ST (%)])</totalsRow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461272-E897-46C5-9ACE-294CABA5F629}" name="Tabella13" displayName="Tabella13" ref="F27:L38" totalsRowCount="1" headerRowDxfId="25" dataDxfId="24">
  <autoFilter ref="F27:L37" xr:uid="{3E461272-E897-46C5-9ACE-294CABA5F629}"/>
  <tableColumns count="7">
    <tableColumn id="1" xr3:uid="{8B4A1AD7-88DE-406D-8B0E-F6EED1C60541}" name="N" totalsRowLabel="MEAN" dataDxfId="9" totalsRowDxfId="6"/>
    <tableColumn id="2" xr3:uid="{BEC2B5E5-BD10-441A-9122-0363C9A6AD27}" name="Congestion Times" totalsRowFunction="custom" dataDxfId="8" totalsRowDxfId="0">
      <totalsRowFormula>AVERAGE(Tabella13[Congestion Times])</totalsRowFormula>
    </tableColumn>
    <tableColumn id="3" xr3:uid="{9F4F1631-37AF-4A2C-AC2D-38752C404BB7}" name="Total Congested Time" totalsRowFunction="custom" totalsRowDxfId="4">
      <totalsRowFormula>AVERAGE(Tabella13[Total Congested Time])</totalsRowFormula>
    </tableColumn>
    <tableColumn id="7" xr3:uid="{4BA02454-EC89-49B2-B4FA-651A5552C684}" name="Total Normal Time " totalsRowFunction="custom" totalsRowDxfId="3">
      <calculatedColumnFormula>N9-Tabella13[[#This Row],[Total Congested Time]]</calculatedColumnFormula>
      <totalsRowFormula>AVERAGE(Tabella13[[Total Normal Time ]])</totalsRowFormula>
    </tableColumn>
    <tableColumn id="4" xr3:uid="{A6D072DA-56C3-44AB-AC46-2BE5C7E92EAD}" name="Longest Congestion Period" totalsRowDxfId="2"/>
    <tableColumn id="8" xr3:uid="{1095664D-E794-4B52-A896-A1265D4B3A4D}" name="Mean messages queue" totalsRowFunction="custom" totalsRowDxfId="1">
      <totalsRowFormula>AVERAGE(Tabella13[Mean messages queue])</totalsRowFormula>
    </tableColumn>
    <tableColumn id="5" xr3:uid="{448E59A7-BFE8-4CED-A3C3-CED98D62F903}" name="TGT/ST (%)" totalsRowFunction="custom" dataDxfId="7" totalsRowDxfId="5">
      <calculatedColumnFormula>Tabella13[[#This Row],[Total Congested Time]]/N9*100</calculatedColumnFormula>
      <totalsRowFormula>AVERAGE(Tabella13[TGT/ST (%)])</totalsRow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B189-8BC0-4AF3-9842-AA751E862102}">
  <dimension ref="B5:N38"/>
  <sheetViews>
    <sheetView tabSelected="1" topLeftCell="A2" zoomScale="60" workbookViewId="0">
      <selection activeCell="I26" sqref="I26"/>
    </sheetView>
  </sheetViews>
  <sheetFormatPr defaultRowHeight="14.4" x14ac:dyDescent="0.3"/>
  <cols>
    <col min="2" max="2" width="9.109375" customWidth="1"/>
    <col min="3" max="3" width="8.88671875" customWidth="1"/>
    <col min="6" max="6" width="10.77734375" customWidth="1"/>
    <col min="7" max="7" width="26.109375" customWidth="1"/>
    <col min="8" max="8" width="20.109375" customWidth="1"/>
    <col min="9" max="9" width="20.44140625" customWidth="1"/>
    <col min="10" max="11" width="19.109375" customWidth="1"/>
    <col min="12" max="12" width="15.44140625" customWidth="1"/>
  </cols>
  <sheetData>
    <row r="5" spans="2:14" x14ac:dyDescent="0.3">
      <c r="B5" s="8"/>
      <c r="C5" s="8"/>
      <c r="F5" s="4" t="s">
        <v>1</v>
      </c>
      <c r="G5" s="4">
        <v>10</v>
      </c>
      <c r="H5" s="4" t="s">
        <v>6</v>
      </c>
      <c r="I5" s="4">
        <v>5</v>
      </c>
    </row>
    <row r="6" spans="2:14" x14ac:dyDescent="0.3">
      <c r="B6" s="2"/>
      <c r="C6" s="2"/>
      <c r="F6" s="4" t="s">
        <v>0</v>
      </c>
      <c r="G6" s="4">
        <v>3</v>
      </c>
      <c r="H6" s="4" t="s">
        <v>7</v>
      </c>
      <c r="I6" s="4">
        <v>10</v>
      </c>
    </row>
    <row r="7" spans="2:14" ht="28.8" x14ac:dyDescent="0.3">
      <c r="B7" s="2"/>
      <c r="C7" s="2"/>
      <c r="F7" s="1" t="s">
        <v>3</v>
      </c>
      <c r="G7" s="4" t="s">
        <v>4</v>
      </c>
      <c r="H7" s="4" t="s">
        <v>13</v>
      </c>
      <c r="I7" s="4" t="s">
        <v>14</v>
      </c>
    </row>
    <row r="8" spans="2:14" ht="28.8" x14ac:dyDescent="0.3">
      <c r="B8" s="1"/>
      <c r="C8" s="2"/>
      <c r="F8" s="5" t="s">
        <v>2</v>
      </c>
      <c r="G8" s="5" t="s">
        <v>9</v>
      </c>
      <c r="H8" s="3" t="s">
        <v>12</v>
      </c>
      <c r="I8" s="3" t="s">
        <v>11</v>
      </c>
      <c r="J8" s="3" t="s">
        <v>5</v>
      </c>
      <c r="K8" s="3" t="s">
        <v>15</v>
      </c>
      <c r="L8" s="5" t="s">
        <v>8</v>
      </c>
    </row>
    <row r="9" spans="2:14" x14ac:dyDescent="0.3">
      <c r="F9" s="6">
        <v>1</v>
      </c>
      <c r="G9" s="6">
        <v>18</v>
      </c>
      <c r="H9" s="9">
        <v>47.7</v>
      </c>
      <c r="I9" s="9">
        <f>N9-Tabella1[[#This Row],[Total Congested Time]]</f>
        <v>12.299999999999997</v>
      </c>
      <c r="J9" s="9">
        <v>6.0650000000000004</v>
      </c>
      <c r="K9" s="9">
        <v>4.9836</v>
      </c>
      <c r="L9" s="7">
        <f>Tabella1[[#This Row],[Total Congested Time]]/N9*100</f>
        <v>79.5</v>
      </c>
      <c r="N9">
        <v>60</v>
      </c>
    </row>
    <row r="10" spans="2:14" x14ac:dyDescent="0.3">
      <c r="F10" s="6">
        <v>2</v>
      </c>
      <c r="G10" s="6">
        <v>9</v>
      </c>
      <c r="H10" s="9">
        <v>33.435000000000002</v>
      </c>
      <c r="I10" s="9">
        <f>N10-Tabella1[[#This Row],[Total Congested Time]]</f>
        <v>26.564999999999998</v>
      </c>
      <c r="J10" s="9">
        <v>16.216000000000001</v>
      </c>
      <c r="K10" s="9">
        <v>5.55</v>
      </c>
      <c r="L10" s="7">
        <f>Tabella1[[#This Row],[Total Congested Time]]/N10*100</f>
        <v>55.725000000000001</v>
      </c>
      <c r="N10">
        <v>60</v>
      </c>
    </row>
    <row r="11" spans="2:14" x14ac:dyDescent="0.3">
      <c r="F11" s="6">
        <v>3</v>
      </c>
      <c r="G11" s="6">
        <v>1</v>
      </c>
      <c r="H11" s="9">
        <v>32.450000000000003</v>
      </c>
      <c r="I11" s="9">
        <f>N11-Tabella1[[#This Row],[Total Congested Time]]</f>
        <v>27.549999999999997</v>
      </c>
      <c r="J11" s="9">
        <v>32.450000000000003</v>
      </c>
      <c r="K11" s="9">
        <v>5.6833</v>
      </c>
      <c r="L11" s="7">
        <f>Tabella1[[#This Row],[Total Congested Time]]/N11*100</f>
        <v>54.083333333333336</v>
      </c>
      <c r="N11">
        <v>60</v>
      </c>
    </row>
    <row r="12" spans="2:14" x14ac:dyDescent="0.3">
      <c r="F12" s="6">
        <v>4</v>
      </c>
      <c r="G12" s="6">
        <v>13</v>
      </c>
      <c r="H12" s="9">
        <v>38.463000000000001</v>
      </c>
      <c r="I12" s="9">
        <f>N12-Tabella1[[#This Row],[Total Congested Time]]</f>
        <v>21.536999999999999</v>
      </c>
      <c r="J12" s="9">
        <v>13.192</v>
      </c>
      <c r="K12" s="9">
        <v>5.25</v>
      </c>
      <c r="L12" s="7">
        <f>Tabella1[[#This Row],[Total Congested Time]]/N12*100</f>
        <v>64.105000000000004</v>
      </c>
      <c r="N12">
        <v>60</v>
      </c>
    </row>
    <row r="13" spans="2:14" x14ac:dyDescent="0.3">
      <c r="F13" s="6">
        <v>5</v>
      </c>
      <c r="G13" s="6">
        <v>14</v>
      </c>
      <c r="H13" s="9">
        <v>43.177</v>
      </c>
      <c r="I13" s="9">
        <f>N13-Tabella1[[#This Row],[Total Congested Time]]</f>
        <v>16.823</v>
      </c>
      <c r="J13" s="9">
        <v>10.154</v>
      </c>
      <c r="K13" s="9">
        <v>5.7</v>
      </c>
      <c r="L13" s="7">
        <f>Tabella1[[#This Row],[Total Congested Time]]/N13*100</f>
        <v>71.961666666666673</v>
      </c>
      <c r="N13">
        <v>60</v>
      </c>
    </row>
    <row r="14" spans="2:14" x14ac:dyDescent="0.3">
      <c r="F14" s="6">
        <v>6</v>
      </c>
      <c r="G14" s="6">
        <v>15</v>
      </c>
      <c r="H14" s="9">
        <v>39.567</v>
      </c>
      <c r="I14" s="9">
        <f>N14-Tabella1[[#This Row],[Total Congested Time]]</f>
        <v>20.433</v>
      </c>
      <c r="J14" s="9">
        <v>39.567</v>
      </c>
      <c r="K14" s="9">
        <v>19.268999999999998</v>
      </c>
      <c r="L14" s="7">
        <f>Tabella1[[#This Row],[Total Congested Time]]/N14*100</f>
        <v>65.944999999999993</v>
      </c>
      <c r="N14">
        <v>60</v>
      </c>
    </row>
    <row r="15" spans="2:14" x14ac:dyDescent="0.3">
      <c r="F15" s="6">
        <v>7</v>
      </c>
      <c r="G15" s="6">
        <v>10</v>
      </c>
      <c r="H15" s="9">
        <v>29.399000000000001</v>
      </c>
      <c r="I15" s="9">
        <f>N15-Tabella1[[#This Row],[Total Congested Time]]</f>
        <v>30.600999999999999</v>
      </c>
      <c r="J15" s="9">
        <v>19.285</v>
      </c>
      <c r="K15" s="9">
        <v>6.0167000000000002</v>
      </c>
      <c r="L15" s="7">
        <f>Tabella1[[#This Row],[Total Congested Time]]/N15*100</f>
        <v>48.998333333333335</v>
      </c>
      <c r="N15">
        <v>60</v>
      </c>
    </row>
    <row r="16" spans="2:14" x14ac:dyDescent="0.3">
      <c r="F16" s="6">
        <v>8</v>
      </c>
      <c r="G16" s="6">
        <v>7</v>
      </c>
      <c r="H16" s="6">
        <v>18.25</v>
      </c>
      <c r="I16" s="6">
        <f>N16-Tabella1[[#This Row],[Total Congested Time]]</f>
        <v>41.75</v>
      </c>
      <c r="J16" s="9">
        <v>11.151999999999999</v>
      </c>
      <c r="K16" s="9">
        <v>4.5667</v>
      </c>
      <c r="L16" s="7">
        <f>Tabella1[[#This Row],[Total Congested Time]]/N16*100</f>
        <v>30.416666666666664</v>
      </c>
      <c r="N16">
        <v>60</v>
      </c>
    </row>
    <row r="17" spans="6:14" x14ac:dyDescent="0.3">
      <c r="F17" s="6">
        <v>9</v>
      </c>
      <c r="G17" s="6">
        <v>13</v>
      </c>
      <c r="H17" s="9">
        <v>46.256</v>
      </c>
      <c r="I17" s="9">
        <f>N17-Tabella1[[#This Row],[Total Congested Time]]</f>
        <v>13.744</v>
      </c>
      <c r="J17" s="9">
        <v>7.1</v>
      </c>
      <c r="K17" s="6">
        <v>5.3167</v>
      </c>
      <c r="L17" s="7">
        <f>Tabella1[[#This Row],[Total Congested Time]]/N17*100</f>
        <v>77.093333333333334</v>
      </c>
      <c r="N17">
        <v>60</v>
      </c>
    </row>
    <row r="18" spans="6:14" x14ac:dyDescent="0.3">
      <c r="F18" s="6">
        <v>10</v>
      </c>
      <c r="G18" s="6">
        <v>1</v>
      </c>
      <c r="H18" s="9">
        <v>29.393000000000001</v>
      </c>
      <c r="I18" s="9">
        <f>N18-Tabella1[[#This Row],[Total Congested Time]]</f>
        <v>30.606999999999999</v>
      </c>
      <c r="J18" s="9">
        <v>29.393000000000001</v>
      </c>
      <c r="K18" s="9">
        <v>5.15</v>
      </c>
      <c r="L18" s="7">
        <f>Tabella1[[#This Row],[Total Congested Time]]/N18*100</f>
        <v>48.988333333333337</v>
      </c>
      <c r="N18">
        <v>60</v>
      </c>
    </row>
    <row r="19" spans="6:14" x14ac:dyDescent="0.3">
      <c r="F19" s="6" t="s">
        <v>10</v>
      </c>
      <c r="G19" s="6">
        <f>AVERAGE(Tabella1[Congestion Times])</f>
        <v>10.1</v>
      </c>
      <c r="H19" s="6">
        <f>SUBTOTAL(109,Tabella1[Total Congested Time])/(10)</f>
        <v>35.809000000000005</v>
      </c>
      <c r="I19" s="6">
        <f>AVERAGE(Tabella1[[Total Normal Time ]])</f>
        <v>24.190999999999999</v>
      </c>
      <c r="J19" s="6"/>
      <c r="K19" s="6">
        <f>AVERAGE(Tabella1[Mean messages queue])</f>
        <v>6.7485999999999988</v>
      </c>
      <c r="L19" s="7">
        <f>AVERAGE(Tabella1[TGT/ST (%)])</f>
        <v>59.681666666666672</v>
      </c>
    </row>
    <row r="24" spans="6:14" x14ac:dyDescent="0.3">
      <c r="F24" s="4" t="s">
        <v>1</v>
      </c>
      <c r="G24" s="4">
        <v>5</v>
      </c>
      <c r="H24" s="4" t="s">
        <v>6</v>
      </c>
      <c r="I24" s="4">
        <v>5</v>
      </c>
    </row>
    <row r="25" spans="6:14" x14ac:dyDescent="0.3">
      <c r="F25" s="4" t="s">
        <v>0</v>
      </c>
      <c r="G25" s="4">
        <v>5</v>
      </c>
      <c r="H25" s="4" t="s">
        <v>7</v>
      </c>
      <c r="I25" s="4">
        <v>10</v>
      </c>
    </row>
    <row r="26" spans="6:14" ht="28.8" x14ac:dyDescent="0.3">
      <c r="F26" s="1" t="s">
        <v>3</v>
      </c>
      <c r="G26" s="4" t="s">
        <v>4</v>
      </c>
      <c r="H26" s="4" t="s">
        <v>13</v>
      </c>
      <c r="I26" s="4" t="s">
        <v>16</v>
      </c>
    </row>
    <row r="27" spans="6:14" ht="28.8" x14ac:dyDescent="0.3">
      <c r="F27" s="5" t="s">
        <v>2</v>
      </c>
      <c r="G27" s="5" t="s">
        <v>9</v>
      </c>
      <c r="H27" s="3" t="s">
        <v>12</v>
      </c>
      <c r="I27" s="3" t="s">
        <v>11</v>
      </c>
      <c r="J27" s="3" t="s">
        <v>5</v>
      </c>
      <c r="K27" s="3" t="s">
        <v>15</v>
      </c>
      <c r="L27" s="5" t="s">
        <v>8</v>
      </c>
    </row>
    <row r="28" spans="6:14" x14ac:dyDescent="0.3">
      <c r="F28" s="6">
        <v>1</v>
      </c>
      <c r="G28" s="6">
        <v>4</v>
      </c>
      <c r="H28" s="6">
        <v>9.1199999999999992</v>
      </c>
      <c r="I28" s="6">
        <f>N9-Tabella13[[#This Row],[Total Congested Time]]</f>
        <v>50.88</v>
      </c>
      <c r="J28" s="9">
        <v>6.0940000000000003</v>
      </c>
      <c r="K28" s="9">
        <v>3.2</v>
      </c>
      <c r="L28" s="7">
        <f>Tabella13[[#This Row],[Total Congested Time]]/N9*100</f>
        <v>15.2</v>
      </c>
    </row>
    <row r="29" spans="6:14" x14ac:dyDescent="0.3">
      <c r="F29" s="6">
        <v>2</v>
      </c>
      <c r="G29" s="6">
        <v>15</v>
      </c>
      <c r="H29" s="9">
        <v>23.821000000000002</v>
      </c>
      <c r="I29" s="9">
        <f>N10-Tabella13[[#This Row],[Total Congested Time]]</f>
        <v>36.179000000000002</v>
      </c>
      <c r="J29" s="9">
        <v>3.0310000000000001</v>
      </c>
      <c r="K29" s="9">
        <v>4.3330000000000002</v>
      </c>
      <c r="L29" s="7">
        <f>Tabella13[[#This Row],[Total Congested Time]]/N10*100</f>
        <v>39.701666666666668</v>
      </c>
    </row>
    <row r="30" spans="6:14" x14ac:dyDescent="0.3">
      <c r="F30" s="6">
        <v>3</v>
      </c>
      <c r="G30" s="6">
        <v>20</v>
      </c>
      <c r="H30" s="9">
        <v>28.869</v>
      </c>
      <c r="I30" s="9">
        <f>N11-Tabella13[[#This Row],[Total Congested Time]]</f>
        <v>31.131</v>
      </c>
      <c r="J30" s="9">
        <v>5.069</v>
      </c>
      <c r="K30" s="9">
        <v>4.45</v>
      </c>
      <c r="L30" s="7">
        <f>Tabella13[[#This Row],[Total Congested Time]]/N11*100</f>
        <v>48.115000000000002</v>
      </c>
    </row>
    <row r="31" spans="6:14" x14ac:dyDescent="0.3">
      <c r="F31" s="6">
        <v>4</v>
      </c>
      <c r="G31" s="6">
        <v>20</v>
      </c>
      <c r="H31" s="9">
        <v>29.367000000000001</v>
      </c>
      <c r="I31" s="9">
        <f>N12-Tabella13[[#This Row],[Total Congested Time]]</f>
        <v>30.632999999999999</v>
      </c>
      <c r="J31" s="9">
        <v>3.0419999999999998</v>
      </c>
      <c r="K31" s="9">
        <v>4.5667</v>
      </c>
      <c r="L31" s="7">
        <f>Tabella13[[#This Row],[Total Congested Time]]/N12*100</f>
        <v>48.945</v>
      </c>
    </row>
    <row r="32" spans="6:14" x14ac:dyDescent="0.3">
      <c r="F32" s="6">
        <v>5</v>
      </c>
      <c r="G32" s="6">
        <v>16</v>
      </c>
      <c r="H32" s="9">
        <v>22.79</v>
      </c>
      <c r="I32" s="9">
        <f>N13-Tabella13[[#This Row],[Total Congested Time]]</f>
        <v>37.21</v>
      </c>
      <c r="J32" s="9">
        <v>4.1070000000000002</v>
      </c>
      <c r="K32" s="9">
        <v>4.1833</v>
      </c>
      <c r="L32" s="7">
        <f>Tabella13[[#This Row],[Total Congested Time]]/N13*100</f>
        <v>37.983333333333327</v>
      </c>
    </row>
    <row r="33" spans="6:12" x14ac:dyDescent="0.3">
      <c r="F33" s="6">
        <v>6</v>
      </c>
      <c r="G33">
        <v>1</v>
      </c>
      <c r="H33" s="10">
        <v>11.167</v>
      </c>
      <c r="I33" s="9">
        <f>N14-Tabella13[[#This Row],[Total Congested Time]]</f>
        <v>48.832999999999998</v>
      </c>
      <c r="J33" s="9">
        <v>11.167</v>
      </c>
      <c r="K33" s="9">
        <v>2.0499999999999998</v>
      </c>
      <c r="L33" s="7">
        <f>Tabella13[[#This Row],[Total Congested Time]]/N14*100</f>
        <v>18.611666666666665</v>
      </c>
    </row>
    <row r="34" spans="6:12" x14ac:dyDescent="0.3">
      <c r="F34" s="6">
        <v>7</v>
      </c>
      <c r="G34" s="6">
        <v>26</v>
      </c>
      <c r="H34" s="9">
        <v>27.780999999999999</v>
      </c>
      <c r="I34" s="9">
        <f>N15-Tabella13[[#This Row],[Total Congested Time]]</f>
        <v>32.219000000000001</v>
      </c>
      <c r="J34" s="9">
        <v>2.0369999999999999</v>
      </c>
      <c r="K34" s="9">
        <v>4.4333</v>
      </c>
      <c r="L34" s="7">
        <f>Tabella13[[#This Row],[Total Congested Time]]/N15*100</f>
        <v>46.301666666666662</v>
      </c>
    </row>
    <row r="35" spans="6:12" x14ac:dyDescent="0.3">
      <c r="F35" s="6">
        <v>8</v>
      </c>
      <c r="G35" s="6">
        <v>23</v>
      </c>
      <c r="H35" s="9">
        <v>31.846</v>
      </c>
      <c r="I35" s="9">
        <f>N16-Tabella13[[#This Row],[Total Congested Time]]</f>
        <v>28.154</v>
      </c>
      <c r="J35" s="9">
        <v>4.1079999999999997</v>
      </c>
      <c r="K35" s="9">
        <v>4.6333000000000002</v>
      </c>
      <c r="L35" s="7">
        <f>Tabella13[[#This Row],[Total Congested Time]]/N16*100</f>
        <v>53.076666666666675</v>
      </c>
    </row>
    <row r="36" spans="6:12" x14ac:dyDescent="0.3">
      <c r="F36" s="6">
        <v>9</v>
      </c>
      <c r="G36" s="6">
        <v>7</v>
      </c>
      <c r="H36" s="9">
        <v>14.157999999999999</v>
      </c>
      <c r="I36" s="9">
        <f>N17-Tabella13[[#This Row],[Total Congested Time]]</f>
        <v>45.841999999999999</v>
      </c>
      <c r="J36" s="9">
        <v>8.0980000000000008</v>
      </c>
      <c r="K36" s="9">
        <v>3.883</v>
      </c>
      <c r="L36" s="7">
        <f>Tabella13[[#This Row],[Total Congested Time]]/N17*100</f>
        <v>23.596666666666664</v>
      </c>
    </row>
    <row r="37" spans="6:12" x14ac:dyDescent="0.3">
      <c r="F37" s="6">
        <v>10</v>
      </c>
      <c r="G37" s="6">
        <v>22</v>
      </c>
      <c r="H37" s="9">
        <v>24.898</v>
      </c>
      <c r="I37" s="9">
        <f>N18-Tabella13[[#This Row],[Total Congested Time]]</f>
        <v>35.102000000000004</v>
      </c>
      <c r="J37" s="9">
        <v>4.0629999999999997</v>
      </c>
      <c r="K37" s="9">
        <v>4.4329999999999998</v>
      </c>
      <c r="L37" s="7">
        <f>Tabella13[[#This Row],[Total Congested Time]]/N18*100</f>
        <v>41.496666666666663</v>
      </c>
    </row>
    <row r="38" spans="6:12" x14ac:dyDescent="0.3">
      <c r="F38" s="6" t="s">
        <v>10</v>
      </c>
      <c r="G38" s="9">
        <f>AVERAGE(Tabella13[Congestion Times])</f>
        <v>15.4</v>
      </c>
      <c r="H38" s="9">
        <f>AVERAGE(Tabella13[Total Congested Time])</f>
        <v>22.381700000000002</v>
      </c>
      <c r="I38" s="9">
        <f>AVERAGE(Tabella13[[Total Normal Time ]])</f>
        <v>37.618299999999998</v>
      </c>
      <c r="J38" s="9"/>
      <c r="K38" s="9">
        <f>AVERAGE(Tabella13[Mean messages queue])</f>
        <v>4.0165600000000001</v>
      </c>
      <c r="L38" s="7">
        <f>AVERAGE(Tabella13[TGT/ST (%)])</f>
        <v>37.302833333333332</v>
      </c>
    </row>
  </sheetData>
  <mergeCells count="1">
    <mergeCell ref="B5:C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Assunta De Caro</dc:creator>
  <cp:lastModifiedBy>Assunta De Caro</cp:lastModifiedBy>
  <dcterms:created xsi:type="dcterms:W3CDTF">2021-06-22T18:38:46Z</dcterms:created>
  <dcterms:modified xsi:type="dcterms:W3CDTF">2021-06-24T19:48:42Z</dcterms:modified>
</cp:coreProperties>
</file>