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el74\Documents\Statistiques\"/>
    </mc:Choice>
  </mc:AlternateContent>
  <xr:revisionPtr revIDLastSave="0" documentId="13_ncr:1_{C26B4DB0-62AC-4DAF-851E-E6C934901364}" xr6:coauthVersionLast="47" xr6:coauthVersionMax="47" xr10:uidLastSave="{00000000-0000-0000-0000-000000000000}"/>
  <bookViews>
    <workbookView xWindow="-108" yWindow="-108" windowWidth="23256" windowHeight="12456" activeTab="1" xr2:uid="{F63F442E-A4DA-4E86-BED7-888B40E676A4}"/>
  </bookViews>
  <sheets>
    <sheet name="Exercice1" sheetId="1" r:id="rId1"/>
    <sheet name="Exercice2" sheetId="2" r:id="rId2"/>
    <sheet name="Exercice3" sheetId="3" r:id="rId3"/>
    <sheet name="Exercice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C3" i="2"/>
  <c r="C4" i="2"/>
  <c r="C5" i="2"/>
  <c r="C6" i="2"/>
  <c r="C7" i="2"/>
  <c r="E3" i="2"/>
  <c r="B21" i="1"/>
  <c r="C20" i="1"/>
  <c r="C19" i="1"/>
  <c r="C18" i="1"/>
  <c r="D6" i="4"/>
  <c r="C6" i="4"/>
  <c r="B6" i="4"/>
  <c r="D4" i="4"/>
  <c r="D5" i="4"/>
  <c r="D3" i="4"/>
  <c r="C11" i="3"/>
  <c r="C10" i="3"/>
  <c r="C9" i="3"/>
  <c r="C6" i="3"/>
  <c r="C7" i="3"/>
  <c r="C8" i="3"/>
  <c r="C5" i="3"/>
  <c r="B10" i="3"/>
  <c r="B9" i="3"/>
  <c r="G5" i="2"/>
  <c r="G4" i="2"/>
  <c r="G3" i="2"/>
  <c r="F5" i="2"/>
  <c r="F4" i="2"/>
  <c r="F3" i="2"/>
  <c r="E7" i="2" l="1"/>
  <c r="F7" i="2" s="1"/>
  <c r="G7" i="2" s="1"/>
  <c r="E4" i="2"/>
  <c r="E5" i="2"/>
  <c r="E6" i="2"/>
  <c r="F6" i="2" s="1"/>
  <c r="G6" i="2" s="1"/>
  <c r="B14" i="2"/>
  <c r="B12" i="2"/>
  <c r="B10" i="2"/>
  <c r="D5" i="2"/>
  <c r="D6" i="2"/>
  <c r="D7" i="2"/>
  <c r="D4" i="2"/>
  <c r="D3" i="2"/>
  <c r="B8" i="2"/>
  <c r="D3" i="1"/>
  <c r="E3" i="1" s="1"/>
  <c r="D7" i="1" l="1"/>
  <c r="D6" i="1"/>
  <c r="D5" i="1"/>
  <c r="D4" i="1"/>
  <c r="C3" i="1"/>
  <c r="C4" i="1" s="1"/>
  <c r="C5" i="1" s="1"/>
  <c r="C6" i="1" s="1"/>
  <c r="C7" i="1" s="1"/>
  <c r="E6" i="1" l="1"/>
  <c r="E7" i="1"/>
  <c r="E4" i="1"/>
  <c r="E5" i="1"/>
  <c r="B8" i="1"/>
  <c r="E8" i="1" l="1"/>
  <c r="E9" i="1" s="1"/>
  <c r="F3" i="1" l="1"/>
  <c r="G3" i="1" s="1"/>
  <c r="H3" i="1" s="1"/>
  <c r="F7" i="1"/>
  <c r="G7" i="1" s="1"/>
  <c r="H7" i="1" s="1"/>
  <c r="F4" i="1"/>
  <c r="G4" i="1" s="1"/>
  <c r="H4" i="1" s="1"/>
  <c r="F5" i="1"/>
  <c r="G5" i="1" s="1"/>
  <c r="H5" i="1" s="1"/>
  <c r="F6" i="1"/>
  <c r="G6" i="1" s="1"/>
  <c r="H6" i="1" s="1"/>
  <c r="H8" i="1" l="1"/>
  <c r="H10" i="1" s="1"/>
  <c r="I13" i="1" s="1"/>
</calcChain>
</file>

<file path=xl/sharedStrings.xml><?xml version="1.0" encoding="utf-8"?>
<sst xmlns="http://schemas.openxmlformats.org/spreadsheetml/2006/main" count="57" uniqueCount="52">
  <si>
    <t xml:space="preserve">Répartition des proprietaires d'une PME selon leur âge </t>
  </si>
  <si>
    <t>Pourcentage de proprietaires</t>
  </si>
  <si>
    <t xml:space="preserve">Age au démarrage </t>
  </si>
  <si>
    <t>[45 ans; 55 ans[</t>
  </si>
  <si>
    <t>Moins de 25 ans</t>
  </si>
  <si>
    <t>[25 ans; 35 ans[</t>
  </si>
  <si>
    <t>[35 ans; 45 ans[</t>
  </si>
  <si>
    <t>Total</t>
  </si>
  <si>
    <t>Pourcentage cumulé croissant</t>
  </si>
  <si>
    <t>Centre clase (ci)</t>
  </si>
  <si>
    <t>cifi</t>
  </si>
  <si>
    <t>(ci-µ)</t>
  </si>
  <si>
    <t>(ci-µ)²</t>
  </si>
  <si>
    <t>(ci-µ)²fi</t>
  </si>
  <si>
    <t xml:space="preserve">Valeur arrondi de la moyenne </t>
  </si>
  <si>
    <t>Répartition des divorces selon la durée du mariage ,Quebec,2008</t>
  </si>
  <si>
    <t xml:space="preserve">Durée du marriage </t>
  </si>
  <si>
    <t xml:space="preserve">Moins de 5 ans </t>
  </si>
  <si>
    <t>Pourcentage</t>
  </si>
  <si>
    <t>[5 ans ;10 ans[</t>
  </si>
  <si>
    <t>[10 ans;15 ans[</t>
  </si>
  <si>
    <t>[25 ans;45 ans[</t>
  </si>
  <si>
    <t>[15 ans;25 ans[</t>
  </si>
  <si>
    <t>Amplitude</t>
  </si>
  <si>
    <t>Pourcentage accumulée</t>
  </si>
  <si>
    <t>Densité</t>
  </si>
  <si>
    <t>Max</t>
  </si>
  <si>
    <t>Min</t>
  </si>
  <si>
    <t>Étendue</t>
  </si>
  <si>
    <t>Frequence rectifié</t>
  </si>
  <si>
    <t xml:space="preserve">Polygone  de frequence rectifié </t>
  </si>
  <si>
    <t xml:space="preserve">Répartition des répondants ayant séjourné au Québec </t>
  </si>
  <si>
    <t xml:space="preserve">Nombre de nuitées </t>
  </si>
  <si>
    <t>Nombre de répondants</t>
  </si>
  <si>
    <t>Moyenne</t>
  </si>
  <si>
    <t>xini</t>
  </si>
  <si>
    <t>Moyenne arrondie</t>
  </si>
  <si>
    <t>ecart type =</t>
  </si>
  <si>
    <t xml:space="preserve">Type d'étudiants </t>
  </si>
  <si>
    <t>Nombre d'étudiants</t>
  </si>
  <si>
    <t>Universitaires</t>
  </si>
  <si>
    <t>Collégiale</t>
  </si>
  <si>
    <t>Professionnelle</t>
  </si>
  <si>
    <t>Moyenne de dollars</t>
  </si>
  <si>
    <t xml:space="preserve">Valeur arrondi de l'écart type </t>
  </si>
  <si>
    <t>Répartition des nouveaux Propriétaires d'une PME</t>
  </si>
  <si>
    <t>Pourcentage (fi)</t>
  </si>
  <si>
    <t>Montant investi (xi)</t>
  </si>
  <si>
    <t xml:space="preserve">[55 ans et plus[ </t>
  </si>
  <si>
    <t>Moins de 100 000$</t>
  </si>
  <si>
    <t>[100 000$;500 000$[</t>
  </si>
  <si>
    <t>500 000$ et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</si>
</sst>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0.0%"/>
    <numFmt numFmtId="165" formatCode="_ * #,##0_)\ &quot;$&quot;_ ;_ * \(#,##0\)\ &quot;$&quot;_ ;_ * &quot;-&quot;??_)\ &quot;$&quot;_ ;_ @_ "/>
  </numFmts>
  <fonts count="6" x14ac:knownFonts="1">
    <font>
      <sz val="11"/>
      <color theme="1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9" fontId="0" fillId="0" borderId="0" xfId="2" applyFont="1"/>
    <xf numFmtId="164" fontId="0" fillId="0" borderId="0" xfId="2" applyNumberFormat="1" applyFont="1"/>
    <xf numFmtId="0" fontId="0" fillId="0" borderId="0" xfId="0" applyAlignment="1">
      <alignment horizontal="center"/>
    </xf>
    <xf numFmtId="10" fontId="0" fillId="0" borderId="0" xfId="0" applyNumberFormat="1"/>
    <xf numFmtId="3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0" fillId="4" borderId="0" xfId="0" applyFill="1"/>
    <xf numFmtId="164" fontId="0" fillId="3" borderId="0" xfId="0" applyNumberFormat="1" applyFill="1"/>
    <xf numFmtId="10" fontId="0" fillId="0" borderId="0" xfId="2" applyNumberFormat="1" applyFont="1"/>
    <xf numFmtId="164" fontId="0" fillId="3" borderId="0" xfId="2" applyNumberFormat="1" applyFont="1" applyFill="1"/>
    <xf numFmtId="164" fontId="0" fillId="0" borderId="0" xfId="2" applyNumberFormat="1" applyFont="1" applyFill="1"/>
    <xf numFmtId="0" fontId="5" fillId="0" borderId="0" xfId="0" applyFon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Répartition</a:t>
            </a:r>
            <a:r>
              <a:rPr lang="fr-CA" baseline="0"/>
              <a:t>  des divorces selon la durée  du mariage, Quebec, 2008.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Exercice2!$F$2</c:f>
              <c:strCache>
                <c:ptCount val="1"/>
                <c:pt idx="0">
                  <c:v>Frequence rectifié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Exercice2!$A$3:$A$7</c:f>
              <c:strCache>
                <c:ptCount val="5"/>
                <c:pt idx="0">
                  <c:v>Moins de 5 ans </c:v>
                </c:pt>
                <c:pt idx="1">
                  <c:v>[5 ans ;10 ans[</c:v>
                </c:pt>
                <c:pt idx="2">
                  <c:v>[10 ans;15 ans[</c:v>
                </c:pt>
                <c:pt idx="3">
                  <c:v>[15 ans;25 ans[</c:v>
                </c:pt>
                <c:pt idx="4">
                  <c:v>[25 ans;45 ans[</c:v>
                </c:pt>
              </c:strCache>
            </c:strRef>
          </c:cat>
          <c:val>
            <c:numRef>
              <c:f>Exercice2!$F$3:$F$7</c:f>
              <c:numCache>
                <c:formatCode>0.0%</c:formatCode>
                <c:ptCount val="5"/>
                <c:pt idx="0">
                  <c:v>0.16400000000000001</c:v>
                </c:pt>
                <c:pt idx="1">
                  <c:v>0.21299999999999999</c:v>
                </c:pt>
                <c:pt idx="2">
                  <c:v>0.155</c:v>
                </c:pt>
                <c:pt idx="3">
                  <c:v>0.126</c:v>
                </c:pt>
                <c:pt idx="4">
                  <c:v>5.4000000000000006E-2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F-4BCC-B333-B200D218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745408735"/>
        <c:axId val="1745398655"/>
      </c:barChart>
      <c:lineChart>
        <c:grouping val="standard"/>
        <c:varyColors val="0"/>
        <c:ser>
          <c:idx val="1"/>
          <c:order val="1"/>
          <c:tx>
            <c:strRef>
              <c:f>Exercice2!$G$2</c:f>
              <c:strCache>
                <c:ptCount val="1"/>
                <c:pt idx="0">
                  <c:v>Polygone  de frequence rectifié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Exercice2!$A$3:$A$7</c:f>
              <c:strCache>
                <c:ptCount val="5"/>
                <c:pt idx="0">
                  <c:v>Moins de 5 ans </c:v>
                </c:pt>
                <c:pt idx="1">
                  <c:v>[5 ans ;10 ans[</c:v>
                </c:pt>
                <c:pt idx="2">
                  <c:v>[10 ans;15 ans[</c:v>
                </c:pt>
                <c:pt idx="3">
                  <c:v>[15 ans;25 ans[</c:v>
                </c:pt>
                <c:pt idx="4">
                  <c:v>[25 ans;45 ans[</c:v>
                </c:pt>
              </c:strCache>
            </c:strRef>
          </c:cat>
          <c:val>
            <c:numRef>
              <c:f>Exercice2!$G$3:$G$7</c:f>
              <c:numCache>
                <c:formatCode>0.0%</c:formatCode>
                <c:ptCount val="5"/>
                <c:pt idx="0">
                  <c:v>0.16400000000000001</c:v>
                </c:pt>
                <c:pt idx="1">
                  <c:v>0.21299999999999999</c:v>
                </c:pt>
                <c:pt idx="2">
                  <c:v>0.155</c:v>
                </c:pt>
                <c:pt idx="3">
                  <c:v>0.126</c:v>
                </c:pt>
                <c:pt idx="4">
                  <c:v>5.4000000000000006E-2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BCC-B333-B200D218F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408735"/>
        <c:axId val="1745398655"/>
      </c:lineChart>
      <c:catAx>
        <c:axId val="174540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Durée de Mariage</a:t>
                </a:r>
              </a:p>
              <a:p>
                <a:pPr>
                  <a:defRPr/>
                </a:pPr>
                <a:endParaRPr lang="fr-CA"/>
              </a:p>
            </c:rich>
          </c:tx>
          <c:layout>
            <c:manualLayout>
              <c:xMode val="edge"/>
              <c:yMode val="edge"/>
              <c:x val="0.46155446194225724"/>
              <c:y val="0.87310185185185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5398655"/>
        <c:crosses val="autoZero"/>
        <c:auto val="1"/>
        <c:lblAlgn val="ctr"/>
        <c:lblOffset val="100"/>
        <c:noMultiLvlLbl val="0"/>
      </c:catAx>
      <c:valAx>
        <c:axId val="17453986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polygone</a:t>
                </a:r>
                <a:r>
                  <a:rPr lang="en-US" baseline="0"/>
                  <a:t> de fréquence rectifié</a:t>
                </a:r>
              </a:p>
              <a:p>
                <a:pPr>
                  <a:defRPr/>
                </a:pP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540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532660</xdr:colOff>
      <xdr:row>0</xdr:row>
      <xdr:rowOff>88778</xdr:rowOff>
    </xdr:from>
    <xdr:ext cx="5274816" cy="3980154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562C97AC-E84F-2BBF-FB2A-BA0195634BF6}"/>
            </a:ext>
          </a:extLst>
        </xdr:cNvPr>
        <xdr:cNvSpPr txBox="1"/>
      </xdr:nvSpPr>
      <xdr:spPr>
        <a:xfrm>
          <a:off x="9513903" y="88778"/>
          <a:ext cx="5274816" cy="398015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   </a:t>
          </a:r>
          <a:endParaRPr lang="fr-CA" sz="1400">
            <a:solidFill>
              <a:srgbClr val="0070C0"/>
            </a:solidFill>
          </a:endParaRPr>
        </a:p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       2.Unité Statistique:</a:t>
          </a:r>
          <a:r>
            <a:rPr lang="fr-CA" sz="1400" b="0" i="0" u="none" strike="noStrike" baseline="0">
              <a:solidFill>
                <a:srgbClr val="000000"/>
              </a:solidFill>
              <a:effectLst/>
              <a:latin typeface="Aptos Narrow" panose="020B0004020202020204" pitchFamily="34" charset="0"/>
            </a:rPr>
            <a:t> </a:t>
          </a:r>
          <a:r>
            <a:rPr lang="fr-CA" sz="1400" b="0" i="0" u="none" strike="noStrike" baseline="0">
              <a:solidFill>
                <a:srgbClr val="0070C0"/>
              </a:solidFill>
              <a:effectLst/>
              <a:latin typeface="Aptos Narrow" panose="020B0004020202020204" pitchFamily="34" charset="0"/>
            </a:rPr>
            <a:t>Proprietaire d'une PME </a:t>
          </a:r>
          <a:endParaRPr lang="fr-CA" sz="1400" b="0" i="0" u="none" strike="noStrike">
            <a:solidFill>
              <a:srgbClr val="0070C0"/>
            </a:solidFill>
            <a:effectLst/>
            <a:latin typeface="Aptos Narrow" panose="020B0004020202020204" pitchFamily="34" charset="0"/>
          </a:endParaRPr>
        </a:p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            Variable:</a:t>
          </a:r>
          <a:r>
            <a:rPr lang="fr-CA" sz="1400"/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Âge</a:t>
          </a:r>
          <a:r>
            <a:rPr lang="fr-CA" sz="1400"/>
            <a:t> </a:t>
          </a:r>
        </a:p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i)   * Calcul  de  la moyenne : </a:t>
          </a:r>
          <a:r>
            <a:rPr lang="fr-CA" sz="1400"/>
            <a:t> </a:t>
          </a:r>
          <a:r>
            <a:rPr lang="fr-CA" sz="1400" b="0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µ = ∑ci fi</a:t>
          </a:r>
          <a:r>
            <a:rPr lang="fr-CA" sz="1400"/>
            <a:t> </a:t>
          </a:r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 </a:t>
          </a:r>
        </a:p>
        <a:p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µ =35,5 ans</a:t>
          </a:r>
          <a:r>
            <a:rPr lang="fr-CA" sz="1400">
              <a:solidFill>
                <a:srgbClr val="0070C0"/>
              </a:solidFill>
            </a:rPr>
            <a:t> </a:t>
          </a:r>
        </a:p>
        <a:p>
          <a:r>
            <a:rPr lang="fr-CA" sz="1400" b="0" i="0" u="sng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Interpretation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: </a:t>
          </a:r>
          <a:r>
            <a:rPr lang="fr-CA" sz="1400">
              <a:solidFill>
                <a:srgbClr val="0070C0"/>
              </a:solidFill>
            </a:rPr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En  2013, l'âge moyenne des propriétaires quebecoise d'une PME est de : 35,5 ans.</a:t>
          </a:r>
          <a:r>
            <a:rPr lang="fr-CA" sz="1400">
              <a:solidFill>
                <a:srgbClr val="0070C0"/>
              </a:solidFill>
            </a:rPr>
            <a:t> </a:t>
          </a:r>
        </a:p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*Calcul de l'ecart type:</a:t>
          </a:r>
          <a:r>
            <a:rPr lang="fr-CA" sz="1400"/>
            <a:t> </a:t>
          </a:r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𝜎² = ∑(ci-µ)² fi</a:t>
          </a:r>
          <a:r>
            <a:rPr lang="fr-CA" sz="1400"/>
            <a:t> </a:t>
          </a:r>
        </a:p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𝜎² =</a:t>
          </a:r>
          <a:r>
            <a:rPr lang="fr-CA" sz="1400"/>
            <a:t> </a:t>
          </a:r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110,92 ans   alors   </a:t>
          </a:r>
          <a:r>
            <a:rPr lang="fr-CA" sz="1400"/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𝜎 =</a:t>
          </a:r>
          <a:r>
            <a:rPr lang="fr-CA" sz="1400">
              <a:solidFill>
                <a:srgbClr val="0070C0"/>
              </a:solidFill>
            </a:rPr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10,5 ans</a:t>
          </a:r>
          <a:r>
            <a:rPr lang="fr-CA" sz="1400">
              <a:solidFill>
                <a:srgbClr val="0070C0"/>
              </a:solidFill>
            </a:rPr>
            <a:t> </a:t>
          </a:r>
        </a:p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2i) calcul du CV </a:t>
          </a:r>
          <a:r>
            <a:rPr lang="fr-CA" sz="1400"/>
            <a:t> </a:t>
          </a:r>
        </a:p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CV = 𝜎/µ×100% avec opération</a:t>
          </a:r>
          <a:r>
            <a:rPr lang="fr-CA" sz="1400" b="0" i="0" u="none" strike="noStrike" baseline="0">
              <a:solidFill>
                <a:srgbClr val="000000"/>
              </a:solidFill>
              <a:effectLst/>
              <a:latin typeface="Aptos Narrow" panose="020B0004020202020204" pitchFamily="34" charset="0"/>
            </a:rPr>
            <a:t> on obtient:</a:t>
          </a:r>
          <a:endParaRPr lang="fr-CA" sz="1400" b="0" i="0" u="none" strike="noStrike">
            <a:solidFill>
              <a:srgbClr val="000000"/>
            </a:solidFill>
            <a:effectLst/>
            <a:latin typeface="Aptos Narrow" panose="020B0004020202020204" pitchFamily="34" charset="0"/>
          </a:endParaRPr>
        </a:p>
        <a:p>
          <a:r>
            <a:rPr lang="fr-CA" sz="1400"/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CV=</a:t>
          </a:r>
          <a:r>
            <a:rPr lang="fr-CA" sz="1400">
              <a:solidFill>
                <a:srgbClr val="0070C0"/>
              </a:solidFill>
            </a:rPr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29,7%.   </a:t>
          </a:r>
        </a:p>
        <a:p>
          <a:r>
            <a:rPr lang="fr-CA" sz="1400"/>
            <a:t> </a:t>
          </a:r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Ainsi </a:t>
          </a:r>
          <a:r>
            <a:rPr lang="fr-CA" sz="1400" b="0" i="0" u="none" strike="noStrike" baseline="0">
              <a:solidFill>
                <a:srgbClr val="0070C0"/>
              </a:solidFill>
              <a:effectLst/>
              <a:latin typeface="Aptos Narrow" panose="020B0004020202020204" pitchFamily="34" charset="0"/>
            </a:rPr>
            <a:t>la distribution n'est pas homogène car CV &gt; 15%.</a:t>
          </a:r>
        </a:p>
        <a:p>
          <a:r>
            <a:rPr lang="fr-CA" sz="1400"/>
            <a:t> </a:t>
          </a:r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3i) Cote Z = (58-µ )/𝜎   </a:t>
          </a:r>
        </a:p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Après calcul</a:t>
          </a:r>
          <a:r>
            <a:rPr lang="fr-CA" sz="1400" b="0" i="0" u="none" strike="noStrike" baseline="0">
              <a:solidFill>
                <a:srgbClr val="000000"/>
              </a:solidFill>
              <a:effectLst/>
              <a:latin typeface="Aptos Narrow" panose="020B0004020202020204" pitchFamily="34" charset="0"/>
            </a:rPr>
            <a:t> on obtient :</a:t>
          </a:r>
          <a:endParaRPr lang="fr-CA" sz="1400" b="0" i="0" u="none" strike="noStrike">
            <a:solidFill>
              <a:srgbClr val="000000"/>
            </a:solidFill>
            <a:effectLst/>
            <a:latin typeface="Aptos Narrow" panose="020B0004020202020204" pitchFamily="34" charset="0"/>
          </a:endParaRPr>
        </a:p>
        <a:p>
          <a:r>
            <a:rPr lang="fr-CA" sz="1400" b="0" i="0" u="none" strike="noStrike">
              <a:solidFill>
                <a:srgbClr val="000000"/>
              </a:solidFill>
              <a:effectLst/>
              <a:latin typeface="Aptos Narrow" panose="020B0004020202020204" pitchFamily="34" charset="0"/>
            </a:rPr>
            <a:t> </a:t>
          </a:r>
          <a:r>
            <a:rPr lang="fr-CA" sz="1400"/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Cote Z = </a:t>
          </a:r>
          <a:r>
            <a:rPr lang="fr-CA" sz="1400">
              <a:solidFill>
                <a:srgbClr val="0070C0"/>
              </a:solidFill>
            </a:rPr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2,136375494</a:t>
          </a:r>
          <a:r>
            <a:rPr lang="fr-CA" sz="1400">
              <a:solidFill>
                <a:srgbClr val="0070C0"/>
              </a:solidFill>
            </a:rPr>
            <a:t> </a:t>
          </a:r>
          <a:r>
            <a:rPr lang="fr-CA" sz="1400" b="0" i="0" u="none" strike="noStrike" baseline="0">
              <a:solidFill>
                <a:srgbClr val="0070C0"/>
              </a:solidFill>
              <a:effectLst/>
              <a:latin typeface="Aptos Narrow" panose="020B0004020202020204" pitchFamily="34" charset="0"/>
            </a:rPr>
            <a:t> sensiblement =2,1</a:t>
          </a:r>
        </a:p>
        <a:p>
          <a:r>
            <a:rPr lang="fr-CA" sz="1400" u="sng"/>
            <a:t>Interpretation</a:t>
          </a:r>
          <a:r>
            <a:rPr lang="fr-CA" sz="1400" u="sng">
              <a:solidFill>
                <a:srgbClr val="0070C0"/>
              </a:solidFill>
            </a:rPr>
            <a:t>:  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L'âge de cette personne a une cote z de 2,1 écart type.</a:t>
          </a:r>
        </a:p>
        <a:p>
          <a:r>
            <a:rPr lang="fr-CA" sz="1400" b="0" i="0" u="none" strike="noStrike">
              <a:solidFill>
                <a:srgbClr val="0070C0"/>
              </a:solidFill>
              <a:effectLst/>
              <a:latin typeface="Aptos Narrow" panose="020B0004020202020204" pitchFamily="34" charset="0"/>
            </a:rPr>
            <a:t> De ce fait il est assez rare de lancer une entreprise à l'âge de 58 ans.</a:t>
          </a:r>
          <a:r>
            <a:rPr lang="fr-CA" sz="1400">
              <a:solidFill>
                <a:srgbClr val="0070C0"/>
              </a:solidFill>
            </a:rPr>
            <a:t> </a:t>
          </a:r>
        </a:p>
      </xdr:txBody>
    </xdr:sp>
    <xdr:clientData/>
  </xdr:oneCellAnchor>
  <xdr:oneCellAnchor>
    <xdr:from>
      <xdr:col>7</xdr:col>
      <xdr:colOff>110971</xdr:colOff>
      <xdr:row>34</xdr:row>
      <xdr:rowOff>29591</xdr:rowOff>
    </xdr:from>
    <xdr:ext cx="2863049" cy="1100541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6F1744F-FD00-B669-D390-35354BE7BF27}"/>
            </a:ext>
          </a:extLst>
        </xdr:cNvPr>
        <xdr:cNvSpPr txBox="1"/>
      </xdr:nvSpPr>
      <xdr:spPr>
        <a:xfrm>
          <a:off x="6717437" y="6236562"/>
          <a:ext cx="2863049" cy="11005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3</xdr:col>
      <xdr:colOff>133164</xdr:colOff>
      <xdr:row>22</xdr:row>
      <xdr:rowOff>140565</xdr:rowOff>
    </xdr:from>
    <xdr:ext cx="4964098" cy="6325338"/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59A833C5-FC36-FB60-FEBC-ED62CF486B4D}"/>
            </a:ext>
          </a:extLst>
        </xdr:cNvPr>
        <xdr:cNvSpPr txBox="1"/>
      </xdr:nvSpPr>
      <xdr:spPr>
        <a:xfrm>
          <a:off x="3573261" y="4128118"/>
          <a:ext cx="4964098" cy="632533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 </a:t>
          </a:r>
          <a:r>
            <a:rPr lang="fr-CA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Tableau 1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fr-CA" sz="1400"/>
            <a:t> 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1) l'unité statistique :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nouveaux proprietaires d'une PME </a:t>
          </a:r>
          <a:r>
            <a:rPr lang="fr-CA" sz="1400">
              <a:solidFill>
                <a:srgbClr val="0070C0"/>
              </a:solidFill>
            </a:rPr>
            <a:t> 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variable: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Montant investi.</a:t>
          </a:r>
          <a:r>
            <a:rPr lang="fr-CA" sz="1400">
              <a:solidFill>
                <a:srgbClr val="0070C0"/>
              </a:solidFill>
            </a:rPr>
            <a:t> 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Determination de la mediane de la distribution.</a:t>
          </a:r>
        </a:p>
        <a:p>
          <a:r>
            <a:rPr lang="fr-CA" sz="1400"/>
            <a:t> 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fr-CA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methode de</a:t>
          </a:r>
          <a:r>
            <a:rPr lang="fr-CA" sz="1400" b="0" i="0" u="sng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l'interpolation linéaire:</a:t>
          </a:r>
          <a:endParaRPr lang="fr-CA" sz="1400" b="0" i="0" u="sng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fr-CA" sz="1400"/>
            <a:t> 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Dans notre tableau 1 ici on va prendre la 1 ere classe de 84,1% du pourcentage</a:t>
          </a:r>
          <a:r>
            <a:rPr lang="fr-CA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cumulée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400"/>
            <a:t> 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84,10%</a:t>
          </a:r>
          <a:r>
            <a:rPr lang="fr-CA" sz="1400"/>
            <a:t> 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.......... </a:t>
          </a:r>
          <a:r>
            <a:rPr lang="fr-CA" sz="1400"/>
            <a:t> 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100 000</a:t>
          </a:r>
          <a:r>
            <a:rPr lang="fr-CA" sz="1400"/>
            <a:t> $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50%</a:t>
          </a:r>
          <a:r>
            <a:rPr lang="fr-CA" sz="1400"/>
            <a:t> 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.................</a:t>
          </a:r>
          <a:r>
            <a:rPr lang="fr-CA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 Me</a:t>
          </a:r>
          <a:r>
            <a:rPr lang="fr-CA" sz="1400"/>
            <a:t> 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Ainsi Me=</a:t>
          </a:r>
          <a:r>
            <a:rPr lang="fr-CA" sz="1400"/>
            <a:t> 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59453,0321</a:t>
          </a:r>
          <a:r>
            <a:rPr lang="fr-CA" sz="1400"/>
            <a:t> 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ie    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Me= 59 453  $ </a:t>
          </a:r>
        </a:p>
        <a:p>
          <a:r>
            <a:rPr lang="fr-CA" sz="1400" b="0" i="0" u="sng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* methode  de l'histogramme: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Soit Q2 le deuxième quartile, on sait que Q2= Médiane 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trouvons</a:t>
          </a:r>
          <a:r>
            <a:rPr lang="fr-CA" sz="14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donc </a:t>
          </a:r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un montant tel que 50 % des nouveaux propriétaires de PME en 2013 aient une montant inférieure à Q2.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50% = 0 + S   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ainsi S= 50%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Dans notre cas, Q2 = 0+B       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Trouvons B     84,1% ...................100000$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         S=50 %...................... B ans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 = (50×100000)/84,1 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= 59453,0321                  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d'ou Q2= 0+59453,0321</a:t>
          </a:r>
        </a:p>
        <a:p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          =59453,0321</a:t>
          </a:r>
        </a:p>
        <a:p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Mediane ≈ 59  453$</a:t>
          </a:r>
        </a:p>
        <a:p>
          <a:r>
            <a:rPr lang="fr-CA" sz="1400" b="0" i="0" u="sng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Interprétation :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On peut estimer qu'en 2013 au Québec, 50% des nouveaux propriétaires d'une PME avaient investi 59453$ au démarrage de leurs entreprises</a:t>
          </a:r>
        </a:p>
      </xdr:txBody>
    </xdr:sp>
    <xdr:clientData/>
  </xdr:oneCellAnchor>
  <xdr:oneCellAnchor>
    <xdr:from>
      <xdr:col>10</xdr:col>
      <xdr:colOff>791590</xdr:colOff>
      <xdr:row>25</xdr:row>
      <xdr:rowOff>162757</xdr:rowOff>
    </xdr:from>
    <xdr:ext cx="4120719" cy="4061533"/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3677EEBB-D108-0B74-497A-DBF84CE4CBA0}"/>
            </a:ext>
          </a:extLst>
        </xdr:cNvPr>
        <xdr:cNvSpPr txBox="1"/>
      </xdr:nvSpPr>
      <xdr:spPr>
        <a:xfrm>
          <a:off x="9772833" y="4705165"/>
          <a:ext cx="4120719" cy="4061533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CA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Tableau 2</a:t>
          </a:r>
          <a:r>
            <a:rPr lang="fr-CA" sz="1400" u="sng"/>
            <a:t> </a:t>
          </a:r>
          <a:r>
            <a:rPr lang="fr-CA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1) l'unité statistique :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nouveaux proprietaires d'une PME  en 2013 au Quebec</a:t>
          </a:r>
          <a:r>
            <a:rPr lang="fr-CA" sz="1400">
              <a:solidFill>
                <a:srgbClr val="0070C0"/>
              </a:solidFill>
            </a:rPr>
            <a:t> 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2) variable: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Nombre d'emplois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fr-CA" sz="1400"/>
            <a:t> </a:t>
          </a:r>
        </a:p>
        <a:p>
          <a:r>
            <a:rPr lang="fr-CA" sz="1400"/>
            <a:t>Calcul de la classe Modale 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la classe modale est aucun,</a:t>
          </a:r>
          <a:r>
            <a:rPr lang="fr-CA" sz="14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  dans la classe aucun on a le plus grand nombre de pourcentage qui est 59,0%</a:t>
          </a:r>
        </a:p>
        <a:p>
          <a:r>
            <a:rPr lang="fr-CA" sz="1400" u="sng"/>
            <a:t> </a:t>
          </a:r>
          <a:r>
            <a:rPr lang="fr-CA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Interprétation</a:t>
          </a:r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fr-CA" sz="1400"/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 majorité (car 59%&gt; 50%) des nouveaux propriétaires d'une PME n'ont crée aucun emploi lors du démarrage de leur entreprise</a:t>
          </a:r>
          <a:r>
            <a:rPr lang="fr-CA" sz="1400">
              <a:solidFill>
                <a:srgbClr val="0070C0"/>
              </a:solidFill>
            </a:rPr>
            <a:t> 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 i</a:t>
          </a:r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   soit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32% contre 20%</a:t>
          </a:r>
          <a:r>
            <a:rPr lang="fr-CA" sz="1400">
              <a:solidFill>
                <a:srgbClr val="0070C0"/>
              </a:solidFill>
            </a:rPr>
            <a:t> </a:t>
          </a:r>
        </a:p>
        <a:p>
          <a:r>
            <a:rPr lang="fr-CA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2i) Les statistiques révèlent que 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39%+21%=</a:t>
          </a:r>
          <a:r>
            <a:rPr lang="fr-CA" sz="1400">
              <a:solidFill>
                <a:srgbClr val="0070C0"/>
              </a:solidFill>
            </a:rPr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60%</a:t>
          </a:r>
          <a:r>
            <a:rPr lang="fr-CA" sz="1400">
              <a:solidFill>
                <a:srgbClr val="0070C0"/>
              </a:solidFill>
            </a:rPr>
            <a:t>  </a:t>
          </a:r>
          <a:r>
            <a:rPr lang="fr-CA" sz="1400">
              <a:solidFill>
                <a:sysClr val="windowText" lastClr="000000"/>
              </a:solidFill>
            </a:rPr>
            <a:t>des proprietaires</a:t>
          </a:r>
          <a:r>
            <a:rPr lang="fr-CA" sz="1400" baseline="0">
              <a:solidFill>
                <a:sysClr val="windowText" lastClr="000000"/>
              </a:solidFill>
            </a:rPr>
            <a:t> d'une moyenne entreprise ont un diplôme universitaire </a:t>
          </a:r>
          <a:r>
            <a:rPr lang="fr-CA" sz="1400" b="0" i="0" u="none" strike="noStrike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alors  que </a:t>
          </a:r>
          <a:r>
            <a:rPr lang="fr-CA" sz="1400">
              <a:solidFill>
                <a:sysClr val="windowText" lastClr="000000"/>
              </a:solidFill>
            </a:rPr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22%+13%=</a:t>
          </a:r>
          <a:r>
            <a:rPr lang="fr-CA" sz="1400">
              <a:solidFill>
                <a:srgbClr val="0070C0"/>
              </a:solidFill>
            </a:rPr>
            <a:t>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35%</a:t>
          </a:r>
          <a:r>
            <a:rPr lang="fr-CA" sz="1400">
              <a:solidFill>
                <a:srgbClr val="0070C0"/>
              </a:solidFill>
            </a:rPr>
            <a:t> </a:t>
          </a:r>
        </a:p>
        <a:p>
          <a:r>
            <a:rPr lang="fr-CA" sz="1400">
              <a:solidFill>
                <a:sysClr val="windowText" lastClr="000000"/>
              </a:solidFill>
            </a:rPr>
            <a:t>chez les proprietaires d'une petite entreprise.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758568</xdr:colOff>
      <xdr:row>1</xdr:row>
      <xdr:rowOff>382374</xdr:rowOff>
    </xdr:from>
    <xdr:to>
      <xdr:col>13</xdr:col>
      <xdr:colOff>593811</xdr:colOff>
      <xdr:row>15</xdr:row>
      <xdr:rowOff>166817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DB224C-7D03-3D83-0319-BD2411E0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833002</xdr:colOff>
      <xdr:row>18</xdr:row>
      <xdr:rowOff>68647</xdr:rowOff>
    </xdr:from>
    <xdr:to>
      <xdr:col>6</xdr:col>
      <xdr:colOff>275771</xdr:colOff>
      <xdr:row>40</xdr:row>
      <xdr:rowOff>43543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B9A91521-14CB-A623-C94A-1DAE9429E5A8}"/>
            </a:ext>
          </a:extLst>
        </xdr:cNvPr>
        <xdr:cNvSpPr txBox="1"/>
      </xdr:nvSpPr>
      <xdr:spPr>
        <a:xfrm>
          <a:off x="833002" y="3704476"/>
          <a:ext cx="4500998" cy="396632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 i)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Vrai  </a:t>
          </a:r>
          <a:r>
            <a:rPr lang="fr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car 16,4%+21,3%=</a:t>
          </a:r>
          <a:r>
            <a:rPr lang="fr-CA" sz="1400"/>
            <a:t> </a:t>
          </a:r>
          <a:r>
            <a:rPr lang="fr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37,7%</a:t>
          </a:r>
          <a:r>
            <a:rPr lang="fr-CA" sz="1400"/>
            <a:t> </a:t>
          </a:r>
        </a:p>
        <a:p>
          <a:r>
            <a:rPr lang="fr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2i) Vrai</a:t>
          </a:r>
          <a:r>
            <a:rPr lang="fr-CA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fr-CA" sz="1400"/>
            <a:t> </a:t>
          </a:r>
          <a:r>
            <a:rPr lang="fr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Amplitude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en orange à changer</a:t>
          </a:r>
          <a:r>
            <a:rPr lang="fr-CA" sz="1400">
              <a:solidFill>
                <a:srgbClr val="0070C0"/>
              </a:solidFill>
            </a:rPr>
            <a:t> </a:t>
          </a:r>
          <a:r>
            <a:rPr lang="fr-CA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Amplitude </a:t>
          </a:r>
          <a:r>
            <a:rPr lang="fr-CA" sz="1400" b="0" i="0" u="none" strike="noStrike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en vert changer</a:t>
          </a:r>
          <a:r>
            <a:rPr lang="fr-CA" sz="1400">
              <a:solidFill>
                <a:srgbClr val="0070C0"/>
              </a:solidFill>
            </a:rPr>
            <a:t> </a:t>
          </a:r>
          <a:endParaRPr lang="fr-CA" sz="140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r>
            <a:rPr lang="fr-CA" sz="1400">
              <a:solidFill>
                <a:schemeClr val="dk1"/>
              </a:solidFill>
              <a:latin typeface="+mn-lt"/>
              <a:ea typeface="+mn-ea"/>
              <a:cs typeface="+mn-cs"/>
            </a:rPr>
            <a:t>c) Calculer et interpréter le 1er quartile</a:t>
          </a:r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 de la distribution .</a:t>
          </a:r>
        </a:p>
        <a:p>
          <a:r>
            <a:rPr lang="fr-CA" sz="140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Calcul de Q1:</a:t>
          </a:r>
        </a:p>
        <a:p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Q1 appartient à la classe de [5 ans;10 ans[ ( car on a atteint le pourcentage cumulé de 25%)</a:t>
          </a:r>
        </a:p>
        <a:p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25% = 16,4% +S</a:t>
          </a:r>
        </a:p>
        <a:p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s = 25%-16,4% = 8,6%</a:t>
          </a:r>
        </a:p>
        <a:p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Ici dans notre situation ici on a : Q1= 5+B</a:t>
          </a:r>
        </a:p>
        <a:p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determinons B</a:t>
          </a:r>
        </a:p>
        <a:p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21,3%.................. 5 ans</a:t>
          </a:r>
        </a:p>
        <a:p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S=8,6%............... B ans</a:t>
          </a:r>
        </a:p>
        <a:p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B = (8,6*5) /21,3 = 2,04</a:t>
          </a:r>
        </a:p>
        <a:p>
          <a:r>
            <a:rPr lang="fr-CA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D'où</a:t>
          </a:r>
          <a:r>
            <a:rPr lang="fr-CA" sz="1400" baseline="0">
              <a:solidFill>
                <a:srgbClr val="0070C0"/>
              </a:solidFill>
              <a:latin typeface="+mn-lt"/>
              <a:ea typeface="+mn-ea"/>
              <a:cs typeface="+mn-cs"/>
            </a:rPr>
            <a:t> Q1= 5+2,04= 7,04 ans</a:t>
          </a:r>
        </a:p>
        <a:p>
          <a:r>
            <a:rPr lang="fr-CA" sz="1400" u="sng" baseline="0">
              <a:solidFill>
                <a:schemeClr val="dk1"/>
              </a:solidFill>
              <a:latin typeface="+mn-lt"/>
              <a:ea typeface="+mn-ea"/>
              <a:cs typeface="+mn-cs"/>
            </a:rPr>
            <a:t>Interpretation de Q1:</a:t>
          </a:r>
        </a:p>
        <a:p>
          <a:r>
            <a:rPr lang="fr-CA" sz="1400" baseline="0">
              <a:solidFill>
                <a:srgbClr val="0070C0"/>
              </a:solidFill>
              <a:latin typeface="+mn-lt"/>
              <a:ea typeface="+mn-ea"/>
              <a:cs typeface="+mn-cs"/>
            </a:rPr>
            <a:t>On peut estimer que 25% des répartitions des divorces selon</a:t>
          </a:r>
        </a:p>
        <a:p>
          <a:r>
            <a:rPr lang="fr-CA" sz="1400" baseline="0">
              <a:solidFill>
                <a:srgbClr val="0070C0"/>
              </a:solidFill>
              <a:latin typeface="+mn-lt"/>
              <a:ea typeface="+mn-ea"/>
              <a:cs typeface="+mn-cs"/>
            </a:rPr>
            <a:t> la durée du marriage ont  au moins 7,04 ans.</a:t>
          </a:r>
        </a:p>
        <a:p>
          <a:endParaRPr lang="fr-CA" sz="1400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endParaRPr lang="fr-CA" sz="1400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endParaRPr lang="fr-CA" sz="14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fr-CA" sz="14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fr-CA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784860</xdr:colOff>
      <xdr:row>2</xdr:row>
      <xdr:rowOff>38100</xdr:rowOff>
    </xdr:from>
    <xdr:ext cx="3939540" cy="317754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393768D-0D95-F2C8-7DCF-BF1A95E9B003}"/>
            </a:ext>
          </a:extLst>
        </xdr:cNvPr>
        <xdr:cNvSpPr txBox="1"/>
      </xdr:nvSpPr>
      <xdr:spPr>
        <a:xfrm>
          <a:off x="10294620" y="403860"/>
          <a:ext cx="3939540" cy="31775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CA" sz="1600" u="none" baseline="0"/>
            <a:t> c) 3i) Calculer et interpréter la moyenne de la distribution</a:t>
          </a:r>
          <a:r>
            <a:rPr lang="fr-CA" sz="1600" u="sng" baseline="0"/>
            <a:t>.</a:t>
          </a:r>
        </a:p>
        <a:p>
          <a:r>
            <a:rPr lang="fr-CA" sz="1600" u="none" baseline="0"/>
            <a:t>*</a:t>
          </a:r>
          <a:r>
            <a:rPr lang="fr-CA" sz="1600" u="sng" baseline="0"/>
            <a:t>Calcul de la moyenne</a:t>
          </a:r>
        </a:p>
        <a:p>
          <a:r>
            <a:rPr lang="fr-CA" sz="1600" u="none"/>
            <a:t>µ  = </a:t>
          </a:r>
          <a:r>
            <a:rPr lang="fr-CA" sz="1600" u="sng"/>
            <a:t> ∑(xi​×ni​)​</a:t>
          </a:r>
          <a:br>
            <a:rPr lang="fr-CA" sz="1600" u="sng"/>
          </a:br>
          <a:r>
            <a:rPr lang="fr-CA" sz="1600" u="none" baseline="0"/>
            <a:t>            N</a:t>
          </a:r>
        </a:p>
        <a:p>
          <a:r>
            <a:rPr lang="fr-CA" sz="1600" u="none"/>
            <a:t>avec N = somme des</a:t>
          </a:r>
          <a:r>
            <a:rPr lang="fr-CA" sz="1600" u="none" baseline="0"/>
            <a:t> répondants.</a:t>
          </a:r>
        </a:p>
        <a:p>
          <a:r>
            <a:rPr lang="fr-CA" sz="1600" u="none" baseline="0"/>
            <a:t>xi = Nombres de nuitées</a:t>
          </a:r>
        </a:p>
        <a:p>
          <a:r>
            <a:rPr lang="fr-CA" sz="1600" u="none" baseline="0"/>
            <a:t>ni = Nombre de répondants.</a:t>
          </a:r>
        </a:p>
        <a:p>
          <a:r>
            <a:rPr lang="fr-CA" sz="1600" u="none"/>
            <a:t>après</a:t>
          </a:r>
          <a:r>
            <a:rPr lang="fr-CA" sz="1600" u="none" baseline="0"/>
            <a:t> calcul  </a:t>
          </a:r>
          <a:r>
            <a:rPr lang="fr-CA" sz="1600" u="none" baseline="0">
              <a:solidFill>
                <a:srgbClr val="0070C0"/>
              </a:solidFill>
            </a:rPr>
            <a:t>µ  =  1,7 nuitée </a:t>
          </a:r>
        </a:p>
        <a:p>
          <a:r>
            <a:rPr lang="fr-CA" sz="1600" u="none">
              <a:solidFill>
                <a:sysClr val="windowText" lastClr="000000"/>
              </a:solidFill>
            </a:rPr>
            <a:t>*</a:t>
          </a:r>
          <a:r>
            <a:rPr lang="fr-CA" sz="1600" u="sng">
              <a:solidFill>
                <a:sysClr val="windowText" lastClr="000000"/>
              </a:solidFill>
            </a:rPr>
            <a:t>interprétation:</a:t>
          </a:r>
        </a:p>
        <a:p>
          <a:r>
            <a:rPr lang="fr-CA" sz="1600" u="none">
              <a:solidFill>
                <a:srgbClr val="0070C0"/>
              </a:solidFill>
            </a:rPr>
            <a:t>Le nombre de nuitée en moyenne est de 1,7 .</a:t>
          </a:r>
        </a:p>
      </xdr:txBody>
    </xdr:sp>
    <xdr:clientData/>
  </xdr:oneCellAnchor>
  <xdr:oneCellAnchor>
    <xdr:from>
      <xdr:col>0</xdr:col>
      <xdr:colOff>220980</xdr:colOff>
      <xdr:row>12</xdr:row>
      <xdr:rowOff>99060</xdr:rowOff>
    </xdr:from>
    <xdr:ext cx="3596640" cy="4647811"/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81F034E9-E63E-454B-E6B1-833F63B744B4}"/>
            </a:ext>
          </a:extLst>
        </xdr:cNvPr>
        <xdr:cNvSpPr txBox="1"/>
      </xdr:nvSpPr>
      <xdr:spPr>
        <a:xfrm flipH="1">
          <a:off x="220980" y="2339340"/>
          <a:ext cx="3596640" cy="464781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Type de variable et Échelle de mesure</a:t>
          </a:r>
          <a:endParaRPr lang="fr-CA" sz="1400">
            <a:effectLst/>
          </a:endParaRPr>
        </a:p>
        <a:p>
          <a:r>
            <a:rPr lang="fr-CA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Q1)</a:t>
          </a:r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Type de variable:</a:t>
          </a:r>
          <a:r>
            <a:rPr lang="fr-CA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Qualitative nominale</a:t>
          </a:r>
        </a:p>
        <a:p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Échelle de mésure:</a:t>
          </a:r>
          <a:r>
            <a:rPr lang="fr-CA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Port du Québec et port hors Québec</a:t>
          </a:r>
        </a:p>
        <a:p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Q2)  Type de variable:</a:t>
          </a:r>
          <a:r>
            <a:rPr lang="fr-CA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Quantitative Discrete</a:t>
          </a:r>
        </a:p>
        <a:p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Échelle de mésure: </a:t>
          </a:r>
          <a:r>
            <a:rPr lang="fr-CA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Les valeurs de  l'echelle seront obtenu à travers le sondage des 3.</a:t>
          </a:r>
        </a:p>
        <a:p>
          <a:r>
            <a:rPr lang="fr-CA" sz="1400"/>
            <a:t>Q3) Type de variable:</a:t>
          </a:r>
          <a:r>
            <a:rPr lang="fr-CA" sz="1400">
              <a:solidFill>
                <a:srgbClr val="0070C0"/>
              </a:solidFill>
            </a:rPr>
            <a:t>Qualitative Ordinale</a:t>
          </a:r>
        </a:p>
        <a:p>
          <a:r>
            <a:rPr lang="fr-CA" sz="1400"/>
            <a:t>Échelle de mésure:</a:t>
          </a:r>
        </a:p>
        <a:p>
          <a:r>
            <a:rPr lang="fr-CA" sz="1400">
              <a:solidFill>
                <a:srgbClr val="0070C0"/>
              </a:solidFill>
            </a:rPr>
            <a:t> 1) Très satisfait  2) Satisfait  </a:t>
          </a:r>
          <a:r>
            <a:rPr lang="fr-CA" sz="1400" baseline="0">
              <a:solidFill>
                <a:srgbClr val="0070C0"/>
              </a:solidFill>
            </a:rPr>
            <a:t> 3)Moyennement satisfait   4) Insatisfait </a:t>
          </a:r>
          <a:endParaRPr lang="fr-CA" sz="1400">
            <a:solidFill>
              <a:srgbClr val="0070C0"/>
            </a:solidFill>
          </a:endParaRPr>
        </a:p>
        <a:p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diagramme:</a:t>
          </a:r>
          <a:endParaRPr lang="fr-CA" sz="1400">
            <a:effectLst/>
          </a:endParaRPr>
        </a:p>
        <a:p>
          <a:r>
            <a:rPr lang="fr-CA" sz="140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Port hors Québec</a:t>
          </a:r>
          <a:r>
            <a:rPr lang="fr-CA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= 57,98%</a:t>
          </a:r>
          <a:endParaRPr lang="fr-CA" sz="1400">
            <a:solidFill>
              <a:srgbClr val="0070C0"/>
            </a:solidFill>
            <a:effectLst/>
          </a:endParaRPr>
        </a:p>
        <a:p>
          <a:r>
            <a:rPr lang="fr-CA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Ports du Québec = 42,02 %</a:t>
          </a:r>
          <a:endParaRPr lang="fr-CA" sz="1400">
            <a:solidFill>
              <a:srgbClr val="0070C0"/>
            </a:solidFill>
            <a:effectLst/>
          </a:endParaRPr>
        </a:p>
        <a:p>
          <a:r>
            <a:rPr lang="fr-CA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</a:t>
          </a:r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</a:t>
          </a:r>
          <a:r>
            <a:rPr lang="fr-CA" sz="14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i) Le type de</a:t>
          </a:r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graphique qui convient pour la répresentation de la distribution est :</a:t>
          </a:r>
        </a:p>
        <a:p>
          <a:r>
            <a:rPr lang="fr-CA" sz="140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Le diagramme en bâton </a:t>
          </a:r>
          <a:endParaRPr lang="fr-CA" sz="1400">
            <a:solidFill>
              <a:srgbClr val="0070C0"/>
            </a:solidFill>
            <a:effectLst/>
          </a:endParaRPr>
        </a:p>
        <a:p>
          <a:endParaRPr lang="fr-CA" sz="1400">
            <a:solidFill>
              <a:srgbClr val="0070C0"/>
            </a:solidFill>
          </a:endParaRPr>
        </a:p>
        <a:p>
          <a:endParaRPr lang="fr-CA" sz="1400"/>
        </a:p>
        <a:p>
          <a:endParaRPr lang="fr-CA" sz="1400"/>
        </a:p>
        <a:p>
          <a:endParaRPr lang="fr-CA" sz="1100"/>
        </a:p>
      </xdr:txBody>
    </xdr:sp>
    <xdr:clientData/>
  </xdr:oneCellAnchor>
  <xdr:oneCellAnchor>
    <xdr:from>
      <xdr:col>6</xdr:col>
      <xdr:colOff>411480</xdr:colOff>
      <xdr:row>0</xdr:row>
      <xdr:rowOff>167640</xdr:rowOff>
    </xdr:from>
    <xdr:ext cx="3749040" cy="3066737"/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B58CE380-A9F4-83F2-E906-73D52B0F93C2}"/>
            </a:ext>
          </a:extLst>
        </xdr:cNvPr>
        <xdr:cNvSpPr txBox="1"/>
      </xdr:nvSpPr>
      <xdr:spPr>
        <a:xfrm>
          <a:off x="5166360" y="167640"/>
          <a:ext cx="3749040" cy="306673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 2i)</a:t>
          </a:r>
          <a:endParaRPr lang="fr-CA" sz="1400">
            <a:effectLst/>
          </a:endParaRPr>
        </a:p>
        <a:p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Calculer et interpréter  la médiane de la distribution</a:t>
          </a:r>
          <a:endParaRPr lang="fr-CA" sz="1400">
            <a:effectLst/>
          </a:endParaRPr>
        </a:p>
        <a:p>
          <a:r>
            <a:rPr lang="fr-CA" sz="14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</a:t>
          </a:r>
          <a:r>
            <a:rPr lang="fr-CA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Calcul de la médiane</a:t>
          </a:r>
        </a:p>
        <a:p>
          <a:r>
            <a:rPr lang="fr-CA" sz="1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Mediane ................. 50%</a:t>
          </a:r>
        </a:p>
        <a:p>
          <a:r>
            <a:rPr lang="fr-CA" sz="1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1.............................52,36%</a:t>
          </a:r>
        </a:p>
        <a:p>
          <a:r>
            <a:rPr lang="fr-CA" sz="1400" u="non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Médiane =(50*1)/52,36 =0,95492743</a:t>
          </a:r>
        </a:p>
        <a:p>
          <a:endParaRPr lang="fr-CA" sz="11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fr-CA" sz="1400" u="non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Médiane = 0,9$  arrondi à 1 $</a:t>
          </a:r>
        </a:p>
        <a:p>
          <a:r>
            <a:rPr lang="fr-CA" sz="1400" u="sng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Interprétation : </a:t>
          </a:r>
          <a:r>
            <a:rPr lang="fr-CA" sz="1400" u="none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On peut estimer qu,en 2013 au Québec , 50% des nouveaux propriétaires  d'une PME  avaient investi  au démarrage de leur entreprise. </a:t>
          </a:r>
          <a:endParaRPr lang="fr-CA" sz="14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fr-CA" sz="1100" u="sng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116150</xdr:colOff>
      <xdr:row>10</xdr:row>
      <xdr:rowOff>22860</xdr:rowOff>
    </xdr:from>
    <xdr:ext cx="4051990" cy="4481740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DBCC91EC-2D7D-3C53-7083-70C036274A55}"/>
            </a:ext>
          </a:extLst>
        </xdr:cNvPr>
        <xdr:cNvSpPr txBox="1"/>
      </xdr:nvSpPr>
      <xdr:spPr>
        <a:xfrm flipH="1">
          <a:off x="116150" y="1851660"/>
          <a:ext cx="4051990" cy="448174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400"/>
            <a:t>a)Min=54, Max= 984 etn= 400 données.</a:t>
          </a:r>
        </a:p>
        <a:p>
          <a:r>
            <a:rPr lang="fr-CA" sz="1400" u="sng"/>
            <a:t>Détermination</a:t>
          </a:r>
          <a:r>
            <a:rPr lang="fr-CA" sz="1400" u="sng" baseline="0"/>
            <a:t> de l'amplitude :</a:t>
          </a:r>
        </a:p>
        <a:p>
          <a:r>
            <a:rPr lang="fr-CA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Amplitude=Étendue</a:t>
          </a:r>
          <a:r>
            <a:rPr lang="fr-CA" sz="14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/ Nombres de données</a:t>
          </a:r>
        </a:p>
        <a:p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Étendue = Max - Min</a:t>
          </a:r>
        </a:p>
        <a:p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Étendue = 984-54=</a:t>
          </a:r>
          <a:r>
            <a:rPr lang="fr-CA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930.</a:t>
          </a:r>
        </a:p>
        <a:p>
          <a:r>
            <a:rPr lang="fr-CA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* Nombres de données notée N</a:t>
          </a:r>
        </a:p>
        <a:p>
          <a:r>
            <a:rPr lang="fr-CA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utilisation de l règle de Sturges.</a:t>
          </a:r>
          <a:endParaRPr lang="fr-CA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N=1+3.322log⁡10(𝑛)</a:t>
          </a:r>
        </a:p>
        <a:p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où 𝑛 est le nombre de données,</a:t>
          </a:r>
          <a:r>
            <a:rPr lang="fr-CA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</a:t>
          </a:r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vec 𝑛=400:</a:t>
          </a:r>
        </a:p>
        <a:p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N≈1+3.322log⁡10(400)</a:t>
          </a:r>
        </a:p>
        <a:p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≈1+3.322×2.602</a:t>
          </a:r>
        </a:p>
        <a:p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≈9.64</a:t>
          </a:r>
        </a:p>
        <a:p>
          <a:r>
            <a:rPr lang="fr-CA" sz="1400" b="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≈1+3.322log10​(400)</a:t>
          </a:r>
        </a:p>
        <a:p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≈1+3.322×2.602≈9.64  Ainsi N=9,64</a:t>
          </a:r>
        </a:p>
        <a:p>
          <a:r>
            <a:rPr lang="fr-CA" sz="1400" b="0" i="0">
              <a:solidFill>
                <a:schemeClr val="accent2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En arrondissant au chiffre près on a : N=10</a:t>
          </a:r>
        </a:p>
        <a:p>
          <a:r>
            <a:rPr lang="fr-CA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Amplitude = 930/10 = 93</a:t>
          </a:r>
        </a:p>
        <a:p>
          <a:r>
            <a:rPr lang="fr-CA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Amplitude = 93</a:t>
          </a:r>
        </a:p>
        <a:p>
          <a:r>
            <a:rPr lang="fr-CA" sz="1400" b="0" i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  1ère</a:t>
          </a:r>
          <a:r>
            <a:rPr lang="fr-CA" sz="14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classe est donc :[54,147[ car:</a:t>
          </a:r>
        </a:p>
        <a:p>
          <a:r>
            <a:rPr lang="fr-CA" sz="1400" b="0" i="0" baseline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 Min+Amplitude = 54+93 = 147.</a:t>
          </a:r>
        </a:p>
        <a:p>
          <a:endParaRPr lang="fr-CA" sz="1400" b="0" i="0">
            <a:solidFill>
              <a:srgbClr val="0070C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5</xdr:col>
      <xdr:colOff>0</xdr:colOff>
      <xdr:row>10</xdr:row>
      <xdr:rowOff>22860</xdr:rowOff>
    </xdr:from>
    <xdr:ext cx="3931920" cy="1407308"/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BA774BF0-2031-0ACE-580D-4FDD06F7CDBD}"/>
            </a:ext>
          </a:extLst>
        </xdr:cNvPr>
        <xdr:cNvSpPr txBox="1"/>
      </xdr:nvSpPr>
      <xdr:spPr>
        <a:xfrm>
          <a:off x="4998720" y="1851660"/>
          <a:ext cx="3931920" cy="140730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CA" sz="1400"/>
            <a:t>b) Calculer le montant moyen remis à l,ensemble des</a:t>
          </a:r>
          <a:r>
            <a:rPr lang="fr-CA" sz="1400" baseline="0"/>
            <a:t> 95235 étudiants </a:t>
          </a:r>
          <a:endParaRPr lang="fr-CA" sz="1400"/>
        </a:p>
        <a:p>
          <a:endParaRPr lang="fr-CA" sz="1400"/>
        </a:p>
        <a:p>
          <a:r>
            <a:rPr lang="fr-CA" sz="1400"/>
            <a:t>Moyenne =( Nombre</a:t>
          </a:r>
          <a:r>
            <a:rPr lang="fr-CA" sz="1400" baseline="0"/>
            <a:t> d'étudiants(i) * Moyenne de dollars (i))/Nombre de données</a:t>
          </a:r>
        </a:p>
        <a:p>
          <a:r>
            <a:rPr lang="fr-CA" sz="1400" baseline="0">
              <a:solidFill>
                <a:srgbClr val="0070C0"/>
              </a:solidFill>
            </a:rPr>
            <a:t>Moyenne = 7792,69144  $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D6AF-1214-4A79-95C5-C8C1394C4C11}">
  <dimension ref="A1:I61"/>
  <sheetViews>
    <sheetView topLeftCell="B41" zoomScale="103" zoomScaleNormal="103" workbookViewId="0">
      <selection activeCell="K60" sqref="K60"/>
    </sheetView>
  </sheetViews>
  <sheetFormatPr baseColWidth="10" defaultRowHeight="14.4" x14ac:dyDescent="0.3"/>
  <cols>
    <col min="1" max="1" width="18" customWidth="1"/>
    <col min="2" max="2" width="15.109375" customWidth="1"/>
    <col min="3" max="3" width="17" customWidth="1"/>
  </cols>
  <sheetData>
    <row r="1" spans="1:9" x14ac:dyDescent="0.3">
      <c r="A1" t="s">
        <v>0</v>
      </c>
    </row>
    <row r="2" spans="1:9" ht="28.8" x14ac:dyDescent="0.3">
      <c r="A2" t="s">
        <v>2</v>
      </c>
      <c r="B2" s="12" t="s">
        <v>1</v>
      </c>
      <c r="C2" s="1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9" x14ac:dyDescent="0.3">
      <c r="A3" t="s">
        <v>4</v>
      </c>
      <c r="B3" s="1">
        <v>0.16400000000000001</v>
      </c>
      <c r="C3" s="1">
        <f>B3</f>
        <v>0.16400000000000001</v>
      </c>
      <c r="D3">
        <f>(15+25)/2</f>
        <v>20</v>
      </c>
      <c r="E3">
        <f>D3*B3</f>
        <v>3.2800000000000002</v>
      </c>
      <c r="F3">
        <f>D3-$E$9</f>
        <v>-15.5</v>
      </c>
      <c r="G3">
        <f>POWER(F3,2)</f>
        <v>240.25</v>
      </c>
      <c r="H3">
        <f>G3*B3</f>
        <v>39.401000000000003</v>
      </c>
    </row>
    <row r="4" spans="1:9" x14ac:dyDescent="0.3">
      <c r="A4" t="s">
        <v>5</v>
      </c>
      <c r="B4" s="1">
        <v>0.35099999999999998</v>
      </c>
      <c r="C4" s="1">
        <f>C3+B4</f>
        <v>0.51500000000000001</v>
      </c>
      <c r="D4">
        <f>(35+25)/2</f>
        <v>30</v>
      </c>
      <c r="E4">
        <f t="shared" ref="E4:E7" si="0">D4*B4</f>
        <v>10.53</v>
      </c>
      <c r="F4">
        <f t="shared" ref="F4:F7" si="1">D4-$E$9</f>
        <v>-5.5</v>
      </c>
      <c r="G4">
        <f t="shared" ref="G4:G7" si="2">POWER(F4,2)</f>
        <v>30.25</v>
      </c>
      <c r="H4">
        <f t="shared" ref="H4:H7" si="3">G4*B4</f>
        <v>10.617749999999999</v>
      </c>
    </row>
    <row r="5" spans="1:9" x14ac:dyDescent="0.3">
      <c r="A5" t="s">
        <v>6</v>
      </c>
      <c r="B5" s="1">
        <v>0.28799999999999998</v>
      </c>
      <c r="C5" s="1">
        <f t="shared" ref="C5:C7" si="4">C4+B5</f>
        <v>0.80299999999999994</v>
      </c>
      <c r="D5">
        <f>(45+35)/2</f>
        <v>40</v>
      </c>
      <c r="E5">
        <f t="shared" si="0"/>
        <v>11.52</v>
      </c>
      <c r="F5">
        <f t="shared" si="1"/>
        <v>4.5</v>
      </c>
      <c r="G5">
        <f t="shared" si="2"/>
        <v>20.25</v>
      </c>
      <c r="H5">
        <f t="shared" si="3"/>
        <v>5.8319999999999999</v>
      </c>
    </row>
    <row r="6" spans="1:9" x14ac:dyDescent="0.3">
      <c r="A6" t="s">
        <v>3</v>
      </c>
      <c r="B6" s="1">
        <v>0.16200000000000001</v>
      </c>
      <c r="C6" s="1">
        <f t="shared" si="4"/>
        <v>0.96499999999999997</v>
      </c>
      <c r="D6">
        <f>(55+45)/2</f>
        <v>50</v>
      </c>
      <c r="E6">
        <f t="shared" si="0"/>
        <v>8.1</v>
      </c>
      <c r="F6">
        <f t="shared" si="1"/>
        <v>14.5</v>
      </c>
      <c r="G6">
        <f t="shared" si="2"/>
        <v>210.25</v>
      </c>
      <c r="H6">
        <f t="shared" si="3"/>
        <v>34.060499999999998</v>
      </c>
    </row>
    <row r="7" spans="1:9" x14ac:dyDescent="0.3">
      <c r="A7" t="s">
        <v>48</v>
      </c>
      <c r="B7" s="1">
        <v>3.5000000000000003E-2</v>
      </c>
      <c r="C7" s="1">
        <f t="shared" si="4"/>
        <v>1</v>
      </c>
      <c r="D7">
        <f>(65+55)/2</f>
        <v>60</v>
      </c>
      <c r="E7">
        <f t="shared" si="0"/>
        <v>2.1</v>
      </c>
      <c r="F7">
        <f t="shared" si="1"/>
        <v>24.5</v>
      </c>
      <c r="G7">
        <f t="shared" si="2"/>
        <v>600.25</v>
      </c>
      <c r="H7">
        <f t="shared" si="3"/>
        <v>21.008750000000003</v>
      </c>
    </row>
    <row r="8" spans="1:9" x14ac:dyDescent="0.3">
      <c r="A8" t="s">
        <v>7</v>
      </c>
      <c r="B8" s="1">
        <f>SUM(B3:B7)</f>
        <v>1</v>
      </c>
      <c r="C8" s="1"/>
      <c r="E8">
        <f>SUM(E3:E7)</f>
        <v>35.53</v>
      </c>
      <c r="H8">
        <f>SUM(H3:H7)</f>
        <v>110.92</v>
      </c>
    </row>
    <row r="9" spans="1:9" x14ac:dyDescent="0.3">
      <c r="C9" s="16" t="s">
        <v>14</v>
      </c>
      <c r="D9" s="11"/>
      <c r="E9" s="11">
        <f>ROUND(E8,1)</f>
        <v>35.5</v>
      </c>
    </row>
    <row r="10" spans="1:9" x14ac:dyDescent="0.3">
      <c r="C10" s="1"/>
      <c r="G10" t="s">
        <v>37</v>
      </c>
      <c r="H10">
        <f>SQRT(H8)</f>
        <v>10.531856436545269</v>
      </c>
    </row>
    <row r="11" spans="1:9" ht="7.8" customHeight="1" x14ac:dyDescent="0.3"/>
    <row r="12" spans="1:9" hidden="1" x14ac:dyDescent="0.3"/>
    <row r="13" spans="1:9" x14ac:dyDescent="0.3">
      <c r="B13" s="1"/>
      <c r="F13" s="11" t="s">
        <v>44</v>
      </c>
      <c r="G13" s="11"/>
      <c r="H13" s="11"/>
      <c r="I13" s="11">
        <f>ROUND(H10,1)</f>
        <v>10.5</v>
      </c>
    </row>
    <row r="14" spans="1:9" x14ac:dyDescent="0.3">
      <c r="B14" s="1"/>
    </row>
    <row r="15" spans="1:9" ht="15.6" x14ac:dyDescent="0.3">
      <c r="C15" s="2"/>
    </row>
    <row r="16" spans="1:9" x14ac:dyDescent="0.3">
      <c r="A16" t="s">
        <v>45</v>
      </c>
    </row>
    <row r="17" spans="1:3" x14ac:dyDescent="0.3">
      <c r="A17" t="s">
        <v>47</v>
      </c>
      <c r="B17" t="s">
        <v>46</v>
      </c>
      <c r="C17" t="s">
        <v>8</v>
      </c>
    </row>
    <row r="18" spans="1:3" x14ac:dyDescent="0.3">
      <c r="A18" t="s">
        <v>49</v>
      </c>
      <c r="B18" s="1">
        <v>0.84099999999999997</v>
      </c>
      <c r="C18" s="1">
        <f>B18</f>
        <v>0.84099999999999997</v>
      </c>
    </row>
    <row r="19" spans="1:3" x14ac:dyDescent="0.3">
      <c r="A19" t="s">
        <v>50</v>
      </c>
      <c r="B19" s="1">
        <v>0.14899999999999999</v>
      </c>
      <c r="C19" s="1">
        <f>C18+B19</f>
        <v>0.99</v>
      </c>
    </row>
    <row r="20" spans="1:3" x14ac:dyDescent="0.3">
      <c r="A20" t="s">
        <v>51</v>
      </c>
      <c r="B20" s="1">
        <v>0.01</v>
      </c>
      <c r="C20" s="1">
        <f>C19+B20</f>
        <v>1</v>
      </c>
    </row>
    <row r="21" spans="1:3" x14ac:dyDescent="0.3">
      <c r="B21" s="1">
        <f>SUM(B18:B20)</f>
        <v>1</v>
      </c>
      <c r="C21" s="4"/>
    </row>
    <row r="25" spans="1:3" x14ac:dyDescent="0.3">
      <c r="B25" s="5"/>
    </row>
    <row r="34" spans="1:6" x14ac:dyDescent="0.3">
      <c r="A34" s="6"/>
      <c r="C34" s="7"/>
    </row>
    <row r="35" spans="1:6" x14ac:dyDescent="0.3">
      <c r="A35" s="8"/>
    </row>
    <row r="37" spans="1:6" x14ac:dyDescent="0.3">
      <c r="C37" s="9"/>
    </row>
    <row r="47" spans="1:6" x14ac:dyDescent="0.3">
      <c r="F47" s="20"/>
    </row>
    <row r="61" spans="2:5" x14ac:dyDescent="0.3">
      <c r="B61" s="3"/>
      <c r="E6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9896B-6E76-4636-9B3B-67CE6CD5AD05}">
  <dimension ref="A1:G23"/>
  <sheetViews>
    <sheetView tabSelected="1" zoomScale="105" workbookViewId="0">
      <selection activeCell="E3" sqref="E3"/>
    </sheetView>
  </sheetViews>
  <sheetFormatPr baseColWidth="10" defaultRowHeight="14.4" x14ac:dyDescent="0.3"/>
  <cols>
    <col min="1" max="1" width="16.109375" customWidth="1"/>
  </cols>
  <sheetData>
    <row r="1" spans="1:7" x14ac:dyDescent="0.3">
      <c r="A1" t="s">
        <v>15</v>
      </c>
    </row>
    <row r="2" spans="1:7" ht="43.2" x14ac:dyDescent="0.3">
      <c r="A2" t="s">
        <v>16</v>
      </c>
      <c r="B2" t="s">
        <v>18</v>
      </c>
      <c r="C2" t="s">
        <v>23</v>
      </c>
      <c r="D2" s="12" t="s">
        <v>24</v>
      </c>
      <c r="E2" s="6" t="s">
        <v>25</v>
      </c>
      <c r="F2" s="12" t="s">
        <v>29</v>
      </c>
      <c r="G2" s="12" t="s">
        <v>30</v>
      </c>
    </row>
    <row r="3" spans="1:7" x14ac:dyDescent="0.3">
      <c r="A3" t="s">
        <v>17</v>
      </c>
      <c r="B3" s="1">
        <v>0.16400000000000001</v>
      </c>
      <c r="C3">
        <f>5-0</f>
        <v>5</v>
      </c>
      <c r="D3" s="1">
        <f>B3</f>
        <v>0.16400000000000001</v>
      </c>
      <c r="E3" s="17">
        <f>B3/C3</f>
        <v>3.2800000000000003E-2</v>
      </c>
      <c r="F3" s="1">
        <f>B3</f>
        <v>0.16400000000000001</v>
      </c>
      <c r="G3" s="1">
        <f>F3</f>
        <v>0.16400000000000001</v>
      </c>
    </row>
    <row r="4" spans="1:7" x14ac:dyDescent="0.3">
      <c r="A4" t="s">
        <v>19</v>
      </c>
      <c r="B4" s="1">
        <v>0.21299999999999999</v>
      </c>
      <c r="C4">
        <f>10-5</f>
        <v>5</v>
      </c>
      <c r="D4" s="1">
        <f>D3+B4</f>
        <v>0.377</v>
      </c>
      <c r="E4" s="6">
        <f t="shared" ref="E4:E6" si="0">B4/C4</f>
        <v>4.2599999999999999E-2</v>
      </c>
      <c r="F4" s="1">
        <f>B4</f>
        <v>0.21299999999999999</v>
      </c>
      <c r="G4" s="1">
        <f>F4</f>
        <v>0.21299999999999999</v>
      </c>
    </row>
    <row r="5" spans="1:7" x14ac:dyDescent="0.3">
      <c r="A5" t="s">
        <v>20</v>
      </c>
      <c r="B5" s="1">
        <v>0.155</v>
      </c>
      <c r="C5">
        <f>15-10</f>
        <v>5</v>
      </c>
      <c r="D5" s="1">
        <f t="shared" ref="D5:D7" si="1">D4+B5</f>
        <v>0.53200000000000003</v>
      </c>
      <c r="E5" s="6">
        <f t="shared" si="0"/>
        <v>3.1E-2</v>
      </c>
      <c r="F5" s="1">
        <f>B5</f>
        <v>0.155</v>
      </c>
      <c r="G5" s="1">
        <f>F5</f>
        <v>0.155</v>
      </c>
    </row>
    <row r="6" spans="1:7" x14ac:dyDescent="0.3">
      <c r="A6" t="s">
        <v>22</v>
      </c>
      <c r="B6" s="1">
        <v>0.252</v>
      </c>
      <c r="C6" s="10">
        <f>25-15</f>
        <v>10</v>
      </c>
      <c r="D6" s="1">
        <f t="shared" si="1"/>
        <v>0.78400000000000003</v>
      </c>
      <c r="E6" s="6">
        <f t="shared" si="0"/>
        <v>2.52E-2</v>
      </c>
      <c r="F6" s="18">
        <f>E6*5</f>
        <v>0.126</v>
      </c>
      <c r="G6" s="19">
        <f>F6</f>
        <v>0.126</v>
      </c>
    </row>
    <row r="7" spans="1:7" x14ac:dyDescent="0.3">
      <c r="A7" t="s">
        <v>21</v>
      </c>
      <c r="B7" s="1">
        <v>0.216</v>
      </c>
      <c r="C7" s="10">
        <f>45-25</f>
        <v>20</v>
      </c>
      <c r="D7" s="1">
        <f t="shared" si="1"/>
        <v>1</v>
      </c>
      <c r="E7" s="6">
        <f>B7/C7</f>
        <v>1.0800000000000001E-2</v>
      </c>
      <c r="F7" s="16">
        <f>E7*5</f>
        <v>5.4000000000000006E-2</v>
      </c>
      <c r="G7" s="1">
        <f>F7</f>
        <v>5.4000000000000006E-2</v>
      </c>
    </row>
    <row r="8" spans="1:7" x14ac:dyDescent="0.3">
      <c r="A8" t="s">
        <v>7</v>
      </c>
      <c r="B8" s="1">
        <f>SUM(B3:B7)</f>
        <v>1</v>
      </c>
    </row>
    <row r="10" spans="1:7" x14ac:dyDescent="0.3">
      <c r="A10" t="s">
        <v>26</v>
      </c>
      <c r="B10" s="1">
        <f>MAX(B3:B7)</f>
        <v>0.252</v>
      </c>
    </row>
    <row r="12" spans="1:7" x14ac:dyDescent="0.3">
      <c r="A12" t="s">
        <v>27</v>
      </c>
      <c r="B12" s="1">
        <f>MIN(B3:B7)</f>
        <v>0.155</v>
      </c>
    </row>
    <row r="14" spans="1:7" x14ac:dyDescent="0.3">
      <c r="A14" t="s">
        <v>28</v>
      </c>
      <c r="B14" s="1">
        <f>B10-B12</f>
        <v>9.7000000000000003E-2</v>
      </c>
    </row>
    <row r="23" spans="3:3" x14ac:dyDescent="0.3">
      <c r="C23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A733-ECF5-4AC9-93FC-60F991E3CD24}">
  <dimension ref="A3:C11"/>
  <sheetViews>
    <sheetView topLeftCell="A2" zoomScaleNormal="100" workbookViewId="0">
      <selection activeCell="J26" sqref="J26"/>
    </sheetView>
  </sheetViews>
  <sheetFormatPr baseColWidth="10" defaultRowHeight="14.4" x14ac:dyDescent="0.3"/>
  <sheetData>
    <row r="3" spans="1:3" x14ac:dyDescent="0.3">
      <c r="A3" t="s">
        <v>31</v>
      </c>
    </row>
    <row r="4" spans="1:3" ht="18" x14ac:dyDescent="0.35">
      <c r="A4" t="s">
        <v>32</v>
      </c>
      <c r="B4" s="13" t="s">
        <v>33</v>
      </c>
      <c r="C4" s="14" t="s">
        <v>35</v>
      </c>
    </row>
    <row r="5" spans="1:3" x14ac:dyDescent="0.3">
      <c r="A5">
        <v>1</v>
      </c>
      <c r="B5">
        <v>333</v>
      </c>
      <c r="C5">
        <f>A5*B5</f>
        <v>333</v>
      </c>
    </row>
    <row r="6" spans="1:3" x14ac:dyDescent="0.3">
      <c r="A6">
        <v>2</v>
      </c>
      <c r="B6">
        <v>186</v>
      </c>
      <c r="C6">
        <f t="shared" ref="C6:C8" si="0">A6*B6</f>
        <v>372</v>
      </c>
    </row>
    <row r="7" spans="1:3" x14ac:dyDescent="0.3">
      <c r="A7">
        <v>3</v>
      </c>
      <c r="B7">
        <v>78</v>
      </c>
      <c r="C7">
        <f t="shared" si="0"/>
        <v>234</v>
      </c>
    </row>
    <row r="8" spans="1:3" x14ac:dyDescent="0.3">
      <c r="A8">
        <v>4</v>
      </c>
      <c r="B8">
        <v>39</v>
      </c>
      <c r="C8">
        <f t="shared" si="0"/>
        <v>156</v>
      </c>
    </row>
    <row r="9" spans="1:3" x14ac:dyDescent="0.3">
      <c r="A9" t="s">
        <v>7</v>
      </c>
      <c r="B9">
        <f>SUM(B5:B8)</f>
        <v>636</v>
      </c>
      <c r="C9">
        <f>SUM(C5:C8)</f>
        <v>1095</v>
      </c>
    </row>
    <row r="10" spans="1:3" x14ac:dyDescent="0.3">
      <c r="A10" t="s">
        <v>34</v>
      </c>
      <c r="B10">
        <f>AVERAGE(B5:B8)</f>
        <v>159</v>
      </c>
      <c r="C10">
        <f>C9/B9</f>
        <v>1.7216981132075471</v>
      </c>
    </row>
    <row r="11" spans="1:3" x14ac:dyDescent="0.3">
      <c r="B11" t="s">
        <v>36</v>
      </c>
      <c r="C11">
        <f>ROUND(C10,1)</f>
        <v>1.7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B7723-D8B6-47EE-A145-FB145BA8D4D3}">
  <dimension ref="A2:D7"/>
  <sheetViews>
    <sheetView workbookViewId="0">
      <selection activeCell="F35" sqref="F35"/>
    </sheetView>
  </sheetViews>
  <sheetFormatPr baseColWidth="10" defaultRowHeight="14.4" x14ac:dyDescent="0.3"/>
  <cols>
    <col min="1" max="1" width="16.21875" customWidth="1"/>
    <col min="2" max="2" width="18.109375" customWidth="1"/>
    <col min="3" max="3" width="15.44140625" customWidth="1"/>
  </cols>
  <sheetData>
    <row r="2" spans="1:4" x14ac:dyDescent="0.3">
      <c r="A2" t="s">
        <v>38</v>
      </c>
      <c r="B2" t="s">
        <v>39</v>
      </c>
      <c r="C2" t="s">
        <v>43</v>
      </c>
    </row>
    <row r="3" spans="1:4" x14ac:dyDescent="0.3">
      <c r="A3" t="s">
        <v>40</v>
      </c>
      <c r="B3">
        <v>50638</v>
      </c>
      <c r="C3">
        <v>8547</v>
      </c>
      <c r="D3">
        <f>B3*C3</f>
        <v>432802986</v>
      </c>
    </row>
    <row r="4" spans="1:4" x14ac:dyDescent="0.3">
      <c r="A4" t="s">
        <v>41</v>
      </c>
      <c r="B4">
        <v>27083</v>
      </c>
      <c r="C4">
        <v>6613</v>
      </c>
      <c r="D4">
        <f t="shared" ref="D4:D5" si="0">B4*C4</f>
        <v>179099879</v>
      </c>
    </row>
    <row r="5" spans="1:4" x14ac:dyDescent="0.3">
      <c r="A5" t="s">
        <v>42</v>
      </c>
      <c r="B5">
        <v>17514</v>
      </c>
      <c r="C5">
        <v>7436</v>
      </c>
      <c r="D5">
        <f t="shared" si="0"/>
        <v>130234104</v>
      </c>
    </row>
    <row r="6" spans="1:4" x14ac:dyDescent="0.3">
      <c r="A6" t="s">
        <v>7</v>
      </c>
      <c r="B6">
        <f>SUM(B3:B5)</f>
        <v>95235</v>
      </c>
      <c r="C6">
        <f>SUM(C3:C5)</f>
        <v>22596</v>
      </c>
      <c r="D6" s="15">
        <f>SUM(D3:D5)</f>
        <v>742136969</v>
      </c>
    </row>
    <row r="7" spans="1:4" x14ac:dyDescent="0.3">
      <c r="C7" t="s">
        <v>34</v>
      </c>
      <c r="D7">
        <f>D6/B6</f>
        <v>7792.6914369717015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Exercice1</vt:lpstr>
      <vt:lpstr>Exercice2</vt:lpstr>
      <vt:lpstr>Exercice3</vt:lpstr>
      <vt:lpstr>Exercice4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Martel Ngueko Wolache</dc:creator>
  <cp:lastModifiedBy>Martel Ngueko Wolache</cp:lastModifiedBy>
  <dcterms:created xsi:type="dcterms:W3CDTF">2024-05-31T02:31:59Z</dcterms:created>
  <dcterms:modified xsi:type="dcterms:W3CDTF">2024-06-05T22:49:34Z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513b79f-ce8d-43d6-b7e5-c12d3e236916_Enabled">
    <vt:lpwstr>true</vt:lpwstr>
  </property>
  <property fmtid="{D5CDD505-2E9C-101B-9397-08002B2CF9AE}" pid="3" name="MSIP_Label_3513b79f-ce8d-43d6-b7e5-c12d3e236916_SetDate">
    <vt:lpwstr>2024-05-31T02:32:02Z</vt:lpwstr>
  </property>
  <property fmtid="{D5CDD505-2E9C-101B-9397-08002B2CF9AE}" pid="4" name="MSIP_Label_3513b79f-ce8d-43d6-b7e5-c12d3e236916_Method">
    <vt:lpwstr>Standard</vt:lpwstr>
  </property>
  <property fmtid="{D5CDD505-2E9C-101B-9397-08002B2CF9AE}" pid="5" name="MSIP_Label_3513b79f-ce8d-43d6-b7e5-c12d3e236916_Name">
    <vt:lpwstr>defa4170-0d19-0005-0004-bc88714345d2</vt:lpwstr>
  </property>
  <property fmtid="{D5CDD505-2E9C-101B-9397-08002B2CF9AE}" pid="6" name="MSIP_Label_3513b79f-ce8d-43d6-b7e5-c12d3e236916_SiteId">
    <vt:lpwstr>ad8a84ef-f1f3-4b14-ad08-b99ca66f7e30</vt:lpwstr>
  </property>
  <property fmtid="{D5CDD505-2E9C-101B-9397-08002B2CF9AE}" pid="7" name="MSIP_Label_3513b79f-ce8d-43d6-b7e5-c12d3e236916_ActionId">
    <vt:lpwstr>232d263f-190c-40f0-8641-3925d646d9d5</vt:lpwstr>
  </property>
  <property fmtid="{D5CDD505-2E9C-101B-9397-08002B2CF9AE}" pid="8" name="MSIP_Label_3513b79f-ce8d-43d6-b7e5-c12d3e236916_ContentBits">
    <vt:lpwstr>0</vt:lpwstr>
  </property>
</Properties>
</file>