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riosk/OneDrive/Work/papers/flink-overview-paper/figs/src/"/>
    </mc:Choice>
  </mc:AlternateContent>
  <bookViews>
    <workbookView xWindow="0" yWindow="460" windowWidth="51200" windowHeight="28260" tabRatio="500"/>
  </bookViews>
  <sheets>
    <sheet name="ThroughputLatency tradeoff" sheetId="1" r:id="rId1"/>
    <sheet name="Grep" sheetId="2" r:id="rId2"/>
    <sheet name="Partitioning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3" l="1"/>
  <c r="N23" i="3"/>
  <c r="M23" i="3"/>
  <c r="O22" i="3"/>
  <c r="N22" i="3"/>
  <c r="M22" i="3"/>
  <c r="L22" i="3"/>
  <c r="O21" i="3"/>
  <c r="N21" i="3"/>
  <c r="M21" i="3"/>
  <c r="L21" i="3"/>
  <c r="L23" i="3"/>
  <c r="E17" i="3"/>
  <c r="O7" i="3"/>
  <c r="O10" i="3"/>
  <c r="N10" i="3"/>
  <c r="M10" i="3"/>
  <c r="O8" i="3"/>
  <c r="O9" i="3"/>
  <c r="L7" i="3"/>
  <c r="AD19" i="2"/>
  <c r="F7" i="3"/>
  <c r="L9" i="3"/>
  <c r="L10" i="3"/>
  <c r="K10" i="3"/>
  <c r="J10" i="3"/>
  <c r="I7" i="3"/>
  <c r="L8" i="3"/>
  <c r="G10" i="3"/>
  <c r="H10" i="3"/>
  <c r="I10" i="3"/>
  <c r="F10" i="3"/>
  <c r="E10" i="3"/>
  <c r="D10" i="3"/>
  <c r="B15" i="2"/>
  <c r="R15" i="2"/>
  <c r="R18" i="2"/>
  <c r="B11" i="2"/>
  <c r="R11" i="2"/>
  <c r="R14" i="2"/>
  <c r="B7" i="2"/>
  <c r="R7" i="2"/>
  <c r="R10" i="2"/>
  <c r="N7" i="2"/>
  <c r="P18" i="2"/>
  <c r="P14" i="2"/>
  <c r="P10" i="2"/>
  <c r="N15" i="2"/>
  <c r="N18" i="2"/>
  <c r="N11" i="2"/>
  <c r="N14" i="2"/>
  <c r="N10" i="2"/>
  <c r="L18" i="2"/>
  <c r="L14" i="2"/>
  <c r="L10" i="2"/>
  <c r="V15" i="2"/>
  <c r="V16" i="2"/>
  <c r="V17" i="2"/>
  <c r="V18" i="2"/>
  <c r="V11" i="2"/>
  <c r="V12" i="2"/>
  <c r="V13" i="2"/>
  <c r="V14" i="2"/>
  <c r="V7" i="2"/>
  <c r="V8" i="2"/>
  <c r="V9" i="2"/>
  <c r="V10" i="2"/>
  <c r="T18" i="2"/>
  <c r="T14" i="2"/>
  <c r="T10" i="2"/>
  <c r="J15" i="2"/>
  <c r="J16" i="2"/>
  <c r="J17" i="2"/>
  <c r="J18" i="2"/>
  <c r="H18" i="2"/>
  <c r="J11" i="2"/>
  <c r="J12" i="2"/>
  <c r="J13" i="2"/>
  <c r="J14" i="2"/>
  <c r="H14" i="2"/>
  <c r="J7" i="2"/>
  <c r="J8" i="2"/>
  <c r="J9" i="2"/>
  <c r="J10" i="2"/>
  <c r="H10" i="2"/>
  <c r="E18" i="2"/>
  <c r="F15" i="2"/>
  <c r="F16" i="2"/>
  <c r="F17" i="2"/>
  <c r="F18" i="2"/>
  <c r="G15" i="2"/>
  <c r="G16" i="2"/>
  <c r="G17" i="2"/>
  <c r="G18" i="2"/>
  <c r="D18" i="2"/>
  <c r="E14" i="2"/>
  <c r="F11" i="2"/>
  <c r="F12" i="2"/>
  <c r="F13" i="2"/>
  <c r="F14" i="2"/>
  <c r="G11" i="2"/>
  <c r="G12" i="2"/>
  <c r="G13" i="2"/>
  <c r="G14" i="2"/>
  <c r="D14" i="2"/>
  <c r="E10" i="2"/>
  <c r="F7" i="2"/>
  <c r="F8" i="2"/>
  <c r="F9" i="2"/>
  <c r="F10" i="2"/>
  <c r="G7" i="2"/>
  <c r="G8" i="2"/>
  <c r="G9" i="2"/>
  <c r="G10" i="2"/>
  <c r="D10" i="2"/>
  <c r="D61" i="1"/>
  <c r="E61" i="1"/>
  <c r="F61" i="1"/>
  <c r="G61" i="1"/>
  <c r="H61" i="1"/>
  <c r="I61" i="1"/>
  <c r="J61" i="1"/>
  <c r="K61" i="1"/>
  <c r="L59" i="1"/>
  <c r="L61" i="1"/>
  <c r="M59" i="1"/>
  <c r="M61" i="1"/>
  <c r="C61" i="1"/>
  <c r="D56" i="1"/>
  <c r="E56" i="1"/>
  <c r="F56" i="1"/>
  <c r="G56" i="1"/>
  <c r="H56" i="1"/>
  <c r="I56" i="1"/>
  <c r="J56" i="1"/>
  <c r="K56" i="1"/>
  <c r="L54" i="1"/>
  <c r="L56" i="1"/>
  <c r="M54" i="1"/>
  <c r="M56" i="1"/>
  <c r="C56" i="1"/>
  <c r="D51" i="1"/>
  <c r="E51" i="1"/>
  <c r="F51" i="1"/>
  <c r="G51" i="1"/>
  <c r="H51" i="1"/>
  <c r="I51" i="1"/>
  <c r="J51" i="1"/>
  <c r="K51" i="1"/>
  <c r="L48" i="1"/>
  <c r="L51" i="1"/>
  <c r="M48" i="1"/>
  <c r="M51" i="1"/>
  <c r="C51" i="1"/>
  <c r="D46" i="1"/>
  <c r="E46" i="1"/>
  <c r="F46" i="1"/>
  <c r="G46" i="1"/>
  <c r="H46" i="1"/>
  <c r="I46" i="1"/>
  <c r="J46" i="1"/>
  <c r="K46" i="1"/>
  <c r="L44" i="1"/>
  <c r="L46" i="1"/>
  <c r="M44" i="1"/>
  <c r="M46" i="1"/>
  <c r="C46" i="1"/>
  <c r="D41" i="1"/>
  <c r="E41" i="1"/>
  <c r="F41" i="1"/>
  <c r="G41" i="1"/>
  <c r="H41" i="1"/>
  <c r="I41" i="1"/>
  <c r="J41" i="1"/>
  <c r="K41" i="1"/>
  <c r="L38" i="1"/>
  <c r="L41" i="1"/>
  <c r="M38" i="1"/>
  <c r="M41" i="1"/>
  <c r="C41" i="1"/>
  <c r="L39" i="1"/>
  <c r="M39" i="1"/>
  <c r="L40" i="1"/>
  <c r="M40" i="1"/>
  <c r="L43" i="1"/>
  <c r="M43" i="1"/>
  <c r="L45" i="1"/>
  <c r="M45" i="1"/>
  <c r="L49" i="1"/>
  <c r="M49" i="1"/>
  <c r="L50" i="1"/>
  <c r="M50" i="1"/>
  <c r="L53" i="1"/>
  <c r="M53" i="1"/>
  <c r="L55" i="1"/>
  <c r="M55" i="1"/>
  <c r="L58" i="1"/>
  <c r="M58" i="1"/>
  <c r="L60" i="1"/>
  <c r="M60" i="1"/>
  <c r="L9" i="1"/>
  <c r="D32" i="1"/>
  <c r="E32" i="1"/>
  <c r="F32" i="1"/>
  <c r="G32" i="1"/>
  <c r="H32" i="1"/>
  <c r="I32" i="1"/>
  <c r="J32" i="1"/>
  <c r="K32" i="1"/>
  <c r="L31" i="1"/>
  <c r="L32" i="1"/>
  <c r="M31" i="1"/>
  <c r="M32" i="1"/>
  <c r="C32" i="1"/>
  <c r="D27" i="1"/>
  <c r="E27" i="1"/>
  <c r="F27" i="1"/>
  <c r="G27" i="1"/>
  <c r="H27" i="1"/>
  <c r="I27" i="1"/>
  <c r="J27" i="1"/>
  <c r="K27" i="1"/>
  <c r="L26" i="1"/>
  <c r="L27" i="1"/>
  <c r="M26" i="1"/>
  <c r="M27" i="1"/>
  <c r="C27" i="1"/>
  <c r="D22" i="1"/>
  <c r="E22" i="1"/>
  <c r="F22" i="1"/>
  <c r="G22" i="1"/>
  <c r="H22" i="1"/>
  <c r="I22" i="1"/>
  <c r="J22" i="1"/>
  <c r="K22" i="1"/>
  <c r="L20" i="1"/>
  <c r="L22" i="1"/>
  <c r="M20" i="1"/>
  <c r="M22" i="1"/>
  <c r="C22" i="1"/>
  <c r="D17" i="1"/>
  <c r="E17" i="1"/>
  <c r="F17" i="1"/>
  <c r="G17" i="1"/>
  <c r="H17" i="1"/>
  <c r="I17" i="1"/>
  <c r="J17" i="1"/>
  <c r="K17" i="1"/>
  <c r="L15" i="1"/>
  <c r="L17" i="1"/>
  <c r="M15" i="1"/>
  <c r="M17" i="1"/>
  <c r="C17" i="1"/>
  <c r="D12" i="1"/>
  <c r="E12" i="1"/>
  <c r="F12" i="1"/>
  <c r="G12" i="1"/>
  <c r="H12" i="1"/>
  <c r="I12" i="1"/>
  <c r="J12" i="1"/>
  <c r="K12" i="1"/>
  <c r="L10" i="1"/>
  <c r="L12" i="1"/>
  <c r="M10" i="1"/>
  <c r="M12" i="1"/>
  <c r="C12" i="1"/>
  <c r="M11" i="1"/>
  <c r="M14" i="1"/>
  <c r="M16" i="1"/>
  <c r="M19" i="1"/>
  <c r="M21" i="1"/>
  <c r="M24" i="1"/>
  <c r="M25" i="1"/>
  <c r="M29" i="1"/>
  <c r="M30" i="1"/>
  <c r="M9" i="1"/>
  <c r="L11" i="1"/>
  <c r="L14" i="1"/>
  <c r="L16" i="1"/>
  <c r="L19" i="1"/>
  <c r="L21" i="1"/>
  <c r="L24" i="1"/>
  <c r="L25" i="1"/>
  <c r="L29" i="1"/>
  <c r="L30" i="1"/>
</calcChain>
</file>

<file path=xl/sharedStrings.xml><?xml version="1.0" encoding="utf-8"?>
<sst xmlns="http://schemas.openxmlformats.org/spreadsheetml/2006/main" count="173" uniqueCount="68">
  <si>
    <t>Original numbers in https://docs.google.com/spreadsheets/d/1BnE9kj-GKfyXbG5jl6mM4Am2-WFVKz0RllxgkxUYE9c/edit#gid=1939870636</t>
  </si>
  <si>
    <t>Buffer timeout</t>
  </si>
  <si>
    <t>#nodes</t>
  </si>
  <si>
    <t>#cores per node</t>
  </si>
  <si>
    <t>Flink no fault tolerance</t>
  </si>
  <si>
    <t>Throughput</t>
  </si>
  <si>
    <t>Latency</t>
  </si>
  <si>
    <t>Average</t>
  </si>
  <si>
    <t>Latency (msec)</t>
  </si>
  <si>
    <t>Throughput (cluster, records/sec)</t>
  </si>
  <si>
    <t>0.9-percentile</t>
  </si>
  <si>
    <t>0.95-percentile</t>
  </si>
  <si>
    <t>Maximum</t>
  </si>
  <si>
    <t>Throughput (per core, records/sec)</t>
  </si>
  <si>
    <t>0.99-percentile</t>
  </si>
  <si>
    <t>Flink no fault tolerance excl. 2 machines</t>
  </si>
  <si>
    <t>median</t>
  </si>
  <si>
    <t>run 1</t>
  </si>
  <si>
    <t>run 2</t>
  </si>
  <si>
    <t>run 3</t>
  </si>
  <si>
    <t>avg</t>
  </si>
  <si>
    <t>#Measurements</t>
  </si>
  <si>
    <t>best latency run</t>
  </si>
  <si>
    <t>0.99-percentile latency (msec)</t>
  </si>
  <si>
    <t>Average cluster throughput (records/sec)</t>
  </si>
  <si>
    <t>Flink 5 second checkpoints excl. 2 machines</t>
  </si>
  <si>
    <t>No FT</t>
  </si>
  <si>
    <t>5 sec</t>
  </si>
  <si>
    <t># cores</t>
  </si>
  <si>
    <t># nodes</t>
  </si>
  <si>
    <t>Average throughput</t>
  </si>
  <si>
    <t>Max throughput</t>
  </si>
  <si>
    <t>Throughput numbers in events/second</t>
  </si>
  <si>
    <t>Trident</t>
  </si>
  <si>
    <t>run</t>
  </si>
  <si>
    <t>Average throughput/core</t>
  </si>
  <si>
    <t>Max throughput/core</t>
  </si>
  <si>
    <t>Flink 5 second checkpoints</t>
  </si>
  <si>
    <t>Storm, at most once</t>
  </si>
  <si>
    <t>Flink, at most once</t>
  </si>
  <si>
    <t>Flink, exactly once</t>
  </si>
  <si>
    <t>Storm, at least once</t>
  </si>
  <si>
    <t>Storm no fault tolerance</t>
  </si>
  <si>
    <t>Storm with fault tolerance</t>
  </si>
  <si>
    <t>latency 99 percentile</t>
  </si>
  <si>
    <t>avg. throughput per core</t>
  </si>
  <si>
    <t>avg. throughput</t>
  </si>
  <si>
    <t>Flink 5sec checkpointing</t>
  </si>
  <si>
    <t>Latency (99-th percentile) in milliseconds for stream partitioning</t>
  </si>
  <si>
    <t>Aggregate throughput (millions events/second) for stream partitioning</t>
  </si>
  <si>
    <t>Flink, no fault tolerance (0 msec latency at 99th percentile)</t>
  </si>
  <si>
    <t>Flink, 5 second checkpoints (0 msec latency at 99th percentile)</t>
  </si>
  <si>
    <t>Storm, no fault tolerance (11 msec latency at 99th percentile)</t>
  </si>
  <si>
    <t>Storm, fault tolerance activated (30-120 msec latency at 99th percentile)</t>
  </si>
  <si>
    <t>Trident, fault tolerance activated (3000 msec latency at 99th percentile)</t>
  </si>
  <si>
    <t>Bar chart</t>
  </si>
  <si>
    <t>Line chart</t>
  </si>
  <si>
    <t>Flink, no fault tolerance
(0 msec latency at 99th percentile)</t>
  </si>
  <si>
    <t>Flink, 5 second checkpoints
(0 msec latency at 99th percentile)</t>
  </si>
  <si>
    <t>Storm, no fault tolerance
(11 msec latency at 99th percentile)</t>
  </si>
  <si>
    <t>Storm, fault tolerance activated
(30-120 msec latency at 99th percentile)</t>
  </si>
  <si>
    <t>Trident, fault tolerance activated
(3000 msec latency at 99th percentile)</t>
  </si>
  <si>
    <t>Storm fault tolerance</t>
  </si>
  <si>
    <t>Latency in milliseconds for stream partitioning</t>
  </si>
  <si>
    <t>Median</t>
  </si>
  <si>
    <t>90-th percentile</t>
  </si>
  <si>
    <t>95-th percentile</t>
  </si>
  <si>
    <t>99-th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</si>
</sst>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theme="1"/>
      <name val="Avenir Next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venir Next Regular"/>
    </font>
    <font>
      <b/>
      <sz val="14"/>
      <color theme="1"/>
      <name val="Avenir Next Regular"/>
    </font>
    <font>
      <sz val="14"/>
      <color rgb="FF000000"/>
      <name val="Avenir Next Regular"/>
    </font>
    <font>
      <sz val="16"/>
      <color theme="1"/>
      <name val="Avenir Next Regular"/>
    </font>
    <font>
      <b/>
      <sz val="16"/>
      <color theme="1"/>
      <name val="Avenir Next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4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4" fontId="6" fillId="0" borderId="0" xfId="0" applyNumberFormat="1" applyFont="1"/>
    <xf numFmtId="3" fontId="1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  <colors>
    <mruColors>
      <color rgb="FF2DA07E"/>
      <color rgb="FF62B6A0"/>
      <color rgb="FFFFE49A"/>
      <color rgb="FFFDD876"/>
      <color rgb="FFFDC945"/>
      <color rgb="FFBAE0D6"/>
      <color rgb="FF85C9B7"/>
      <color rgb="FFFDB21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rgbClr val="2DA07E"/>
              </a:solidFill>
            </a:ln>
          </c:spPr>
          <c:marker>
            <c:symbol val="square"/>
            <c:size val="14"/>
            <c:spPr>
              <a:solidFill>
                <a:srgbClr val="2DA07E"/>
              </a:solidFill>
              <a:ln>
                <a:noFill/>
              </a:ln>
            </c:spPr>
          </c:marker>
          <c:xVal>
            <c:numRef>
              <c:f>'ThroughputLatency tradeoff'!$Q$17:$Q$21</c:f>
              <c:numCache>
                <c:formatCode>#,##0.00</c:formatCode>
                <c:ptCount val="5"/>
                <c:pt idx="0">
                  <c:v>19.44</c:v>
                </c:pt>
                <c:pt idx="1">
                  <c:v>26.44</c:v>
                </c:pt>
                <c:pt idx="2">
                  <c:v>41.63</c:v>
                </c:pt>
                <c:pt idx="3">
                  <c:v>50.0</c:v>
                </c:pt>
                <c:pt idx="4">
                  <c:v>99.0</c:v>
                </c:pt>
              </c:numCache>
            </c:numRef>
          </c:xVal>
          <c:yVal>
            <c:numRef>
              <c:f>'ThroughputLatency tradeoff'!$R$17:$R$21</c:f>
              <c:numCache>
                <c:formatCode>#,##0.00</c:formatCode>
                <c:ptCount val="5"/>
                <c:pt idx="0">
                  <c:v>1.550864E6</c:v>
                </c:pt>
                <c:pt idx="1">
                  <c:v>1.4536592E7</c:v>
                </c:pt>
                <c:pt idx="2">
                  <c:v>3.7358832E7</c:v>
                </c:pt>
                <c:pt idx="3">
                  <c:v>8.1933712E7</c:v>
                </c:pt>
                <c:pt idx="4">
                  <c:v>8.7054464E7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52016"/>
        <c:axId val="-2104672784"/>
      </c:scatterChart>
      <c:valAx>
        <c:axId val="-2025652016"/>
        <c:scaling>
          <c:orientation val="minMax"/>
          <c:max val="1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(0.99-percentile)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104672784"/>
        <c:crosses val="autoZero"/>
        <c:crossBetween val="midCat"/>
      </c:valAx>
      <c:valAx>
        <c:axId val="-210467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Aggregate</a:t>
                </a:r>
                <a:r>
                  <a:rPr lang="en-US" baseline="0"/>
                  <a:t> throughput (millions of events/second)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25652016"/>
        <c:crosses val="autoZero"/>
        <c:crossBetween val="midCat"/>
        <c:dispUnits>
          <c:builtInUnit val="million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47625">
              <a:solidFill>
                <a:srgbClr val="2DA07E"/>
              </a:solidFill>
            </a:ln>
          </c:spPr>
          <c:marker>
            <c:symbol val="circle"/>
            <c:size val="14"/>
            <c:spPr>
              <a:solidFill>
                <a:srgbClr val="2DA07E"/>
              </a:solidFill>
              <a:ln w="6350">
                <a:solidFill>
                  <a:schemeClr val="tx1"/>
                </a:solidFill>
              </a:ln>
            </c:spPr>
          </c:marker>
          <c:cat>
            <c:numRef>
              <c:f>'ThroughputLatency tradeoff'!$P$17:$P$21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'ThroughputLatency tradeoff'!$Q$17:$Q$21</c:f>
              <c:numCache>
                <c:formatCode>#,##0.00</c:formatCode>
                <c:ptCount val="5"/>
                <c:pt idx="0">
                  <c:v>19.44</c:v>
                </c:pt>
                <c:pt idx="1">
                  <c:v>26.44</c:v>
                </c:pt>
                <c:pt idx="2">
                  <c:v>41.63</c:v>
                </c:pt>
                <c:pt idx="3">
                  <c:v>50.0</c:v>
                </c:pt>
                <c:pt idx="4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18240"/>
        <c:axId val="-2100462752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17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'ThroughputLatency tradeoff'!$P$17:$P$21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'ThroughputLatency tradeoff'!$R$17:$R$21</c:f>
              <c:numCache>
                <c:formatCode>#,##0.00</c:formatCode>
                <c:ptCount val="5"/>
                <c:pt idx="0">
                  <c:v>1.550864E6</c:v>
                </c:pt>
                <c:pt idx="1">
                  <c:v>1.4536592E7</c:v>
                </c:pt>
                <c:pt idx="2">
                  <c:v>3.7358832E7</c:v>
                </c:pt>
                <c:pt idx="3">
                  <c:v>8.1933712E7</c:v>
                </c:pt>
                <c:pt idx="4">
                  <c:v>8.7054464E7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875968"/>
        <c:axId val="-2135576000"/>
      </c:lineChart>
      <c:catAx>
        <c:axId val="-208011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Buffer timeout (milliseconds)</a:t>
                </a:r>
              </a:p>
            </c:rich>
          </c:tx>
          <c:layout>
            <c:manualLayout>
              <c:xMode val="edge"/>
              <c:yMode val="edge"/>
              <c:x val="0.255627118644068"/>
              <c:y val="0.908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2100462752"/>
        <c:crosses val="autoZero"/>
        <c:auto val="1"/>
        <c:lblAlgn val="ctr"/>
        <c:lblOffset val="100"/>
        <c:noMultiLvlLbl val="0"/>
      </c:catAx>
      <c:valAx>
        <c:axId val="-210046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en-US" sz="2400" b="1" i="0" baseline="0">
                    <a:solidFill>
                      <a:srgbClr val="2DA07E"/>
                    </a:solidFill>
                    <a:effectLst/>
                    <a:latin typeface="Calibri" charset="0"/>
                    <a:ea typeface="Calibri" charset="0"/>
                    <a:cs typeface="Calibri" charset="0"/>
                  </a:rPr>
                  <a:t>Latency</a:t>
                </a:r>
                <a:r>
                  <a:rPr lang="en-US" sz="2400" b="0" i="0" baseline="0">
                    <a:solidFill>
                      <a:srgbClr val="2DA07E"/>
                    </a:solidFill>
                    <a:effectLst/>
                    <a:latin typeface="Calibri" charset="0"/>
                    <a:ea typeface="Calibri" charset="0"/>
                    <a:cs typeface="Calibri" charset="0"/>
                  </a:rPr>
                  <a:t> </a:t>
                </a:r>
                <a:br>
                  <a:rPr lang="en-US" sz="2400" b="0" i="0" baseline="0">
                    <a:solidFill>
                      <a:srgbClr val="2DA07E"/>
                    </a:solidFill>
                    <a:effectLst/>
                    <a:latin typeface="Calibri" charset="0"/>
                    <a:ea typeface="Calibri" charset="0"/>
                    <a:cs typeface="Calibri" charset="0"/>
                  </a:rPr>
                </a:br>
                <a:r>
                  <a:rPr lang="en-US" sz="2400" b="0" i="0" baseline="0">
                    <a:solidFill>
                      <a:srgbClr val="2DA07E"/>
                    </a:solidFill>
                    <a:effectLst/>
                    <a:latin typeface="Calibri" charset="0"/>
                    <a:ea typeface="Calibri" charset="0"/>
                    <a:cs typeface="Calibri" charset="0"/>
                  </a:rPr>
                  <a:t>99th-percentile in milliseconds</a:t>
                </a:r>
                <a:endParaRPr lang="en-US" sz="2400" b="0">
                  <a:solidFill>
                    <a:srgbClr val="2DA07E"/>
                  </a:solidFill>
                  <a:effectLst/>
                  <a:latin typeface="Calibri" charset="0"/>
                  <a:ea typeface="Calibri" charset="0"/>
                  <a:cs typeface="Calibri" charset="0"/>
                </a:endParaRPr>
              </a:p>
            </c:rich>
          </c:tx>
          <c:layout>
            <c:manualLayout>
              <c:xMode val="edge"/>
              <c:yMode val="edge"/>
              <c:x val="0.0220338983050847"/>
              <c:y val="0.164719842519685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2080118240"/>
        <c:crosses val="autoZero"/>
        <c:crossBetween val="between"/>
      </c:valAx>
      <c:valAx>
        <c:axId val="-21355760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400">
                    <a:solidFill>
                      <a:schemeClr val="accent6">
                        <a:lumMod val="75000"/>
                      </a:schemeClr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en-US" sz="2400" b="0">
                    <a:solidFill>
                      <a:schemeClr val="accent6">
                        <a:lumMod val="75000"/>
                      </a:schemeClr>
                    </a:solidFill>
                    <a:latin typeface="Calibri" charset="0"/>
                    <a:ea typeface="Calibri" charset="0"/>
                    <a:cs typeface="Calibri" charset="0"/>
                  </a:rPr>
                  <a:t> </a:t>
                </a:r>
                <a:r>
                  <a:rPr lang="en-US" sz="2400" b="1">
                    <a:solidFill>
                      <a:schemeClr val="accent6">
                        <a:lumMod val="75000"/>
                      </a:schemeClr>
                    </a:solidFill>
                    <a:latin typeface="Calibri" charset="0"/>
                    <a:ea typeface="Calibri" charset="0"/>
                    <a:cs typeface="Calibri" charset="0"/>
                  </a:rPr>
                  <a:t>Throughput</a:t>
                </a:r>
                <a:r>
                  <a:rPr lang="en-US" sz="2400" b="1" baseline="0">
                    <a:solidFill>
                      <a:schemeClr val="accent6">
                        <a:lumMod val="75000"/>
                      </a:schemeClr>
                    </a:solidFill>
                    <a:latin typeface="Calibri" charset="0"/>
                    <a:ea typeface="Calibri" charset="0"/>
                    <a:cs typeface="Calibri" charset="0"/>
                  </a:rPr>
                  <a:t> </a:t>
                </a:r>
              </a:p>
              <a:p>
                <a:pPr>
                  <a:defRPr sz="2400">
                    <a:solidFill>
                      <a:schemeClr val="accent6">
                        <a:lumMod val="75000"/>
                      </a:schemeClr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en-US" sz="2400" b="0" baseline="0">
                    <a:solidFill>
                      <a:schemeClr val="accent6">
                        <a:lumMod val="75000"/>
                      </a:schemeClr>
                    </a:solidFill>
                    <a:latin typeface="Calibri" charset="0"/>
                    <a:ea typeface="Calibri" charset="0"/>
                    <a:cs typeface="Calibri" charset="0"/>
                  </a:rPr>
                  <a:t>(Average in millions of events/sec)</a:t>
                </a:r>
                <a:endParaRPr lang="en-US" sz="2400" b="0">
                  <a:solidFill>
                    <a:schemeClr val="accent6">
                      <a:lumMod val="75000"/>
                    </a:schemeClr>
                  </a:solidFill>
                  <a:latin typeface="Calibri" charset="0"/>
                  <a:ea typeface="Calibri" charset="0"/>
                  <a:cs typeface="Calibri" charset="0"/>
                </a:endParaRPr>
              </a:p>
            </c:rich>
          </c:tx>
          <c:layout>
            <c:manualLayout>
              <c:xMode val="edge"/>
              <c:yMode val="edge"/>
              <c:x val="0.858925130121447"/>
              <c:y val="0.115367401574803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2046875968"/>
        <c:crosses val="max"/>
        <c:crossBetween val="between"/>
        <c:dispUnits>
          <c:builtInUnit val="millions"/>
        </c:dispUnits>
      </c:valAx>
      <c:catAx>
        <c:axId val="-204687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557600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="0">
                <a:latin typeface="Avenir Next Demi Bold"/>
                <a:cs typeface="Avenir Next Demi Bold"/>
              </a:rPr>
              <a:t>Throughput for distributed</a:t>
            </a:r>
            <a:r>
              <a:rPr lang="en-US" sz="3200" b="0" baseline="0">
                <a:latin typeface="Avenir Next Demi Bold"/>
                <a:cs typeface="Avenir Next Demi Bold"/>
              </a:rPr>
              <a:t> grep</a:t>
            </a:r>
            <a:endParaRPr lang="en-US" sz="3200" b="0">
              <a:latin typeface="Avenir Next Demi Bold"/>
              <a:cs typeface="Avenir Next Demi Bold"/>
            </a:endParaRPr>
          </a:p>
        </c:rich>
      </c:tx>
      <c:layout>
        <c:manualLayout>
          <c:xMode val="edge"/>
          <c:yMode val="edge"/>
          <c:x val="0.244407295767717"/>
          <c:y val="0.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Grep!$AA$8</c:f>
              <c:strCache>
                <c:ptCount val="1"/>
                <c:pt idx="0">
                  <c:v>Flink, no fault tolerance (0 msec latency at 99th percentile)</c:v>
                </c:pt>
              </c:strCache>
            </c:strRef>
          </c:tx>
          <c:spPr>
            <a:ln w="47625">
              <a:solidFill>
                <a:srgbClr val="2DA07E"/>
              </a:solidFill>
            </a:ln>
          </c:spPr>
          <c:marker>
            <c:symbol val="x"/>
            <c:size val="14"/>
            <c:spPr>
              <a:solidFill>
                <a:srgbClr val="2DA07E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Grep!$AA$9:$AA$11</c:f>
              <c:numCache>
                <c:formatCode>#,##0.00</c:formatCode>
                <c:ptCount val="3"/>
                <c:pt idx="0">
                  <c:v>6.063868E7</c:v>
                </c:pt>
                <c:pt idx="1">
                  <c:v>1.20020853333333E8</c:v>
                </c:pt>
                <c:pt idx="2">
                  <c:v>1.8268628E8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Grep!$AB$8</c:f>
              <c:strCache>
                <c:ptCount val="1"/>
                <c:pt idx="0">
                  <c:v>Flink, 5 second checkpoints (0 msec latency at 99th percentile)</c:v>
                </c:pt>
              </c:strCache>
            </c:strRef>
          </c:tx>
          <c:spPr>
            <a:ln>
              <a:solidFill>
                <a:srgbClr val="FDB212"/>
              </a:solidFill>
            </a:ln>
          </c:spPr>
          <c:marker>
            <c:symbol val="square"/>
            <c:size val="14"/>
            <c:spPr>
              <a:solidFill>
                <a:srgbClr val="FDB212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Grep!$AB$9:$AB$11</c:f>
              <c:numCache>
                <c:formatCode>#,##0.00</c:formatCode>
                <c:ptCount val="3"/>
                <c:pt idx="0">
                  <c:v>5.88656533333333E7</c:v>
                </c:pt>
                <c:pt idx="1">
                  <c:v>1.18608346666667E8</c:v>
                </c:pt>
                <c:pt idx="2">
                  <c:v>1.7739688E8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Grep!$AE$8</c:f>
              <c:strCache>
                <c:ptCount val="1"/>
                <c:pt idx="0">
                  <c:v>Trident, fault tolerance activated (3000 msec latency at 99th percentile)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14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Grep!$AE$9:$AE$11</c:f>
              <c:numCache>
                <c:formatCode>#,##0.00</c:formatCode>
                <c:ptCount val="3"/>
                <c:pt idx="0">
                  <c:v>3.35005333333333E6</c:v>
                </c:pt>
                <c:pt idx="1">
                  <c:v>6.03210666666667E6</c:v>
                </c:pt>
                <c:pt idx="2">
                  <c:v>9.06752E6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Grep!$AC$8</c:f>
              <c:strCache>
                <c:ptCount val="1"/>
                <c:pt idx="0">
                  <c:v>Storm, no fault tolerance (11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Grep!$AC$9:$AC$11</c:f>
              <c:numCache>
                <c:formatCode>#,##0.00</c:formatCode>
                <c:ptCount val="3"/>
                <c:pt idx="0">
                  <c:v>3.30712E6</c:v>
                </c:pt>
                <c:pt idx="1">
                  <c:v>6.5824E6</c:v>
                </c:pt>
                <c:pt idx="2">
                  <c:v>9.86508E6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Grep!$AD$8</c:f>
              <c:strCache>
                <c:ptCount val="1"/>
                <c:pt idx="0">
                  <c:v>Storm, fault tolerance activated (30-120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Grep!$AD$9:$AD$11</c:f>
              <c:numCache>
                <c:formatCode>#,##0.00</c:formatCode>
                <c:ptCount val="3"/>
                <c:pt idx="0">
                  <c:v>302920.0</c:v>
                </c:pt>
                <c:pt idx="1">
                  <c:v>378400.0</c:v>
                </c:pt>
                <c:pt idx="2">
                  <c:v>573600.0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04864"/>
        <c:axId val="-2026317648"/>
      </c:scatterChart>
      <c:valAx>
        <c:axId val="-210490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Avenir Next Demi Bold"/>
                    <a:cs typeface="Avenir Next Demi Bold"/>
                  </a:rPr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6317648"/>
        <c:crosses val="autoZero"/>
        <c:crossBetween val="midCat"/>
      </c:valAx>
      <c:valAx>
        <c:axId val="-202631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>
                    <a:latin typeface="Avenir Next Demi Bold"/>
                    <a:cs typeface="Avenir Next Demi Bold"/>
                  </a:rPr>
                  <a:t>Average</a:t>
                </a:r>
                <a:r>
                  <a:rPr lang="en-US" b="0" baseline="0">
                    <a:latin typeface="Avenir Next Demi Bold"/>
                    <a:cs typeface="Avenir Next Demi Bold"/>
                  </a:rPr>
                  <a:t> throughput </a:t>
                </a:r>
              </a:p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 baseline="0">
                    <a:latin typeface="Avenir Next Demi Bold"/>
                    <a:cs typeface="Avenir Next Demi Bold"/>
                  </a:rPr>
                  <a:t>(millions of events/second)</a:t>
                </a:r>
                <a:endParaRPr lang="en-US" b="0">
                  <a:latin typeface="Avenir Next Demi Bold"/>
                  <a:cs typeface="Avenir Next Demi Bold"/>
                </a:endParaRP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104904864"/>
        <c:crosses val="autoZero"/>
        <c:crossBetween val="midCat"/>
        <c:dispUnits>
          <c:builtInUnit val="millions"/>
        </c:dispUnits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Grep!$AE$8</c:f>
              <c:strCache>
                <c:ptCount val="1"/>
                <c:pt idx="0">
                  <c:v>Trident, fault tolerance activated (3000 msec latency at 99th percentile)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14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Grep!$AE$9:$AE$11</c:f>
              <c:numCache>
                <c:formatCode>#,##0.00</c:formatCode>
                <c:ptCount val="3"/>
                <c:pt idx="0">
                  <c:v>3.35005333333333E6</c:v>
                </c:pt>
                <c:pt idx="1">
                  <c:v>6.03210666666667E6</c:v>
                </c:pt>
                <c:pt idx="2">
                  <c:v>9.06752E6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Grep!$AC$8</c:f>
              <c:strCache>
                <c:ptCount val="1"/>
                <c:pt idx="0">
                  <c:v>Storm, no fault tolerance (11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Grep!$AC$9:$AC$11</c:f>
              <c:numCache>
                <c:formatCode>#,##0.00</c:formatCode>
                <c:ptCount val="3"/>
                <c:pt idx="0">
                  <c:v>3.30712E6</c:v>
                </c:pt>
                <c:pt idx="1">
                  <c:v>6.5824E6</c:v>
                </c:pt>
                <c:pt idx="2">
                  <c:v>9.86508E6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Grep!$AD$8</c:f>
              <c:strCache>
                <c:ptCount val="1"/>
                <c:pt idx="0">
                  <c:v>Storm, fault tolerance activated (30-120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Grep!$AD$9:$AD$11</c:f>
              <c:numCache>
                <c:formatCode>#,##0.00</c:formatCode>
                <c:ptCount val="3"/>
                <c:pt idx="0">
                  <c:v>302920.0</c:v>
                </c:pt>
                <c:pt idx="1">
                  <c:v>378400.0</c:v>
                </c:pt>
                <c:pt idx="2">
                  <c:v>573600.0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483600"/>
        <c:axId val="-2135865056"/>
      </c:scatterChart>
      <c:valAx>
        <c:axId val="-204748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Avenir Next Demi Bold"/>
                    <a:cs typeface="Avenir Next Demi Bold"/>
                  </a:rPr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865056"/>
        <c:crosses val="autoZero"/>
        <c:crossBetween val="midCat"/>
      </c:valAx>
      <c:valAx>
        <c:axId val="-213586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>
                    <a:latin typeface="Avenir Next Demi Bold"/>
                    <a:cs typeface="Avenir Next Demi Bold"/>
                  </a:rPr>
                  <a:t>Average</a:t>
                </a:r>
                <a:r>
                  <a:rPr lang="en-US" b="0" baseline="0">
                    <a:latin typeface="Avenir Next Demi Bold"/>
                    <a:cs typeface="Avenir Next Demi Bold"/>
                  </a:rPr>
                  <a:t> throughput </a:t>
                </a:r>
              </a:p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 baseline="0">
                    <a:latin typeface="Avenir Next Demi Bold"/>
                    <a:cs typeface="Avenir Next Demi Bold"/>
                  </a:rPr>
                  <a:t>(millions of events/second)</a:t>
                </a:r>
                <a:endParaRPr lang="en-US" b="0">
                  <a:latin typeface="Avenir Next Demi Bold"/>
                  <a:cs typeface="Avenir Next Demi Bold"/>
                </a:endParaRP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47483600"/>
        <c:crosses val="autoZero"/>
        <c:crossBetween val="midCat"/>
        <c:dispUnits>
          <c:builtInUnit val="millions"/>
        </c:dispUnits>
      </c:valAx>
    </c:plotArea>
    <c:legend>
      <c:legendPos val="t"/>
      <c:layout>
        <c:manualLayout>
          <c:xMode val="edge"/>
          <c:yMode val="edge"/>
          <c:x val="0.054677192583887"/>
          <c:y val="0.0124031007751938"/>
          <c:w val="0.890645467501208"/>
          <c:h val="0.22743514618812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for distributed</a:t>
            </a:r>
            <a:r>
              <a:rPr lang="en-US" baseline="0"/>
              <a:t> grep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3"/>
            <c:invertIfNegative val="0"/>
            <c:bubble3D val="0"/>
            <c:spPr>
              <a:solidFill>
                <a:srgbClr val="FDB212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2DA07E"/>
              </a:solidFill>
              <a:ln>
                <a:noFill/>
              </a:ln>
            </c:spPr>
          </c:dPt>
          <c:cat>
            <c:strRef>
              <c:f>Grep!$AA$16:$AA$20</c:f>
              <c:strCache>
                <c:ptCount val="5"/>
                <c:pt idx="0">
                  <c:v>Trident, fault tolerance activated_x000d_(3000 msec latency at 99th percentile)</c:v>
                </c:pt>
                <c:pt idx="1">
                  <c:v>Storm, fault tolerance activated_x000d_(30-120 msec latency at 99th percentile)</c:v>
                </c:pt>
                <c:pt idx="2">
                  <c:v>Storm, no fault tolerance_x000d_(11 msec latency at 99th percentile)</c:v>
                </c:pt>
                <c:pt idx="3">
                  <c:v>Flink, 5 second checkpoints_x000d_(0 msec latency at 99th percentile)</c:v>
                </c:pt>
                <c:pt idx="4">
                  <c:v>Flink, no fault tolerance_x000d_(0 msec latency at 99th percentile)</c:v>
                </c:pt>
              </c:strCache>
            </c:strRef>
          </c:cat>
          <c:val>
            <c:numRef>
              <c:f>Grep!$AB$16:$AB$20</c:f>
              <c:numCache>
                <c:formatCode>#,##0.00</c:formatCode>
                <c:ptCount val="5"/>
                <c:pt idx="0">
                  <c:v>9.06752E6</c:v>
                </c:pt>
                <c:pt idx="1">
                  <c:v>573600.0</c:v>
                </c:pt>
                <c:pt idx="2">
                  <c:v>9.86508E6</c:v>
                </c:pt>
                <c:pt idx="3">
                  <c:v>1.7739688E8</c:v>
                </c:pt>
                <c:pt idx="4">
                  <c:v>1.8268628E8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137920"/>
        <c:axId val="-2078302368"/>
      </c:barChart>
      <c:catAx>
        <c:axId val="2135137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 algn="r">
              <a:defRPr/>
            </a:pPr>
            <a:endParaRPr lang="en-US"/>
          </a:p>
        </c:txPr>
        <c:crossAx val="-2078302368"/>
        <c:crosses val="autoZero"/>
        <c:auto val="1"/>
        <c:lblAlgn val="ctr"/>
        <c:lblOffset val="100"/>
        <c:noMultiLvlLbl val="0"/>
      </c:catAx>
      <c:valAx>
        <c:axId val="-2078302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throughput (millions of events per second)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135137920"/>
        <c:crosses val="autoZero"/>
        <c:crossBetween val="between"/>
        <c:dispUnits>
          <c:builtInUnit val="million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(99-th percentile) for stream record grouping 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Partitioning!$E$13</c:f>
              <c:strCache>
                <c:ptCount val="1"/>
                <c:pt idx="0">
                  <c:v>Latency (99-th percentile) in milliseconds for stream partitioning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2DA07E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DB212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cat>
            <c:strRef>
              <c:f>(Partitioning!$D$14,Partitioning!$D$15,Partitioning!$D$17)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(Partitioning!$E$14,Partitioning!$E$15,Partitioning!$E$17)</c:f>
              <c:numCache>
                <c:formatCode>#,##0.00</c:formatCode>
                <c:ptCount val="3"/>
                <c:pt idx="0">
                  <c:v>51.0</c:v>
                </c:pt>
                <c:pt idx="1">
                  <c:v>139.0</c:v>
                </c:pt>
                <c:pt idx="2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54048"/>
        <c:axId val="-2078893200"/>
      </c:barChart>
      <c:catAx>
        <c:axId val="-204755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2078893200"/>
        <c:crosses val="autoZero"/>
        <c:auto val="1"/>
        <c:lblAlgn val="ctr"/>
        <c:lblOffset val="100"/>
        <c:noMultiLvlLbl val="0"/>
      </c:catAx>
      <c:valAx>
        <c:axId val="-2078893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(99-th percentile) in milliseconds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47554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Avenir Next Regular"/>
                <a:ea typeface="+mn-ea"/>
                <a:cs typeface="Avenir Next Regular"/>
              </a:defRPr>
            </a:pPr>
            <a:r>
              <a:rPr lang="en-US"/>
              <a:t>Aggregate throughput for </a:t>
            </a:r>
            <a:r>
              <a:rPr lang="en-US" sz="2400" b="1" i="0" kern="1200" baseline="0">
                <a:solidFill>
                  <a:srgbClr val="000000"/>
                </a:solidFill>
                <a:effectLst/>
                <a:latin typeface="Avenir Next Regular"/>
                <a:cs typeface="Avenir Next Regular"/>
              </a:rPr>
              <a:t>stream record grouping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Partitioning!$H$13</c:f>
              <c:strCache>
                <c:ptCount val="1"/>
                <c:pt idx="0">
                  <c:v>Aggregate throughput (millions events/second) for stream partitioning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2DA07E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DB212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cat>
            <c:strRef>
              <c:f>(Partitioning!$G$14,Partitioning!$G$15,Partitioning!$G$17)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(Partitioning!$H$14,Partitioning!$H$15,Partitioning!$H$17)</c:f>
              <c:numCache>
                <c:formatCode>#,##0.00</c:formatCode>
                <c:ptCount val="3"/>
                <c:pt idx="0">
                  <c:v>8.609544E7</c:v>
                </c:pt>
                <c:pt idx="1">
                  <c:v>8.320284E7</c:v>
                </c:pt>
                <c:pt idx="2">
                  <c:v>309120.0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99136"/>
        <c:axId val="-2025988512"/>
      </c:barChart>
      <c:catAx>
        <c:axId val="-2053099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2025988512"/>
        <c:crosses val="autoZero"/>
        <c:auto val="1"/>
        <c:lblAlgn val="ctr"/>
        <c:lblOffset val="100"/>
        <c:noMultiLvlLbl val="0"/>
      </c:catAx>
      <c:valAx>
        <c:axId val="-2025988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throughput (millions of events per second)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53099136"/>
        <c:crosses val="autoZero"/>
        <c:crossBetween val="between"/>
        <c:dispUnits>
          <c:builtInUnit val="millions"/>
        </c:dispUnits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for</a:t>
            </a:r>
            <a:r>
              <a:rPr lang="en-US" baseline="0"/>
              <a:t> stream record grouping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Partitioning!$L$13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rgbClr val="2DA07E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DB212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Partitioning!$L$21:$L$23</c:f>
              <c:numCache>
                <c:formatCode>#,##0.00</c:formatCode>
                <c:ptCount val="3"/>
                <c:pt idx="0">
                  <c:v>26.0</c:v>
                </c:pt>
                <c:pt idx="1">
                  <c:v>26.0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Partitioning!$M$13</c:f>
              <c:strCache>
                <c:ptCount val="1"/>
                <c:pt idx="0">
                  <c:v>90-th percentile</c:v>
                </c:pt>
              </c:strCache>
            </c:strRef>
          </c:tx>
          <c:spPr>
            <a:solidFill>
              <a:srgbClr val="62B6A0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DC945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Partitioning!$M$21:$M$23</c:f>
              <c:numCache>
                <c:formatCode>#,##0.00</c:formatCode>
                <c:ptCount val="3"/>
                <c:pt idx="0">
                  <c:v>20.0</c:v>
                </c:pt>
                <c:pt idx="1">
                  <c:v>20.0</c:v>
                </c:pt>
                <c:pt idx="2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Partitioning!$N$13</c:f>
              <c:strCache>
                <c:ptCount val="1"/>
                <c:pt idx="0">
                  <c:v>95-th percentile</c:v>
                </c:pt>
              </c:strCache>
            </c:strRef>
          </c:tx>
          <c:spPr>
            <a:solidFill>
              <a:srgbClr val="85C9B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DD876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Partitioning!$N$21:$N$23</c:f>
              <c:numCache>
                <c:formatCode>#,##0.00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Partitioning!$O$13</c:f>
              <c:strCache>
                <c:ptCount val="1"/>
                <c:pt idx="0">
                  <c:v>99-th percentile</c:v>
                </c:pt>
              </c:strCache>
            </c:strRef>
          </c:tx>
          <c:spPr>
            <a:solidFill>
              <a:srgbClr val="BAE0D6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E49A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Partitioning!$O$21:$O$23</c:f>
              <c:numCache>
                <c:formatCode>#,##0.00</c:formatCode>
                <c:ptCount val="3"/>
                <c:pt idx="0">
                  <c:v>3.0</c:v>
                </c:pt>
                <c:pt idx="1">
                  <c:v>3.0</c:v>
                </c:pt>
                <c:pt idx="2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serLines/>
        <c:axId val="-2104888752"/>
        <c:axId val="-2025868880"/>
      </c:barChart>
      <c:catAx>
        <c:axId val="-2104888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2025868880"/>
        <c:crosses val="autoZero"/>
        <c:auto val="1"/>
        <c:lblAlgn val="ctr"/>
        <c:lblOffset val="100"/>
        <c:noMultiLvlLbl val="0"/>
      </c:catAx>
      <c:valAx>
        <c:axId val="-2025868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(milliseconds)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1048887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751052</xdr:colOff>
      <xdr:row>24</xdr:row>
      <xdr:rowOff>25400</xdr:rowOff>
    </xdr:from>
    <xdr:to>
      <xdr:col>18</xdr:col>
      <xdr:colOff>1676400</xdr:colOff>
      <xdr:row>54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33</xdr:row>
      <xdr:rowOff>12700</xdr:rowOff>
    </xdr:from>
    <xdr:to>
      <xdr:col>30</xdr:col>
      <xdr:colOff>63500</xdr:colOff>
      <xdr:row>58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317500</xdr:colOff>
      <xdr:row>47</xdr:row>
      <xdr:rowOff>12700</xdr:rowOff>
    </xdr:from>
    <xdr:to>
      <xdr:col>21</xdr:col>
      <xdr:colOff>482600</xdr:colOff>
      <xdr:row>47</xdr:row>
      <xdr:rowOff>177800</xdr:rowOff>
    </xdr:to>
    <xdr:sp macro="" textlink="">
      <xdr:nvSpPr>
        <xdr:cNvPr id="4" name="Oval 3"/>
        <xdr:cNvSpPr/>
      </xdr:nvSpPr>
      <xdr:spPr>
        <a:xfrm>
          <a:off x="35052000" y="11950700"/>
          <a:ext cx="165100" cy="165100"/>
        </a:xfrm>
        <a:prstGeom prst="ellipse">
          <a:avLst/>
        </a:prstGeom>
        <a:solidFill>
          <a:srgbClr val="2DA07E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762000</xdr:colOff>
      <xdr:row>47</xdr:row>
      <xdr:rowOff>101600</xdr:rowOff>
    </xdr:from>
    <xdr:to>
      <xdr:col>29</xdr:col>
      <xdr:colOff>139700</xdr:colOff>
      <xdr:row>48</xdr:row>
      <xdr:rowOff>50800</xdr:rowOff>
    </xdr:to>
    <xdr:sp macro="" textlink="">
      <xdr:nvSpPr>
        <xdr:cNvPr id="5" name="Diamond 4"/>
        <xdr:cNvSpPr/>
      </xdr:nvSpPr>
      <xdr:spPr>
        <a:xfrm>
          <a:off x="41275000" y="12039600"/>
          <a:ext cx="203200" cy="203200"/>
        </a:xfrm>
        <a:prstGeom prst="diamond">
          <a:avLst/>
        </a:prstGeom>
        <a:solidFill>
          <a:schemeClr val="accent6">
            <a:lumMod val="7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2171700</xdr:colOff>
      <xdr:row>20</xdr:row>
      <xdr:rowOff>203200</xdr:rowOff>
    </xdr:from>
    <xdr:to>
      <xdr:col>12</xdr:col>
      <xdr:colOff>685800</xdr:colOff>
      <xdr:row>51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2039062</xdr:colOff>
      <xdr:row>24</xdr:row>
      <xdr:rowOff>76200</xdr:rowOff>
    </xdr:from>
    <xdr:to>
      <xdr:col>16</xdr:col>
      <xdr:colOff>2133599</xdr:colOff>
      <xdr:row>52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4737100</xdr:colOff>
      <xdr:row>23</xdr:row>
      <xdr:rowOff>165100</xdr:rowOff>
    </xdr:from>
    <xdr:to>
      <xdr:col>30</xdr:col>
      <xdr:colOff>1879600</xdr:colOff>
      <xdr:row>49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21</xdr:row>
      <xdr:rowOff>114300</xdr:rowOff>
    </xdr:from>
    <xdr:to>
      <xdr:col>7</xdr:col>
      <xdr:colOff>2298700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47</xdr:row>
      <xdr:rowOff>101600</xdr:rowOff>
    </xdr:from>
    <xdr:to>
      <xdr:col>8</xdr:col>
      <xdr:colOff>101600</xdr:colOff>
      <xdr:row>70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469900</xdr:colOff>
      <xdr:row>46</xdr:row>
      <xdr:rowOff>101600</xdr:rowOff>
    </xdr:from>
    <xdr:to>
      <xdr:col>15</xdr:col>
      <xdr:colOff>165100</xdr:colOff>
      <xdr:row>81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N22" workbookViewId="0">
      <selection activeCell="AF31" sqref="AF31"/>
    </sheetView>
  </sheetViews>
  <sheetFormatPr baseColWidth="10" defaultRowHeight="20" x14ac:dyDescent="0.3"/>
  <cols>
    <col min="1" max="1" width="22" style="1" customWidth="1"/>
    <col min="2" max="2" width="20.6640625" style="1" customWidth="1"/>
    <col min="3" max="3" width="26.6640625" style="1" customWidth="1"/>
    <col min="4" max="4" width="17.6640625" style="1" customWidth="1"/>
    <col min="5" max="5" width="17.5" style="1" customWidth="1"/>
    <col min="6" max="7" width="18.33203125" style="1" customWidth="1"/>
    <col min="8" max="8" width="16.6640625" style="1" customWidth="1"/>
    <col min="9" max="9" width="22.33203125" style="1" customWidth="1"/>
    <col min="10" max="10" width="24.6640625" style="1" customWidth="1"/>
    <col min="11" max="11" width="23.83203125" style="1" customWidth="1"/>
    <col min="12" max="12" width="18.6640625" style="1" customWidth="1"/>
    <col min="13" max="13" width="21.1640625" style="1" customWidth="1"/>
    <col min="14" max="16" width="10.83203125" style="1"/>
    <col min="17" max="17" width="35.1640625" style="1" customWidth="1"/>
    <col min="18" max="18" width="44.83203125" style="1" customWidth="1"/>
    <col min="19" max="19" width="35.6640625" style="1" customWidth="1"/>
    <col min="20" max="20" width="28.33203125" style="1" customWidth="1"/>
    <col min="21" max="16384" width="10.83203125" style="1"/>
  </cols>
  <sheetData>
    <row r="1" spans="1:20" x14ac:dyDescent="0.3">
      <c r="A1" s="1" t="s">
        <v>0</v>
      </c>
    </row>
    <row r="3" spans="1:20" x14ac:dyDescent="0.3">
      <c r="A3" s="1" t="s">
        <v>2</v>
      </c>
      <c r="C3" s="1">
        <v>28</v>
      </c>
    </row>
    <row r="4" spans="1:20" x14ac:dyDescent="0.3">
      <c r="A4" s="1" t="s">
        <v>3</v>
      </c>
      <c r="C4" s="1">
        <v>4</v>
      </c>
    </row>
    <row r="6" spans="1:20" x14ac:dyDescent="0.3">
      <c r="C6" s="1" t="s">
        <v>15</v>
      </c>
    </row>
    <row r="7" spans="1:20" x14ac:dyDescent="0.3">
      <c r="A7" s="1" t="s">
        <v>1</v>
      </c>
      <c r="C7" s="1" t="s">
        <v>8</v>
      </c>
      <c r="H7" s="1" t="s">
        <v>13</v>
      </c>
      <c r="J7" s="1" t="s">
        <v>21</v>
      </c>
      <c r="L7" s="1" t="s">
        <v>9</v>
      </c>
    </row>
    <row r="8" spans="1:20" x14ac:dyDescent="0.3">
      <c r="C8" s="1" t="s">
        <v>7</v>
      </c>
      <c r="D8" s="1" t="s">
        <v>16</v>
      </c>
      <c r="E8" s="1" t="s">
        <v>10</v>
      </c>
      <c r="F8" s="1" t="s">
        <v>11</v>
      </c>
      <c r="G8" s="1" t="s">
        <v>14</v>
      </c>
      <c r="H8" s="1" t="s">
        <v>7</v>
      </c>
      <c r="I8" s="1" t="s">
        <v>12</v>
      </c>
      <c r="J8" s="1" t="s">
        <v>6</v>
      </c>
      <c r="K8" s="1" t="s">
        <v>5</v>
      </c>
      <c r="L8" s="1" t="s">
        <v>7</v>
      </c>
      <c r="M8" s="1" t="s">
        <v>12</v>
      </c>
    </row>
    <row r="9" spans="1:20" x14ac:dyDescent="0.3">
      <c r="A9" s="1">
        <v>0</v>
      </c>
      <c r="B9" s="1" t="s">
        <v>17</v>
      </c>
      <c r="C9" s="2">
        <v>1.9583333329999999</v>
      </c>
      <c r="D9" s="2">
        <v>0</v>
      </c>
      <c r="E9" s="2">
        <v>3</v>
      </c>
      <c r="F9" s="2">
        <v>7</v>
      </c>
      <c r="G9" s="2">
        <v>25.83</v>
      </c>
      <c r="H9" s="2">
        <v>24564</v>
      </c>
      <c r="I9" s="2">
        <v>42144</v>
      </c>
      <c r="J9" s="2">
        <v>816</v>
      </c>
      <c r="K9" s="2">
        <v>4704</v>
      </c>
      <c r="L9" s="2">
        <f>H9*$C$3*$C$4</f>
        <v>2751168</v>
      </c>
      <c r="M9" s="2">
        <f>I9*$C$3*$C$4</f>
        <v>4720128</v>
      </c>
    </row>
    <row r="10" spans="1:20" x14ac:dyDescent="0.3">
      <c r="B10" s="1" t="s">
        <v>18</v>
      </c>
      <c r="C10" s="2">
        <v>1.4</v>
      </c>
      <c r="D10" s="2">
        <v>0</v>
      </c>
      <c r="E10" s="2">
        <v>4</v>
      </c>
      <c r="F10" s="2">
        <v>10</v>
      </c>
      <c r="G10" s="2">
        <v>19.440000000000001</v>
      </c>
      <c r="H10" s="2">
        <v>13847</v>
      </c>
      <c r="I10" s="2">
        <v>16072</v>
      </c>
      <c r="J10" s="2">
        <v>455</v>
      </c>
      <c r="K10" s="2">
        <v>2688</v>
      </c>
      <c r="L10" s="2">
        <f t="shared" ref="L10:L31" si="0">H10*$C$3*$C$4</f>
        <v>1550864</v>
      </c>
      <c r="M10" s="2">
        <f t="shared" ref="M10:M31" si="1">I10*$C$3*$C$4</f>
        <v>1800064</v>
      </c>
    </row>
    <row r="11" spans="1:20" x14ac:dyDescent="0.3">
      <c r="B11" s="1" t="s">
        <v>19</v>
      </c>
      <c r="C11" s="2">
        <v>2.5154241650000002</v>
      </c>
      <c r="D11" s="2">
        <v>0</v>
      </c>
      <c r="E11" s="2">
        <v>3</v>
      </c>
      <c r="F11" s="2">
        <v>8</v>
      </c>
      <c r="G11" s="2">
        <v>65.42</v>
      </c>
      <c r="H11" s="2">
        <v>23510</v>
      </c>
      <c r="I11" s="2">
        <v>31427</v>
      </c>
      <c r="J11" s="2">
        <v>778</v>
      </c>
      <c r="K11" s="2">
        <v>4480</v>
      </c>
      <c r="L11" s="2">
        <f t="shared" si="0"/>
        <v>2633120</v>
      </c>
      <c r="M11" s="2">
        <f t="shared" si="1"/>
        <v>3519824</v>
      </c>
    </row>
    <row r="12" spans="1:20" x14ac:dyDescent="0.3">
      <c r="B12" s="4" t="s">
        <v>22</v>
      </c>
      <c r="C12" s="5">
        <f>C10</f>
        <v>1.4</v>
      </c>
      <c r="D12" s="5">
        <f t="shared" ref="D12:M12" si="2">D10</f>
        <v>0</v>
      </c>
      <c r="E12" s="5">
        <f t="shared" si="2"/>
        <v>4</v>
      </c>
      <c r="F12" s="5">
        <f t="shared" si="2"/>
        <v>10</v>
      </c>
      <c r="G12" s="5">
        <f t="shared" si="2"/>
        <v>19.440000000000001</v>
      </c>
      <c r="H12" s="5">
        <f t="shared" si="2"/>
        <v>13847</v>
      </c>
      <c r="I12" s="5">
        <f t="shared" si="2"/>
        <v>16072</v>
      </c>
      <c r="J12" s="5">
        <f t="shared" si="2"/>
        <v>455</v>
      </c>
      <c r="K12" s="5">
        <f t="shared" si="2"/>
        <v>2688</v>
      </c>
      <c r="L12" s="5">
        <f t="shared" si="2"/>
        <v>1550864</v>
      </c>
      <c r="M12" s="5">
        <f t="shared" si="2"/>
        <v>1800064</v>
      </c>
    </row>
    <row r="13" spans="1:20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20" x14ac:dyDescent="0.3">
      <c r="A14" s="1">
        <v>5</v>
      </c>
      <c r="B14" s="1" t="s">
        <v>17</v>
      </c>
      <c r="C14" s="2">
        <v>13.03913414</v>
      </c>
      <c r="D14" s="2">
        <v>4</v>
      </c>
      <c r="E14" s="2">
        <v>39</v>
      </c>
      <c r="F14" s="2">
        <v>80</v>
      </c>
      <c r="G14" s="2">
        <v>155</v>
      </c>
      <c r="H14" s="2">
        <v>295421</v>
      </c>
      <c r="I14" s="2">
        <v>613497</v>
      </c>
      <c r="J14" s="2">
        <v>9378</v>
      </c>
      <c r="K14" s="2">
        <v>57564</v>
      </c>
      <c r="L14" s="2">
        <f t="shared" si="0"/>
        <v>33087152</v>
      </c>
      <c r="M14" s="2">
        <f t="shared" si="1"/>
        <v>68711664</v>
      </c>
    </row>
    <row r="15" spans="1:20" x14ac:dyDescent="0.3">
      <c r="B15" s="1" t="s">
        <v>18</v>
      </c>
      <c r="C15" s="2">
        <v>4.0865598030000001</v>
      </c>
      <c r="D15" s="2">
        <v>3</v>
      </c>
      <c r="E15" s="2">
        <v>6</v>
      </c>
      <c r="F15" s="2">
        <v>9</v>
      </c>
      <c r="G15" s="2">
        <v>26.44</v>
      </c>
      <c r="H15" s="2">
        <v>129791</v>
      </c>
      <c r="I15" s="2">
        <v>312305</v>
      </c>
      <c r="J15" s="2">
        <v>4055</v>
      </c>
      <c r="K15" s="2">
        <v>23856</v>
      </c>
      <c r="L15" s="2">
        <f t="shared" si="0"/>
        <v>14536592</v>
      </c>
      <c r="M15" s="2">
        <f t="shared" si="1"/>
        <v>34978160</v>
      </c>
      <c r="Q15" s="1" t="s">
        <v>26</v>
      </c>
      <c r="S15" s="1" t="s">
        <v>27</v>
      </c>
    </row>
    <row r="16" spans="1:20" x14ac:dyDescent="0.3">
      <c r="B16" s="1" t="s">
        <v>19</v>
      </c>
      <c r="C16" s="2">
        <v>11.845190110000001</v>
      </c>
      <c r="D16" s="2">
        <v>3</v>
      </c>
      <c r="E16" s="2">
        <v>30</v>
      </c>
      <c r="F16" s="2">
        <v>71</v>
      </c>
      <c r="G16" s="2">
        <v>150</v>
      </c>
      <c r="H16" s="2">
        <v>279720</v>
      </c>
      <c r="I16" s="2">
        <v>502008</v>
      </c>
      <c r="J16" s="2">
        <v>9179</v>
      </c>
      <c r="K16" s="2">
        <v>54544</v>
      </c>
      <c r="L16" s="2">
        <f t="shared" si="0"/>
        <v>31328640</v>
      </c>
      <c r="M16" s="2">
        <f t="shared" si="1"/>
        <v>56224896</v>
      </c>
      <c r="P16" s="6"/>
      <c r="Q16" s="6" t="s">
        <v>23</v>
      </c>
      <c r="R16" s="6" t="s">
        <v>24</v>
      </c>
      <c r="S16" s="6" t="s">
        <v>23</v>
      </c>
      <c r="T16" s="6" t="s">
        <v>24</v>
      </c>
    </row>
    <row r="17" spans="1:20" x14ac:dyDescent="0.3">
      <c r="B17" s="4" t="s">
        <v>22</v>
      </c>
      <c r="C17" s="5">
        <f>C15</f>
        <v>4.0865598030000001</v>
      </c>
      <c r="D17" s="5">
        <f t="shared" ref="D17:M17" si="3">D15</f>
        <v>3</v>
      </c>
      <c r="E17" s="5">
        <f t="shared" si="3"/>
        <v>6</v>
      </c>
      <c r="F17" s="5">
        <f t="shared" si="3"/>
        <v>9</v>
      </c>
      <c r="G17" s="5">
        <f t="shared" si="3"/>
        <v>26.44</v>
      </c>
      <c r="H17" s="5">
        <f t="shared" si="3"/>
        <v>129791</v>
      </c>
      <c r="I17" s="5">
        <f t="shared" si="3"/>
        <v>312305</v>
      </c>
      <c r="J17" s="5">
        <f t="shared" si="3"/>
        <v>4055</v>
      </c>
      <c r="K17" s="5">
        <f t="shared" si="3"/>
        <v>23856</v>
      </c>
      <c r="L17" s="5">
        <f t="shared" si="3"/>
        <v>14536592</v>
      </c>
      <c r="M17" s="5">
        <f t="shared" si="3"/>
        <v>34978160</v>
      </c>
      <c r="P17" s="6">
        <v>0</v>
      </c>
      <c r="Q17" s="7">
        <v>19.440000000000001</v>
      </c>
      <c r="R17" s="7">
        <v>1550864</v>
      </c>
      <c r="S17" s="5">
        <v>880.5</v>
      </c>
      <c r="T17" s="5">
        <v>1163904</v>
      </c>
    </row>
    <row r="18" spans="1:20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P18" s="6">
        <v>5</v>
      </c>
      <c r="Q18" s="7">
        <v>26.44</v>
      </c>
      <c r="R18" s="7">
        <v>14536592</v>
      </c>
      <c r="S18" s="5">
        <v>242.42</v>
      </c>
      <c r="T18" s="5">
        <v>13332144</v>
      </c>
    </row>
    <row r="19" spans="1:20" x14ac:dyDescent="0.3">
      <c r="A19" s="1">
        <v>10</v>
      </c>
      <c r="B19" s="1" t="s">
        <v>17</v>
      </c>
      <c r="C19" s="2">
        <v>16.518689999999999</v>
      </c>
      <c r="D19" s="2">
        <v>6</v>
      </c>
      <c r="E19" s="2">
        <v>11</v>
      </c>
      <c r="F19" s="2">
        <v>83</v>
      </c>
      <c r="G19" s="2">
        <v>293</v>
      </c>
      <c r="H19" s="2">
        <v>447083</v>
      </c>
      <c r="I19" s="2">
        <v>796178</v>
      </c>
      <c r="J19" s="2">
        <v>14687</v>
      </c>
      <c r="K19" s="2">
        <v>88588</v>
      </c>
      <c r="L19" s="2">
        <f t="shared" si="0"/>
        <v>50073296</v>
      </c>
      <c r="M19" s="2">
        <f t="shared" si="1"/>
        <v>89171936</v>
      </c>
      <c r="P19" s="6">
        <v>10</v>
      </c>
      <c r="Q19" s="7">
        <v>41.63</v>
      </c>
      <c r="R19" s="7">
        <v>37358832</v>
      </c>
      <c r="S19" s="5">
        <v>98.64</v>
      </c>
      <c r="T19" s="5">
        <v>30356032</v>
      </c>
    </row>
    <row r="20" spans="1:20" x14ac:dyDescent="0.3">
      <c r="B20" s="1" t="s">
        <v>18</v>
      </c>
      <c r="C20" s="2">
        <v>6.8962015799999996</v>
      </c>
      <c r="D20" s="2">
        <v>6</v>
      </c>
      <c r="E20" s="2">
        <v>10</v>
      </c>
      <c r="F20" s="2">
        <v>11</v>
      </c>
      <c r="G20" s="2">
        <v>41.63</v>
      </c>
      <c r="H20" s="2">
        <v>333561</v>
      </c>
      <c r="I20" s="2">
        <v>697350</v>
      </c>
      <c r="J20" s="2">
        <v>10636</v>
      </c>
      <c r="K20" s="2">
        <v>64064</v>
      </c>
      <c r="L20" s="2">
        <f t="shared" si="0"/>
        <v>37358832</v>
      </c>
      <c r="M20" s="2">
        <f t="shared" si="1"/>
        <v>78103200</v>
      </c>
      <c r="P20" s="6">
        <v>50</v>
      </c>
      <c r="Q20" s="7">
        <v>50</v>
      </c>
      <c r="R20" s="7">
        <v>81933712</v>
      </c>
      <c r="S20" s="5">
        <v>90.34</v>
      </c>
      <c r="T20" s="5">
        <v>79094960</v>
      </c>
    </row>
    <row r="21" spans="1:20" x14ac:dyDescent="0.3">
      <c r="B21" s="1" t="s">
        <v>19</v>
      </c>
      <c r="C21" s="2">
        <v>7.214389605</v>
      </c>
      <c r="D21" s="2">
        <v>6</v>
      </c>
      <c r="E21" s="2">
        <v>10</v>
      </c>
      <c r="F21" s="2">
        <v>11</v>
      </c>
      <c r="G21" s="2">
        <v>69.72</v>
      </c>
      <c r="H21" s="2">
        <v>324156</v>
      </c>
      <c r="I21" s="2">
        <v>625000</v>
      </c>
      <c r="J21" s="2">
        <v>10313</v>
      </c>
      <c r="K21" s="2">
        <v>62160</v>
      </c>
      <c r="L21" s="2">
        <f t="shared" si="0"/>
        <v>36305472</v>
      </c>
      <c r="M21" s="2">
        <f t="shared" si="1"/>
        <v>70000000</v>
      </c>
      <c r="P21" s="6">
        <v>100</v>
      </c>
      <c r="Q21" s="2">
        <v>99</v>
      </c>
      <c r="R21" s="2">
        <v>87054464</v>
      </c>
      <c r="S21" s="5">
        <v>101</v>
      </c>
      <c r="T21" s="5">
        <v>86251872</v>
      </c>
    </row>
    <row r="22" spans="1:20" x14ac:dyDescent="0.3">
      <c r="B22" s="4" t="s">
        <v>22</v>
      </c>
      <c r="C22" s="5">
        <f>C20</f>
        <v>6.8962015799999996</v>
      </c>
      <c r="D22" s="5">
        <f t="shared" ref="D22:M22" si="4">D20</f>
        <v>6</v>
      </c>
      <c r="E22" s="5">
        <f t="shared" si="4"/>
        <v>10</v>
      </c>
      <c r="F22" s="5">
        <f t="shared" si="4"/>
        <v>11</v>
      </c>
      <c r="G22" s="5">
        <f t="shared" si="4"/>
        <v>41.63</v>
      </c>
      <c r="H22" s="5">
        <f t="shared" si="4"/>
        <v>333561</v>
      </c>
      <c r="I22" s="5">
        <f t="shared" si="4"/>
        <v>697350</v>
      </c>
      <c r="J22" s="5">
        <f t="shared" si="4"/>
        <v>10636</v>
      </c>
      <c r="K22" s="5">
        <f t="shared" si="4"/>
        <v>64064</v>
      </c>
      <c r="L22" s="5">
        <f t="shared" si="4"/>
        <v>37358832</v>
      </c>
      <c r="M22" s="5">
        <f t="shared" si="4"/>
        <v>78103200</v>
      </c>
    </row>
    <row r="23" spans="1:20" x14ac:dyDescent="0.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20" x14ac:dyDescent="0.3">
      <c r="A24" s="1">
        <v>50</v>
      </c>
      <c r="B24" s="1" t="s">
        <v>17</v>
      </c>
      <c r="C24" s="2">
        <v>25.742089579999998</v>
      </c>
      <c r="D24" s="2">
        <v>26</v>
      </c>
      <c r="E24" s="2">
        <v>45</v>
      </c>
      <c r="F24" s="2">
        <v>48</v>
      </c>
      <c r="G24" s="2">
        <v>50</v>
      </c>
      <c r="H24" s="2">
        <v>720795</v>
      </c>
      <c r="I24" s="2">
        <v>1199041</v>
      </c>
      <c r="J24" s="2">
        <v>24493</v>
      </c>
      <c r="K24" s="2">
        <v>145152</v>
      </c>
      <c r="L24" s="2">
        <f t="shared" si="0"/>
        <v>80729040</v>
      </c>
      <c r="M24" s="2">
        <f t="shared" si="1"/>
        <v>134292592</v>
      </c>
    </row>
    <row r="25" spans="1:20" x14ac:dyDescent="0.3">
      <c r="B25" s="1" t="s">
        <v>18</v>
      </c>
      <c r="C25" s="2">
        <v>25.657110039999999</v>
      </c>
      <c r="D25" s="2">
        <v>26</v>
      </c>
      <c r="E25" s="2">
        <v>45</v>
      </c>
      <c r="F25" s="2">
        <v>48</v>
      </c>
      <c r="G25" s="2">
        <v>50</v>
      </c>
      <c r="H25" s="2">
        <v>731171</v>
      </c>
      <c r="I25" s="2">
        <v>1116071</v>
      </c>
      <c r="J25" s="2">
        <v>24381</v>
      </c>
      <c r="K25" s="2">
        <v>147587</v>
      </c>
      <c r="L25" s="2">
        <f t="shared" si="0"/>
        <v>81891152</v>
      </c>
      <c r="M25" s="2">
        <f t="shared" si="1"/>
        <v>124999952</v>
      </c>
    </row>
    <row r="26" spans="1:20" x14ac:dyDescent="0.3">
      <c r="B26" s="1" t="s">
        <v>19</v>
      </c>
      <c r="C26" s="2">
        <v>25.705719940000002</v>
      </c>
      <c r="D26" s="2">
        <v>26</v>
      </c>
      <c r="E26" s="2">
        <v>45</v>
      </c>
      <c r="F26" s="2">
        <v>48</v>
      </c>
      <c r="G26" s="2">
        <v>50</v>
      </c>
      <c r="H26" s="2">
        <v>731551</v>
      </c>
      <c r="I26" s="2">
        <v>1154734</v>
      </c>
      <c r="J26" s="2">
        <v>24266</v>
      </c>
      <c r="K26" s="2">
        <v>146496</v>
      </c>
      <c r="L26" s="2">
        <f t="shared" si="0"/>
        <v>81933712</v>
      </c>
      <c r="M26" s="2">
        <f t="shared" si="1"/>
        <v>129330208</v>
      </c>
    </row>
    <row r="27" spans="1:20" x14ac:dyDescent="0.3">
      <c r="B27" s="4" t="s">
        <v>22</v>
      </c>
      <c r="C27" s="5">
        <f>C26</f>
        <v>25.705719940000002</v>
      </c>
      <c r="D27" s="5">
        <f t="shared" ref="D27:M27" si="5">D26</f>
        <v>26</v>
      </c>
      <c r="E27" s="5">
        <f t="shared" si="5"/>
        <v>45</v>
      </c>
      <c r="F27" s="5">
        <f t="shared" si="5"/>
        <v>48</v>
      </c>
      <c r="G27" s="5">
        <f t="shared" si="5"/>
        <v>50</v>
      </c>
      <c r="H27" s="5">
        <f t="shared" si="5"/>
        <v>731551</v>
      </c>
      <c r="I27" s="5">
        <f t="shared" si="5"/>
        <v>1154734</v>
      </c>
      <c r="J27" s="5">
        <f t="shared" si="5"/>
        <v>24266</v>
      </c>
      <c r="K27" s="5">
        <f t="shared" si="5"/>
        <v>146496</v>
      </c>
      <c r="L27" s="5">
        <f t="shared" si="5"/>
        <v>81933712</v>
      </c>
      <c r="M27" s="5">
        <f t="shared" si="5"/>
        <v>129330208</v>
      </c>
    </row>
    <row r="28" spans="1:20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20" x14ac:dyDescent="0.3">
      <c r="A29" s="1">
        <v>100</v>
      </c>
      <c r="B29" s="1" t="s">
        <v>17</v>
      </c>
      <c r="C29" s="2">
        <v>48.685577340000002</v>
      </c>
      <c r="D29" s="2">
        <v>48</v>
      </c>
      <c r="E29" s="2">
        <v>89</v>
      </c>
      <c r="F29" s="2">
        <v>94</v>
      </c>
      <c r="G29" s="2">
        <v>99</v>
      </c>
      <c r="H29" s="2">
        <v>746827</v>
      </c>
      <c r="I29" s="2">
        <v>1597444</v>
      </c>
      <c r="J29" s="2">
        <v>25453</v>
      </c>
      <c r="K29" s="2">
        <v>150640</v>
      </c>
      <c r="L29" s="2">
        <f t="shared" si="0"/>
        <v>83644624</v>
      </c>
      <c r="M29" s="2">
        <f t="shared" si="1"/>
        <v>178913728</v>
      </c>
    </row>
    <row r="30" spans="1:20" x14ac:dyDescent="0.3">
      <c r="B30" s="1" t="s">
        <v>18</v>
      </c>
      <c r="C30" s="2">
        <v>48.433384259999997</v>
      </c>
      <c r="D30" s="2">
        <v>48</v>
      </c>
      <c r="E30" s="2">
        <v>88</v>
      </c>
      <c r="F30" s="2">
        <v>94</v>
      </c>
      <c r="G30" s="2">
        <v>99</v>
      </c>
      <c r="H30" s="2">
        <v>737055</v>
      </c>
      <c r="I30" s="2">
        <v>884956</v>
      </c>
      <c r="J30" s="2">
        <v>24874</v>
      </c>
      <c r="K30" s="2">
        <v>147716</v>
      </c>
      <c r="L30" s="2">
        <f t="shared" si="0"/>
        <v>82550160</v>
      </c>
      <c r="M30" s="2">
        <f t="shared" si="1"/>
        <v>99115072</v>
      </c>
    </row>
    <row r="31" spans="1:20" x14ac:dyDescent="0.3">
      <c r="B31" s="1" t="s">
        <v>19</v>
      </c>
      <c r="C31" s="2">
        <v>49.738872520000001</v>
      </c>
      <c r="D31" s="2">
        <v>50</v>
      </c>
      <c r="E31" s="2">
        <v>89</v>
      </c>
      <c r="F31" s="2">
        <v>94</v>
      </c>
      <c r="G31" s="2">
        <v>99</v>
      </c>
      <c r="H31" s="2">
        <v>777272</v>
      </c>
      <c r="I31" s="2">
        <v>1404494</v>
      </c>
      <c r="J31" s="2">
        <v>25792</v>
      </c>
      <c r="K31" s="2">
        <v>156800</v>
      </c>
      <c r="L31" s="2">
        <f t="shared" si="0"/>
        <v>87054464</v>
      </c>
      <c r="M31" s="2">
        <f t="shared" si="1"/>
        <v>157303328</v>
      </c>
    </row>
    <row r="32" spans="1:20" x14ac:dyDescent="0.3">
      <c r="B32" s="4" t="s">
        <v>22</v>
      </c>
      <c r="C32" s="5">
        <f>C31</f>
        <v>49.738872520000001</v>
      </c>
      <c r="D32" s="5">
        <f t="shared" ref="D32:M32" si="6">D31</f>
        <v>50</v>
      </c>
      <c r="E32" s="5">
        <f t="shared" si="6"/>
        <v>89</v>
      </c>
      <c r="F32" s="5">
        <f t="shared" si="6"/>
        <v>94</v>
      </c>
      <c r="G32" s="5">
        <f t="shared" si="6"/>
        <v>99</v>
      </c>
      <c r="H32" s="5">
        <f t="shared" si="6"/>
        <v>777272</v>
      </c>
      <c r="I32" s="5">
        <f t="shared" si="6"/>
        <v>1404494</v>
      </c>
      <c r="J32" s="5">
        <f t="shared" si="6"/>
        <v>25792</v>
      </c>
      <c r="K32" s="5">
        <f t="shared" si="6"/>
        <v>156800</v>
      </c>
      <c r="L32" s="5">
        <f t="shared" si="6"/>
        <v>87054464</v>
      </c>
      <c r="M32" s="5">
        <f t="shared" si="6"/>
        <v>157303328</v>
      </c>
    </row>
    <row r="35" spans="1:13" x14ac:dyDescent="0.3">
      <c r="C35" s="1" t="s">
        <v>25</v>
      </c>
    </row>
    <row r="36" spans="1:13" x14ac:dyDescent="0.3">
      <c r="A36" s="1" t="s">
        <v>1</v>
      </c>
      <c r="C36" s="1" t="s">
        <v>8</v>
      </c>
      <c r="H36" s="1" t="s">
        <v>13</v>
      </c>
      <c r="J36" s="1" t="s">
        <v>21</v>
      </c>
      <c r="L36" s="1" t="s">
        <v>9</v>
      </c>
    </row>
    <row r="37" spans="1:13" x14ac:dyDescent="0.3">
      <c r="C37" s="1" t="s">
        <v>7</v>
      </c>
      <c r="D37" s="1" t="s">
        <v>16</v>
      </c>
      <c r="E37" s="1" t="s">
        <v>10</v>
      </c>
      <c r="F37" s="1" t="s">
        <v>11</v>
      </c>
      <c r="G37" s="1" t="s">
        <v>14</v>
      </c>
      <c r="H37" s="1" t="s">
        <v>7</v>
      </c>
      <c r="I37" s="1" t="s">
        <v>12</v>
      </c>
      <c r="J37" s="1" t="s">
        <v>6</v>
      </c>
      <c r="K37" s="1" t="s">
        <v>5</v>
      </c>
      <c r="L37" s="1" t="s">
        <v>7</v>
      </c>
      <c r="M37" s="1" t="s">
        <v>12</v>
      </c>
    </row>
    <row r="38" spans="1:13" x14ac:dyDescent="0.3">
      <c r="A38" s="1">
        <v>0</v>
      </c>
      <c r="B38" s="1" t="s">
        <v>17</v>
      </c>
      <c r="C38" s="1">
        <v>49.478510030000002</v>
      </c>
      <c r="D38" s="1">
        <v>0</v>
      </c>
      <c r="E38" s="1">
        <v>129</v>
      </c>
      <c r="F38" s="1">
        <v>429</v>
      </c>
      <c r="G38" s="1">
        <v>880.5</v>
      </c>
      <c r="H38" s="8">
        <v>10392</v>
      </c>
      <c r="I38" s="8">
        <v>12225</v>
      </c>
      <c r="J38" s="1">
        <v>349</v>
      </c>
      <c r="K38" s="1">
        <v>1904</v>
      </c>
      <c r="L38" s="2">
        <f>H38*$C$3*$C$4</f>
        <v>1163904</v>
      </c>
      <c r="M38" s="2">
        <f>I38*$C$3*$C$4</f>
        <v>1369200</v>
      </c>
    </row>
    <row r="39" spans="1:13" x14ac:dyDescent="0.3">
      <c r="B39" s="1" t="s">
        <v>18</v>
      </c>
      <c r="C39" s="1">
        <v>81.43339254</v>
      </c>
      <c r="D39" s="1">
        <v>0</v>
      </c>
      <c r="E39" s="1">
        <v>221.2</v>
      </c>
      <c r="F39" s="1">
        <v>468.6</v>
      </c>
      <c r="G39" s="1">
        <v>1398.84</v>
      </c>
      <c r="H39" s="8">
        <v>16897</v>
      </c>
      <c r="I39" s="8">
        <v>21330</v>
      </c>
      <c r="J39" s="1">
        <v>563</v>
      </c>
      <c r="K39" s="1">
        <v>3136</v>
      </c>
      <c r="L39" s="2">
        <f t="shared" ref="L39:L60" si="7">H39*$C$3*$C$4</f>
        <v>1892464</v>
      </c>
      <c r="M39" s="2">
        <f t="shared" ref="M39:M60" si="8">I39*$C$3*$C$4</f>
        <v>2388960</v>
      </c>
    </row>
    <row r="40" spans="1:13" x14ac:dyDescent="0.3">
      <c r="B40" s="1" t="s">
        <v>19</v>
      </c>
      <c r="C40" s="1">
        <v>52.142857139999997</v>
      </c>
      <c r="D40" s="1">
        <v>0</v>
      </c>
      <c r="E40" s="1">
        <v>162.6</v>
      </c>
      <c r="F40" s="1">
        <v>360.2</v>
      </c>
      <c r="G40" s="1">
        <v>889.2</v>
      </c>
      <c r="H40" s="8">
        <v>17498</v>
      </c>
      <c r="I40" s="8">
        <v>23167</v>
      </c>
      <c r="J40" s="1">
        <v>567</v>
      </c>
      <c r="K40" s="1">
        <v>3360</v>
      </c>
      <c r="L40" s="2">
        <f t="shared" si="7"/>
        <v>1959776</v>
      </c>
      <c r="M40" s="2">
        <f t="shared" si="8"/>
        <v>2594704</v>
      </c>
    </row>
    <row r="41" spans="1:13" x14ac:dyDescent="0.3">
      <c r="B41" s="4" t="s">
        <v>22</v>
      </c>
      <c r="C41" s="5">
        <f>C38</f>
        <v>49.478510030000002</v>
      </c>
      <c r="D41" s="5">
        <f t="shared" ref="D41:M41" si="9">D38</f>
        <v>0</v>
      </c>
      <c r="E41" s="5">
        <f t="shared" si="9"/>
        <v>129</v>
      </c>
      <c r="F41" s="5">
        <f t="shared" si="9"/>
        <v>429</v>
      </c>
      <c r="G41" s="5">
        <f t="shared" si="9"/>
        <v>880.5</v>
      </c>
      <c r="H41" s="5">
        <f t="shared" si="9"/>
        <v>10392</v>
      </c>
      <c r="I41" s="5">
        <f t="shared" si="9"/>
        <v>12225</v>
      </c>
      <c r="J41" s="5">
        <f t="shared" si="9"/>
        <v>349</v>
      </c>
      <c r="K41" s="5">
        <f t="shared" si="9"/>
        <v>1904</v>
      </c>
      <c r="L41" s="5">
        <f t="shared" si="9"/>
        <v>1163904</v>
      </c>
      <c r="M41" s="5">
        <f t="shared" si="9"/>
        <v>1369200</v>
      </c>
    </row>
    <row r="42" spans="1:13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1">
        <v>5</v>
      </c>
      <c r="B43" s="1" t="s">
        <v>17</v>
      </c>
      <c r="C43" s="1">
        <v>42.940951409999997</v>
      </c>
      <c r="D43" s="1">
        <v>3</v>
      </c>
      <c r="E43" s="1">
        <v>50</v>
      </c>
      <c r="F43" s="1">
        <v>137</v>
      </c>
      <c r="G43" s="1">
        <v>1235.32</v>
      </c>
      <c r="H43" s="8">
        <v>248545</v>
      </c>
      <c r="I43" s="8">
        <v>992063</v>
      </c>
      <c r="J43" s="1">
        <v>7841</v>
      </c>
      <c r="K43" s="1">
        <v>48107</v>
      </c>
      <c r="L43" s="2">
        <f t="shared" si="7"/>
        <v>27837040</v>
      </c>
      <c r="M43" s="2">
        <f t="shared" si="8"/>
        <v>111111056</v>
      </c>
    </row>
    <row r="44" spans="1:13" x14ac:dyDescent="0.3">
      <c r="B44" s="1" t="s">
        <v>18</v>
      </c>
      <c r="C44" s="1">
        <v>11.29097554</v>
      </c>
      <c r="D44" s="1">
        <v>3</v>
      </c>
      <c r="E44" s="1">
        <v>8</v>
      </c>
      <c r="F44" s="1">
        <v>37</v>
      </c>
      <c r="G44" s="1">
        <v>242.42</v>
      </c>
      <c r="H44" s="8">
        <v>119037</v>
      </c>
      <c r="I44" s="8">
        <v>269107</v>
      </c>
      <c r="J44" s="1">
        <v>3557</v>
      </c>
      <c r="K44" s="1">
        <v>21952</v>
      </c>
      <c r="L44" s="2">
        <f t="shared" si="7"/>
        <v>13332144</v>
      </c>
      <c r="M44" s="2">
        <f t="shared" si="8"/>
        <v>30139984</v>
      </c>
    </row>
    <row r="45" spans="1:13" x14ac:dyDescent="0.3">
      <c r="B45" s="1" t="s">
        <v>19</v>
      </c>
      <c r="C45" s="1">
        <v>46.73171026</v>
      </c>
      <c r="D45" s="1">
        <v>3</v>
      </c>
      <c r="E45" s="1">
        <v>61</v>
      </c>
      <c r="F45" s="1">
        <v>166</v>
      </c>
      <c r="G45" s="1">
        <v>1150.1400000000001</v>
      </c>
      <c r="H45" s="8">
        <v>250946</v>
      </c>
      <c r="I45" s="8">
        <v>714286</v>
      </c>
      <c r="J45" s="1">
        <v>8297</v>
      </c>
      <c r="K45" s="1">
        <v>48940</v>
      </c>
      <c r="L45" s="2">
        <f t="shared" si="7"/>
        <v>28105952</v>
      </c>
      <c r="M45" s="2">
        <f t="shared" si="8"/>
        <v>80000032</v>
      </c>
    </row>
    <row r="46" spans="1:13" x14ac:dyDescent="0.3">
      <c r="B46" s="4" t="s">
        <v>22</v>
      </c>
      <c r="C46" s="5">
        <f>C44</f>
        <v>11.29097554</v>
      </c>
      <c r="D46" s="5">
        <f t="shared" ref="D46:M46" si="10">D44</f>
        <v>3</v>
      </c>
      <c r="E46" s="5">
        <f t="shared" si="10"/>
        <v>8</v>
      </c>
      <c r="F46" s="5">
        <f t="shared" si="10"/>
        <v>37</v>
      </c>
      <c r="G46" s="5">
        <f t="shared" si="10"/>
        <v>242.42</v>
      </c>
      <c r="H46" s="5">
        <f t="shared" si="10"/>
        <v>119037</v>
      </c>
      <c r="I46" s="5">
        <f t="shared" si="10"/>
        <v>269107</v>
      </c>
      <c r="J46" s="5">
        <f t="shared" si="10"/>
        <v>3557</v>
      </c>
      <c r="K46" s="5">
        <f t="shared" si="10"/>
        <v>21952</v>
      </c>
      <c r="L46" s="5">
        <f t="shared" si="10"/>
        <v>13332144</v>
      </c>
      <c r="M46" s="5">
        <f t="shared" si="10"/>
        <v>30139984</v>
      </c>
    </row>
    <row r="47" spans="1:13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1">
        <v>10</v>
      </c>
      <c r="B48" s="1" t="s">
        <v>17</v>
      </c>
      <c r="C48" s="1">
        <v>11.888135589999999</v>
      </c>
      <c r="D48" s="1">
        <v>5</v>
      </c>
      <c r="E48" s="1">
        <v>10</v>
      </c>
      <c r="F48" s="1">
        <v>11</v>
      </c>
      <c r="G48" s="1">
        <v>98.64</v>
      </c>
      <c r="H48" s="8">
        <v>271036</v>
      </c>
      <c r="I48" s="8">
        <v>493097</v>
      </c>
      <c r="J48" s="1">
        <v>885</v>
      </c>
      <c r="K48" s="1">
        <v>5040</v>
      </c>
      <c r="L48" s="2">
        <f t="shared" si="7"/>
        <v>30356032</v>
      </c>
      <c r="M48" s="2">
        <f t="shared" si="8"/>
        <v>55226864</v>
      </c>
    </row>
    <row r="49" spans="1:13" x14ac:dyDescent="0.3">
      <c r="B49" s="1" t="s">
        <v>18</v>
      </c>
      <c r="C49" s="1">
        <v>96.963866440000004</v>
      </c>
      <c r="D49" s="1">
        <v>6</v>
      </c>
      <c r="E49" s="1">
        <v>13</v>
      </c>
      <c r="F49" s="1">
        <v>199.1</v>
      </c>
      <c r="G49" s="1">
        <v>3261.29</v>
      </c>
      <c r="H49" s="8">
        <v>453990</v>
      </c>
      <c r="I49" s="8">
        <v>5747126</v>
      </c>
      <c r="J49" s="1">
        <v>13118</v>
      </c>
      <c r="K49" s="1">
        <v>79072</v>
      </c>
      <c r="L49" s="2">
        <f t="shared" si="7"/>
        <v>50846880</v>
      </c>
      <c r="M49" s="2">
        <f t="shared" si="8"/>
        <v>643678112</v>
      </c>
    </row>
    <row r="50" spans="1:13" x14ac:dyDescent="0.3">
      <c r="B50" s="1" t="s">
        <v>19</v>
      </c>
      <c r="C50" s="1">
        <v>17.758488419999999</v>
      </c>
      <c r="D50" s="1">
        <v>6</v>
      </c>
      <c r="E50" s="1">
        <v>10</v>
      </c>
      <c r="F50" s="1">
        <v>46</v>
      </c>
      <c r="G50" s="1">
        <v>310.20999999999998</v>
      </c>
      <c r="H50" s="8">
        <v>426875</v>
      </c>
      <c r="I50" s="8">
        <v>1492537</v>
      </c>
      <c r="J50" s="1">
        <v>14078</v>
      </c>
      <c r="K50" s="1">
        <v>83548</v>
      </c>
      <c r="L50" s="2">
        <f t="shared" si="7"/>
        <v>47810000</v>
      </c>
      <c r="M50" s="2">
        <f t="shared" si="8"/>
        <v>167164144</v>
      </c>
    </row>
    <row r="51" spans="1:13" x14ac:dyDescent="0.3">
      <c r="B51" s="4" t="s">
        <v>22</v>
      </c>
      <c r="C51" s="5">
        <f>C48</f>
        <v>11.888135589999999</v>
      </c>
      <c r="D51" s="5">
        <f t="shared" ref="D51:M51" si="11">D48</f>
        <v>5</v>
      </c>
      <c r="E51" s="5">
        <f t="shared" si="11"/>
        <v>10</v>
      </c>
      <c r="F51" s="5">
        <f t="shared" si="11"/>
        <v>11</v>
      </c>
      <c r="G51" s="5">
        <f t="shared" si="11"/>
        <v>98.64</v>
      </c>
      <c r="H51" s="5">
        <f t="shared" si="11"/>
        <v>271036</v>
      </c>
      <c r="I51" s="5">
        <f t="shared" si="11"/>
        <v>493097</v>
      </c>
      <c r="J51" s="5">
        <f t="shared" si="11"/>
        <v>885</v>
      </c>
      <c r="K51" s="5">
        <f t="shared" si="11"/>
        <v>5040</v>
      </c>
      <c r="L51" s="5">
        <f t="shared" si="11"/>
        <v>30356032</v>
      </c>
      <c r="M51" s="5">
        <f t="shared" si="11"/>
        <v>55226864</v>
      </c>
    </row>
    <row r="52" spans="1:13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1">
        <v>50</v>
      </c>
      <c r="B53" s="1" t="s">
        <v>17</v>
      </c>
      <c r="C53" s="1">
        <v>47.221592829999999</v>
      </c>
      <c r="D53" s="1">
        <v>26</v>
      </c>
      <c r="E53" s="1">
        <v>46</v>
      </c>
      <c r="F53" s="1">
        <v>49</v>
      </c>
      <c r="G53" s="1">
        <v>231.43</v>
      </c>
      <c r="H53" s="8">
        <v>709606</v>
      </c>
      <c r="I53" s="8">
        <v>6849315</v>
      </c>
      <c r="J53" s="1">
        <v>23656</v>
      </c>
      <c r="K53" s="1">
        <v>136752</v>
      </c>
      <c r="L53" s="2">
        <f t="shared" si="7"/>
        <v>79475872</v>
      </c>
      <c r="M53" s="2">
        <f t="shared" si="8"/>
        <v>767123280</v>
      </c>
    </row>
    <row r="54" spans="1:13" x14ac:dyDescent="0.3">
      <c r="B54" s="1" t="s">
        <v>18</v>
      </c>
      <c r="C54" s="1">
        <v>28.307380689999999</v>
      </c>
      <c r="D54" s="1">
        <v>26</v>
      </c>
      <c r="E54" s="1">
        <v>46</v>
      </c>
      <c r="F54" s="1">
        <v>48</v>
      </c>
      <c r="G54" s="1">
        <v>90.34</v>
      </c>
      <c r="H54" s="8">
        <v>706205</v>
      </c>
      <c r="I54" s="8">
        <v>1020408</v>
      </c>
      <c r="J54" s="1">
        <v>10121</v>
      </c>
      <c r="K54" s="1">
        <v>58116</v>
      </c>
      <c r="L54" s="2">
        <f t="shared" si="7"/>
        <v>79094960</v>
      </c>
      <c r="M54" s="2">
        <f t="shared" si="8"/>
        <v>114285696</v>
      </c>
    </row>
    <row r="55" spans="1:13" x14ac:dyDescent="0.3">
      <c r="B55" s="1" t="s">
        <v>19</v>
      </c>
      <c r="C55" s="1">
        <v>27.482256020000001</v>
      </c>
      <c r="D55" s="1">
        <v>26.5</v>
      </c>
      <c r="E55" s="1">
        <v>46</v>
      </c>
      <c r="F55" s="1">
        <v>48</v>
      </c>
      <c r="G55" s="1">
        <v>103.18</v>
      </c>
      <c r="H55" s="8">
        <v>697805</v>
      </c>
      <c r="I55" s="8">
        <v>888099</v>
      </c>
      <c r="J55" s="1">
        <v>7890</v>
      </c>
      <c r="K55" s="1">
        <v>46696</v>
      </c>
      <c r="L55" s="2">
        <f t="shared" si="7"/>
        <v>78154160</v>
      </c>
      <c r="M55" s="2">
        <f t="shared" si="8"/>
        <v>99467088</v>
      </c>
    </row>
    <row r="56" spans="1:13" x14ac:dyDescent="0.3">
      <c r="B56" s="4" t="s">
        <v>22</v>
      </c>
      <c r="C56" s="5">
        <f>C54</f>
        <v>28.307380689999999</v>
      </c>
      <c r="D56" s="5">
        <f t="shared" ref="D56:M56" si="12">D54</f>
        <v>26</v>
      </c>
      <c r="E56" s="5">
        <f t="shared" si="12"/>
        <v>46</v>
      </c>
      <c r="F56" s="5">
        <f t="shared" si="12"/>
        <v>48</v>
      </c>
      <c r="G56" s="5">
        <f t="shared" si="12"/>
        <v>90.34</v>
      </c>
      <c r="H56" s="5">
        <f t="shared" si="12"/>
        <v>706205</v>
      </c>
      <c r="I56" s="5">
        <f t="shared" si="12"/>
        <v>1020408</v>
      </c>
      <c r="J56" s="5">
        <f t="shared" si="12"/>
        <v>10121</v>
      </c>
      <c r="K56" s="5">
        <f t="shared" si="12"/>
        <v>58116</v>
      </c>
      <c r="L56" s="5">
        <f t="shared" si="12"/>
        <v>79094960</v>
      </c>
      <c r="M56" s="5">
        <f t="shared" si="12"/>
        <v>114285696</v>
      </c>
    </row>
    <row r="57" spans="1:13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1">
        <v>100</v>
      </c>
      <c r="B58" s="1" t="s">
        <v>17</v>
      </c>
      <c r="C58" s="1">
        <v>51.475089939999997</v>
      </c>
      <c r="D58" s="1">
        <v>50</v>
      </c>
      <c r="E58" s="1">
        <v>90</v>
      </c>
      <c r="F58" s="1">
        <v>96</v>
      </c>
      <c r="G58" s="1">
        <v>129.27000000000001</v>
      </c>
      <c r="H58" s="8">
        <v>761088</v>
      </c>
      <c r="I58" s="8">
        <v>1612903</v>
      </c>
      <c r="J58" s="1">
        <v>25572</v>
      </c>
      <c r="K58" s="1">
        <v>151972</v>
      </c>
      <c r="L58" s="2">
        <f t="shared" si="7"/>
        <v>85241856</v>
      </c>
      <c r="M58" s="2">
        <f t="shared" si="8"/>
        <v>180645136</v>
      </c>
    </row>
    <row r="59" spans="1:13" x14ac:dyDescent="0.3">
      <c r="B59" s="1" t="s">
        <v>18</v>
      </c>
      <c r="C59" s="1">
        <v>52.499844539999998</v>
      </c>
      <c r="D59" s="1">
        <v>49</v>
      </c>
      <c r="E59" s="1">
        <v>90</v>
      </c>
      <c r="F59" s="1">
        <v>95</v>
      </c>
      <c r="G59" s="1">
        <v>101</v>
      </c>
      <c r="H59" s="8">
        <v>770106</v>
      </c>
      <c r="I59" s="8">
        <v>5617978</v>
      </c>
      <c r="J59" s="1">
        <v>25730</v>
      </c>
      <c r="K59" s="1">
        <v>153316</v>
      </c>
      <c r="L59" s="2">
        <f t="shared" si="7"/>
        <v>86251872</v>
      </c>
      <c r="M59" s="2">
        <f t="shared" si="8"/>
        <v>629213536</v>
      </c>
    </row>
    <row r="60" spans="1:13" x14ac:dyDescent="0.3">
      <c r="B60" s="1" t="s">
        <v>19</v>
      </c>
      <c r="C60" s="1">
        <v>53.439118559999997</v>
      </c>
      <c r="D60" s="1">
        <v>50</v>
      </c>
      <c r="E60" s="1">
        <v>91</v>
      </c>
      <c r="F60" s="1">
        <v>97</v>
      </c>
      <c r="G60" s="1">
        <v>212.59</v>
      </c>
      <c r="H60" s="8">
        <v>751959</v>
      </c>
      <c r="I60" s="8">
        <v>1362398</v>
      </c>
      <c r="J60" s="1">
        <v>25640</v>
      </c>
      <c r="K60" s="1">
        <v>149597</v>
      </c>
      <c r="L60" s="2">
        <f t="shared" si="7"/>
        <v>84219408</v>
      </c>
      <c r="M60" s="2">
        <f t="shared" si="8"/>
        <v>152588576</v>
      </c>
    </row>
    <row r="61" spans="1:13" x14ac:dyDescent="0.3">
      <c r="B61" s="4" t="s">
        <v>22</v>
      </c>
      <c r="C61" s="5">
        <f>C59</f>
        <v>52.499844539999998</v>
      </c>
      <c r="D61" s="5">
        <f t="shared" ref="D61:M61" si="13">D59</f>
        <v>49</v>
      </c>
      <c r="E61" s="5">
        <f t="shared" si="13"/>
        <v>90</v>
      </c>
      <c r="F61" s="5">
        <f t="shared" si="13"/>
        <v>95</v>
      </c>
      <c r="G61" s="5">
        <f t="shared" si="13"/>
        <v>101</v>
      </c>
      <c r="H61" s="5">
        <f t="shared" si="13"/>
        <v>770106</v>
      </c>
      <c r="I61" s="5">
        <f t="shared" si="13"/>
        <v>5617978</v>
      </c>
      <c r="J61" s="5">
        <f t="shared" si="13"/>
        <v>25730</v>
      </c>
      <c r="K61" s="5">
        <f t="shared" si="13"/>
        <v>153316</v>
      </c>
      <c r="L61" s="5">
        <f t="shared" si="13"/>
        <v>86251872</v>
      </c>
      <c r="M61" s="5">
        <f t="shared" si="13"/>
        <v>629213536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opLeftCell="I1" workbookViewId="0">
      <selection activeCell="AD20" sqref="AD20"/>
    </sheetView>
  </sheetViews>
  <sheetFormatPr baseColWidth="10" defaultRowHeight="23" x14ac:dyDescent="0.35"/>
  <cols>
    <col min="1" max="1" width="15.83203125" style="9" customWidth="1"/>
    <col min="2" max="3" width="14.6640625" style="9" customWidth="1"/>
    <col min="4" max="4" width="32" style="9" customWidth="1"/>
    <col min="5" max="7" width="29.83203125" style="9" customWidth="1"/>
    <col min="8" max="8" width="31" style="9" customWidth="1"/>
    <col min="9" max="9" width="29.33203125" style="9" customWidth="1"/>
    <col min="10" max="10" width="28.83203125" style="9" customWidth="1"/>
    <col min="11" max="11" width="27" style="9" customWidth="1"/>
    <col min="12" max="12" width="31.33203125" style="9" customWidth="1"/>
    <col min="13" max="13" width="29.5" style="9" customWidth="1"/>
    <col min="14" max="14" width="30" style="9" customWidth="1"/>
    <col min="15" max="15" width="22.1640625" style="9" customWidth="1"/>
    <col min="16" max="16" width="35.6640625" style="9" customWidth="1"/>
    <col min="17" max="17" width="28" style="9" customWidth="1"/>
    <col min="18" max="18" width="29.6640625" style="9" customWidth="1"/>
    <col min="19" max="19" width="28.6640625" style="9" customWidth="1"/>
    <col min="20" max="20" width="33.6640625" style="9" customWidth="1"/>
    <col min="21" max="21" width="29.6640625" style="9" customWidth="1"/>
    <col min="22" max="22" width="30.33203125" style="9" customWidth="1"/>
    <col min="23" max="23" width="27.33203125" style="9" customWidth="1"/>
    <col min="24" max="26" width="10.83203125" style="9"/>
    <col min="27" max="27" width="79" style="9" customWidth="1"/>
    <col min="28" max="28" width="39.1640625" style="9" customWidth="1"/>
    <col min="29" max="29" width="48" style="9" customWidth="1"/>
    <col min="30" max="30" width="55.83203125" style="9" customWidth="1"/>
    <col min="31" max="31" width="55.6640625" style="9" customWidth="1"/>
    <col min="32" max="16384" width="10.83203125" style="9"/>
  </cols>
  <sheetData>
    <row r="1" spans="1:31" x14ac:dyDescent="0.35">
      <c r="A1" s="9" t="s">
        <v>32</v>
      </c>
    </row>
    <row r="5" spans="1:31" x14ac:dyDescent="0.35">
      <c r="A5" s="1"/>
      <c r="B5" s="1"/>
      <c r="C5" s="1"/>
      <c r="D5" s="1" t="s">
        <v>4</v>
      </c>
      <c r="E5" s="1"/>
      <c r="F5" s="1"/>
      <c r="G5" s="1"/>
      <c r="H5" s="1" t="s">
        <v>37</v>
      </c>
      <c r="I5" s="1"/>
      <c r="J5" s="1"/>
      <c r="K5" s="1"/>
      <c r="L5" s="1" t="s">
        <v>42</v>
      </c>
      <c r="M5" s="1"/>
      <c r="N5" s="1"/>
      <c r="O5" s="1"/>
      <c r="P5" s="1" t="s">
        <v>43</v>
      </c>
      <c r="Q5" s="1"/>
      <c r="R5" s="1"/>
      <c r="S5" s="1"/>
      <c r="T5" s="1" t="s">
        <v>33</v>
      </c>
      <c r="U5" s="1"/>
      <c r="V5" s="1"/>
      <c r="W5" s="1"/>
    </row>
    <row r="6" spans="1:31" x14ac:dyDescent="0.35">
      <c r="A6" s="1" t="s">
        <v>29</v>
      </c>
      <c r="B6" s="1" t="s">
        <v>28</v>
      </c>
      <c r="C6" s="1" t="s">
        <v>34</v>
      </c>
      <c r="D6" s="1" t="s">
        <v>35</v>
      </c>
      <c r="E6" s="1" t="s">
        <v>36</v>
      </c>
      <c r="F6" s="1" t="s">
        <v>30</v>
      </c>
      <c r="G6" s="1" t="s">
        <v>31</v>
      </c>
      <c r="H6" s="1" t="s">
        <v>35</v>
      </c>
      <c r="I6" s="1" t="s">
        <v>36</v>
      </c>
      <c r="J6" s="1" t="s">
        <v>30</v>
      </c>
      <c r="K6" s="1" t="s">
        <v>31</v>
      </c>
      <c r="L6" s="1" t="s">
        <v>35</v>
      </c>
      <c r="M6" s="1" t="s">
        <v>36</v>
      </c>
      <c r="N6" s="1" t="s">
        <v>30</v>
      </c>
      <c r="O6" s="1" t="s">
        <v>31</v>
      </c>
      <c r="P6" s="1" t="s">
        <v>35</v>
      </c>
      <c r="Q6" s="1" t="s">
        <v>36</v>
      </c>
      <c r="R6" s="1" t="s">
        <v>30</v>
      </c>
      <c r="S6" s="1" t="s">
        <v>31</v>
      </c>
      <c r="T6" s="1" t="s">
        <v>35</v>
      </c>
      <c r="U6" s="1" t="s">
        <v>36</v>
      </c>
      <c r="V6" s="1" t="s">
        <v>30</v>
      </c>
      <c r="W6" s="1" t="s">
        <v>31</v>
      </c>
    </row>
    <row r="7" spans="1:31" x14ac:dyDescent="0.35">
      <c r="A7" s="1">
        <v>10</v>
      </c>
      <c r="B7" s="1">
        <f>A7*'ThroughputLatency tradeoff'!$C$4</f>
        <v>40</v>
      </c>
      <c r="C7" s="1">
        <v>1</v>
      </c>
      <c r="D7" s="2">
        <v>1503712</v>
      </c>
      <c r="E7" s="2">
        <v>2098635</v>
      </c>
      <c r="F7" s="2">
        <f>D7*$B$7</f>
        <v>60148480</v>
      </c>
      <c r="G7" s="2">
        <f>E7*$B$7</f>
        <v>83945400</v>
      </c>
      <c r="H7" s="2">
        <v>1481314</v>
      </c>
      <c r="I7" s="2"/>
      <c r="J7" s="2">
        <f>H7*$B$7</f>
        <v>59252560</v>
      </c>
      <c r="K7" s="2"/>
      <c r="L7" s="8">
        <v>82678</v>
      </c>
      <c r="M7" s="2"/>
      <c r="N7" s="2">
        <f>L7*$B$7</f>
        <v>3307120</v>
      </c>
      <c r="O7" s="2"/>
      <c r="P7" s="8">
        <v>7573</v>
      </c>
      <c r="Q7" s="2"/>
      <c r="R7" s="2">
        <f>P7*$B$7</f>
        <v>302920</v>
      </c>
      <c r="S7" s="2"/>
      <c r="T7" s="2">
        <v>83945</v>
      </c>
      <c r="U7" s="2"/>
      <c r="V7" s="2">
        <f>T7*$B$7</f>
        <v>3357800</v>
      </c>
      <c r="W7" s="2"/>
      <c r="Z7" s="1"/>
      <c r="AA7" s="4" t="s">
        <v>56</v>
      </c>
      <c r="AB7" s="1"/>
      <c r="AC7" s="1"/>
      <c r="AD7" s="1"/>
      <c r="AE7" s="1"/>
    </row>
    <row r="8" spans="1:31" x14ac:dyDescent="0.35">
      <c r="A8" s="1"/>
      <c r="B8" s="1"/>
      <c r="C8" s="1">
        <v>2</v>
      </c>
      <c r="D8" s="2">
        <v>1510087</v>
      </c>
      <c r="E8" s="2">
        <v>2316960</v>
      </c>
      <c r="F8" s="2">
        <f t="shared" ref="F8:F9" si="0">D8*$B$7</f>
        <v>60403480</v>
      </c>
      <c r="G8" s="2">
        <f t="shared" ref="G8:G9" si="1">E8*$B$7</f>
        <v>92678400</v>
      </c>
      <c r="H8" s="2">
        <v>1473656</v>
      </c>
      <c r="I8" s="2"/>
      <c r="J8" s="2">
        <f t="shared" ref="J8:J9" si="2">H8*$B$7</f>
        <v>58946240</v>
      </c>
      <c r="K8" s="2"/>
      <c r="L8" s="2"/>
      <c r="M8" s="2"/>
      <c r="N8" s="2"/>
      <c r="O8" s="2"/>
      <c r="P8" s="2"/>
      <c r="Q8" s="2"/>
      <c r="R8" s="2"/>
      <c r="S8" s="2"/>
      <c r="T8" s="2">
        <v>83923</v>
      </c>
      <c r="U8" s="2"/>
      <c r="V8" s="2">
        <f t="shared" ref="V8:V9" si="3">T8*$B$7</f>
        <v>3356920</v>
      </c>
      <c r="W8" s="2"/>
      <c r="Z8" s="1"/>
      <c r="AA8" s="1" t="s">
        <v>50</v>
      </c>
      <c r="AB8" s="1" t="s">
        <v>51</v>
      </c>
      <c r="AC8" s="1" t="s">
        <v>52</v>
      </c>
      <c r="AD8" s="1" t="s">
        <v>53</v>
      </c>
      <c r="AE8" s="1" t="s">
        <v>54</v>
      </c>
    </row>
    <row r="9" spans="1:31" x14ac:dyDescent="0.35">
      <c r="A9" s="1"/>
      <c r="B9" s="1"/>
      <c r="C9" s="1">
        <v>3</v>
      </c>
      <c r="D9" s="2">
        <v>1534102</v>
      </c>
      <c r="E9" s="2">
        <v>2321801</v>
      </c>
      <c r="F9" s="2">
        <f t="shared" si="0"/>
        <v>61364080</v>
      </c>
      <c r="G9" s="2">
        <f t="shared" si="1"/>
        <v>92872040</v>
      </c>
      <c r="H9" s="2">
        <v>1459954</v>
      </c>
      <c r="I9" s="2"/>
      <c r="J9" s="2">
        <f t="shared" si="2"/>
        <v>58398160</v>
      </c>
      <c r="K9" s="2"/>
      <c r="L9" s="2"/>
      <c r="M9" s="2"/>
      <c r="N9" s="2"/>
      <c r="O9" s="2"/>
      <c r="P9" s="2"/>
      <c r="Q9" s="2"/>
      <c r="R9" s="2"/>
      <c r="S9" s="2"/>
      <c r="T9" s="2">
        <v>83386</v>
      </c>
      <c r="U9" s="2"/>
      <c r="V9" s="2">
        <f t="shared" si="3"/>
        <v>3335440</v>
      </c>
      <c r="W9" s="2"/>
      <c r="Z9" s="1">
        <v>40</v>
      </c>
      <c r="AA9" s="2">
        <v>60638680</v>
      </c>
      <c r="AB9" s="2">
        <v>58865653.333333336</v>
      </c>
      <c r="AC9" s="2">
        <v>3307120</v>
      </c>
      <c r="AD9" s="2">
        <v>302920</v>
      </c>
      <c r="AE9" s="2">
        <v>3350053.3333333335</v>
      </c>
    </row>
    <row r="10" spans="1:31" s="10" customFormat="1" x14ac:dyDescent="0.35">
      <c r="A10" s="4"/>
      <c r="B10" s="4"/>
      <c r="C10" s="11" t="s">
        <v>20</v>
      </c>
      <c r="D10" s="5">
        <f>AVERAGE(D7:D9)</f>
        <v>1515967</v>
      </c>
      <c r="E10" s="5">
        <f t="shared" ref="E10:G10" si="4">AVERAGE(E7:E9)</f>
        <v>2245798.6666666665</v>
      </c>
      <c r="F10" s="5">
        <f t="shared" si="4"/>
        <v>60638680</v>
      </c>
      <c r="G10" s="5">
        <f t="shared" si="4"/>
        <v>89831946.666666672</v>
      </c>
      <c r="H10" s="5">
        <f>AVERAGE(H7:H9)</f>
        <v>1471641.3333333333</v>
      </c>
      <c r="I10" s="5"/>
      <c r="J10" s="5">
        <f>AVERAGE(J7:J9)</f>
        <v>58865653.333333336</v>
      </c>
      <c r="K10" s="5"/>
      <c r="L10" s="5">
        <f>AVERAGE(L7:L9)</f>
        <v>82678</v>
      </c>
      <c r="M10" s="5"/>
      <c r="N10" s="5">
        <f>AVERAGE(N7:N9)</f>
        <v>3307120</v>
      </c>
      <c r="O10" s="5"/>
      <c r="P10" s="5">
        <f>AVERAGE(P7:P9)</f>
        <v>7573</v>
      </c>
      <c r="Q10" s="5"/>
      <c r="R10" s="5">
        <f>AVERAGE(R7:R9)</f>
        <v>302920</v>
      </c>
      <c r="S10" s="5"/>
      <c r="T10" s="5">
        <f>AVERAGE(T7:T9)</f>
        <v>83751.333333333328</v>
      </c>
      <c r="U10" s="5"/>
      <c r="V10" s="5">
        <f>AVERAGE(V7:V9)</f>
        <v>3350053.3333333335</v>
      </c>
      <c r="W10" s="5"/>
      <c r="Z10" s="1">
        <v>80</v>
      </c>
      <c r="AA10" s="2">
        <v>120020853.33333333</v>
      </c>
      <c r="AB10" s="2">
        <v>118608346.66666667</v>
      </c>
      <c r="AC10" s="2">
        <v>6582400</v>
      </c>
      <c r="AD10" s="2">
        <v>378400</v>
      </c>
      <c r="AE10" s="2">
        <v>6032106.666666667</v>
      </c>
    </row>
    <row r="11" spans="1:31" x14ac:dyDescent="0.35">
      <c r="A11" s="1">
        <v>20</v>
      </c>
      <c r="B11" s="1">
        <f>A11*'ThroughputLatency tradeoff'!$C$4</f>
        <v>80</v>
      </c>
      <c r="C11" s="1">
        <v>1</v>
      </c>
      <c r="D11" s="2">
        <v>1506532</v>
      </c>
      <c r="E11" s="2">
        <v>2394062</v>
      </c>
      <c r="F11" s="2">
        <f>D11*$B$11</f>
        <v>120522560</v>
      </c>
      <c r="G11" s="2">
        <f>E11*$B$11</f>
        <v>191524960</v>
      </c>
      <c r="H11" s="2">
        <v>1488595</v>
      </c>
      <c r="I11" s="2"/>
      <c r="J11" s="2">
        <f>H11*$B$11</f>
        <v>119087600</v>
      </c>
      <c r="K11" s="2"/>
      <c r="L11" s="8">
        <v>82280</v>
      </c>
      <c r="M11" s="2"/>
      <c r="N11" s="2">
        <f>L11*$B$11</f>
        <v>6582400</v>
      </c>
      <c r="O11" s="2"/>
      <c r="P11" s="8">
        <v>4730</v>
      </c>
      <c r="Q11" s="2"/>
      <c r="R11" s="2">
        <f>P11*$B$11</f>
        <v>378400</v>
      </c>
      <c r="S11" s="2"/>
      <c r="T11" s="2">
        <v>76248</v>
      </c>
      <c r="U11" s="2"/>
      <c r="V11" s="2">
        <f>T11*$B$11</f>
        <v>6099840</v>
      </c>
      <c r="W11" s="2"/>
      <c r="Z11" s="1">
        <v>120</v>
      </c>
      <c r="AA11" s="2">
        <v>182686280</v>
      </c>
      <c r="AB11" s="2">
        <v>177396880</v>
      </c>
      <c r="AC11" s="2">
        <v>9865080</v>
      </c>
      <c r="AD11" s="2">
        <v>573600</v>
      </c>
      <c r="AE11" s="2">
        <v>9067520</v>
      </c>
    </row>
    <row r="12" spans="1:31" x14ac:dyDescent="0.35">
      <c r="A12" s="1"/>
      <c r="B12" s="1"/>
      <c r="C12" s="1">
        <v>2</v>
      </c>
      <c r="D12" s="2">
        <v>1506704</v>
      </c>
      <c r="E12" s="2">
        <v>2435460</v>
      </c>
      <c r="F12" s="2">
        <f t="shared" ref="F12:F13" si="5">D12*$B$11</f>
        <v>120536320</v>
      </c>
      <c r="G12" s="2">
        <f t="shared" ref="G12:G13" si="6">E12*$B$11</f>
        <v>194836800</v>
      </c>
      <c r="H12" s="2">
        <v>1468018</v>
      </c>
      <c r="I12" s="2"/>
      <c r="J12" s="2">
        <f t="shared" ref="J12:J13" si="7">H12*$B$11</f>
        <v>117441440</v>
      </c>
      <c r="K12" s="2"/>
      <c r="L12" s="2"/>
      <c r="M12" s="2"/>
      <c r="N12" s="2"/>
      <c r="O12" s="2"/>
      <c r="P12" s="2"/>
      <c r="Q12" s="2"/>
      <c r="R12" s="2"/>
      <c r="S12" s="2"/>
      <c r="T12" s="2">
        <v>75273</v>
      </c>
      <c r="U12" s="2"/>
      <c r="V12" s="2">
        <f t="shared" ref="V12:V13" si="8">T12*$B$11</f>
        <v>6021840</v>
      </c>
      <c r="W12" s="2"/>
    </row>
    <row r="13" spans="1:31" x14ac:dyDescent="0.35">
      <c r="A13" s="1"/>
      <c r="B13" s="1"/>
      <c r="C13" s="1">
        <v>3</v>
      </c>
      <c r="D13" s="2">
        <v>1487546</v>
      </c>
      <c r="E13" s="2">
        <v>2235136</v>
      </c>
      <c r="F13" s="2">
        <f t="shared" si="5"/>
        <v>119003680</v>
      </c>
      <c r="G13" s="2">
        <f t="shared" si="6"/>
        <v>178810880</v>
      </c>
      <c r="H13" s="2">
        <v>1491200</v>
      </c>
      <c r="I13" s="2"/>
      <c r="J13" s="2">
        <f t="shared" si="7"/>
        <v>119296000</v>
      </c>
      <c r="K13" s="2"/>
      <c r="L13" s="2"/>
      <c r="M13" s="2"/>
      <c r="N13" s="2"/>
      <c r="O13" s="2"/>
      <c r="P13" s="2"/>
      <c r="Q13" s="2"/>
      <c r="R13" s="2"/>
      <c r="S13" s="2"/>
      <c r="T13" s="2">
        <v>74683</v>
      </c>
      <c r="U13" s="2"/>
      <c r="V13" s="2">
        <f t="shared" si="8"/>
        <v>5974640</v>
      </c>
      <c r="W13" s="2"/>
    </row>
    <row r="14" spans="1:31" s="10" customFormat="1" x14ac:dyDescent="0.35">
      <c r="A14" s="4"/>
      <c r="B14" s="4"/>
      <c r="C14" s="11" t="s">
        <v>20</v>
      </c>
      <c r="D14" s="5">
        <f>AVERAGE(D11:D13)</f>
        <v>1500260.6666666667</v>
      </c>
      <c r="E14" s="5">
        <f t="shared" ref="E14:G14" si="9">AVERAGE(E11:E13)</f>
        <v>2354886</v>
      </c>
      <c r="F14" s="5">
        <f t="shared" si="9"/>
        <v>120020853.33333333</v>
      </c>
      <c r="G14" s="5">
        <f t="shared" si="9"/>
        <v>188390880</v>
      </c>
      <c r="H14" s="5">
        <f>AVERAGE(H11:H13)</f>
        <v>1482604.3333333333</v>
      </c>
      <c r="I14" s="5"/>
      <c r="J14" s="5">
        <f>AVERAGE(J11:J13)</f>
        <v>118608346.66666667</v>
      </c>
      <c r="K14" s="5"/>
      <c r="L14" s="5">
        <f>AVERAGE(L11:L13)</f>
        <v>82280</v>
      </c>
      <c r="M14" s="5"/>
      <c r="N14" s="5">
        <f>AVERAGE(N11:N13)</f>
        <v>6582400</v>
      </c>
      <c r="O14" s="5"/>
      <c r="P14" s="5">
        <f>AVERAGE(P11:P13)</f>
        <v>4730</v>
      </c>
      <c r="Q14" s="5"/>
      <c r="R14" s="5">
        <f>AVERAGE(R11:R13)</f>
        <v>378400</v>
      </c>
      <c r="S14" s="5"/>
      <c r="T14" s="5">
        <f>AVERAGE(T11:T13)</f>
        <v>75401.333333333328</v>
      </c>
      <c r="U14" s="5"/>
      <c r="V14" s="5">
        <f>AVERAGE(V11:V13)</f>
        <v>6032106.666666667</v>
      </c>
      <c r="W14" s="5"/>
    </row>
    <row r="15" spans="1:31" x14ac:dyDescent="0.35">
      <c r="A15" s="1">
        <v>30</v>
      </c>
      <c r="B15" s="1">
        <f>A15*'ThroughputLatency tradeoff'!$C$4</f>
        <v>120</v>
      </c>
      <c r="C15" s="1">
        <v>1</v>
      </c>
      <c r="D15" s="2">
        <v>1536936</v>
      </c>
      <c r="E15" s="2">
        <v>2392344</v>
      </c>
      <c r="F15" s="2">
        <f>D15*$B$15</f>
        <v>184432320</v>
      </c>
      <c r="G15" s="2">
        <f>E15*$B$15</f>
        <v>287081280</v>
      </c>
      <c r="H15" s="2">
        <v>1482000</v>
      </c>
      <c r="I15" s="2"/>
      <c r="J15" s="2">
        <f>H15*$B$15</f>
        <v>177840000</v>
      </c>
      <c r="K15" s="2"/>
      <c r="L15" s="8">
        <v>82209</v>
      </c>
      <c r="M15" s="2"/>
      <c r="N15" s="2">
        <f>L15*$B$15</f>
        <v>9865080</v>
      </c>
      <c r="O15" s="2"/>
      <c r="P15" s="8">
        <v>4780</v>
      </c>
      <c r="Q15" s="2"/>
      <c r="R15" s="2">
        <f>P15*$B$15</f>
        <v>573600</v>
      </c>
      <c r="S15" s="2"/>
      <c r="T15" s="2">
        <v>76131</v>
      </c>
      <c r="U15" s="2"/>
      <c r="V15" s="2">
        <f>T15*$B$15</f>
        <v>9135720</v>
      </c>
      <c r="W15" s="2"/>
      <c r="AA15" s="4" t="s">
        <v>55</v>
      </c>
    </row>
    <row r="16" spans="1:31" ht="41" x14ac:dyDescent="0.35">
      <c r="A16" s="1"/>
      <c r="B16" s="1"/>
      <c r="C16" s="1">
        <v>2</v>
      </c>
      <c r="D16" s="2">
        <v>1520711</v>
      </c>
      <c r="E16" s="2">
        <v>2453385</v>
      </c>
      <c r="F16" s="2">
        <f t="shared" ref="F16:F17" si="10">D16*$B$15</f>
        <v>182485320</v>
      </c>
      <c r="G16" s="2">
        <f t="shared" ref="G16:G17" si="11">E16*$B$15</f>
        <v>294406200</v>
      </c>
      <c r="H16" s="2">
        <v>1481764</v>
      </c>
      <c r="I16" s="2"/>
      <c r="J16" s="2">
        <f t="shared" ref="J16:J17" si="12">H16*$B$15</f>
        <v>177811680</v>
      </c>
      <c r="K16" s="2"/>
      <c r="L16" s="2"/>
      <c r="M16" s="2"/>
      <c r="N16" s="2"/>
      <c r="O16" s="2"/>
      <c r="P16" s="2"/>
      <c r="Q16" s="2"/>
      <c r="R16" s="2"/>
      <c r="S16" s="2"/>
      <c r="T16" s="2">
        <v>75360</v>
      </c>
      <c r="U16" s="2"/>
      <c r="V16" s="2">
        <f t="shared" ref="V16:V17" si="13">T16*$B$15</f>
        <v>9043200</v>
      </c>
      <c r="W16" s="2"/>
      <c r="AA16" s="12" t="s">
        <v>61</v>
      </c>
      <c r="AB16" s="2">
        <v>9067520</v>
      </c>
    </row>
    <row r="17" spans="1:30" ht="41" x14ac:dyDescent="0.35">
      <c r="A17" s="1"/>
      <c r="B17" s="1"/>
      <c r="C17" s="1">
        <v>3</v>
      </c>
      <c r="D17" s="2">
        <v>1509510</v>
      </c>
      <c r="E17" s="2">
        <v>2410800</v>
      </c>
      <c r="F17" s="2">
        <f t="shared" si="10"/>
        <v>181141200</v>
      </c>
      <c r="G17" s="2">
        <f t="shared" si="11"/>
        <v>289296000</v>
      </c>
      <c r="H17" s="2">
        <v>1471158</v>
      </c>
      <c r="I17" s="2"/>
      <c r="J17" s="2">
        <f t="shared" si="12"/>
        <v>176538960</v>
      </c>
      <c r="K17" s="2"/>
      <c r="L17" s="2"/>
      <c r="M17" s="2"/>
      <c r="N17" s="2"/>
      <c r="O17" s="2"/>
      <c r="P17" s="2"/>
      <c r="Q17" s="2"/>
      <c r="R17" s="2"/>
      <c r="S17" s="2"/>
      <c r="T17" s="2">
        <v>75197</v>
      </c>
      <c r="U17" s="2"/>
      <c r="V17" s="2">
        <f t="shared" si="13"/>
        <v>9023640</v>
      </c>
      <c r="W17" s="2"/>
      <c r="AA17" s="12" t="s">
        <v>60</v>
      </c>
      <c r="AB17" s="2">
        <v>573600</v>
      </c>
    </row>
    <row r="18" spans="1:30" s="10" customFormat="1" ht="41" x14ac:dyDescent="0.35">
      <c r="A18" s="4"/>
      <c r="B18" s="4"/>
      <c r="C18" s="11" t="s">
        <v>20</v>
      </c>
      <c r="D18" s="5">
        <f>AVERAGE(D15:D17)</f>
        <v>1522385.6666666667</v>
      </c>
      <c r="E18" s="5">
        <f t="shared" ref="E18:G18" si="14">AVERAGE(E15:E17)</f>
        <v>2418843</v>
      </c>
      <c r="F18" s="5">
        <f t="shared" si="14"/>
        <v>182686280</v>
      </c>
      <c r="G18" s="5">
        <f t="shared" si="14"/>
        <v>290261160</v>
      </c>
      <c r="H18" s="5">
        <f>AVERAGE(H15:H17)</f>
        <v>1478307.3333333333</v>
      </c>
      <c r="I18" s="5"/>
      <c r="J18" s="5">
        <f>AVERAGE(J15:J17)</f>
        <v>177396880</v>
      </c>
      <c r="K18" s="5"/>
      <c r="L18" s="5">
        <f>AVERAGE(L15:L17)</f>
        <v>82209</v>
      </c>
      <c r="M18" s="5"/>
      <c r="N18" s="5">
        <f>AVERAGE(N15:N17)</f>
        <v>9865080</v>
      </c>
      <c r="O18" s="5"/>
      <c r="P18" s="5">
        <f>AVERAGE(P15:P17)</f>
        <v>4780</v>
      </c>
      <c r="Q18" s="5"/>
      <c r="R18" s="5">
        <f>AVERAGE(R15:R17)</f>
        <v>573600</v>
      </c>
      <c r="S18" s="5"/>
      <c r="T18" s="5">
        <f>AVERAGE(T15:T17)</f>
        <v>75562.666666666672</v>
      </c>
      <c r="U18" s="5"/>
      <c r="V18" s="5">
        <f>AVERAGE(V15:V17)</f>
        <v>9067520</v>
      </c>
      <c r="W18" s="5"/>
      <c r="AA18" s="12" t="s">
        <v>59</v>
      </c>
      <c r="AB18" s="2">
        <v>9865080</v>
      </c>
    </row>
    <row r="19" spans="1:30" ht="41" x14ac:dyDescent="0.35"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AA19" s="12" t="s">
        <v>58</v>
      </c>
      <c r="AB19" s="2">
        <v>177396880</v>
      </c>
      <c r="AD19" s="9">
        <f>AB19/AB17</f>
        <v>309.26931659693167</v>
      </c>
    </row>
    <row r="20" spans="1:30" ht="41" x14ac:dyDescent="0.35"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AA20" s="12" t="s">
        <v>57</v>
      </c>
      <c r="AB20" s="2">
        <v>182686280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3"/>
  <sheetViews>
    <sheetView topLeftCell="C26" workbookViewId="0">
      <selection activeCell="L38" sqref="L38"/>
    </sheetView>
  </sheetViews>
  <sheetFormatPr baseColWidth="10" defaultRowHeight="20" x14ac:dyDescent="0.3"/>
  <cols>
    <col min="1" max="1" width="15.83203125" style="1" customWidth="1"/>
    <col min="2" max="2" width="16.6640625" style="1" customWidth="1"/>
    <col min="3" max="3" width="20.33203125" style="1" customWidth="1"/>
    <col min="4" max="4" width="33.1640625" style="1" customWidth="1"/>
    <col min="5" max="5" width="30.6640625" style="1" customWidth="1"/>
    <col min="6" max="6" width="27" style="1" customWidth="1"/>
    <col min="7" max="7" width="28.5" style="1" customWidth="1"/>
    <col min="8" max="8" width="35.33203125" style="1" customWidth="1"/>
    <col min="9" max="9" width="29" style="1" customWidth="1"/>
    <col min="10" max="10" width="26.83203125" style="1" customWidth="1"/>
    <col min="11" max="11" width="28.6640625" style="1" customWidth="1"/>
    <col min="12" max="12" width="34" style="1" customWidth="1"/>
    <col min="13" max="14" width="32.6640625" style="1" customWidth="1"/>
    <col min="15" max="15" width="26.5" style="1" customWidth="1"/>
    <col min="16" max="16384" width="10.83203125" style="1"/>
  </cols>
  <sheetData>
    <row r="5" spans="1:15" x14ac:dyDescent="0.3">
      <c r="D5" s="1" t="s">
        <v>4</v>
      </c>
      <c r="G5" s="1" t="s">
        <v>47</v>
      </c>
      <c r="J5" s="1" t="s">
        <v>42</v>
      </c>
      <c r="M5" s="1" t="s">
        <v>62</v>
      </c>
    </row>
    <row r="6" spans="1:15" x14ac:dyDescent="0.3">
      <c r="A6" s="1" t="s">
        <v>29</v>
      </c>
      <c r="B6" s="1" t="s">
        <v>28</v>
      </c>
      <c r="C6" s="1" t="s">
        <v>34</v>
      </c>
      <c r="D6" s="1" t="s">
        <v>44</v>
      </c>
      <c r="E6" s="1" t="s">
        <v>45</v>
      </c>
      <c r="F6" s="1" t="s">
        <v>46</v>
      </c>
      <c r="G6" s="1" t="s">
        <v>44</v>
      </c>
      <c r="H6" s="1" t="s">
        <v>45</v>
      </c>
      <c r="I6" s="1" t="s">
        <v>46</v>
      </c>
      <c r="J6" s="1" t="s">
        <v>44</v>
      </c>
      <c r="K6" s="1" t="s">
        <v>45</v>
      </c>
      <c r="L6" s="1" t="s">
        <v>46</v>
      </c>
      <c r="M6" s="1" t="s">
        <v>44</v>
      </c>
      <c r="N6" s="1" t="s">
        <v>45</v>
      </c>
      <c r="O6" s="1" t="s">
        <v>46</v>
      </c>
    </row>
    <row r="7" spans="1:15" x14ac:dyDescent="0.3">
      <c r="A7" s="1">
        <v>30</v>
      </c>
      <c r="B7" s="1">
        <v>120</v>
      </c>
      <c r="C7" s="1">
        <v>1</v>
      </c>
      <c r="D7" s="2">
        <v>51</v>
      </c>
      <c r="E7" s="2">
        <v>717462</v>
      </c>
      <c r="F7" s="2">
        <f>E7*$B$7</f>
        <v>86095440</v>
      </c>
      <c r="G7" s="2">
        <v>139</v>
      </c>
      <c r="H7" s="2">
        <v>693357</v>
      </c>
      <c r="I7" s="2">
        <f>H7*$B$7</f>
        <v>83202840</v>
      </c>
      <c r="J7" s="2">
        <v>96.12</v>
      </c>
      <c r="K7" s="2">
        <v>71995</v>
      </c>
      <c r="L7" s="2">
        <f>K7*$B$7</f>
        <v>8639400</v>
      </c>
      <c r="M7" s="3">
        <v>50</v>
      </c>
      <c r="N7" s="3">
        <v>2576</v>
      </c>
      <c r="O7" s="2">
        <f>N7*$B$7</f>
        <v>309120</v>
      </c>
    </row>
    <row r="8" spans="1:15" x14ac:dyDescent="0.3">
      <c r="C8" s="1">
        <v>2</v>
      </c>
      <c r="D8" s="2">
        <v>51</v>
      </c>
      <c r="E8" s="2"/>
      <c r="F8" s="2"/>
      <c r="G8" s="2">
        <v>51</v>
      </c>
      <c r="H8" s="2"/>
      <c r="I8" s="2"/>
      <c r="J8" s="2">
        <v>86</v>
      </c>
      <c r="K8" s="2">
        <v>71699</v>
      </c>
      <c r="L8" s="2">
        <f t="shared" ref="L8:L9" si="0">K8*$B$7</f>
        <v>8603880</v>
      </c>
      <c r="M8" s="3">
        <v>52</v>
      </c>
      <c r="N8" s="3">
        <v>2713</v>
      </c>
      <c r="O8" s="2">
        <f t="shared" ref="O8:O9" si="1">N8*$B$7</f>
        <v>325560</v>
      </c>
    </row>
    <row r="9" spans="1:15" x14ac:dyDescent="0.3">
      <c r="C9" s="1">
        <v>3</v>
      </c>
      <c r="D9" s="2">
        <v>50</v>
      </c>
      <c r="E9" s="2"/>
      <c r="F9" s="2"/>
      <c r="G9" s="2">
        <v>51</v>
      </c>
      <c r="H9" s="2"/>
      <c r="I9" s="2"/>
      <c r="J9" s="2">
        <v>79</v>
      </c>
      <c r="K9" s="2">
        <v>71669</v>
      </c>
      <c r="L9" s="2">
        <f t="shared" si="0"/>
        <v>8600280</v>
      </c>
      <c r="M9" s="3">
        <v>51</v>
      </c>
      <c r="N9" s="3">
        <v>2610</v>
      </c>
      <c r="O9" s="2">
        <f t="shared" si="1"/>
        <v>313200</v>
      </c>
    </row>
    <row r="10" spans="1:15" s="4" customFormat="1" x14ac:dyDescent="0.3">
      <c r="C10" s="4" t="s">
        <v>22</v>
      </c>
      <c r="D10" s="5">
        <f>D7</f>
        <v>51</v>
      </c>
      <c r="E10" s="5">
        <f>E7</f>
        <v>717462</v>
      </c>
      <c r="F10" s="5">
        <f>F7</f>
        <v>86095440</v>
      </c>
      <c r="G10" s="5">
        <f t="shared" ref="G10:I10" si="2">G7</f>
        <v>139</v>
      </c>
      <c r="H10" s="5">
        <f t="shared" si="2"/>
        <v>693357</v>
      </c>
      <c r="I10" s="5">
        <f t="shared" si="2"/>
        <v>83202840</v>
      </c>
      <c r="J10" s="5">
        <f>J9</f>
        <v>79</v>
      </c>
      <c r="K10" s="5">
        <f>K9</f>
        <v>71669</v>
      </c>
      <c r="L10" s="5">
        <f>L9</f>
        <v>8600280</v>
      </c>
      <c r="M10" s="5">
        <f>M7</f>
        <v>50</v>
      </c>
      <c r="N10" s="5">
        <f>N7</f>
        <v>2576</v>
      </c>
      <c r="O10" s="5">
        <f>O7</f>
        <v>309120</v>
      </c>
    </row>
    <row r="11" spans="1:15" x14ac:dyDescent="0.3"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3">
      <c r="D12" s="2"/>
      <c r="E12" s="2"/>
      <c r="F12" s="2"/>
      <c r="G12" s="2"/>
      <c r="H12" s="2"/>
      <c r="I12" s="2"/>
      <c r="J12" s="2"/>
      <c r="K12" s="2"/>
      <c r="L12" s="2" t="s">
        <v>63</v>
      </c>
    </row>
    <row r="13" spans="1:15" x14ac:dyDescent="0.3">
      <c r="D13" s="2"/>
      <c r="E13" s="2" t="s">
        <v>48</v>
      </c>
      <c r="G13" s="2"/>
      <c r="H13" s="2" t="s">
        <v>49</v>
      </c>
      <c r="I13" s="2"/>
      <c r="J13" s="2"/>
      <c r="K13" s="2"/>
      <c r="L13" s="1" t="s">
        <v>64</v>
      </c>
      <c r="M13" s="1" t="s">
        <v>65</v>
      </c>
      <c r="N13" s="1" t="s">
        <v>66</v>
      </c>
      <c r="O13" s="1" t="s">
        <v>67</v>
      </c>
    </row>
    <row r="14" spans="1:15" x14ac:dyDescent="0.3">
      <c r="D14" s="2" t="s">
        <v>39</v>
      </c>
      <c r="E14" s="2">
        <v>51</v>
      </c>
      <c r="G14" s="2" t="s">
        <v>39</v>
      </c>
      <c r="H14" s="2">
        <v>86095440</v>
      </c>
      <c r="I14" s="2"/>
      <c r="J14" s="2"/>
      <c r="K14" s="2" t="s">
        <v>39</v>
      </c>
      <c r="L14" s="2">
        <v>26</v>
      </c>
      <c r="M14" s="2">
        <v>46</v>
      </c>
      <c r="N14" s="2">
        <v>48</v>
      </c>
      <c r="O14" s="2">
        <v>51</v>
      </c>
    </row>
    <row r="15" spans="1:15" x14ac:dyDescent="0.3">
      <c r="D15" s="2" t="s">
        <v>40</v>
      </c>
      <c r="E15" s="2">
        <v>139</v>
      </c>
      <c r="G15" s="2" t="s">
        <v>40</v>
      </c>
      <c r="H15" s="2">
        <v>83202840</v>
      </c>
      <c r="I15" s="2"/>
      <c r="J15" s="2"/>
      <c r="K15" s="2" t="s">
        <v>40</v>
      </c>
      <c r="L15" s="2">
        <v>26</v>
      </c>
      <c r="M15" s="2">
        <v>46</v>
      </c>
      <c r="N15" s="2">
        <v>48</v>
      </c>
      <c r="O15" s="2">
        <v>51</v>
      </c>
    </row>
    <row r="16" spans="1:15" x14ac:dyDescent="0.3">
      <c r="D16" s="1" t="s">
        <v>38</v>
      </c>
      <c r="E16" s="2">
        <v>79</v>
      </c>
      <c r="G16" s="1" t="s">
        <v>38</v>
      </c>
      <c r="H16" s="2">
        <v>8600280</v>
      </c>
      <c r="K16" s="1" t="s">
        <v>41</v>
      </c>
      <c r="L16" s="2">
        <v>1</v>
      </c>
      <c r="M16" s="2">
        <v>7</v>
      </c>
      <c r="N16" s="2">
        <v>17</v>
      </c>
      <c r="O16" s="2">
        <v>51</v>
      </c>
    </row>
    <row r="17" spans="4:15" x14ac:dyDescent="0.3">
      <c r="D17" s="1" t="s">
        <v>41</v>
      </c>
      <c r="E17" s="2">
        <f>E14</f>
        <v>51</v>
      </c>
      <c r="G17" s="1" t="s">
        <v>41</v>
      </c>
      <c r="H17" s="2">
        <v>309120</v>
      </c>
    </row>
    <row r="19" spans="4:15" x14ac:dyDescent="0.3">
      <c r="K19" s="2"/>
      <c r="L19" s="2" t="s">
        <v>63</v>
      </c>
    </row>
    <row r="20" spans="4:15" x14ac:dyDescent="0.3">
      <c r="K20" s="2"/>
      <c r="L20" s="1" t="s">
        <v>64</v>
      </c>
      <c r="M20" s="1" t="s">
        <v>65</v>
      </c>
      <c r="N20" s="1" t="s">
        <v>66</v>
      </c>
      <c r="O20" s="1" t="s">
        <v>67</v>
      </c>
    </row>
    <row r="21" spans="4:15" x14ac:dyDescent="0.3">
      <c r="K21" s="2" t="s">
        <v>39</v>
      </c>
      <c r="L21" s="2">
        <f>L14</f>
        <v>26</v>
      </c>
      <c r="M21" s="2">
        <f t="shared" ref="M21:O23" si="3">M14-L14</f>
        <v>20</v>
      </c>
      <c r="N21" s="2">
        <f t="shared" si="3"/>
        <v>2</v>
      </c>
      <c r="O21" s="2">
        <f t="shared" si="3"/>
        <v>3</v>
      </c>
    </row>
    <row r="22" spans="4:15" x14ac:dyDescent="0.3">
      <c r="K22" s="2" t="s">
        <v>40</v>
      </c>
      <c r="L22" s="2">
        <f>L15</f>
        <v>26</v>
      </c>
      <c r="M22" s="2">
        <f t="shared" si="3"/>
        <v>20</v>
      </c>
      <c r="N22" s="2">
        <f t="shared" si="3"/>
        <v>2</v>
      </c>
      <c r="O22" s="2">
        <f t="shared" si="3"/>
        <v>3</v>
      </c>
    </row>
    <row r="23" spans="4:15" x14ac:dyDescent="0.3">
      <c r="K23" s="1" t="s">
        <v>41</v>
      </c>
      <c r="L23" s="2">
        <f>L16</f>
        <v>1</v>
      </c>
      <c r="M23" s="2">
        <f t="shared" si="3"/>
        <v>6</v>
      </c>
      <c r="N23" s="2">
        <f t="shared" si="3"/>
        <v>10</v>
      </c>
      <c r="O23" s="2">
        <f t="shared" si="3"/>
        <v>34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ThroughputLatency tradeoff</vt:lpstr>
      <vt:lpstr>Grep</vt:lpstr>
      <vt:lpstr>Partitioning</vt:lpstr>
    </vt:vector>
  </TitlesOfParts>
  <Company>data Artisans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Tzoumas</dc:creator>
  <cp:lastModifiedBy>Microsoft Office User</cp:lastModifiedBy>
  <dcterms:created xsi:type="dcterms:W3CDTF">2015-07-28T08:53:35Z</dcterms:created>
  <dcterms:modified xsi:type="dcterms:W3CDTF">2015-11-26T17:39:42Z</dcterms:modified>
</cp:coreProperties>
</file>