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tairsterling/Dropbox Google/Dropbox/Alistair-delocalisation/JACS/data/"/>
    </mc:Choice>
  </mc:AlternateContent>
  <xr:revisionPtr revIDLastSave="0" documentId="13_ncr:1_{4A4B38D3-DAE8-F54A-AFB1-0D43410DCCD5}" xr6:coauthVersionLast="47" xr6:coauthVersionMax="47" xr10:uidLastSave="{00000000-0000-0000-0000-000000000000}"/>
  <bookViews>
    <workbookView xWindow="200" yWindow="760" windowWidth="25560" windowHeight="18880" activeTab="5" xr2:uid="{66DEA501-7ED3-D942-A16A-9C3E7027997A}"/>
  </bookViews>
  <sheets>
    <sheet name="Me• addition" sheetId="1" r:id="rId1"/>
    <sheet name="NH2– addition" sheetId="2" r:id="rId2"/>
    <sheet name="CCl3• addition" sheetId="3" r:id="rId3"/>
    <sheet name="Hoz data" sheetId="4" r:id="rId4"/>
    <sheet name="Delocalisation values" sheetId="5" r:id="rId5"/>
    <sheet name="Balanced reactions" sheetId="6" r:id="rId6"/>
    <sheet name="Cycloaddi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7" i="6" l="1"/>
  <c r="E207" i="6"/>
  <c r="F207" i="6"/>
  <c r="G207" i="6"/>
  <c r="H207" i="6"/>
  <c r="C207" i="6"/>
  <c r="D205" i="6"/>
  <c r="E205" i="6"/>
  <c r="F205" i="6"/>
  <c r="G205" i="6"/>
  <c r="H205" i="6"/>
  <c r="C205" i="6"/>
  <c r="C150" i="6"/>
  <c r="C135" i="6"/>
  <c r="C134" i="6"/>
  <c r="C133" i="6"/>
  <c r="E23" i="5"/>
  <c r="E19" i="5"/>
  <c r="E14" i="5"/>
  <c r="E13" i="5"/>
  <c r="E11" i="5"/>
  <c r="E10" i="5"/>
  <c r="E9" i="5"/>
  <c r="E6" i="5"/>
  <c r="E5" i="5"/>
  <c r="E3" i="5"/>
  <c r="E2" i="5"/>
  <c r="C154" i="6"/>
  <c r="D154" i="6"/>
  <c r="E154" i="6"/>
  <c r="F154" i="6"/>
  <c r="G154" i="6"/>
  <c r="H154" i="6"/>
  <c r="C155" i="6"/>
  <c r="D155" i="6"/>
  <c r="E155" i="6"/>
  <c r="F155" i="6"/>
  <c r="G155" i="6"/>
  <c r="H155" i="6"/>
  <c r="C156" i="6"/>
  <c r="D156" i="6"/>
  <c r="E156" i="6"/>
  <c r="F156" i="6"/>
  <c r="G156" i="6"/>
  <c r="H156" i="6"/>
  <c r="C157" i="6"/>
  <c r="D157" i="6"/>
  <c r="E157" i="6"/>
  <c r="F157" i="6"/>
  <c r="G157" i="6"/>
  <c r="H157" i="6"/>
  <c r="C158" i="6"/>
  <c r="D158" i="6"/>
  <c r="E158" i="6"/>
  <c r="F158" i="6"/>
  <c r="G158" i="6"/>
  <c r="H158" i="6"/>
  <c r="C159" i="6"/>
  <c r="D159" i="6"/>
  <c r="E159" i="6"/>
  <c r="F159" i="6"/>
  <c r="G159" i="6"/>
  <c r="H159" i="6"/>
  <c r="C189" i="6"/>
  <c r="D189" i="6"/>
  <c r="E189" i="6"/>
  <c r="F189" i="6"/>
  <c r="G189" i="6"/>
  <c r="H189" i="6"/>
  <c r="C190" i="6"/>
  <c r="D190" i="6"/>
  <c r="E190" i="6"/>
  <c r="F190" i="6"/>
  <c r="G190" i="6"/>
  <c r="H190" i="6"/>
  <c r="C191" i="6"/>
  <c r="D191" i="6"/>
  <c r="E191" i="6"/>
  <c r="F191" i="6"/>
  <c r="G191" i="6"/>
  <c r="H191" i="6"/>
  <c r="C192" i="6"/>
  <c r="D192" i="6"/>
  <c r="E192" i="6"/>
  <c r="F192" i="6"/>
  <c r="G192" i="6"/>
  <c r="H192" i="6"/>
  <c r="D44" i="7" l="1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3" i="7"/>
  <c r="J4" i="7"/>
  <c r="C67" i="7"/>
  <c r="E67" i="7"/>
  <c r="G67" i="7"/>
  <c r="C68" i="7"/>
  <c r="E68" i="7"/>
  <c r="G68" i="7"/>
  <c r="C69" i="7"/>
  <c r="E69" i="7"/>
  <c r="G69" i="7"/>
  <c r="E66" i="7"/>
  <c r="G66" i="7"/>
  <c r="C66" i="7"/>
  <c r="C65" i="7"/>
  <c r="E65" i="7"/>
  <c r="G65" i="7"/>
  <c r="E64" i="7"/>
  <c r="G64" i="7"/>
  <c r="C64" i="7"/>
  <c r="E62" i="7"/>
  <c r="G62" i="7"/>
  <c r="E63" i="7"/>
  <c r="D85" i="7" s="1"/>
  <c r="F85" i="7" s="1"/>
  <c r="G63" i="7"/>
  <c r="C63" i="7"/>
  <c r="C62" i="7"/>
  <c r="C61" i="7"/>
  <c r="E61" i="7"/>
  <c r="G61" i="7"/>
  <c r="E60" i="7"/>
  <c r="G60" i="7"/>
  <c r="C60" i="7"/>
  <c r="C59" i="7"/>
  <c r="E59" i="7"/>
  <c r="G59" i="7"/>
  <c r="E58" i="7"/>
  <c r="G58" i="7"/>
  <c r="C58" i="7"/>
  <c r="C57" i="7"/>
  <c r="E57" i="7"/>
  <c r="D82" i="7" s="1"/>
  <c r="F82" i="7" s="1"/>
  <c r="G57" i="7"/>
  <c r="E56" i="7"/>
  <c r="G56" i="7"/>
  <c r="C56" i="7"/>
  <c r="C55" i="7"/>
  <c r="E55" i="7"/>
  <c r="G55" i="7"/>
  <c r="E54" i="7"/>
  <c r="G54" i="7"/>
  <c r="C54" i="7"/>
  <c r="C53" i="7"/>
  <c r="E53" i="7"/>
  <c r="G53" i="7"/>
  <c r="G52" i="7"/>
  <c r="E52" i="7"/>
  <c r="C52" i="7"/>
  <c r="E50" i="7"/>
  <c r="G50" i="7"/>
  <c r="E51" i="7"/>
  <c r="G51" i="7"/>
  <c r="C51" i="7"/>
  <c r="C50" i="7"/>
  <c r="C49" i="7"/>
  <c r="E49" i="7"/>
  <c r="G49" i="7"/>
  <c r="E48" i="7"/>
  <c r="G48" i="7"/>
  <c r="C48" i="7"/>
  <c r="C47" i="7"/>
  <c r="E47" i="7"/>
  <c r="G47" i="7"/>
  <c r="E46" i="7"/>
  <c r="C76" i="7" s="1"/>
  <c r="G46" i="7"/>
  <c r="C46" i="7"/>
  <c r="E45" i="7"/>
  <c r="G45" i="7"/>
  <c r="C45" i="7"/>
  <c r="C44" i="7"/>
  <c r="E44" i="7"/>
  <c r="G44" i="7"/>
  <c r="J7" i="7"/>
  <c r="J10" i="7"/>
  <c r="E79" i="7" s="1"/>
  <c r="G79" i="7" s="1"/>
  <c r="J15" i="7"/>
  <c r="J18" i="7"/>
  <c r="J21" i="7"/>
  <c r="J24" i="7"/>
  <c r="J27" i="7"/>
  <c r="J32" i="7"/>
  <c r="J35" i="7"/>
  <c r="E88" i="7" s="1"/>
  <c r="G88" i="7" s="1"/>
  <c r="E77" i="7" l="1"/>
  <c r="G77" i="7" s="1"/>
  <c r="F64" i="7"/>
  <c r="E85" i="7"/>
  <c r="G85" i="7" s="1"/>
  <c r="E86" i="7"/>
  <c r="G86" i="7" s="1"/>
  <c r="E81" i="7"/>
  <c r="G81" i="7" s="1"/>
  <c r="F63" i="7"/>
  <c r="F56" i="7"/>
  <c r="E83" i="7"/>
  <c r="G83" i="7" s="1"/>
  <c r="F65" i="7"/>
  <c r="F59" i="7"/>
  <c r="F58" i="7"/>
  <c r="D76" i="7"/>
  <c r="F76" i="7" s="1"/>
  <c r="E76" i="7"/>
  <c r="G76" i="7" s="1"/>
  <c r="E84" i="7"/>
  <c r="G84" i="7" s="1"/>
  <c r="C81" i="7"/>
  <c r="C83" i="7"/>
  <c r="E82" i="7"/>
  <c r="G82" i="7" s="1"/>
  <c r="E78" i="7"/>
  <c r="G78" i="7" s="1"/>
  <c r="F53" i="7"/>
  <c r="F47" i="7"/>
  <c r="E87" i="7"/>
  <c r="G87" i="7" s="1"/>
  <c r="E80" i="7"/>
  <c r="G80" i="7" s="1"/>
  <c r="C77" i="7"/>
  <c r="C88" i="7"/>
  <c r="C84" i="7"/>
  <c r="C79" i="7"/>
  <c r="C78" i="7"/>
  <c r="C86" i="7"/>
  <c r="C80" i="7"/>
  <c r="D81" i="7"/>
  <c r="F81" i="7" s="1"/>
  <c r="C85" i="7"/>
  <c r="D77" i="7"/>
  <c r="F77" i="7" s="1"/>
  <c r="D79" i="7"/>
  <c r="F79" i="7" s="1"/>
  <c r="C82" i="7"/>
  <c r="D88" i="7"/>
  <c r="F88" i="7" s="1"/>
  <c r="C87" i="7"/>
  <c r="D84" i="7"/>
  <c r="F84" i="7" s="1"/>
  <c r="F48" i="7"/>
  <c r="D78" i="7"/>
  <c r="F78" i="7" s="1"/>
  <c r="D86" i="7"/>
  <c r="F86" i="7" s="1"/>
  <c r="D87" i="7"/>
  <c r="F87" i="7" s="1"/>
  <c r="F54" i="7"/>
  <c r="F52" i="7"/>
  <c r="F46" i="7"/>
  <c r="D80" i="7"/>
  <c r="F80" i="7" s="1"/>
  <c r="D83" i="7"/>
  <c r="F83" i="7" s="1"/>
  <c r="F55" i="7"/>
  <c r="F57" i="7"/>
  <c r="F68" i="7"/>
  <c r="F62" i="7"/>
  <c r="F67" i="7"/>
  <c r="F61" i="7"/>
  <c r="F50" i="7"/>
  <c r="F44" i="7"/>
  <c r="F51" i="7"/>
  <c r="F66" i="7"/>
  <c r="F60" i="7"/>
  <c r="F49" i="7"/>
  <c r="F45" i="7"/>
  <c r="F69" i="7"/>
  <c r="H213" i="6"/>
  <c r="G213" i="6"/>
  <c r="F213" i="6"/>
  <c r="E213" i="6"/>
  <c r="D213" i="6"/>
  <c r="C213" i="6"/>
  <c r="H212" i="6"/>
  <c r="G212" i="6"/>
  <c r="F212" i="6"/>
  <c r="E212" i="6"/>
  <c r="D212" i="6"/>
  <c r="C212" i="6"/>
  <c r="H211" i="6"/>
  <c r="G211" i="6"/>
  <c r="F211" i="6"/>
  <c r="E211" i="6"/>
  <c r="D211" i="6"/>
  <c r="C211" i="6"/>
  <c r="H210" i="6"/>
  <c r="G210" i="6"/>
  <c r="F210" i="6"/>
  <c r="E210" i="6"/>
  <c r="D210" i="6"/>
  <c r="C210" i="6"/>
  <c r="H209" i="6"/>
  <c r="G209" i="6"/>
  <c r="F209" i="6"/>
  <c r="E209" i="6"/>
  <c r="D209" i="6"/>
  <c r="C209" i="6"/>
  <c r="H208" i="6"/>
  <c r="G208" i="6"/>
  <c r="F208" i="6"/>
  <c r="E208" i="6"/>
  <c r="D208" i="6"/>
  <c r="C208" i="6"/>
  <c r="H206" i="6"/>
  <c r="G206" i="6"/>
  <c r="F206" i="6"/>
  <c r="E206" i="6"/>
  <c r="D206" i="6"/>
  <c r="C206" i="6"/>
  <c r="H204" i="6"/>
  <c r="G204" i="6"/>
  <c r="F204" i="6"/>
  <c r="E204" i="6"/>
  <c r="D204" i="6"/>
  <c r="C204" i="6"/>
  <c r="H203" i="6"/>
  <c r="G203" i="6"/>
  <c r="F203" i="6"/>
  <c r="E203" i="6"/>
  <c r="D203" i="6"/>
  <c r="C203" i="6"/>
  <c r="H202" i="6"/>
  <c r="G202" i="6"/>
  <c r="F202" i="6"/>
  <c r="E202" i="6"/>
  <c r="D202" i="6"/>
  <c r="C202" i="6"/>
  <c r="H201" i="6"/>
  <c r="G201" i="6"/>
  <c r="F201" i="6"/>
  <c r="E201" i="6"/>
  <c r="D201" i="6"/>
  <c r="C201" i="6"/>
  <c r="H200" i="6"/>
  <c r="G200" i="6"/>
  <c r="F200" i="6"/>
  <c r="E200" i="6"/>
  <c r="D200" i="6"/>
  <c r="C200" i="6"/>
  <c r="H199" i="6"/>
  <c r="G199" i="6"/>
  <c r="F199" i="6"/>
  <c r="E199" i="6"/>
  <c r="D199" i="6"/>
  <c r="C199" i="6"/>
  <c r="H198" i="6"/>
  <c r="G198" i="6"/>
  <c r="F198" i="6"/>
  <c r="E198" i="6"/>
  <c r="D198" i="6"/>
  <c r="C198" i="6"/>
  <c r="H197" i="6"/>
  <c r="G197" i="6"/>
  <c r="F197" i="6"/>
  <c r="E197" i="6"/>
  <c r="D197" i="6"/>
  <c r="C197" i="6"/>
  <c r="H196" i="6"/>
  <c r="G196" i="6"/>
  <c r="F196" i="6"/>
  <c r="E196" i="6"/>
  <c r="D196" i="6"/>
  <c r="C196" i="6"/>
  <c r="H195" i="6"/>
  <c r="G195" i="6"/>
  <c r="F195" i="6"/>
  <c r="E195" i="6"/>
  <c r="D195" i="6"/>
  <c r="C195" i="6"/>
  <c r="H194" i="6"/>
  <c r="G194" i="6"/>
  <c r="F194" i="6"/>
  <c r="E194" i="6"/>
  <c r="D194" i="6"/>
  <c r="C194" i="6"/>
  <c r="H193" i="6"/>
  <c r="G193" i="6"/>
  <c r="F193" i="6"/>
  <c r="E193" i="6"/>
  <c r="D193" i="6"/>
  <c r="C193" i="6"/>
  <c r="H188" i="6"/>
  <c r="G188" i="6"/>
  <c r="F188" i="6"/>
  <c r="E188" i="6"/>
  <c r="D188" i="6"/>
  <c r="C188" i="6"/>
  <c r="H187" i="6"/>
  <c r="G187" i="6"/>
  <c r="F187" i="6"/>
  <c r="E187" i="6"/>
  <c r="D187" i="6"/>
  <c r="C187" i="6"/>
  <c r="H186" i="6"/>
  <c r="G186" i="6"/>
  <c r="F186" i="6"/>
  <c r="E186" i="6"/>
  <c r="D186" i="6"/>
  <c r="C186" i="6"/>
  <c r="H185" i="6"/>
  <c r="G185" i="6"/>
  <c r="F185" i="6"/>
  <c r="E185" i="6"/>
  <c r="D185" i="6"/>
  <c r="C185" i="6"/>
  <c r="H184" i="6"/>
  <c r="G184" i="6"/>
  <c r="F184" i="6"/>
  <c r="E184" i="6"/>
  <c r="D184" i="6"/>
  <c r="C184" i="6"/>
  <c r="H183" i="6"/>
  <c r="G183" i="6"/>
  <c r="F183" i="6"/>
  <c r="E183" i="6"/>
  <c r="D183" i="6"/>
  <c r="C183" i="6"/>
  <c r="H182" i="6"/>
  <c r="G182" i="6"/>
  <c r="F182" i="6"/>
  <c r="E182" i="6"/>
  <c r="D182" i="6"/>
  <c r="C182" i="6"/>
  <c r="H181" i="6"/>
  <c r="G181" i="6"/>
  <c r="F181" i="6"/>
  <c r="E181" i="6"/>
  <c r="D181" i="6"/>
  <c r="C181" i="6"/>
  <c r="H180" i="6"/>
  <c r="G180" i="6"/>
  <c r="F180" i="6"/>
  <c r="E180" i="6"/>
  <c r="D180" i="6"/>
  <c r="C180" i="6"/>
  <c r="H179" i="6"/>
  <c r="G179" i="6"/>
  <c r="F179" i="6"/>
  <c r="E179" i="6"/>
  <c r="D179" i="6"/>
  <c r="C179" i="6"/>
  <c r="H178" i="6"/>
  <c r="G178" i="6"/>
  <c r="F178" i="6"/>
  <c r="E178" i="6"/>
  <c r="D178" i="6"/>
  <c r="C178" i="6"/>
  <c r="H177" i="6"/>
  <c r="G177" i="6"/>
  <c r="F177" i="6"/>
  <c r="E177" i="6"/>
  <c r="D177" i="6"/>
  <c r="C177" i="6"/>
  <c r="H176" i="6"/>
  <c r="G176" i="6"/>
  <c r="F176" i="6"/>
  <c r="E176" i="6"/>
  <c r="D176" i="6"/>
  <c r="C176" i="6"/>
  <c r="H175" i="6"/>
  <c r="G175" i="6"/>
  <c r="F175" i="6"/>
  <c r="E175" i="6"/>
  <c r="D175" i="6"/>
  <c r="C175" i="6"/>
  <c r="H174" i="6"/>
  <c r="G174" i="6"/>
  <c r="F174" i="6"/>
  <c r="E174" i="6"/>
  <c r="D174" i="6"/>
  <c r="C174" i="6"/>
  <c r="H173" i="6"/>
  <c r="G173" i="6"/>
  <c r="F173" i="6"/>
  <c r="E173" i="6"/>
  <c r="D173" i="6"/>
  <c r="C173" i="6"/>
  <c r="H172" i="6"/>
  <c r="G172" i="6"/>
  <c r="F172" i="6"/>
  <c r="E172" i="6"/>
  <c r="D172" i="6"/>
  <c r="C172" i="6"/>
  <c r="H171" i="6"/>
  <c r="G171" i="6"/>
  <c r="F171" i="6"/>
  <c r="E171" i="6"/>
  <c r="D171" i="6"/>
  <c r="C171" i="6"/>
  <c r="H170" i="6"/>
  <c r="G170" i="6"/>
  <c r="F170" i="6"/>
  <c r="E170" i="6"/>
  <c r="D170" i="6"/>
  <c r="C170" i="6"/>
  <c r="H169" i="6"/>
  <c r="G169" i="6"/>
  <c r="F169" i="6"/>
  <c r="E169" i="6"/>
  <c r="D169" i="6"/>
  <c r="C169" i="6"/>
  <c r="H168" i="6"/>
  <c r="G168" i="6"/>
  <c r="F168" i="6"/>
  <c r="E168" i="6"/>
  <c r="D168" i="6"/>
  <c r="C168" i="6"/>
  <c r="H167" i="6"/>
  <c r="G167" i="6"/>
  <c r="F167" i="6"/>
  <c r="E167" i="6"/>
  <c r="D167" i="6"/>
  <c r="C167" i="6"/>
  <c r="H166" i="6"/>
  <c r="G166" i="6"/>
  <c r="F166" i="6"/>
  <c r="E166" i="6"/>
  <c r="D166" i="6"/>
  <c r="C166" i="6"/>
  <c r="H165" i="6"/>
  <c r="G165" i="6"/>
  <c r="F165" i="6"/>
  <c r="E165" i="6"/>
  <c r="D165" i="6"/>
  <c r="C165" i="6"/>
  <c r="H164" i="6"/>
  <c r="G164" i="6"/>
  <c r="F164" i="6"/>
  <c r="E164" i="6"/>
  <c r="D164" i="6"/>
  <c r="C164" i="6"/>
  <c r="H163" i="6"/>
  <c r="G163" i="6"/>
  <c r="F163" i="6"/>
  <c r="E163" i="6"/>
  <c r="D163" i="6"/>
  <c r="C163" i="6"/>
  <c r="H162" i="6"/>
  <c r="G162" i="6"/>
  <c r="F162" i="6"/>
  <c r="E162" i="6"/>
  <c r="D162" i="6"/>
  <c r="C162" i="6"/>
  <c r="H161" i="6"/>
  <c r="G161" i="6"/>
  <c r="F161" i="6"/>
  <c r="E161" i="6"/>
  <c r="D161" i="6"/>
  <c r="C161" i="6"/>
  <c r="H160" i="6"/>
  <c r="G160" i="6"/>
  <c r="F160" i="6"/>
  <c r="E160" i="6"/>
  <c r="D160" i="6"/>
  <c r="C160" i="6"/>
  <c r="H153" i="6"/>
  <c r="G153" i="6"/>
  <c r="F153" i="6"/>
  <c r="E153" i="6"/>
  <c r="D153" i="6"/>
  <c r="C153" i="6"/>
  <c r="H152" i="6"/>
  <c r="G152" i="6"/>
  <c r="F152" i="6"/>
  <c r="E152" i="6"/>
  <c r="D152" i="6"/>
  <c r="C152" i="6"/>
  <c r="H151" i="6"/>
  <c r="G151" i="6"/>
  <c r="F151" i="6"/>
  <c r="E151" i="6"/>
  <c r="D151" i="6"/>
  <c r="C151" i="6"/>
  <c r="H150" i="6"/>
  <c r="G150" i="6"/>
  <c r="F150" i="6"/>
  <c r="E150" i="6"/>
  <c r="D150" i="6"/>
  <c r="H149" i="6"/>
  <c r="G149" i="6"/>
  <c r="F149" i="6"/>
  <c r="E149" i="6"/>
  <c r="D149" i="6"/>
  <c r="C149" i="6"/>
  <c r="H148" i="6"/>
  <c r="G148" i="6"/>
  <c r="F148" i="6"/>
  <c r="E148" i="6"/>
  <c r="D148" i="6"/>
  <c r="C148" i="6"/>
  <c r="H147" i="6"/>
  <c r="G147" i="6"/>
  <c r="F147" i="6"/>
  <c r="E147" i="6"/>
  <c r="D147" i="6"/>
  <c r="C147" i="6"/>
  <c r="H146" i="6"/>
  <c r="G146" i="6"/>
  <c r="F146" i="6"/>
  <c r="E146" i="6"/>
  <c r="D146" i="6"/>
  <c r="C146" i="6"/>
  <c r="H145" i="6"/>
  <c r="G145" i="6"/>
  <c r="F145" i="6"/>
  <c r="E145" i="6"/>
  <c r="D145" i="6"/>
  <c r="C145" i="6"/>
  <c r="H144" i="6"/>
  <c r="G144" i="6"/>
  <c r="F144" i="6"/>
  <c r="E144" i="6"/>
  <c r="D144" i="6"/>
  <c r="C144" i="6"/>
  <c r="H143" i="6"/>
  <c r="G143" i="6"/>
  <c r="F143" i="6"/>
  <c r="E143" i="6"/>
  <c r="D143" i="6"/>
  <c r="C143" i="6"/>
  <c r="H142" i="6"/>
  <c r="G142" i="6"/>
  <c r="F142" i="6"/>
  <c r="E142" i="6"/>
  <c r="D142" i="6"/>
  <c r="C142" i="6"/>
  <c r="H141" i="6"/>
  <c r="G141" i="6"/>
  <c r="F141" i="6"/>
  <c r="E141" i="6"/>
  <c r="D141" i="6"/>
  <c r="C141" i="6"/>
  <c r="H140" i="6"/>
  <c r="G140" i="6"/>
  <c r="F140" i="6"/>
  <c r="E140" i="6"/>
  <c r="D140" i="6"/>
  <c r="C140" i="6"/>
  <c r="H139" i="6"/>
  <c r="G139" i="6"/>
  <c r="F139" i="6"/>
  <c r="E139" i="6"/>
  <c r="D139" i="6"/>
  <c r="C139" i="6"/>
  <c r="H138" i="6"/>
  <c r="G138" i="6"/>
  <c r="F138" i="6"/>
  <c r="E138" i="6"/>
  <c r="D138" i="6"/>
  <c r="C138" i="6"/>
  <c r="H137" i="6"/>
  <c r="G137" i="6"/>
  <c r="F137" i="6"/>
  <c r="E137" i="6"/>
  <c r="D137" i="6"/>
  <c r="C137" i="6"/>
  <c r="H136" i="6"/>
  <c r="G136" i="6"/>
  <c r="F136" i="6"/>
  <c r="E136" i="6"/>
  <c r="D136" i="6"/>
  <c r="C136" i="6"/>
  <c r="H135" i="6"/>
  <c r="G135" i="6"/>
  <c r="F135" i="6"/>
  <c r="E135" i="6"/>
  <c r="D135" i="6"/>
  <c r="H134" i="6"/>
  <c r="G134" i="6"/>
  <c r="F134" i="6"/>
  <c r="E134" i="6"/>
  <c r="D134" i="6"/>
  <c r="H133" i="6"/>
  <c r="G133" i="6"/>
  <c r="F133" i="6"/>
  <c r="E133" i="6"/>
  <c r="D133" i="6"/>
  <c r="K21" i="4"/>
  <c r="L21" i="4" s="1"/>
  <c r="K22" i="4"/>
  <c r="L22" i="4" s="1"/>
  <c r="K23" i="4"/>
  <c r="L23" i="4" s="1"/>
  <c r="K24" i="4"/>
  <c r="L24" i="4"/>
  <c r="G2" i="4" l="1"/>
  <c r="H2" i="4" s="1"/>
  <c r="B22" i="5" l="1"/>
  <c r="K20" i="4" l="1"/>
  <c r="L20" i="4" s="1"/>
  <c r="G20" i="4"/>
  <c r="H20" i="4" s="1"/>
  <c r="K19" i="4"/>
  <c r="L19" i="4" s="1"/>
  <c r="G19" i="4"/>
  <c r="H19" i="4" s="1"/>
  <c r="K18" i="4"/>
  <c r="L18" i="4" s="1"/>
  <c r="G18" i="4"/>
  <c r="H18" i="4" s="1"/>
  <c r="K17" i="4"/>
  <c r="L17" i="4" s="1"/>
  <c r="G17" i="4"/>
  <c r="H17" i="4" s="1"/>
  <c r="K16" i="4"/>
  <c r="L16" i="4" s="1"/>
  <c r="I16" i="4"/>
  <c r="G16" i="4"/>
  <c r="H16" i="4" s="1"/>
  <c r="K15" i="4"/>
  <c r="L15" i="4" s="1"/>
  <c r="G15" i="4"/>
  <c r="H15" i="4" s="1"/>
  <c r="K14" i="4"/>
  <c r="L14" i="4" s="1"/>
  <c r="G14" i="4"/>
  <c r="H14" i="4" s="1"/>
  <c r="K13" i="4"/>
  <c r="L13" i="4" s="1"/>
  <c r="G13" i="4"/>
  <c r="H13" i="4" s="1"/>
  <c r="K12" i="4"/>
  <c r="L12" i="4" s="1"/>
  <c r="G12" i="4"/>
  <c r="H12" i="4" s="1"/>
  <c r="K11" i="4"/>
  <c r="L11" i="4" s="1"/>
  <c r="G11" i="4"/>
  <c r="H11" i="4" s="1"/>
  <c r="K10" i="4"/>
  <c r="L10" i="4" s="1"/>
  <c r="G10" i="4"/>
  <c r="H10" i="4" s="1"/>
  <c r="K9" i="4"/>
  <c r="L9" i="4" s="1"/>
  <c r="G9" i="4"/>
  <c r="H9" i="4" s="1"/>
  <c r="K8" i="4"/>
  <c r="L8" i="4" s="1"/>
  <c r="G8" i="4"/>
  <c r="H8" i="4" s="1"/>
  <c r="K7" i="4"/>
  <c r="L7" i="4" s="1"/>
  <c r="G7" i="4"/>
  <c r="H7" i="4" s="1"/>
  <c r="K6" i="4"/>
  <c r="L6" i="4" s="1"/>
  <c r="G6" i="4"/>
  <c r="H6" i="4" s="1"/>
  <c r="K5" i="4"/>
  <c r="L5" i="4" s="1"/>
  <c r="G5" i="4"/>
  <c r="H5" i="4" s="1"/>
  <c r="K4" i="4"/>
  <c r="L4" i="4" s="1"/>
  <c r="G4" i="4"/>
  <c r="H4" i="4" s="1"/>
  <c r="K3" i="4"/>
  <c r="L3" i="4" s="1"/>
  <c r="G3" i="4"/>
  <c r="H3" i="4" s="1"/>
  <c r="K2" i="4"/>
  <c r="L2" i="4" s="1"/>
  <c r="K16" i="3" l="1"/>
  <c r="K12" i="3"/>
  <c r="K8" i="3"/>
  <c r="I27" i="3"/>
  <c r="I24" i="3"/>
  <c r="I21" i="3"/>
  <c r="J16" i="3"/>
  <c r="J12" i="3"/>
  <c r="J8" i="3"/>
  <c r="F8" i="3"/>
  <c r="G8" i="3"/>
  <c r="G21" i="3" s="1"/>
  <c r="C21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H21" i="3"/>
  <c r="E21" i="3"/>
  <c r="D21" i="3"/>
  <c r="K15" i="3"/>
  <c r="J15" i="3"/>
  <c r="K14" i="3"/>
  <c r="K27" i="3" s="1"/>
  <c r="J14" i="3"/>
  <c r="K13" i="3"/>
  <c r="J13" i="3"/>
  <c r="K11" i="3"/>
  <c r="J11" i="3"/>
  <c r="K10" i="3"/>
  <c r="J10" i="3"/>
  <c r="K9" i="3"/>
  <c r="J9" i="3"/>
  <c r="F21" i="3"/>
  <c r="K7" i="3"/>
  <c r="J7" i="3"/>
  <c r="K6" i="3"/>
  <c r="J6" i="3"/>
  <c r="K5" i="3"/>
  <c r="J5" i="3"/>
  <c r="K4" i="3"/>
  <c r="J4" i="3"/>
  <c r="K3" i="3"/>
  <c r="J3" i="3"/>
  <c r="I70" i="2"/>
  <c r="H70" i="2"/>
  <c r="G70" i="2"/>
  <c r="F70" i="2"/>
  <c r="E70" i="2"/>
  <c r="D70" i="2"/>
  <c r="C70" i="2"/>
  <c r="I69" i="2"/>
  <c r="H69" i="2"/>
  <c r="G69" i="2"/>
  <c r="F69" i="2"/>
  <c r="E69" i="2"/>
  <c r="D69" i="2"/>
  <c r="C69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H64" i="2"/>
  <c r="G64" i="2"/>
  <c r="F64" i="2"/>
  <c r="E64" i="2"/>
  <c r="D64" i="2"/>
  <c r="C64" i="2"/>
  <c r="I63" i="2"/>
  <c r="H63" i="2"/>
  <c r="G63" i="2"/>
  <c r="F63" i="2"/>
  <c r="E63" i="2"/>
  <c r="D63" i="2"/>
  <c r="C63" i="2"/>
  <c r="I62" i="2"/>
  <c r="H62" i="2"/>
  <c r="G62" i="2"/>
  <c r="F62" i="2"/>
  <c r="E62" i="2"/>
  <c r="D62" i="2"/>
  <c r="C62" i="2"/>
  <c r="I61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I59" i="2"/>
  <c r="H59" i="2"/>
  <c r="G59" i="2"/>
  <c r="F59" i="2"/>
  <c r="E59" i="2"/>
  <c r="D59" i="2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55" i="2"/>
  <c r="H55" i="2"/>
  <c r="G55" i="2"/>
  <c r="F55" i="2"/>
  <c r="E55" i="2"/>
  <c r="D55" i="2"/>
  <c r="C5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44" i="1" l="1"/>
  <c r="J44" i="1"/>
  <c r="J24" i="3"/>
  <c r="J27" i="3"/>
  <c r="J48" i="2"/>
  <c r="J47" i="2"/>
  <c r="J50" i="2"/>
  <c r="J49" i="2"/>
  <c r="J51" i="2"/>
  <c r="J54" i="2"/>
  <c r="J53" i="2"/>
  <c r="J55" i="2"/>
  <c r="J58" i="2"/>
  <c r="J57" i="2"/>
  <c r="J59" i="2"/>
  <c r="J62" i="2"/>
  <c r="J61" i="2"/>
  <c r="J63" i="2"/>
  <c r="J66" i="2"/>
  <c r="J65" i="2"/>
  <c r="J67" i="2"/>
  <c r="J70" i="2"/>
  <c r="J69" i="2"/>
  <c r="K24" i="3"/>
  <c r="K46" i="1"/>
  <c r="K45" i="1"/>
  <c r="K48" i="1"/>
  <c r="K50" i="1"/>
  <c r="K50" i="2"/>
  <c r="K54" i="2"/>
  <c r="K58" i="2"/>
  <c r="K62" i="2"/>
  <c r="K66" i="2"/>
  <c r="K70" i="2"/>
  <c r="K49" i="1"/>
  <c r="K52" i="1"/>
  <c r="K54" i="1"/>
  <c r="K53" i="1"/>
  <c r="K56" i="1"/>
  <c r="K58" i="1"/>
  <c r="K57" i="1"/>
  <c r="K60" i="1"/>
  <c r="K62" i="1"/>
  <c r="K61" i="1"/>
  <c r="K64" i="1"/>
  <c r="K66" i="1"/>
  <c r="K43" i="1"/>
  <c r="K47" i="1"/>
  <c r="K55" i="1"/>
  <c r="K59" i="1"/>
  <c r="K63" i="1"/>
  <c r="K65" i="1"/>
  <c r="K51" i="1"/>
  <c r="J43" i="1"/>
  <c r="J47" i="1"/>
  <c r="J51" i="1"/>
  <c r="J55" i="1"/>
  <c r="J59" i="1"/>
  <c r="J63" i="1"/>
  <c r="J65" i="1"/>
  <c r="J46" i="1"/>
  <c r="J45" i="1"/>
  <c r="J48" i="1"/>
  <c r="J50" i="1"/>
  <c r="J49" i="1"/>
  <c r="J52" i="1"/>
  <c r="J54" i="1"/>
  <c r="J53" i="1"/>
  <c r="J56" i="1"/>
  <c r="J58" i="1"/>
  <c r="J57" i="1"/>
  <c r="J60" i="1"/>
  <c r="J62" i="1"/>
  <c r="J61" i="1"/>
  <c r="J64" i="1"/>
  <c r="J66" i="1"/>
  <c r="J21" i="3"/>
  <c r="K21" i="3"/>
  <c r="J52" i="2"/>
  <c r="J56" i="2"/>
  <c r="J60" i="2"/>
  <c r="J64" i="2"/>
  <c r="J68" i="2"/>
  <c r="K48" i="2"/>
  <c r="K47" i="2"/>
  <c r="K49" i="2"/>
  <c r="K52" i="2"/>
  <c r="K51" i="2"/>
  <c r="K53" i="2"/>
  <c r="K56" i="2"/>
  <c r="K55" i="2"/>
  <c r="K57" i="2"/>
  <c r="K60" i="2"/>
  <c r="K59" i="2"/>
  <c r="K61" i="2"/>
  <c r="K64" i="2"/>
  <c r="K63" i="2"/>
  <c r="K65" i="2"/>
  <c r="K68" i="2"/>
  <c r="K67" i="2"/>
  <c r="K69" i="2"/>
  <c r="K25" i="3"/>
  <c r="K29" i="3"/>
  <c r="K28" i="3"/>
  <c r="K22" i="3"/>
  <c r="J22" i="3"/>
  <c r="J26" i="3"/>
  <c r="K26" i="3"/>
  <c r="J25" i="3"/>
  <c r="J29" i="3"/>
  <c r="J28" i="3"/>
  <c r="J23" i="3"/>
  <c r="K23" i="3"/>
</calcChain>
</file>

<file path=xl/sharedStrings.xml><?xml version="1.0" encoding="utf-8"?>
<sst xmlns="http://schemas.openxmlformats.org/spreadsheetml/2006/main" count="965" uniqueCount="477">
  <si>
    <t>B2PLYP-D3BJ/def2-TZVP</t>
  </si>
  <si>
    <t>DLPNO-CCSD(T)/def2-QZVPP</t>
  </si>
  <si>
    <t>Name</t>
  </si>
  <si>
    <t xml:space="preserve"> Eel</t>
  </si>
  <si>
    <t xml:space="preserve"> ZPE</t>
  </si>
  <si>
    <t xml:space="preserve"> H</t>
  </si>
  <si>
    <t xml:space="preserve"> Tqh-S</t>
  </si>
  <si>
    <t xml:space="preserve"> Total corr</t>
  </si>
  <si>
    <t xml:space="preserve"> qh-G</t>
  </si>
  <si>
    <t>E DLPNO</t>
  </si>
  <si>
    <t>H DLPNO</t>
  </si>
  <si>
    <t>G DLPNO</t>
  </si>
  <si>
    <t>CH3_opt</t>
  </si>
  <si>
    <t>ethane</t>
  </si>
  <si>
    <t>SM1_opt</t>
  </si>
  <si>
    <t>TS_opt</t>
  </si>
  <si>
    <t>cyclopropane</t>
  </si>
  <si>
    <t>adduct_opt</t>
  </si>
  <si>
    <t>cyclobutane</t>
  </si>
  <si>
    <t>BCB</t>
  </si>
  <si>
    <t>BC310H</t>
  </si>
  <si>
    <t>BC210P</t>
  </si>
  <si>
    <t>311P</t>
  </si>
  <si>
    <t>222P</t>
  </si>
  <si>
    <t>221P</t>
  </si>
  <si>
    <t>211P</t>
  </si>
  <si>
    <t>111P</t>
  </si>
  <si>
    <t>BC220H</t>
  </si>
  <si>
    <t>TS</t>
  </si>
  <si>
    <t>rxn</t>
  </si>
  <si>
    <t>NH2_opt</t>
  </si>
  <si>
    <t>∆</t>
  </si>
  <si>
    <t>CCl3_opt</t>
  </si>
  <si>
    <t>CCl4_opt</t>
  </si>
  <si>
    <t>vdw_opt</t>
  </si>
  <si>
    <t>vdw</t>
  </si>
  <si>
    <t>adduct</t>
  </si>
  <si>
    <t>Type</t>
  </si>
  <si>
    <t>Reactant</t>
  </si>
  <si>
    <t>Substrate</t>
  </si>
  <si>
    <t>∆E0</t>
  </si>
  <si>
    <t>Ea</t>
  </si>
  <si>
    <t>Marcus intrinsic</t>
  </si>
  <si>
    <t>Marcus Ea</t>
  </si>
  <si>
    <t>2-Nocc</t>
  </si>
  <si>
    <t>n3</t>
  </si>
  <si>
    <t>BEP Ea</t>
  </si>
  <si>
    <t>BEP Ea error</t>
  </si>
  <si>
    <t>anionic</t>
  </si>
  <si>
    <t>MeO-</t>
  </si>
  <si>
    <t>oxetane</t>
  </si>
  <si>
    <t>oxirane</t>
  </si>
  <si>
    <t>Me2N-</t>
  </si>
  <si>
    <t>Me-azetidine</t>
  </si>
  <si>
    <t>Me-aziridine</t>
  </si>
  <si>
    <t>aza-BC[1.1.0]B</t>
  </si>
  <si>
    <t>aza-BC[2.1.0]P</t>
  </si>
  <si>
    <t>N-cubane</t>
  </si>
  <si>
    <t>MeNH-</t>
  </si>
  <si>
    <t>azetidine</t>
  </si>
  <si>
    <t>aziridine</t>
  </si>
  <si>
    <t>radical</t>
  </si>
  <si>
    <t>Me•</t>
  </si>
  <si>
    <t>housane</t>
  </si>
  <si>
    <t>BC[1.1.0]B</t>
  </si>
  <si>
    <t>EtOMe</t>
  </si>
  <si>
    <t>OH•</t>
  </si>
  <si>
    <t>Marcus Ea error</t>
  </si>
  <si>
    <t>BC[3.1.0]H</t>
  </si>
  <si>
    <t>BC[2.2.0]H</t>
  </si>
  <si>
    <t>[1.1.1]P</t>
  </si>
  <si>
    <t>[2.1.1]P</t>
  </si>
  <si>
    <t>[3.1.1]P</t>
  </si>
  <si>
    <t>[2.2.1]P</t>
  </si>
  <si>
    <t>[2.2.2]P</t>
  </si>
  <si>
    <t>Species</t>
  </si>
  <si>
    <t>RI-B2PLYP D3BJ def2-TZVP def2/J def2-TZVP/C RIJCOSX TightOpt NumFreq PAL4 Grid5 FinalGrid6 GridX6</t>
  </si>
  <si>
    <t>DLPNO-CCSD(T) AutoAux def2-QZVPP TightSCF PAL4 Grid6 FinalGrid6 GridX6 TightPNO</t>
  </si>
  <si>
    <t>SMD(THF)-DLPNO-CCSD(T)/ma-def2-QZVPP</t>
  </si>
  <si>
    <t>SMD(THF)-B2PLYP-D3BJ/def2-TZVP (ma-def2-TZVP on N)</t>
  </si>
  <si>
    <t>MeS-</t>
  </si>
  <si>
    <t>thietane</t>
  </si>
  <si>
    <t>episulfide</t>
  </si>
  <si>
    <t>MePH-</t>
  </si>
  <si>
    <t>phosphetane</t>
  </si>
  <si>
    <t>epiphosphine</t>
  </si>
  <si>
    <t>Molecule</t>
  </si>
  <si>
    <t>SMILES</t>
  </si>
  <si>
    <t>E</t>
  </si>
  <si>
    <t>H</t>
  </si>
  <si>
    <t>G</t>
  </si>
  <si>
    <t>C1CC1</t>
  </si>
  <si>
    <t>C1CCC1</t>
  </si>
  <si>
    <t>bicyclo[1.1.0]butane</t>
  </si>
  <si>
    <t>C12CC1C2</t>
  </si>
  <si>
    <t>bicyclo[2.1.0]pentane</t>
  </si>
  <si>
    <t>C12CCC1C2</t>
  </si>
  <si>
    <t>bicyclo[2.2.0]hexane</t>
  </si>
  <si>
    <t>C12CCC1CC2</t>
  </si>
  <si>
    <t>bicyclo[3.1.0]hexane</t>
  </si>
  <si>
    <t>C12CC1CCC2</t>
  </si>
  <si>
    <t>[1.1.1]propellane</t>
  </si>
  <si>
    <t>C1C2(C3)C13C2</t>
  </si>
  <si>
    <t>[3.1.1]propellane</t>
  </si>
  <si>
    <t>C12(C3)C3(CCC2)C1</t>
  </si>
  <si>
    <t>[3.2.1]propellane</t>
  </si>
  <si>
    <t>C1CC2(CCC3)C13C2</t>
  </si>
  <si>
    <t>[2.2.2]propellane</t>
  </si>
  <si>
    <t>C1CC23CCC12CC3</t>
  </si>
  <si>
    <t>cubane</t>
  </si>
  <si>
    <t>C12C3C4C1C5C4C3C25</t>
  </si>
  <si>
    <t>O1CC1</t>
  </si>
  <si>
    <t>N1CC1</t>
  </si>
  <si>
    <t>P1CC1</t>
  </si>
  <si>
    <t>S1CC1</t>
  </si>
  <si>
    <t>C1CCO1</t>
  </si>
  <si>
    <t>C1CCN1</t>
  </si>
  <si>
    <t>C1CCP1</t>
  </si>
  <si>
    <t>C1CCS1</t>
  </si>
  <si>
    <t>1-azabicyclo[1.1.0]butane</t>
  </si>
  <si>
    <t>C12CN1C2</t>
  </si>
  <si>
    <t>1-azabicyclo[2.1.0]pentane</t>
  </si>
  <si>
    <t>C12CCN1C2</t>
  </si>
  <si>
    <t>CC</t>
  </si>
  <si>
    <t>propane</t>
  </si>
  <si>
    <t>CCC</t>
  </si>
  <si>
    <t>butane</t>
  </si>
  <si>
    <t>CCCC</t>
  </si>
  <si>
    <t>2.5-dimethylhexane</t>
  </si>
  <si>
    <t>CC(C)CCC(C)C</t>
  </si>
  <si>
    <t>methylcyclopropane</t>
  </si>
  <si>
    <t>CC1CC1</t>
  </si>
  <si>
    <t>2-methylpentane</t>
  </si>
  <si>
    <t>CC(C)CCC</t>
  </si>
  <si>
    <t>cyclopentane</t>
  </si>
  <si>
    <t>C1CCCC1</t>
  </si>
  <si>
    <t>methylcyclobutane</t>
  </si>
  <si>
    <t>CC1CCC1</t>
  </si>
  <si>
    <t>ethylcyclopropane</t>
  </si>
  <si>
    <t>CCC1CC1</t>
  </si>
  <si>
    <t>cis-1.2-dimethylcyclopropane</t>
  </si>
  <si>
    <t>C[C@@H]1[C@H](C)C1</t>
  </si>
  <si>
    <t>cyclohexane</t>
  </si>
  <si>
    <t>C1CCCCC1</t>
  </si>
  <si>
    <t>ethylcyclobutane</t>
  </si>
  <si>
    <t>CCC1CCC1</t>
  </si>
  <si>
    <t>cis-1,2-dimethylcyclobutane</t>
  </si>
  <si>
    <t>C[C@H]1[C@@H](C)CC1</t>
  </si>
  <si>
    <t>methylcyclopentane</t>
  </si>
  <si>
    <t>CC1CCCC1</t>
  </si>
  <si>
    <t>propylcyclopropane</t>
  </si>
  <si>
    <t>CCCC1CC1</t>
  </si>
  <si>
    <t>cis-1-ethyl-2-methylcyclopropane</t>
  </si>
  <si>
    <t>C[C@@H]1[C@H](CC)C1</t>
  </si>
  <si>
    <t>bicyclo[1.1.1]pentane</t>
  </si>
  <si>
    <t>C1(C2)CC2C1</t>
  </si>
  <si>
    <t>2-methylpropane</t>
  </si>
  <si>
    <t>CC(C)C</t>
  </si>
  <si>
    <t>2,2,3,3-tetramethylbutane</t>
  </si>
  <si>
    <t>CC(C)(C)C(C)(C)C</t>
  </si>
  <si>
    <t>1-methylbicyclo[1.1.0]butane</t>
  </si>
  <si>
    <t>C[C@@]12C[C@]1([H])C2</t>
  </si>
  <si>
    <t>2,2-dimethylbutane</t>
  </si>
  <si>
    <t>CCC(C)(C)C</t>
  </si>
  <si>
    <t>bicyclo[3.1.1]heptane</t>
  </si>
  <si>
    <t>C12CC(CCC2)C1</t>
  </si>
  <si>
    <t>1-methylbicyclo[3.1.0]hexane</t>
  </si>
  <si>
    <t>C[C@@]12C[C@]1([H])CCC2</t>
  </si>
  <si>
    <t>1-propylbicyclo[1.1.0]butane</t>
  </si>
  <si>
    <t>CCC[C@@]12C[C@]1([H])C2</t>
  </si>
  <si>
    <t>cis-1-ethyl-3-methylbicyclo[1.1.0]butane</t>
  </si>
  <si>
    <t>CC[C@@]12C[C@]1(C)C2</t>
  </si>
  <si>
    <t>bicyclo[3.2.1]octane</t>
  </si>
  <si>
    <t>[C@H]1(C2)CC[C@@H]2CCC1</t>
  </si>
  <si>
    <t>1-methylbicyclo[3.2.0]heptane</t>
  </si>
  <si>
    <t>C[C@@]12[C@@](CCC2)([H])CC1</t>
  </si>
  <si>
    <t>1-ethylbicyclo[3.1.0]hexane</t>
  </si>
  <si>
    <t>CC[C@@]12C[C@]1([H])CCC2</t>
  </si>
  <si>
    <t>cis-1,3-dimethylbicyclo[3.1.0]hexane</t>
  </si>
  <si>
    <t>C[C@@]12C[C@]1(C)CCC2</t>
  </si>
  <si>
    <t>1-propylbicyclo[2.1.0]pentane</t>
  </si>
  <si>
    <t>CCC[C@]12C[C@@]1([H])CC2</t>
  </si>
  <si>
    <t>cis-1-ethyl-2-methylbicyclo[2.1.0]pentane</t>
  </si>
  <si>
    <t>CC[C@]12C[C@@]1(C)CC2</t>
  </si>
  <si>
    <t>bicyclo[2.2.2]octane</t>
  </si>
  <si>
    <t>C12CCC(CC2)CC1</t>
  </si>
  <si>
    <t>1-ethylbicyclo[2.2.0]hexane</t>
  </si>
  <si>
    <t>CC[C@@]12[C@@](CC2)([H])CC1</t>
  </si>
  <si>
    <t>cis-1,3-dimethylbicyclo[2.2.0]hexane</t>
  </si>
  <si>
    <t>C[C@@]12[C@@](CC2)(C)CC1</t>
  </si>
  <si>
    <t>tetracyclo[4.2.0.0.0]octane</t>
  </si>
  <si>
    <t>[C@@H]12[C@H]3C4C1C[C@@H]2[C@@H]3C4</t>
  </si>
  <si>
    <t>methanol</t>
  </si>
  <si>
    <t>CO</t>
  </si>
  <si>
    <t>ethanol</t>
  </si>
  <si>
    <t>OCC</t>
  </si>
  <si>
    <t>methoxyethane</t>
  </si>
  <si>
    <t>COCC</t>
  </si>
  <si>
    <t>dimethylether</t>
  </si>
  <si>
    <t>COC</t>
  </si>
  <si>
    <t>methylamine</t>
  </si>
  <si>
    <t>CN</t>
  </si>
  <si>
    <t>ethylamine</t>
  </si>
  <si>
    <t>NCC</t>
  </si>
  <si>
    <t>ethylmethylamine</t>
  </si>
  <si>
    <t>CNCC</t>
  </si>
  <si>
    <t>dimethylamine</t>
  </si>
  <si>
    <t>CNC</t>
  </si>
  <si>
    <t>CCN</t>
  </si>
  <si>
    <t>methylphosphine</t>
  </si>
  <si>
    <t>CP</t>
  </si>
  <si>
    <t>PCC</t>
  </si>
  <si>
    <t>ethylmethylphosphine</t>
  </si>
  <si>
    <t>CPCC</t>
  </si>
  <si>
    <t>dimethylphosphine</t>
  </si>
  <si>
    <t>CPC</t>
  </si>
  <si>
    <t>methanethiol</t>
  </si>
  <si>
    <t>CS</t>
  </si>
  <si>
    <t>ethanethiol</t>
  </si>
  <si>
    <t>SCC</t>
  </si>
  <si>
    <t>ethylmethylsulfide</t>
  </si>
  <si>
    <t>CSCC</t>
  </si>
  <si>
    <t>dimethylsulfide</t>
  </si>
  <si>
    <t>CSC</t>
  </si>
  <si>
    <t>propanol</t>
  </si>
  <si>
    <t>OCCC</t>
  </si>
  <si>
    <t>propylamine</t>
  </si>
  <si>
    <t>NCCC</t>
  </si>
  <si>
    <t>propylphosphine</t>
  </si>
  <si>
    <t>PCCC</t>
  </si>
  <si>
    <t>propanethiol</t>
  </si>
  <si>
    <t>SCCC</t>
  </si>
  <si>
    <t>isopropyldimethylamine</t>
  </si>
  <si>
    <t>CN(C)C(C)C</t>
  </si>
  <si>
    <t>ethyldimethylamine</t>
  </si>
  <si>
    <t>CN(C)CC</t>
  </si>
  <si>
    <t>2-methylaziridine</t>
  </si>
  <si>
    <t>CC1NC1</t>
  </si>
  <si>
    <t>N-methylaziridine</t>
  </si>
  <si>
    <t>CN1CC1</t>
  </si>
  <si>
    <t>isopropylamine</t>
  </si>
  <si>
    <t>NC(C)C</t>
  </si>
  <si>
    <t>pyrrolidine</t>
  </si>
  <si>
    <t>C1CCCN1</t>
  </si>
  <si>
    <t>2-methylazetidine</t>
  </si>
  <si>
    <t>CC1CCN1</t>
  </si>
  <si>
    <t>2-ethylaziridine</t>
  </si>
  <si>
    <t>CCC1NC1</t>
  </si>
  <si>
    <t>N-methyl-2-methylaziridine</t>
  </si>
  <si>
    <t>CN1C(C)C1</t>
  </si>
  <si>
    <t>propylmethylamine</t>
  </si>
  <si>
    <t>CNCCC</t>
  </si>
  <si>
    <t>N-ethylaziridine</t>
  </si>
  <si>
    <t>CCN1CC1</t>
  </si>
  <si>
    <t>N-methylbutan-2amine</t>
  </si>
  <si>
    <t>CNC(C)CC</t>
  </si>
  <si>
    <t>N-methylazetidine</t>
  </si>
  <si>
    <t>CN1CCC1</t>
  </si>
  <si>
    <t>DMDO</t>
  </si>
  <si>
    <t>CC1(OO1)C</t>
  </si>
  <si>
    <t>2,2-dihydroxypropane</t>
  </si>
  <si>
    <t>CC(O)(O)C</t>
  </si>
  <si>
    <t>dimethylperoxide</t>
  </si>
  <si>
    <t>COOC</t>
  </si>
  <si>
    <t>isopropanol</t>
  </si>
  <si>
    <t>OC(C)C</t>
  </si>
  <si>
    <t>hydrogen peroxide</t>
  </si>
  <si>
    <t>OO</t>
  </si>
  <si>
    <t>2-hydroperoxypropane</t>
  </si>
  <si>
    <t>CC(OO)C</t>
  </si>
  <si>
    <t>2-hydroperoxypropan-2-ol</t>
  </si>
  <si>
    <t>CC(OO)(O)C</t>
  </si>
  <si>
    <t>ortho-benzyne</t>
  </si>
  <si>
    <t>C1=CC=CC#C1</t>
  </si>
  <si>
    <t>Z-hexa-1,3,5-triene</t>
  </si>
  <si>
    <t>C=C/C=C\C=C</t>
  </si>
  <si>
    <t>benzene</t>
  </si>
  <si>
    <t>C1=CC=CC=C1</t>
  </si>
  <si>
    <t>hexa-1,5-dien-3-yne</t>
  </si>
  <si>
    <t>C=CC#CC=C</t>
  </si>
  <si>
    <t>cyclooctyne</t>
  </si>
  <si>
    <t>C1CCCCCC#C1</t>
  </si>
  <si>
    <t>Z-hex-3-ene</t>
  </si>
  <si>
    <t>CC/C=C\CC</t>
  </si>
  <si>
    <t>Z-cyclooctene</t>
  </si>
  <si>
    <t>C1CCCCC/C=C\1</t>
  </si>
  <si>
    <t>hex-3-yne</t>
  </si>
  <si>
    <t>CCC#CCC</t>
  </si>
  <si>
    <t>cyclooctane</t>
  </si>
  <si>
    <t>C1CCCCCCC1</t>
  </si>
  <si>
    <t>hexane</t>
  </si>
  <si>
    <t>CCCCCC</t>
  </si>
  <si>
    <t>oct-4-yne</t>
  </si>
  <si>
    <t>CCCC#CCCC</t>
  </si>
  <si>
    <t>cyclopropene</t>
  </si>
  <si>
    <t>C1=CC1</t>
  </si>
  <si>
    <t>cyclobutene</t>
  </si>
  <si>
    <t>C1CC=C1</t>
  </si>
  <si>
    <t>cyclopentene</t>
  </si>
  <si>
    <t>C1C=CCC1</t>
  </si>
  <si>
    <t>octane</t>
  </si>
  <si>
    <t>CCCCCCCC</t>
  </si>
  <si>
    <t>E-hex-3-ene</t>
  </si>
  <si>
    <t>CC/C=C/CC</t>
  </si>
  <si>
    <t>E-hexa-1,3,5-triene</t>
  </si>
  <si>
    <t>C=C/C=C/C=C</t>
  </si>
  <si>
    <t>cyclopentyne</t>
  </si>
  <si>
    <t>C1C#CCC1</t>
  </si>
  <si>
    <t>cyclohexyne</t>
  </si>
  <si>
    <t>C1#CCCCC1</t>
  </si>
  <si>
    <t>Z-cyclohexene</t>
  </si>
  <si>
    <t>C1=CCCCC1</t>
  </si>
  <si>
    <t>Z-cycloheptene</t>
  </si>
  <si>
    <t>C1=CCCCCC1</t>
  </si>
  <si>
    <t>cycloheptyne</t>
  </si>
  <si>
    <t>C1#CCCCCC1</t>
  </si>
  <si>
    <t>cyclononyne</t>
  </si>
  <si>
    <t>C1C#CCCCCCC1</t>
  </si>
  <si>
    <t>cyclodecyne</t>
  </si>
  <si>
    <t>C1CCCCC#CCCC1</t>
  </si>
  <si>
    <t>Z-cyclononene</t>
  </si>
  <si>
    <t>C1/C=C\CCCCCC1</t>
  </si>
  <si>
    <t>Z-cyclodecene</t>
  </si>
  <si>
    <t>C1CCCC/C=C\CCC1</t>
  </si>
  <si>
    <t>cycloheptane</t>
  </si>
  <si>
    <t>C1CCCCCC1</t>
  </si>
  <si>
    <t>B2PLYP</t>
  </si>
  <si>
    <t>DLPNO-CCSD(T)</t>
  </si>
  <si>
    <t>Strained molecule</t>
  </si>
  <si>
    <t>Bond type</t>
  </si>
  <si>
    <t>∆E</t>
  </si>
  <si>
    <t>∆H</t>
  </si>
  <si>
    <t>∆G</t>
  </si>
  <si>
    <t>Cyclopropane</t>
  </si>
  <si>
    <t>a</t>
  </si>
  <si>
    <t>Cyclobutane</t>
  </si>
  <si>
    <t>Bicyclo[1.1.0]butane</t>
  </si>
  <si>
    <t>b</t>
  </si>
  <si>
    <t>Bicyclo[2.1.0]pentane</t>
  </si>
  <si>
    <t>c</t>
  </si>
  <si>
    <t>d</t>
  </si>
  <si>
    <t>Bicyclo[2.2.0]hexane</t>
  </si>
  <si>
    <t>Bicyclo[3.1.0]hexane</t>
  </si>
  <si>
    <t>[1.1.1]Propellane</t>
  </si>
  <si>
    <t>[3.1.1]Propellane</t>
  </si>
  <si>
    <t>[3.2.1]Propellane</t>
  </si>
  <si>
    <t>e</t>
  </si>
  <si>
    <t>f</t>
  </si>
  <si>
    <t>[2.2.2]Propellane</t>
  </si>
  <si>
    <t>Cubane</t>
  </si>
  <si>
    <t>Oxirane</t>
  </si>
  <si>
    <t>Aziridine</t>
  </si>
  <si>
    <t>Epiphosphine</t>
  </si>
  <si>
    <t>Episulfide</t>
  </si>
  <si>
    <t>Oxetane</t>
  </si>
  <si>
    <t>Azetidine</t>
  </si>
  <si>
    <t>Phosphetane</t>
  </si>
  <si>
    <t>Thietane</t>
  </si>
  <si>
    <t>1-Azabicyclo[1.1.0]butane</t>
  </si>
  <si>
    <t>1-Azabicyclo[2.1.0]pentane</t>
  </si>
  <si>
    <t>Benzyne</t>
  </si>
  <si>
    <t>a (Z-triene reference)</t>
  </si>
  <si>
    <t>a (E-triene reference)</t>
  </si>
  <si>
    <t>Cyclooctyne</t>
  </si>
  <si>
    <t>a (Z-alkene reference)</t>
  </si>
  <si>
    <t>a (E-alkene reference)</t>
  </si>
  <si>
    <t>b (hexane/cyclohexane reference)</t>
  </si>
  <si>
    <t>b (ethane/butane reference)</t>
  </si>
  <si>
    <t>Z-Cyclooctene</t>
  </si>
  <si>
    <t>Z-Cyclopropene</t>
  </si>
  <si>
    <t>Z-Cyclobutene</t>
  </si>
  <si>
    <t>Z-Cyclopentene</t>
  </si>
  <si>
    <t>Z-Cyclohexene</t>
  </si>
  <si>
    <t>Z-Cycloheptene</t>
  </si>
  <si>
    <t>Cyclopentyne</t>
  </si>
  <si>
    <t>Cyclohexyne</t>
  </si>
  <si>
    <t>Cycloheptyne</t>
  </si>
  <si>
    <t>Cyclononyne</t>
  </si>
  <si>
    <t>Cyclodecyne</t>
  </si>
  <si>
    <t>Balanced reactions</t>
  </si>
  <si>
    <t>azide</t>
  </si>
  <si>
    <t>[N-]=[N+]=NC</t>
  </si>
  <si>
    <t>hex-3-yne TS</t>
  </si>
  <si>
    <t>hex-3-yne adduct</t>
  </si>
  <si>
    <t>CN1N=NC(CC)=C1CC</t>
  </si>
  <si>
    <t>cyclooctyne TS</t>
  </si>
  <si>
    <t>cyclooctyne adduct</t>
  </si>
  <si>
    <t>CN1N=NC2=C1CCCCCC2</t>
  </si>
  <si>
    <t>TS/Product</t>
  </si>
  <si>
    <t>hex-3-yne + azide</t>
  </si>
  <si>
    <t>cycloadduct</t>
  </si>
  <si>
    <t>cyclooctyne + azide</t>
  </si>
  <si>
    <t>F2-cyclooctyne</t>
  </si>
  <si>
    <t>FC1(F)CCCCCC#C1</t>
  </si>
  <si>
    <t>F2-cyclooctyne syn TS</t>
  </si>
  <si>
    <t>F2-cyclooctyne syn adduct</t>
  </si>
  <si>
    <t>FC1(F)CCCCCC2=C1N(C)N=N2</t>
  </si>
  <si>
    <t>F2-cyclooctyne anti TS</t>
  </si>
  <si>
    <t>F2-cyclooctyne anti adduct</t>
  </si>
  <si>
    <t>CN(N=N1)C2=C1C(F)(F)CCCCC2</t>
  </si>
  <si>
    <t>dibenzocyclooctyne</t>
  </si>
  <si>
    <t>C12=CC=CC=C1CCC(C=CC=C3)=C3C#C2</t>
  </si>
  <si>
    <t>dibenzocyclooctyne TS</t>
  </si>
  <si>
    <t>dibenzocyclooctyne adduct</t>
  </si>
  <si>
    <t>CN(N=N1)C2=C1C3=CC=CC=C3CCC4=C2C=CC=C4</t>
  </si>
  <si>
    <t>C1CCCCC#C1</t>
  </si>
  <si>
    <t>cycloheptyne TS</t>
  </si>
  <si>
    <t>cycloheptyne adduct</t>
  </si>
  <si>
    <t>CN(N=N1)C2=C1CCCCC2</t>
  </si>
  <si>
    <t>C1#CCCCCCCC1</t>
  </si>
  <si>
    <t>cyclononyne TS</t>
  </si>
  <si>
    <t>cyclononyne adduct</t>
  </si>
  <si>
    <t>CN1N=NC2=C1CCCCCCC2</t>
  </si>
  <si>
    <t>cyclodecyne TS</t>
  </si>
  <si>
    <t>cyclodecyne adduct</t>
  </si>
  <si>
    <t>CN(N=N1)C2=C1CCCCCCCC2</t>
  </si>
  <si>
    <t>monobenzocyclooctyne</t>
  </si>
  <si>
    <t>C12=CC=CC=C1CCCCC#C2</t>
  </si>
  <si>
    <t>monobenzocyclooctyne TS syn</t>
  </si>
  <si>
    <t>monobenzocyclooctyne adduct syn</t>
  </si>
  <si>
    <t>CN(N=N1)C2=C1CCCCC3=C2C=CC=C3</t>
  </si>
  <si>
    <t>monobenzocyclooctyne TS anti</t>
  </si>
  <si>
    <t>monobenzocyclooctyne adduct anti</t>
  </si>
  <si>
    <t>CN(N=N1)C2=C1C3=CC=CC=C3CCCC2</t>
  </si>
  <si>
    <t>distal monobenzocyclooctyne</t>
  </si>
  <si>
    <t>distal monobenzocyclooctyne TS</t>
  </si>
  <si>
    <t>distal monobenzocyclooctyne adduct</t>
  </si>
  <si>
    <t>Reactants</t>
  </si>
  <si>
    <t>N,S-cyclooctyne</t>
  </si>
  <si>
    <t>N,S-cyclooctyne TS anti</t>
  </si>
  <si>
    <t>N,S-cyclooctyne adduct anti</t>
  </si>
  <si>
    <t>N,S-cyclooctyne TS syn</t>
  </si>
  <si>
    <t>N,S-cyclooctyne adduct syn</t>
  </si>
  <si>
    <t>C1(C=CC=C2)=C2CCC#CCC1</t>
  </si>
  <si>
    <t>CN(N=N1)C2=C1CCC(C=CC=C3)=C3CC2</t>
  </si>
  <si>
    <t>O=S(N1CC#CCSCC1)(C)=O</t>
  </si>
  <si>
    <t>O=S(N1CC2=C(N(C)N=N2)CSCC1)(C)=O</t>
  </si>
  <si>
    <t>O=S(N1CC2=C(N=NN2C)CSCC1)(C)=O</t>
  </si>
  <si>
    <t>F2-cyclooctyne + azide</t>
  </si>
  <si>
    <t>TS syn</t>
  </si>
  <si>
    <t>cycloadduct syn</t>
  </si>
  <si>
    <t>TS anti</t>
  </si>
  <si>
    <t>cycloadduct anti</t>
  </si>
  <si>
    <t>dibenzocyclooctyne + azide</t>
  </si>
  <si>
    <t>cycloheptyne + azide</t>
  </si>
  <si>
    <t>cyclononyne + azide</t>
  </si>
  <si>
    <t>cyclodecyne + azide</t>
  </si>
  <si>
    <t>monobenzocyclooctyne + azide</t>
  </si>
  <si>
    <t>distal monobenzocyclooctyne + azide</t>
  </si>
  <si>
    <t>N,S-cyclooctyne + azide</t>
  </si>
  <si>
    <t>2-Nocc 1</t>
  </si>
  <si>
    <t>2-Nocc 2</t>
  </si>
  <si>
    <t>Mean 2-Nocc</t>
  </si>
  <si>
    <t>ZPE</t>
  </si>
  <si>
    <t>∆ZPE</t>
  </si>
  <si>
    <t>T∆S</t>
  </si>
  <si>
    <t>∆∆H‡</t>
  </si>
  <si>
    <t>∆∆Hr</t>
  </si>
  <si>
    <t>F2-cyclooctyne syn</t>
  </si>
  <si>
    <t>F2-cyclooctyne anti</t>
  </si>
  <si>
    <t>monobenzocyclooctyne syn</t>
  </si>
  <si>
    <t>monobenzocyclooctyne anti</t>
  </si>
  <si>
    <t>distal_monobenzocyclooctyne</t>
  </si>
  <si>
    <t>NS_cyclooctyne syn</t>
  </si>
  <si>
    <t>NS_cyclooctyne anti</t>
  </si>
  <si>
    <t>BEP ∆∆H‡ pred</t>
  </si>
  <si>
    <t>Deloc ∆∆H‡ pred</t>
  </si>
  <si>
    <t>∆(2–Nocc)</t>
  </si>
  <si>
    <t>Values relative to cyclooctyne</t>
  </si>
  <si>
    <t>Label</t>
  </si>
  <si>
    <t>D/D_0</t>
  </si>
  <si>
    <t>1-ELF</t>
  </si>
  <si>
    <r>
      <t>TS 〈S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〉 (opt)</t>
    </r>
  </si>
  <si>
    <t>T1 (sp)</t>
  </si>
  <si>
    <r>
      <t>TS 〈S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〉 (sp, HF)</t>
    </r>
  </si>
  <si>
    <r>
      <t>TS 〈S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〉 (sp, CCSD lin)</t>
    </r>
  </si>
  <si>
    <t>ethylphosphine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</si>
</sst>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"/>
    <numFmt numFmtId="167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6" fontId="2" fillId="0" borderId="0" xfId="0" applyNumberFormat="1" applyFont="1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48118985126859E-2"/>
                  <c:y val="-2.5244240303295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'Me• addition'!$J$43:$J$66</c:f>
              <c:numCache>
                <c:formatCode>0.0</c:formatCode>
                <c:ptCount val="24"/>
                <c:pt idx="0">
                  <c:v>49.882828555305998</c:v>
                </c:pt>
                <c:pt idx="1">
                  <c:v>0</c:v>
                </c:pt>
                <c:pt idx="2">
                  <c:v>26.387868871703159</c:v>
                </c:pt>
                <c:pt idx="3">
                  <c:v>-28.408845967905535</c:v>
                </c:pt>
                <c:pt idx="4">
                  <c:v>36.065302746912415</c:v>
                </c:pt>
                <c:pt idx="5">
                  <c:v>-26.79366769581306</c:v>
                </c:pt>
                <c:pt idx="6">
                  <c:v>9.8587625003461969</c:v>
                </c:pt>
                <c:pt idx="7">
                  <c:v>-41.560465978090306</c:v>
                </c:pt>
                <c:pt idx="8">
                  <c:v>22.771229732347031</c:v>
                </c:pt>
                <c:pt idx="9">
                  <c:v>-34.746713892843559</c:v>
                </c:pt>
                <c:pt idx="10">
                  <c:v>16.351540940942272</c:v>
                </c:pt>
                <c:pt idx="11">
                  <c:v>-52.85764332866686</c:v>
                </c:pt>
                <c:pt idx="12">
                  <c:v>5.6806778050546605</c:v>
                </c:pt>
                <c:pt idx="13">
                  <c:v>-42.094467336334056</c:v>
                </c:pt>
                <c:pt idx="14">
                  <c:v>9.6277160503650787</c:v>
                </c:pt>
                <c:pt idx="15">
                  <c:v>-82.070113159645445</c:v>
                </c:pt>
                <c:pt idx="16">
                  <c:v>1.5997428665388471</c:v>
                </c:pt>
                <c:pt idx="17">
                  <c:v>-78.454480493952445</c:v>
                </c:pt>
                <c:pt idx="18">
                  <c:v>2.0399883604843523</c:v>
                </c:pt>
                <c:pt idx="19">
                  <c:v>-55.26031905167337</c:v>
                </c:pt>
                <c:pt idx="20">
                  <c:v>5.0127303385969348</c:v>
                </c:pt>
                <c:pt idx="21">
                  <c:v>-28.249501248366506</c:v>
                </c:pt>
                <c:pt idx="22">
                  <c:v>24.33433917764096</c:v>
                </c:pt>
                <c:pt idx="23">
                  <c:v>-52.438901330794515</c:v>
                </c:pt>
              </c:numCache>
            </c:numRef>
          </c:xVal>
          <c:yVal>
            <c:numRef>
              <c:f>'Me• addition'!$K$43:$K$66</c:f>
              <c:numCache>
                <c:formatCode>0.0</c:formatCode>
                <c:ptCount val="24"/>
                <c:pt idx="0">
                  <c:v>60.297727205196296</c:v>
                </c:pt>
                <c:pt idx="1">
                  <c:v>0</c:v>
                </c:pt>
                <c:pt idx="2">
                  <c:v>36.934713839048094</c:v>
                </c:pt>
                <c:pt idx="3">
                  <c:v>-17.739988150599757</c:v>
                </c:pt>
                <c:pt idx="4">
                  <c:v>47.028393259215129</c:v>
                </c:pt>
                <c:pt idx="5">
                  <c:v>-16.947731456214843</c:v>
                </c:pt>
                <c:pt idx="6">
                  <c:v>20.350217248230475</c:v>
                </c:pt>
                <c:pt idx="7">
                  <c:v>-30.345731806626556</c:v>
                </c:pt>
                <c:pt idx="8">
                  <c:v>34.088982056415269</c:v>
                </c:pt>
                <c:pt idx="9">
                  <c:v>-22.964604908806276</c:v>
                </c:pt>
                <c:pt idx="10">
                  <c:v>26.991583544938074</c:v>
                </c:pt>
                <c:pt idx="11">
                  <c:v>-41.41438920468363</c:v>
                </c:pt>
                <c:pt idx="12">
                  <c:v>16.421473254080066</c:v>
                </c:pt>
                <c:pt idx="13">
                  <c:v>-29.653668430085457</c:v>
                </c:pt>
                <c:pt idx="14">
                  <c:v>20.782316034345861</c:v>
                </c:pt>
                <c:pt idx="15">
                  <c:v>-68.951410005665451</c:v>
                </c:pt>
                <c:pt idx="16">
                  <c:v>11.759741085605212</c:v>
                </c:pt>
                <c:pt idx="17">
                  <c:v>-65.561605278797401</c:v>
                </c:pt>
                <c:pt idx="18">
                  <c:v>11.986514292785426</c:v>
                </c:pt>
                <c:pt idx="19">
                  <c:v>-42.674998547666497</c:v>
                </c:pt>
                <c:pt idx="20">
                  <c:v>15.26932101796849</c:v>
                </c:pt>
                <c:pt idx="21">
                  <c:v>-16.029980840811362</c:v>
                </c:pt>
                <c:pt idx="22">
                  <c:v>35.476388981617752</c:v>
                </c:pt>
                <c:pt idx="23">
                  <c:v>-40.493640006776786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3-964A-8321-0C20BDB9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94800"/>
        <c:axId val="549062400"/>
      </c:scatterChart>
      <c:valAx>
        <c:axId val="108509480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2400"/>
        <c:crosses val="autoZero"/>
        <c:crossBetween val="midCat"/>
      </c:valAx>
      <c:valAx>
        <c:axId val="5490624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884733158355204E-2"/>
                  <c:y val="-2.3011811023622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'NH2– addition'!$J$47:$J$70</c:f>
              <c:numCache>
                <c:formatCode>0.0</c:formatCode>
                <c:ptCount val="24"/>
                <c:pt idx="0">
                  <c:v>66.662291172099131</c:v>
                </c:pt>
                <c:pt idx="1">
                  <c:v>22.257599313696105</c:v>
                </c:pt>
                <c:pt idx="2">
                  <c:v>40.573390836542657</c:v>
                </c:pt>
                <c:pt idx="3">
                  <c:v>0.15350727191497357</c:v>
                </c:pt>
                <c:pt idx="4">
                  <c:v>49.46336783994829</c:v>
                </c:pt>
                <c:pt idx="5">
                  <c:v>3.1610673417832351</c:v>
                </c:pt>
                <c:pt idx="6">
                  <c:v>21.354338640377428</c:v>
                </c:pt>
                <c:pt idx="7">
                  <c:v>-12.084093854936789</c:v>
                </c:pt>
                <c:pt idx="8">
                  <c:v>38.654072747311972</c:v>
                </c:pt>
                <c:pt idx="9">
                  <c:v>-3.4862645832110526</c:v>
                </c:pt>
                <c:pt idx="10">
                  <c:v>28.582408274330973</c:v>
                </c:pt>
                <c:pt idx="11">
                  <c:v>-18.173100401454441</c:v>
                </c:pt>
                <c:pt idx="12">
                  <c:v>18.235888034564571</c:v>
                </c:pt>
                <c:pt idx="13">
                  <c:v>-12.194328942012058</c:v>
                </c:pt>
                <c:pt idx="14">
                  <c:v>21.186049020388474</c:v>
                </c:pt>
                <c:pt idx="15">
                  <c:v>-52.642261766137764</c:v>
                </c:pt>
                <c:pt idx="16">
                  <c:v>6.5870615956621306</c:v>
                </c:pt>
                <c:pt idx="17">
                  <c:v>-54.320662131637128</c:v>
                </c:pt>
                <c:pt idx="18">
                  <c:v>7.4769578596801738</c:v>
                </c:pt>
                <c:pt idx="19">
                  <c:v>-34.057710806771901</c:v>
                </c:pt>
                <c:pt idx="20">
                  <c:v>13.1706686451717</c:v>
                </c:pt>
                <c:pt idx="21">
                  <c:v>-10.666445908617236</c:v>
                </c:pt>
                <c:pt idx="22">
                  <c:v>34.579868008495538</c:v>
                </c:pt>
                <c:pt idx="23">
                  <c:v>-14.348265970283769</c:v>
                </c:pt>
              </c:numCache>
            </c:numRef>
          </c:xVal>
          <c:yVal>
            <c:numRef>
              <c:f>'NH2– addition'!$K$47:$K$70</c:f>
              <c:numCache>
                <c:formatCode>0.0</c:formatCode>
                <c:ptCount val="24"/>
                <c:pt idx="0">
                  <c:v>74.76047679470409</c:v>
                </c:pt>
                <c:pt idx="1">
                  <c:v>21.430724429309219</c:v>
                </c:pt>
                <c:pt idx="2">
                  <c:v>49.414547115162293</c:v>
                </c:pt>
                <c:pt idx="3">
                  <c:v>10.023778310522401</c:v>
                </c:pt>
                <c:pt idx="4">
                  <c:v>59.019884378563134</c:v>
                </c:pt>
                <c:pt idx="5">
                  <c:v>12.441479920381781</c:v>
                </c:pt>
                <c:pt idx="6">
                  <c:v>30.735152658972176</c:v>
                </c:pt>
                <c:pt idx="7">
                  <c:v>-1.0027304463373128</c:v>
                </c:pt>
                <c:pt idx="8">
                  <c:v>48.047436945928538</c:v>
                </c:pt>
                <c:pt idx="9">
                  <c:v>7.9841544054049063</c:v>
                </c:pt>
                <c:pt idx="10">
                  <c:v>37.611817252921185</c:v>
                </c:pt>
                <c:pt idx="11">
                  <c:v>-7.1607629828412032</c:v>
                </c:pt>
                <c:pt idx="12">
                  <c:v>28.055958353173899</c:v>
                </c:pt>
                <c:pt idx="13">
                  <c:v>-0.91843774340433948</c:v>
                </c:pt>
                <c:pt idx="14">
                  <c:v>30.949643528962039</c:v>
                </c:pt>
                <c:pt idx="15">
                  <c:v>-40.651010307516998</c:v>
                </c:pt>
                <c:pt idx="16">
                  <c:v>15.610195484286022</c:v>
                </c:pt>
                <c:pt idx="17">
                  <c:v>-42.235284323039991</c:v>
                </c:pt>
                <c:pt idx="18">
                  <c:v>16.82639642830063</c:v>
                </c:pt>
                <c:pt idx="19">
                  <c:v>-22.405314208151687</c:v>
                </c:pt>
                <c:pt idx="20">
                  <c:v>22.702084823778581</c:v>
                </c:pt>
                <c:pt idx="21">
                  <c:v>0.59062001998450619</c:v>
                </c:pt>
                <c:pt idx="22">
                  <c:v>44.274436527136373</c:v>
                </c:pt>
                <c:pt idx="23">
                  <c:v>-3.436329991648897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3-9743-931C-6C4C0EA0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3376"/>
        <c:axId val="1899164159"/>
      </c:scatterChart>
      <c:valAx>
        <c:axId val="54749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4159"/>
        <c:crosses val="autoZero"/>
        <c:crossBetween val="midCat"/>
      </c:valAx>
      <c:valAx>
        <c:axId val="189916415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9107611548556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'CCl3• addition'!$J$21:$J$29</c:f>
              <c:numCache>
                <c:formatCode>0.0</c:formatCode>
                <c:ptCount val="9"/>
                <c:pt idx="0">
                  <c:v>-0.38002664910988848</c:v>
                </c:pt>
                <c:pt idx="1">
                  <c:v>0.54533337567054652</c:v>
                </c:pt>
                <c:pt idx="2">
                  <c:v>-24.847953115419561</c:v>
                </c:pt>
                <c:pt idx="3">
                  <c:v>-0.93930872660074305</c:v>
                </c:pt>
                <c:pt idx="4">
                  <c:v>3.9502086142548758</c:v>
                </c:pt>
                <c:pt idx="5">
                  <c:v>-40.127109519207252</c:v>
                </c:pt>
                <c:pt idx="6">
                  <c:v>-1.3056873996184468</c:v>
                </c:pt>
                <c:pt idx="7">
                  <c:v>10.699024421982255</c:v>
                </c:pt>
                <c:pt idx="8">
                  <c:v>-50.210547411496194</c:v>
                </c:pt>
              </c:numCache>
            </c:numRef>
          </c:xVal>
          <c:yVal>
            <c:numRef>
              <c:f>'CCl3• addition'!$K$21:$K$29</c:f>
              <c:numCache>
                <c:formatCode>0.0</c:formatCode>
                <c:ptCount val="9"/>
                <c:pt idx="0">
                  <c:v>10.197096418100102</c:v>
                </c:pt>
                <c:pt idx="1">
                  <c:v>12.780673285091446</c:v>
                </c:pt>
                <c:pt idx="2">
                  <c:v>-11.043840705964419</c:v>
                </c:pt>
                <c:pt idx="3">
                  <c:v>9.0354613857596835</c:v>
                </c:pt>
                <c:pt idx="4">
                  <c:v>16.189552030990072</c:v>
                </c:pt>
                <c:pt idx="5">
                  <c:v>-27.197506202359971</c:v>
                </c:pt>
                <c:pt idx="6">
                  <c:v>9.3370974187781925</c:v>
                </c:pt>
                <c:pt idx="7">
                  <c:v>23.180178432002435</c:v>
                </c:pt>
                <c:pt idx="8">
                  <c:v>-37.10188440149085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C-6B49-95D5-FC6D133B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3376"/>
        <c:axId val="1901594431"/>
      </c:scatterChart>
      <c:valAx>
        <c:axId val="54749337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94431"/>
        <c:crosses val="autoZero"/>
        <c:crossBetween val="midCat"/>
      </c:valAx>
      <c:valAx>
        <c:axId val="190159443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2–Nocc vs D/D_0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90726159230097E-2"/>
                  <c:y val="-3.1073563721201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'Delocalisation values'!$B$2:$B$23</c:f>
              <c:numCache>
                <c:formatCode>0.000</c:formatCode>
                <c:ptCount val="22"/>
                <c:pt idx="0">
                  <c:v>0.16741</c:v>
                </c:pt>
                <c:pt idx="1">
                  <c:v>0.16693</c:v>
                </c:pt>
                <c:pt idx="2">
                  <c:v>0.16305</c:v>
                </c:pt>
                <c:pt idx="3">
                  <c:v>0.13203999999999999</c:v>
                </c:pt>
                <c:pt idx="4">
                  <c:v>0.12508</c:v>
                </c:pt>
                <c:pt idx="5">
                  <c:v>0.1109500000000001</c:v>
                </c:pt>
                <c:pt idx="6">
                  <c:v>8.1490000000000007E-2</c:v>
                </c:pt>
                <c:pt idx="7">
                  <c:v>7.519000000000009E-2</c:v>
                </c:pt>
                <c:pt idx="8">
                  <c:v>6.9139999999999993E-2</c:v>
                </c:pt>
                <c:pt idx="9">
                  <c:v>6.3930000000000001E-2</c:v>
                </c:pt>
                <c:pt idx="10">
                  <c:v>5.2740000000000009E-2</c:v>
                </c:pt>
                <c:pt idx="11">
                  <c:v>4.6489999999999997E-2</c:v>
                </c:pt>
                <c:pt idx="12">
                  <c:v>4.4999999999999998E-2</c:v>
                </c:pt>
                <c:pt idx="13">
                  <c:v>4.3579999999999952E-2</c:v>
                </c:pt>
                <c:pt idx="14">
                  <c:v>4.1299999999999892E-2</c:v>
                </c:pt>
                <c:pt idx="15">
                  <c:v>3.9379999999999971E-2</c:v>
                </c:pt>
                <c:pt idx="16">
                  <c:v>3.4259999999999957E-2</c:v>
                </c:pt>
                <c:pt idx="17">
                  <c:v>2.8989999999999998E-2</c:v>
                </c:pt>
                <c:pt idx="18">
                  <c:v>2.6750000000000052E-2</c:v>
                </c:pt>
                <c:pt idx="19">
                  <c:v>2.5130000000000097E-2</c:v>
                </c:pt>
                <c:pt idx="20">
                  <c:v>2.2159999999999958E-2</c:v>
                </c:pt>
                <c:pt idx="21">
                  <c:v>1.6709999999999999E-2</c:v>
                </c:pt>
              </c:numCache>
            </c:numRef>
          </c:xVal>
          <c:yVal>
            <c:numRef>
              <c:f>'Delocalisation values'!$D$2:$D$23</c:f>
              <c:numCache>
                <c:formatCode>0.000</c:formatCode>
                <c:ptCount val="22"/>
                <c:pt idx="0">
                  <c:v>0.90031416279085852</c:v>
                </c:pt>
                <c:pt idx="1">
                  <c:v>0.62618848192949617</c:v>
                </c:pt>
                <c:pt idx="3">
                  <c:v>0.5838095570732994</c:v>
                </c:pt>
                <c:pt idx="4">
                  <c:v>0.5132255005556563</c:v>
                </c:pt>
                <c:pt idx="7">
                  <c:v>0.36208887405563145</c:v>
                </c:pt>
                <c:pt idx="8">
                  <c:v>0.33219327254585179</c:v>
                </c:pt>
                <c:pt idx="9">
                  <c:v>0.2164455512660981</c:v>
                </c:pt>
                <c:pt idx="11">
                  <c:v>0.32564935551810564</c:v>
                </c:pt>
                <c:pt idx="12">
                  <c:v>0.21763001028561987</c:v>
                </c:pt>
                <c:pt idx="17">
                  <c:v>0.20770588406516152</c:v>
                </c:pt>
                <c:pt idx="21">
                  <c:v>0.19501832857056711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AD47-85D3-E4751627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39951"/>
        <c:axId val="1084587440"/>
      </c:scatterChart>
      <c:valAx>
        <c:axId val="19087399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87440"/>
        <c:crosses val="autoZero"/>
        <c:crossBetween val="midCat"/>
      </c:valAx>
      <c:valAx>
        <c:axId val="10845874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2–Nocc vs 1–ELF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90726159230097E-2"/>
                  <c:y val="-3.1073563721201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'Delocalisation values'!$B$2:$B$23</c:f>
              <c:numCache>
                <c:formatCode>0.000</c:formatCode>
                <c:ptCount val="22"/>
                <c:pt idx="0">
                  <c:v>0.16741</c:v>
                </c:pt>
                <c:pt idx="1">
                  <c:v>0.16693</c:v>
                </c:pt>
                <c:pt idx="2">
                  <c:v>0.16305</c:v>
                </c:pt>
                <c:pt idx="3">
                  <c:v>0.13203999999999999</c:v>
                </c:pt>
                <c:pt idx="4">
                  <c:v>0.12508</c:v>
                </c:pt>
                <c:pt idx="5">
                  <c:v>0.1109500000000001</c:v>
                </c:pt>
                <c:pt idx="6">
                  <c:v>8.1490000000000007E-2</c:v>
                </c:pt>
                <c:pt idx="7">
                  <c:v>7.519000000000009E-2</c:v>
                </c:pt>
                <c:pt idx="8">
                  <c:v>6.9139999999999993E-2</c:v>
                </c:pt>
                <c:pt idx="9">
                  <c:v>6.3930000000000001E-2</c:v>
                </c:pt>
                <c:pt idx="10">
                  <c:v>5.2740000000000009E-2</c:v>
                </c:pt>
                <c:pt idx="11">
                  <c:v>4.6489999999999997E-2</c:v>
                </c:pt>
                <c:pt idx="12">
                  <c:v>4.4999999999999998E-2</c:v>
                </c:pt>
                <c:pt idx="13">
                  <c:v>4.3579999999999952E-2</c:v>
                </c:pt>
                <c:pt idx="14">
                  <c:v>4.1299999999999892E-2</c:v>
                </c:pt>
                <c:pt idx="15">
                  <c:v>3.9379999999999971E-2</c:v>
                </c:pt>
                <c:pt idx="16">
                  <c:v>3.4259999999999957E-2</c:v>
                </c:pt>
                <c:pt idx="17">
                  <c:v>2.8989999999999998E-2</c:v>
                </c:pt>
                <c:pt idx="18">
                  <c:v>2.6750000000000052E-2</c:v>
                </c:pt>
                <c:pt idx="19">
                  <c:v>2.5130000000000097E-2</c:v>
                </c:pt>
                <c:pt idx="20">
                  <c:v>2.2159999999999958E-2</c:v>
                </c:pt>
                <c:pt idx="21">
                  <c:v>1.6709999999999999E-2</c:v>
                </c:pt>
              </c:numCache>
            </c:numRef>
          </c:xVal>
          <c:yVal>
            <c:numRef>
              <c:f>'Delocalisation values'!$E$2:$E$23</c:f>
              <c:numCache>
                <c:formatCode>0.000</c:formatCode>
                <c:ptCount val="22"/>
                <c:pt idx="0">
                  <c:v>0.44768640000000004</c:v>
                </c:pt>
                <c:pt idx="1">
                  <c:v>0.281667</c:v>
                </c:pt>
                <c:pt idx="3">
                  <c:v>0.25419530000000001</c:v>
                </c:pt>
                <c:pt idx="4">
                  <c:v>0.20848529999999998</c:v>
                </c:pt>
                <c:pt idx="7">
                  <c:v>0.11591139999999989</c:v>
                </c:pt>
                <c:pt idx="8">
                  <c:v>9.9385000000000057E-2</c:v>
                </c:pt>
                <c:pt idx="9">
                  <c:v>4.4752099999999961E-2</c:v>
                </c:pt>
                <c:pt idx="11">
                  <c:v>9.5879699999999901E-2</c:v>
                </c:pt>
                <c:pt idx="12">
                  <c:v>4.5221025999999998E-2</c:v>
                </c:pt>
                <c:pt idx="17">
                  <c:v>4.1357499999999936E-2</c:v>
                </c:pt>
                <c:pt idx="21">
                  <c:v>3.6638699999999913E-2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9-6449-B478-F27D669E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39951"/>
        <c:axId val="1084587440"/>
      </c:scatterChart>
      <c:valAx>
        <c:axId val="19087399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87440"/>
        <c:crosses val="autoZero"/>
        <c:crossBetween val="midCat"/>
      </c:valAx>
      <c:valAx>
        <c:axId val="1084587440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4248652317089"/>
          <c:y val="3.6786226685796272E-2"/>
          <c:w val="0.8439919177585663"/>
          <c:h val="0.87543758967001439"/>
        </c:manualLayout>
      </c:layout>
      <c:barChart>
        <c:barDir val="col"/>
        <c:grouping val="clustered"/>
        <c:varyColors val="0"/>
        <c:ser>
          <c:idx val="0"/>
          <c:order val="0"/>
          <c:tx>
            <c:v>∆∆H‡</c:v>
          </c:tx>
          <c:spPr>
            <a:solidFill>
              <a:srgbClr val="00899D"/>
            </a:solidFill>
            <a:ln>
              <a:noFill/>
            </a:ln>
            <a:effectLst/>
          </c:spPr>
          <c:invertIfNegative val="0"/>
          <c:val>
            <c:numRef>
              <c:f>Cycloaddition!$C$77:$C$88</c:f>
              <c:numCache>
                <c:formatCode>0.0</c:formatCode>
                <c:ptCount val="12"/>
                <c:pt idx="0">
                  <c:v>8.9996679968855346</c:v>
                </c:pt>
                <c:pt idx="1">
                  <c:v>-3.1673405191015203</c:v>
                </c:pt>
                <c:pt idx="2">
                  <c:v>-0.69575475596844605</c:v>
                </c:pt>
                <c:pt idx="3">
                  <c:v>-3.1460095003034718</c:v>
                </c:pt>
                <c:pt idx="4">
                  <c:v>-4.9823318843349389</c:v>
                </c:pt>
                <c:pt idx="5">
                  <c:v>6.1977813355207569</c:v>
                </c:pt>
                <c:pt idx="6">
                  <c:v>4.6210997553144981</c:v>
                </c:pt>
                <c:pt idx="7">
                  <c:v>-0.96783594971260989</c:v>
                </c:pt>
                <c:pt idx="8">
                  <c:v>-1.2953479419386689</c:v>
                </c:pt>
                <c:pt idx="9">
                  <c:v>-2.8065616367292288</c:v>
                </c:pt>
                <c:pt idx="10">
                  <c:v>-0.43512298975926988</c:v>
                </c:pt>
                <c:pt idx="11">
                  <c:v>-2.6145739453998065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2-F640-B087-068F4BFFA19C}"/>
            </c:ext>
          </c:extLst>
        </c:ser>
        <c:ser>
          <c:idx val="1"/>
          <c:order val="1"/>
          <c:tx>
            <c:v>Strain release contrib.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Cycloaddition!$F$77:$F$88</c:f>
              <c:numCache>
                <c:formatCode>0.0</c:formatCode>
                <c:ptCount val="12"/>
                <c:pt idx="0">
                  <c:v>5.9628607097077611</c:v>
                </c:pt>
                <c:pt idx="1">
                  <c:v>-0.77095593678848984</c:v>
                </c:pt>
                <c:pt idx="2">
                  <c:v>0.18014716078349424</c:v>
                </c:pt>
                <c:pt idx="3">
                  <c:v>3.0081130891461387</c:v>
                </c:pt>
                <c:pt idx="4">
                  <c:v>-5.7050837936516743</c:v>
                </c:pt>
                <c:pt idx="5">
                  <c:v>3.9673391259586266</c:v>
                </c:pt>
                <c:pt idx="6">
                  <c:v>5.0224964037399014</c:v>
                </c:pt>
                <c:pt idx="7">
                  <c:v>-0.62179930415341644</c:v>
                </c:pt>
                <c:pt idx="8">
                  <c:v>-0.11534211127756905</c:v>
                </c:pt>
                <c:pt idx="9">
                  <c:v>0.83103597859274558</c:v>
                </c:pt>
                <c:pt idx="10">
                  <c:v>-0.91717486292844708</c:v>
                </c:pt>
                <c:pt idx="11">
                  <c:v>-1.0779090716319697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2-F640-B087-068F4BFFA19C}"/>
            </c:ext>
          </c:extLst>
        </c:ser>
        <c:ser>
          <c:idx val="2"/>
          <c:order val="2"/>
          <c:tx>
            <c:v>Delocalisation contrib.</c:v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Cycloaddition!$G$77:$G$88</c:f>
              <c:numCache>
                <c:formatCode>General</c:formatCode>
                <c:ptCount val="12"/>
                <c:pt idx="0">
                  <c:v>0.80079999999999918</c:v>
                </c:pt>
                <c:pt idx="1">
                  <c:v>-1.2583999999999995</c:v>
                </c:pt>
                <c:pt idx="2">
                  <c:v>-1.2583999999999995</c:v>
                </c:pt>
                <c:pt idx="3">
                  <c:v>-5.7200000000000006</c:v>
                </c:pt>
                <c:pt idx="4">
                  <c:v>-0.57199999999999895</c:v>
                </c:pt>
                <c:pt idx="5">
                  <c:v>0.22880000000000023</c:v>
                </c:pt>
                <c:pt idx="6">
                  <c:v>0.34320000000000034</c:v>
                </c:pt>
                <c:pt idx="7">
                  <c:v>-2.8600000000000012</c:v>
                </c:pt>
                <c:pt idx="8">
                  <c:v>-2.8600000000000012</c:v>
                </c:pt>
                <c:pt idx="9">
                  <c:v>-0.51480000000000048</c:v>
                </c:pt>
                <c:pt idx="10">
                  <c:v>-0.91519999999999924</c:v>
                </c:pt>
                <c:pt idx="11">
                  <c:v>-0.91519999999999924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2-F640-B087-068F4BFF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53008"/>
        <c:axId val="545367104"/>
      </c:barChart>
      <c:catAx>
        <c:axId val="54555300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367104"/>
        <c:crossesAt val="0"/>
        <c:auto val="1"/>
        <c:lblAlgn val="ctr"/>
        <c:lblOffset val="100"/>
        <c:noMultiLvlLbl val="0"/>
      </c:catAx>
      <c:valAx>
        <c:axId val="545367104"/>
        <c:scaling>
          <c:orientation val="minMax"/>
          <c:max val="9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Enthalpy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relative to cyclooctyne / kcal mol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–1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55530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1618684784877"/>
          <c:y val="4.2861758492527026E-2"/>
          <c:w val="0.3075746334842327"/>
          <c:h val="0.18489454241462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∆H vs ∆G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56299212598426"/>
                  <c:y val="2.77777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Cycloaddition!$E$44:$E$69</c:f>
              <c:numCache>
                <c:formatCode>0.0</c:formatCode>
                <c:ptCount val="26"/>
                <c:pt idx="0">
                  <c:v>18.521396375289996</c:v>
                </c:pt>
                <c:pt idx="1">
                  <c:v>-61.509812825323515</c:v>
                </c:pt>
                <c:pt idx="2">
                  <c:v>9.5217283784044611</c:v>
                </c:pt>
                <c:pt idx="3">
                  <c:v>-73.201696569848536</c:v>
                </c:pt>
                <c:pt idx="4">
                  <c:v>6.3543878593029408</c:v>
                </c:pt>
                <c:pt idx="5">
                  <c:v>-74.713374877276948</c:v>
                </c:pt>
                <c:pt idx="6">
                  <c:v>8.825973622436015</c:v>
                </c:pt>
                <c:pt idx="7">
                  <c:v>-72.848466842822077</c:v>
                </c:pt>
                <c:pt idx="8">
                  <c:v>6.3757188781009893</c:v>
                </c:pt>
                <c:pt idx="9">
                  <c:v>-67.303435610738461</c:v>
                </c:pt>
                <c:pt idx="10">
                  <c:v>4.5393964940695222</c:v>
                </c:pt>
                <c:pt idx="11">
                  <c:v>-84.388135380930251</c:v>
                </c:pt>
                <c:pt idx="12">
                  <c:v>15.719509713925218</c:v>
                </c:pt>
                <c:pt idx="13">
                  <c:v>-65.422600244439465</c:v>
                </c:pt>
                <c:pt idx="14">
                  <c:v>14.142828133718959</c:v>
                </c:pt>
                <c:pt idx="15">
                  <c:v>-63.353664405652651</c:v>
                </c:pt>
                <c:pt idx="16">
                  <c:v>8.5538924286918512</c:v>
                </c:pt>
                <c:pt idx="17">
                  <c:v>-74.42091089171798</c:v>
                </c:pt>
                <c:pt idx="18">
                  <c:v>8.2263804364657922</c:v>
                </c:pt>
                <c:pt idx="19">
                  <c:v>-73.427857572353574</c:v>
                </c:pt>
                <c:pt idx="20">
                  <c:v>6.7151667416752323</c:v>
                </c:pt>
                <c:pt idx="21">
                  <c:v>-71.572214258882369</c:v>
                </c:pt>
                <c:pt idx="22">
                  <c:v>9.0866053886451912</c:v>
                </c:pt>
                <c:pt idx="23">
                  <c:v>-75.000078654021962</c:v>
                </c:pt>
                <c:pt idx="24">
                  <c:v>6.9071544330046546</c:v>
                </c:pt>
                <c:pt idx="25">
                  <c:v>-75.315243769126909</c:v>
                </c:pt>
              </c:numCache>
            </c:numRef>
          </c:xVal>
          <c:yVal>
            <c:numRef>
              <c:f>Cycloaddition!$G$44:$G$69</c:f>
              <c:numCache>
                <c:formatCode>0.0</c:formatCode>
                <c:ptCount val="26"/>
                <c:pt idx="0">
                  <c:v>31.997675811612474</c:v>
                </c:pt>
                <c:pt idx="1">
                  <c:v>-46.384478525247999</c:v>
                </c:pt>
                <c:pt idx="2">
                  <c:v>22.334203473165154</c:v>
                </c:pt>
                <c:pt idx="3">
                  <c:v>-57.806506774585877</c:v>
                </c:pt>
                <c:pt idx="4">
                  <c:v>19.252842781496437</c:v>
                </c:pt>
                <c:pt idx="5">
                  <c:v>-59.135336891132006</c:v>
                </c:pt>
                <c:pt idx="6">
                  <c:v>21.549946051466442</c:v>
                </c:pt>
                <c:pt idx="7">
                  <c:v>-57.241954853912695</c:v>
                </c:pt>
                <c:pt idx="8">
                  <c:v>19.785239862709535</c:v>
                </c:pt>
                <c:pt idx="9">
                  <c:v>-52.512839932399721</c:v>
                </c:pt>
                <c:pt idx="10">
                  <c:v>16.62610093511983</c:v>
                </c:pt>
                <c:pt idx="11">
                  <c:v>-69.534948618563291</c:v>
                </c:pt>
                <c:pt idx="12">
                  <c:v>28.260454015128484</c:v>
                </c:pt>
                <c:pt idx="13">
                  <c:v>-50.483111088141065</c:v>
                </c:pt>
                <c:pt idx="14">
                  <c:v>27.409869338818385</c:v>
                </c:pt>
                <c:pt idx="15">
                  <c:v>-47.678744351737635</c:v>
                </c:pt>
                <c:pt idx="16">
                  <c:v>21.443373935817718</c:v>
                </c:pt>
                <c:pt idx="17">
                  <c:v>-58.949563050592602</c:v>
                </c:pt>
                <c:pt idx="18">
                  <c:v>21.208247641318806</c:v>
                </c:pt>
                <c:pt idx="19">
                  <c:v>-58.347240095078703</c:v>
                </c:pt>
                <c:pt idx="20">
                  <c:v>19.22972145750547</c:v>
                </c:pt>
                <c:pt idx="21">
                  <c:v>-56.742709998060484</c:v>
                </c:pt>
                <c:pt idx="22">
                  <c:v>21.764177139686709</c:v>
                </c:pt>
                <c:pt idx="23">
                  <c:v>-59.076321232141396</c:v>
                </c:pt>
                <c:pt idx="24">
                  <c:v>20.428163691542657</c:v>
                </c:pt>
                <c:pt idx="25">
                  <c:v>-58.907080053061023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E-654B-92E3-E821964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64959"/>
        <c:axId val="1901248447"/>
      </c:scatterChart>
      <c:valAx>
        <c:axId val="190206495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8447"/>
        <c:crosses val="autoZero"/>
        <c:crossBetween val="midCat"/>
      </c:valAx>
      <c:valAx>
        <c:axId val="190124844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74</xdr:row>
      <xdr:rowOff>6350</xdr:rowOff>
    </xdr:from>
    <xdr:to>
      <xdr:col>10</xdr:col>
      <xdr:colOff>273050</xdr:colOff>
      <xdr:row>87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844E-156B-3C4C-AC91-3CCBC800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8</xdr:row>
      <xdr:rowOff>63500</xdr:rowOff>
    </xdr:from>
    <xdr:to>
      <xdr:col>19</xdr:col>
      <xdr:colOff>723900</xdr:colOff>
      <xdr:row>15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2935B1-FC24-124B-A9BC-258AE4F8E0ED}"/>
            </a:ext>
          </a:extLst>
        </xdr:cNvPr>
        <xdr:cNvSpPr txBox="1"/>
      </xdr:nvSpPr>
      <xdr:spPr>
        <a:xfrm>
          <a:off x="11760200" y="172720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80</xdr:row>
      <xdr:rowOff>95250</xdr:rowOff>
    </xdr:from>
    <xdr:to>
      <xdr:col>10</xdr:col>
      <xdr:colOff>812800</xdr:colOff>
      <xdr:row>93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F89E4-1B2D-A946-A940-11A3661A9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16</xdr:col>
      <xdr:colOff>622300</xdr:colOff>
      <xdr:row>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5E9214-E83D-FF47-B3A6-2D413F0E92FA}"/>
            </a:ext>
          </a:extLst>
        </xdr:cNvPr>
        <xdr:cNvSpPr txBox="1"/>
      </xdr:nvSpPr>
      <xdr:spPr>
        <a:xfrm>
          <a:off x="10172700" y="1422400"/>
          <a:ext cx="3924300" cy="17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Optimisation:</a:t>
          </a:r>
        </a:p>
        <a:p>
          <a:r>
            <a:rPr lang="en-US" sz="1100"/>
            <a:t>RI-B2PLYP D3BJ def2-TZVP def2/J def2-TZVP/C RIJCOSX TightOpt NumFreq Grid5 FinalGrid6 GridX6	 </a:t>
          </a:r>
        </a:p>
        <a:p>
          <a:r>
            <a:rPr lang="en-US" sz="1100"/>
            <a:t>Note: ma-def2-TZVP</a:t>
          </a:r>
          <a:r>
            <a:rPr lang="en-US" sz="1100" baseline="0"/>
            <a:t> on N</a:t>
          </a:r>
          <a:endParaRPr lang="en-US" sz="1100"/>
        </a:p>
        <a:p>
          <a:r>
            <a:rPr lang="en-US" sz="1100"/>
            <a:t>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 i="1"/>
            <a:t>:</a:t>
          </a:r>
        </a:p>
        <a:p>
          <a:r>
            <a:rPr lang="en-US" sz="1100"/>
            <a:t>DLPNO-CCSD(T) AutoAux def2-QZVPP TightSCF Grid6 FinalGrid6 GridX6 TightPNO</a:t>
          </a:r>
        </a:p>
        <a:p>
          <a:r>
            <a:rPr lang="en-US" sz="1100"/>
            <a:t>Note: ma-def2-QZVPP on 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35</xdr:row>
      <xdr:rowOff>31750</xdr:rowOff>
    </xdr:from>
    <xdr:to>
      <xdr:col>11</xdr:col>
      <xdr:colOff>25400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09DCC-3693-C848-BC9B-BB2E85A6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88900</xdr:rowOff>
    </xdr:from>
    <xdr:to>
      <xdr:col>16</xdr:col>
      <xdr:colOff>622300</xdr:colOff>
      <xdr:row>12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F4F548-98DA-B245-AB7A-2C02C803FAC2}"/>
            </a:ext>
          </a:extLst>
        </xdr:cNvPr>
        <xdr:cNvSpPr txBox="1"/>
      </xdr:nvSpPr>
      <xdr:spPr>
        <a:xfrm>
          <a:off x="10134600" y="110490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26</xdr:row>
      <xdr:rowOff>0</xdr:rowOff>
    </xdr:from>
    <xdr:to>
      <xdr:col>6</xdr:col>
      <xdr:colOff>292100</xdr:colOff>
      <xdr:row>29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6D78BF-09D1-CE43-B5B1-92A61C9EFE42}"/>
            </a:ext>
          </a:extLst>
        </xdr:cNvPr>
        <xdr:cNvSpPr txBox="1"/>
      </xdr:nvSpPr>
      <xdr:spPr>
        <a:xfrm>
          <a:off x="1168400" y="5283200"/>
          <a:ext cx="43307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taken from:</a:t>
          </a:r>
        </a:p>
        <a:p>
          <a:r>
            <a:rPr lang="en-US" sz="1100" i="1"/>
            <a:t>JOC</a:t>
          </a:r>
          <a:r>
            <a:rPr lang="en-US" sz="1100" i="0" baseline="0"/>
            <a:t> </a:t>
          </a:r>
          <a:r>
            <a:rPr lang="en-US" sz="1100" b="1" i="0" baseline="0"/>
            <a:t>2001</a:t>
          </a:r>
          <a:r>
            <a:rPr lang="en-US" sz="1100" b="0" i="0" baseline="0"/>
            <a:t>, </a:t>
          </a:r>
          <a:r>
            <a:rPr lang="en-US" sz="1100" b="0" i="1" baseline="0"/>
            <a:t>66</a:t>
          </a:r>
          <a:r>
            <a:rPr lang="en-US" sz="1100" b="0" i="0" baseline="0"/>
            <a:t>, 915 (https://doi.org/10.1021/jo001412t)</a:t>
          </a:r>
        </a:p>
        <a:p>
          <a:r>
            <a:rPr lang="en-US" sz="1100" b="0" i="1" baseline="0"/>
            <a:t>Org. Biomol. Chem. </a:t>
          </a:r>
          <a:r>
            <a:rPr lang="en-US" sz="1100" b="1" i="0" baseline="0"/>
            <a:t>2004</a:t>
          </a:r>
          <a:r>
            <a:rPr lang="en-US" sz="1100" b="0" i="0" baseline="0"/>
            <a:t>, </a:t>
          </a:r>
          <a:r>
            <a:rPr lang="en-US" sz="1100" b="0" i="1" baseline="0"/>
            <a:t>2</a:t>
          </a:r>
          <a:r>
            <a:rPr lang="en-US" sz="1100" b="0" i="0" baseline="0"/>
            <a:t>, 1065 (https://doi.org/10.1039/B314869F)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95250</xdr:rowOff>
    </xdr:from>
    <xdr:to>
      <xdr:col>11</xdr:col>
      <xdr:colOff>330200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05127-88BD-314B-8779-B29F80E0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15</xdr:row>
      <xdr:rowOff>152400</xdr:rowOff>
    </xdr:from>
    <xdr:to>
      <xdr:col>11</xdr:col>
      <xdr:colOff>330200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77126-DF75-EF45-AB93-B1E20EFE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13</xdr:col>
      <xdr:colOff>622300</xdr:colOff>
      <xdr:row>12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B70B32-39A6-5446-ACA9-531D9EC6D8EA}"/>
            </a:ext>
          </a:extLst>
        </xdr:cNvPr>
        <xdr:cNvSpPr txBox="1"/>
      </xdr:nvSpPr>
      <xdr:spPr>
        <a:xfrm>
          <a:off x="11811000" y="1238250"/>
          <a:ext cx="39243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Grid5 FinalGrid6 GridX6					</a:t>
          </a:r>
        </a:p>
        <a:p>
          <a:r>
            <a:rPr lang="en-US" sz="1100" i="1"/>
            <a:t>Single point</a:t>
          </a:r>
          <a:r>
            <a:rPr lang="en-US" sz="1100" i="1" baseline="0"/>
            <a:t> energies</a:t>
          </a:r>
          <a:r>
            <a:rPr lang="en-US" sz="1100"/>
            <a:t>:</a:t>
          </a:r>
        </a:p>
        <a:p>
          <a:r>
            <a:rPr lang="en-US" sz="1100"/>
            <a:t>DLPNO-CCSD(T) AutoAux def2-QZVPP TightSCF Grid6 FinalGrid6 GridX6 TightPNO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1403350</xdr:colOff>
      <xdr:row>92</xdr:row>
      <xdr:rowOff>31750</xdr:rowOff>
    </xdr:from>
    <xdr:to>
      <xdr:col>7</xdr:col>
      <xdr:colOff>88900</xdr:colOff>
      <xdr:row>113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3A928-ED1F-CB42-B245-D5DB87861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50</xdr:row>
      <xdr:rowOff>69850</xdr:rowOff>
    </xdr:from>
    <xdr:to>
      <xdr:col>14</xdr:col>
      <xdr:colOff>812800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E0E53-7FB8-BA48-B6E5-8928128B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622300</xdr:colOff>
      <xdr:row>7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FFE18D-9016-A941-AF6F-AB0D5360D279}"/>
            </a:ext>
          </a:extLst>
        </xdr:cNvPr>
        <xdr:cNvSpPr txBox="1"/>
      </xdr:nvSpPr>
      <xdr:spPr>
        <a:xfrm>
          <a:off x="13500100" y="812800"/>
          <a:ext cx="3924300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Optimisation</a:t>
          </a:r>
          <a:r>
            <a:rPr lang="en-US" sz="1100"/>
            <a:t>:</a:t>
          </a:r>
        </a:p>
        <a:p>
          <a:r>
            <a:rPr lang="en-US" sz="1100"/>
            <a:t>RI-B2PLYP D3BJ def2-TZVP def2/J def2-TZVP/C RIJCOSX TightOpt NumFreq Grid6 FinalGrid6 GridX6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6142-4C36-ED4C-A883-ABE649581BF2}">
  <dimension ref="A1:O66"/>
  <sheetViews>
    <sheetView topLeftCell="E1" workbookViewId="0">
      <selection activeCell="S31" sqref="S31"/>
    </sheetView>
  </sheetViews>
  <sheetFormatPr baseColWidth="10" defaultRowHeight="16" x14ac:dyDescent="0.2"/>
  <cols>
    <col min="13" max="13" width="13.1640625" bestFit="1" customWidth="1"/>
    <col min="14" max="14" width="17.83203125" bestFit="1" customWidth="1"/>
    <col min="15" max="15" width="12.1640625" bestFit="1" customWidth="1"/>
  </cols>
  <sheetData>
    <row r="1" spans="1:15" x14ac:dyDescent="0.2">
      <c r="C1" s="12" t="s">
        <v>0</v>
      </c>
      <c r="D1" s="12"/>
      <c r="E1" s="12"/>
      <c r="F1" s="12"/>
      <c r="G1" s="12"/>
      <c r="H1" s="12"/>
      <c r="I1" s="12" t="s">
        <v>1</v>
      </c>
      <c r="J1" s="12"/>
      <c r="K1" s="12"/>
    </row>
    <row r="2" spans="1:15" ht="19" x14ac:dyDescent="0.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472</v>
      </c>
      <c r="M2" s="3" t="s">
        <v>474</v>
      </c>
      <c r="N2" s="3" t="s">
        <v>475</v>
      </c>
      <c r="O2" s="3" t="s">
        <v>473</v>
      </c>
    </row>
    <row r="3" spans="1:15" x14ac:dyDescent="0.2">
      <c r="B3" t="s">
        <v>12</v>
      </c>
      <c r="C3" s="5">
        <v>-39.809066000000001</v>
      </c>
      <c r="D3" s="5">
        <v>3.0003450000000001E-2</v>
      </c>
      <c r="E3" s="5">
        <v>-39.775064999999998</v>
      </c>
      <c r="F3" s="5">
        <v>2.3775689999999999E-2</v>
      </c>
      <c r="G3" s="5">
        <v>1.0224540000000001E-2</v>
      </c>
      <c r="H3" s="5">
        <v>-39.798841000000003</v>
      </c>
      <c r="I3" s="5">
        <v>-39.772504185795</v>
      </c>
      <c r="J3" s="5">
        <f>I3+(E3-C3)</f>
        <v>-39.738503185794997</v>
      </c>
      <c r="K3" s="5">
        <f>I3+(H3-C3)</f>
        <v>-39.762279185795002</v>
      </c>
    </row>
    <row r="4" spans="1:15" x14ac:dyDescent="0.2">
      <c r="A4" s="12" t="s">
        <v>13</v>
      </c>
      <c r="B4" t="s">
        <v>14</v>
      </c>
      <c r="C4" s="5">
        <v>-79.769031551267005</v>
      </c>
      <c r="D4" s="5">
        <v>7.5129989999999994E-2</v>
      </c>
      <c r="E4" s="5">
        <v>-79.689484570000005</v>
      </c>
      <c r="F4" s="5">
        <v>2.7520909999999999E-2</v>
      </c>
      <c r="G4" s="5">
        <v>5.2026089999999997E-2</v>
      </c>
      <c r="H4" s="5">
        <v>-79.717005479999997</v>
      </c>
      <c r="I4" s="5">
        <v>-79.698787157118005</v>
      </c>
      <c r="J4" s="5">
        <f t="shared" ref="J4:J38" si="0">I4+(E4-C4)</f>
        <v>-79.619240175851004</v>
      </c>
      <c r="K4" s="5">
        <f t="shared" ref="K4:K38" si="1">I4+(H4-C4)</f>
        <v>-79.646761085850997</v>
      </c>
    </row>
    <row r="5" spans="1:15" x14ac:dyDescent="0.2">
      <c r="A5" s="12"/>
      <c r="B5" t="s">
        <v>15</v>
      </c>
      <c r="C5" s="5">
        <v>-119.49964592812201</v>
      </c>
      <c r="D5" s="5">
        <v>0.10704370000000001</v>
      </c>
      <c r="E5" s="5">
        <v>-119.38573468</v>
      </c>
      <c r="F5" s="5">
        <v>3.46997E-2</v>
      </c>
      <c r="G5" s="5">
        <v>7.9211489999999996E-2</v>
      </c>
      <c r="H5" s="5">
        <v>-119.42043438</v>
      </c>
      <c r="I5" s="5">
        <v>-119.392161202414</v>
      </c>
      <c r="J5" s="5">
        <f t="shared" si="0"/>
        <v>-119.27824995429199</v>
      </c>
      <c r="K5" s="5">
        <f t="shared" si="1"/>
        <v>-119.312949654292</v>
      </c>
      <c r="L5" s="8">
        <v>0.80437099999999995</v>
      </c>
      <c r="M5" s="8">
        <v>0.89600000000000002</v>
      </c>
      <c r="N5" s="8">
        <v>0.75202029999999997</v>
      </c>
      <c r="O5" s="8">
        <v>1.9912216E-2</v>
      </c>
    </row>
    <row r="6" spans="1:15" x14ac:dyDescent="0.2">
      <c r="A6" s="12" t="s">
        <v>16</v>
      </c>
      <c r="B6" t="s">
        <v>17</v>
      </c>
      <c r="C6" s="5">
        <v>-157.677404399853</v>
      </c>
      <c r="D6" s="5">
        <v>0.11788606</v>
      </c>
      <c r="E6" s="5">
        <v>-157.55270913000001</v>
      </c>
      <c r="F6" s="5">
        <v>3.5350100000000002E-2</v>
      </c>
      <c r="G6" s="5">
        <v>8.9344930000000003E-2</v>
      </c>
      <c r="H6" s="5">
        <v>-157.58805921999999</v>
      </c>
      <c r="I6" s="5">
        <v>-157.52705503479399</v>
      </c>
      <c r="J6" s="5">
        <f t="shared" si="0"/>
        <v>-157.402359764941</v>
      </c>
      <c r="K6" s="5">
        <f t="shared" si="1"/>
        <v>-157.43770985494098</v>
      </c>
      <c r="L6" s="8"/>
      <c r="M6" s="8"/>
      <c r="N6" s="8"/>
      <c r="O6" s="8"/>
    </row>
    <row r="7" spans="1:15" x14ac:dyDescent="0.2">
      <c r="A7" s="12"/>
      <c r="B7" t="s">
        <v>14</v>
      </c>
      <c r="C7" s="5">
        <v>-117.818675656252</v>
      </c>
      <c r="D7" s="5">
        <v>8.1872899999999998E-2</v>
      </c>
      <c r="E7" s="5">
        <v>-117.73250353</v>
      </c>
      <c r="F7" s="5">
        <v>2.8576009999999999E-2</v>
      </c>
      <c r="G7" s="5">
        <v>5.7596059999999998E-2</v>
      </c>
      <c r="H7" s="5">
        <v>-117.76107954</v>
      </c>
      <c r="I7" s="5">
        <v>-117.70475629342</v>
      </c>
      <c r="J7" s="5">
        <f t="shared" si="0"/>
        <v>-117.61858416716801</v>
      </c>
      <c r="K7" s="5">
        <f t="shared" si="1"/>
        <v>-117.647160177168</v>
      </c>
      <c r="L7" s="8"/>
      <c r="M7" s="8"/>
      <c r="N7" s="8"/>
      <c r="O7" s="8"/>
    </row>
    <row r="8" spans="1:15" x14ac:dyDescent="0.2">
      <c r="A8" s="12"/>
      <c r="B8" t="s">
        <v>15</v>
      </c>
      <c r="C8" s="5">
        <v>-157.58753063345</v>
      </c>
      <c r="D8" s="5">
        <v>0.11437997</v>
      </c>
      <c r="E8" s="5">
        <v>-157.46628623000001</v>
      </c>
      <c r="F8" s="5">
        <v>3.5544529999999998E-2</v>
      </c>
      <c r="G8" s="5">
        <v>8.5699949999999997E-2</v>
      </c>
      <c r="H8" s="5">
        <v>-157.50183075999999</v>
      </c>
      <c r="I8" s="5">
        <v>-157.43627997887401</v>
      </c>
      <c r="J8" s="5">
        <f t="shared" si="0"/>
        <v>-157.31503557542402</v>
      </c>
      <c r="K8" s="5">
        <f t="shared" si="1"/>
        <v>-157.350580105424</v>
      </c>
      <c r="L8" s="8">
        <v>0.81370600000000004</v>
      </c>
      <c r="M8" s="8">
        <v>0.92100000000000004</v>
      </c>
      <c r="N8" s="8">
        <v>0.75237790000000004</v>
      </c>
      <c r="O8" s="8">
        <v>1.8604546E-2</v>
      </c>
    </row>
    <row r="9" spans="1:15" x14ac:dyDescent="0.2">
      <c r="A9" s="12" t="s">
        <v>18</v>
      </c>
      <c r="B9" t="s">
        <v>17</v>
      </c>
      <c r="C9" s="5">
        <v>-196.96637408153501</v>
      </c>
      <c r="D9" s="5">
        <v>0.14630841</v>
      </c>
      <c r="E9" s="5">
        <v>-196.81178778</v>
      </c>
      <c r="F9" s="5">
        <v>3.9212190000000001E-2</v>
      </c>
      <c r="G9" s="5">
        <v>0.11537403</v>
      </c>
      <c r="H9" s="5">
        <v>-196.85099997</v>
      </c>
      <c r="I9" s="5">
        <v>-196.77853508020399</v>
      </c>
      <c r="J9" s="5">
        <f t="shared" si="0"/>
        <v>-196.62394877866899</v>
      </c>
      <c r="K9" s="5">
        <f t="shared" si="1"/>
        <v>-196.66316096866899</v>
      </c>
      <c r="L9" s="8"/>
      <c r="M9" s="8"/>
      <c r="N9" s="8"/>
      <c r="O9" s="8"/>
    </row>
    <row r="10" spans="1:15" x14ac:dyDescent="0.2">
      <c r="A10" s="12"/>
      <c r="B10" t="s">
        <v>14</v>
      </c>
      <c r="C10" s="5">
        <v>-157.10935621076101</v>
      </c>
      <c r="D10" s="5">
        <v>0.11142616</v>
      </c>
      <c r="E10" s="5">
        <v>-156.99288609999999</v>
      </c>
      <c r="F10" s="5">
        <v>3.11267E-2</v>
      </c>
      <c r="G10" s="5">
        <v>8.5343359999999993E-2</v>
      </c>
      <c r="H10" s="5">
        <v>-157.02401280000001</v>
      </c>
      <c r="I10" s="5">
        <v>-156.95921724401799</v>
      </c>
      <c r="J10" s="5">
        <f t="shared" si="0"/>
        <v>-156.84274713325698</v>
      </c>
      <c r="K10" s="5">
        <f t="shared" si="1"/>
        <v>-156.87387383325699</v>
      </c>
      <c r="L10" s="8"/>
      <c r="M10" s="8"/>
      <c r="N10" s="8"/>
      <c r="O10" s="8"/>
    </row>
    <row r="11" spans="1:15" x14ac:dyDescent="0.2">
      <c r="A11" s="12"/>
      <c r="B11" t="s">
        <v>15</v>
      </c>
      <c r="C11" s="5">
        <v>-196.86254539116501</v>
      </c>
      <c r="D11" s="5">
        <v>0.14392316999999999</v>
      </c>
      <c r="E11" s="5">
        <v>-196.71112948000001</v>
      </c>
      <c r="F11" s="5">
        <v>3.7431880000000001E-2</v>
      </c>
      <c r="G11" s="5">
        <v>0.11398385</v>
      </c>
      <c r="H11" s="5">
        <v>-196.74856137</v>
      </c>
      <c r="I11" s="5">
        <v>-196.67519246849099</v>
      </c>
      <c r="J11" s="5">
        <f t="shared" si="0"/>
        <v>-196.52377655732599</v>
      </c>
      <c r="K11" s="5">
        <f t="shared" si="1"/>
        <v>-196.56120844732598</v>
      </c>
      <c r="L11" s="8">
        <v>0.82015899999999997</v>
      </c>
      <c r="M11" s="8">
        <v>0.93600000000000005</v>
      </c>
      <c r="N11" s="8">
        <v>0.75240059999999997</v>
      </c>
      <c r="O11" s="8">
        <v>1.7794289000000001E-2</v>
      </c>
    </row>
    <row r="12" spans="1:15" x14ac:dyDescent="0.2">
      <c r="A12" s="12" t="s">
        <v>19</v>
      </c>
      <c r="B12" t="s">
        <v>17</v>
      </c>
      <c r="C12" s="5">
        <v>-195.73570003526001</v>
      </c>
      <c r="D12" s="5">
        <v>0.12405215999999999</v>
      </c>
      <c r="E12" s="5">
        <v>-195.60478956</v>
      </c>
      <c r="F12" s="5">
        <v>3.6008819999999997E-2</v>
      </c>
      <c r="G12" s="5">
        <v>9.4901529999999998E-2</v>
      </c>
      <c r="H12" s="5">
        <v>-195.64079838000001</v>
      </c>
      <c r="I12" s="5">
        <v>-195.541780004164</v>
      </c>
      <c r="J12" s="5">
        <f t="shared" si="0"/>
        <v>-195.41086952890399</v>
      </c>
      <c r="K12" s="5">
        <f t="shared" si="1"/>
        <v>-195.44687834890399</v>
      </c>
      <c r="L12" s="8"/>
      <c r="M12" s="8"/>
      <c r="N12" s="8"/>
      <c r="O12" s="8"/>
    </row>
    <row r="13" spans="1:15" x14ac:dyDescent="0.2">
      <c r="A13" s="12"/>
      <c r="B13" t="s">
        <v>14</v>
      </c>
      <c r="C13" s="5">
        <v>-155.85453332208999</v>
      </c>
      <c r="D13" s="5">
        <v>8.6709599999999998E-2</v>
      </c>
      <c r="E13" s="5">
        <v>-155.76313492</v>
      </c>
      <c r="F13" s="5">
        <v>3.010465E-2</v>
      </c>
      <c r="G13" s="5">
        <v>6.1293779999999999E-2</v>
      </c>
      <c r="H13" s="5">
        <v>-155.79323957</v>
      </c>
      <c r="I13" s="5">
        <v>-155.69753387683201</v>
      </c>
      <c r="J13" s="5">
        <f t="shared" si="0"/>
        <v>-155.60613547474202</v>
      </c>
      <c r="K13" s="5">
        <f t="shared" si="1"/>
        <v>-155.63624012474202</v>
      </c>
      <c r="L13" s="8"/>
      <c r="M13" s="8"/>
      <c r="N13" s="8"/>
      <c r="O13" s="8"/>
    </row>
    <row r="14" spans="1:15" x14ac:dyDescent="0.2">
      <c r="A14" s="12"/>
      <c r="B14" t="s">
        <v>15</v>
      </c>
      <c r="C14" s="5">
        <v>-195.65117244232701</v>
      </c>
      <c r="D14" s="5">
        <v>0.11980834999999999</v>
      </c>
      <c r="E14" s="5">
        <v>-195.52402402999999</v>
      </c>
      <c r="F14" s="5">
        <v>3.7161439999999997E-2</v>
      </c>
      <c r="G14" s="5">
        <v>8.9987280000000003E-2</v>
      </c>
      <c r="H14" s="5">
        <v>-195.56118547</v>
      </c>
      <c r="I14" s="5">
        <v>-195.45607612290101</v>
      </c>
      <c r="J14" s="5">
        <f t="shared" si="0"/>
        <v>-195.32892771057399</v>
      </c>
      <c r="K14" s="5">
        <f t="shared" si="1"/>
        <v>-195.366089150574</v>
      </c>
      <c r="L14" s="8">
        <v>0.80753600000000003</v>
      </c>
      <c r="M14" s="8">
        <v>0.91600000000000004</v>
      </c>
      <c r="N14" s="8">
        <v>0.75189050000000002</v>
      </c>
      <c r="O14" s="8">
        <v>1.5993835000000001E-2</v>
      </c>
    </row>
    <row r="15" spans="1:15" x14ac:dyDescent="0.2">
      <c r="A15" s="12" t="s">
        <v>20</v>
      </c>
      <c r="B15" t="s">
        <v>17</v>
      </c>
      <c r="C15" s="5">
        <v>-274.35431</v>
      </c>
      <c r="D15" s="5">
        <v>0.18457493</v>
      </c>
      <c r="E15" s="5">
        <v>-274.16143</v>
      </c>
      <c r="F15" s="5">
        <v>3.9676650000000001E-2</v>
      </c>
      <c r="G15" s="5">
        <v>0.15321035999999999</v>
      </c>
      <c r="H15" s="5">
        <v>-274.2011</v>
      </c>
      <c r="I15" s="5">
        <v>-274.085518295741</v>
      </c>
      <c r="J15" s="5">
        <f t="shared" si="0"/>
        <v>-273.89263829574099</v>
      </c>
      <c r="K15" s="5">
        <f t="shared" si="1"/>
        <v>-273.932308295741</v>
      </c>
      <c r="L15" s="8"/>
      <c r="M15" s="8"/>
      <c r="N15" s="8"/>
      <c r="O15" s="8"/>
    </row>
    <row r="16" spans="1:15" x14ac:dyDescent="0.2">
      <c r="A16" s="12"/>
      <c r="B16" t="s">
        <v>14</v>
      </c>
      <c r="C16" s="5">
        <v>-234.48330999999999</v>
      </c>
      <c r="D16" s="5">
        <v>0.14692405</v>
      </c>
      <c r="E16" s="5">
        <v>-234.33016000000001</v>
      </c>
      <c r="F16" s="5">
        <v>3.4672750000000002E-2</v>
      </c>
      <c r="G16" s="5">
        <v>0.11848095</v>
      </c>
      <c r="H16" s="5">
        <v>-234.36483000000001</v>
      </c>
      <c r="I16" s="5">
        <v>-234.25191265490099</v>
      </c>
      <c r="J16" s="5">
        <f t="shared" si="0"/>
        <v>-234.09876265490101</v>
      </c>
      <c r="K16" s="5">
        <f t="shared" si="1"/>
        <v>-234.13343265490101</v>
      </c>
      <c r="L16" s="8"/>
      <c r="M16" s="8"/>
      <c r="N16" s="8"/>
      <c r="O16" s="8"/>
    </row>
    <row r="17" spans="1:15" x14ac:dyDescent="0.2">
      <c r="A17" s="12"/>
      <c r="B17" t="s">
        <v>15</v>
      </c>
      <c r="C17" s="5">
        <v>-274.25891000000001</v>
      </c>
      <c r="D17" s="5">
        <v>0.18016752</v>
      </c>
      <c r="E17" s="5">
        <v>-274.07010000000002</v>
      </c>
      <c r="F17" s="5">
        <v>4.0413589999999999E-2</v>
      </c>
      <c r="G17" s="5">
        <v>0.14840506000000001</v>
      </c>
      <c r="H17" s="5">
        <v>-274.11050999999998</v>
      </c>
      <c r="I17" s="5">
        <v>-273.98978754884303</v>
      </c>
      <c r="J17" s="5">
        <f t="shared" si="0"/>
        <v>-273.80097754884304</v>
      </c>
      <c r="K17" s="5">
        <f t="shared" si="1"/>
        <v>-273.84138754884299</v>
      </c>
      <c r="L17" s="8">
        <v>0.82061099999999998</v>
      </c>
      <c r="M17" s="8">
        <v>0.94399999999999995</v>
      </c>
      <c r="N17" s="8">
        <v>0.75229919999999995</v>
      </c>
      <c r="O17" s="8">
        <v>1.5828459E-2</v>
      </c>
    </row>
    <row r="18" spans="1:15" x14ac:dyDescent="0.2">
      <c r="A18" s="12" t="s">
        <v>21</v>
      </c>
      <c r="B18" t="s">
        <v>17</v>
      </c>
      <c r="C18" s="5">
        <v>-235.06152</v>
      </c>
      <c r="D18" s="5">
        <v>0.15455419000000001</v>
      </c>
      <c r="E18" s="5">
        <v>-234.89948999999999</v>
      </c>
      <c r="F18" s="5">
        <v>3.7737760000000002E-2</v>
      </c>
      <c r="G18" s="5">
        <v>0.12429875999999999</v>
      </c>
      <c r="H18" s="5">
        <v>-234.93722</v>
      </c>
      <c r="I18" s="5">
        <v>-234.83024992639099</v>
      </c>
      <c r="J18" s="5">
        <f t="shared" si="0"/>
        <v>-234.66821992639098</v>
      </c>
      <c r="K18" s="5">
        <f t="shared" si="1"/>
        <v>-234.70594992639099</v>
      </c>
      <c r="L18" s="8"/>
      <c r="M18" s="8"/>
      <c r="N18" s="8"/>
      <c r="O18" s="8"/>
    </row>
    <row r="19" spans="1:15" x14ac:dyDescent="0.2">
      <c r="A19" s="12"/>
      <c r="B19" t="s">
        <v>14</v>
      </c>
      <c r="C19" s="5">
        <v>-195.16119</v>
      </c>
      <c r="D19" s="5">
        <v>0.11687475</v>
      </c>
      <c r="E19" s="5">
        <v>-195.03899000000001</v>
      </c>
      <c r="F19" s="5">
        <v>3.2186279999999998E-2</v>
      </c>
      <c r="G19" s="5">
        <v>9.0018299999999996E-2</v>
      </c>
      <c r="H19" s="5">
        <v>-195.07118</v>
      </c>
      <c r="I19" s="5">
        <v>-194.967682660561</v>
      </c>
      <c r="J19" s="5">
        <f t="shared" si="0"/>
        <v>-194.845482660561</v>
      </c>
      <c r="K19" s="5">
        <f t="shared" si="1"/>
        <v>-194.87767266056099</v>
      </c>
      <c r="L19" s="8"/>
      <c r="M19" s="8"/>
      <c r="N19" s="8"/>
      <c r="O19" s="8"/>
    </row>
    <row r="20" spans="1:15" x14ac:dyDescent="0.2">
      <c r="A20" s="12"/>
      <c r="B20" t="s">
        <v>15</v>
      </c>
      <c r="C20" s="5">
        <v>-234.94723999999999</v>
      </c>
      <c r="D20" s="5">
        <v>0.14949850000000001</v>
      </c>
      <c r="E20" s="5">
        <v>-234.78966</v>
      </c>
      <c r="F20" s="5">
        <v>3.9005489999999997E-2</v>
      </c>
      <c r="G20" s="5">
        <v>0.1185676</v>
      </c>
      <c r="H20" s="5">
        <v>-234.82866999999999</v>
      </c>
      <c r="I20" s="5">
        <v>-234.715507987519</v>
      </c>
      <c r="J20" s="5">
        <f t="shared" si="0"/>
        <v>-234.55792798751901</v>
      </c>
      <c r="K20" s="5">
        <f t="shared" si="1"/>
        <v>-234.596937987519</v>
      </c>
      <c r="L20" s="8">
        <v>0.82102299999999995</v>
      </c>
      <c r="M20" s="8">
        <v>0.94599999999999995</v>
      </c>
      <c r="N20" s="8">
        <v>0.75215980000000005</v>
      </c>
      <c r="O20" s="8">
        <v>1.5946656E-2</v>
      </c>
    </row>
    <row r="21" spans="1:15" x14ac:dyDescent="0.2">
      <c r="A21" s="12" t="s">
        <v>22</v>
      </c>
      <c r="B21" t="s">
        <v>17</v>
      </c>
      <c r="C21" s="5">
        <v>-312.40097321662103</v>
      </c>
      <c r="D21" s="5">
        <v>0.19150566999999999</v>
      </c>
      <c r="E21" s="5">
        <v>-312.20127301000002</v>
      </c>
      <c r="F21" s="5">
        <v>3.955529E-2</v>
      </c>
      <c r="G21" s="5">
        <v>0.16014563000000001</v>
      </c>
      <c r="H21" s="5">
        <v>-312.24082829999998</v>
      </c>
      <c r="I21" s="5">
        <v>-312.09042632026802</v>
      </c>
      <c r="J21" s="5">
        <f t="shared" si="0"/>
        <v>-311.89072611364702</v>
      </c>
      <c r="K21" s="5">
        <f t="shared" si="1"/>
        <v>-311.93028140364697</v>
      </c>
      <c r="L21" s="8"/>
      <c r="M21" s="8"/>
      <c r="N21" s="8"/>
      <c r="O21" s="8"/>
    </row>
    <row r="22" spans="1:15" x14ac:dyDescent="0.2">
      <c r="A22" s="12"/>
      <c r="B22" t="s">
        <v>14</v>
      </c>
      <c r="C22" s="5">
        <v>-272.518206867917</v>
      </c>
      <c r="D22" s="5">
        <v>0.15212123</v>
      </c>
      <c r="E22" s="5">
        <v>-272.35944166000002</v>
      </c>
      <c r="F22" s="5">
        <v>3.5604980000000001E-2</v>
      </c>
      <c r="G22" s="5">
        <v>0.12316025999999999</v>
      </c>
      <c r="H22" s="5">
        <v>-272.39504663999998</v>
      </c>
      <c r="I22" s="5">
        <v>-272.24390628142697</v>
      </c>
      <c r="J22" s="5">
        <f t="shared" si="0"/>
        <v>-272.08514107350999</v>
      </c>
      <c r="K22" s="5">
        <f t="shared" si="1"/>
        <v>-272.12074605350995</v>
      </c>
      <c r="L22" s="8"/>
      <c r="M22" s="8"/>
      <c r="N22" s="8"/>
      <c r="O22" s="8"/>
    </row>
    <row r="23" spans="1:15" x14ac:dyDescent="0.2">
      <c r="A23" s="12"/>
      <c r="B23" t="s">
        <v>15</v>
      </c>
      <c r="C23" s="5">
        <v>-312.32182248202901</v>
      </c>
      <c r="D23" s="5">
        <v>0.18494252</v>
      </c>
      <c r="E23" s="5">
        <v>-312.12747210999999</v>
      </c>
      <c r="F23" s="5">
        <v>4.2264419999999997E-2</v>
      </c>
      <c r="G23" s="5">
        <v>0.152086</v>
      </c>
      <c r="H23" s="5">
        <v>-312.16973653000002</v>
      </c>
      <c r="I23" s="5">
        <v>-312.00894188817801</v>
      </c>
      <c r="J23" s="5">
        <f t="shared" si="0"/>
        <v>-311.81459151614899</v>
      </c>
      <c r="K23" s="5">
        <f t="shared" si="1"/>
        <v>-311.85685593614903</v>
      </c>
      <c r="L23" s="8">
        <v>0.81366799999999995</v>
      </c>
      <c r="M23" s="8">
        <v>0.94799999999999995</v>
      </c>
      <c r="N23" s="8">
        <v>0.75172410000000001</v>
      </c>
      <c r="O23" s="8">
        <v>1.4188068E-2</v>
      </c>
    </row>
    <row r="24" spans="1:15" x14ac:dyDescent="0.2">
      <c r="A24" s="12" t="s">
        <v>23</v>
      </c>
      <c r="B24" t="s">
        <v>17</v>
      </c>
      <c r="C24" s="5">
        <v>-351.72665999999998</v>
      </c>
      <c r="D24" s="5">
        <v>0.22165106000000001</v>
      </c>
      <c r="E24" s="5">
        <v>-351.49581999999998</v>
      </c>
      <c r="F24" s="5">
        <v>4.1818220000000003E-2</v>
      </c>
      <c r="G24" s="5">
        <v>0.18902271000000001</v>
      </c>
      <c r="H24" s="5">
        <v>-351.53764000000001</v>
      </c>
      <c r="I24" s="5">
        <v>-351.378502765718</v>
      </c>
      <c r="J24" s="5">
        <f t="shared" si="0"/>
        <v>-351.147662765718</v>
      </c>
      <c r="K24" s="5">
        <f t="shared" si="1"/>
        <v>-351.18948276571803</v>
      </c>
      <c r="L24" s="8"/>
      <c r="M24" s="8"/>
      <c r="N24" s="8"/>
      <c r="O24" s="8"/>
    </row>
    <row r="25" spans="1:15" x14ac:dyDescent="0.2">
      <c r="A25" s="12"/>
      <c r="B25" t="s">
        <v>14</v>
      </c>
      <c r="C25" s="5">
        <v>-311.77641999999997</v>
      </c>
      <c r="D25" s="5">
        <v>0.17922086000000001</v>
      </c>
      <c r="E25" s="5">
        <v>-311.58920999999998</v>
      </c>
      <c r="F25" s="5">
        <v>3.8941580000000003E-2</v>
      </c>
      <c r="G25" s="5">
        <v>0.14826791</v>
      </c>
      <c r="H25" s="5">
        <v>-311.62815999999998</v>
      </c>
      <c r="I25" s="5">
        <v>-311.46558243079897</v>
      </c>
      <c r="J25" s="5">
        <f t="shared" si="0"/>
        <v>-311.27837243079898</v>
      </c>
      <c r="K25" s="5">
        <f t="shared" si="1"/>
        <v>-311.31732243079898</v>
      </c>
      <c r="L25" s="8"/>
      <c r="M25" s="8"/>
      <c r="N25" s="8"/>
      <c r="O25" s="8"/>
    </row>
    <row r="26" spans="1:15" x14ac:dyDescent="0.2">
      <c r="A26" s="12"/>
      <c r="B26" t="s">
        <v>15</v>
      </c>
      <c r="C26" s="5">
        <v>-351.57407999999998</v>
      </c>
      <c r="D26" s="5">
        <v>0.21211679999999999</v>
      </c>
      <c r="E26" s="5">
        <v>-351.35129999999998</v>
      </c>
      <c r="F26" s="5">
        <v>4.495089E-2</v>
      </c>
      <c r="G26" s="5">
        <v>0.17783006000000001</v>
      </c>
      <c r="H26" s="5">
        <v>-351.39625000000001</v>
      </c>
      <c r="I26" s="5">
        <v>-351.224312862864</v>
      </c>
      <c r="J26" s="5">
        <f t="shared" si="0"/>
        <v>-351.001532862864</v>
      </c>
      <c r="K26" s="5">
        <f t="shared" si="1"/>
        <v>-351.04648286286402</v>
      </c>
      <c r="L26" s="8">
        <v>0.80982299999999996</v>
      </c>
      <c r="M26" s="8">
        <v>0.91400000000000003</v>
      </c>
      <c r="N26" s="8">
        <v>0.75119639999999999</v>
      </c>
      <c r="O26" s="8">
        <v>1.311211E-2</v>
      </c>
    </row>
    <row r="27" spans="1:15" x14ac:dyDescent="0.2">
      <c r="A27" s="12" t="s">
        <v>24</v>
      </c>
      <c r="B27" t="s">
        <v>17</v>
      </c>
      <c r="C27" s="5">
        <v>-312.42093407489301</v>
      </c>
      <c r="D27" s="5">
        <v>0.19227396999999999</v>
      </c>
      <c r="E27" s="5">
        <v>-312.22061586000001</v>
      </c>
      <c r="F27" s="5">
        <v>3.9311100000000002E-2</v>
      </c>
      <c r="G27" s="5">
        <v>0.16100693999999999</v>
      </c>
      <c r="H27" s="5">
        <v>-312.25992696999998</v>
      </c>
      <c r="I27" s="5">
        <v>-312.11117290590499</v>
      </c>
      <c r="J27" s="5">
        <f t="shared" si="0"/>
        <v>-311.91085469101199</v>
      </c>
      <c r="K27" s="5">
        <f t="shared" si="1"/>
        <v>-311.95016580101196</v>
      </c>
      <c r="L27" s="8"/>
      <c r="M27" s="8"/>
      <c r="N27" s="8"/>
      <c r="O27" s="8"/>
    </row>
    <row r="28" spans="1:15" x14ac:dyDescent="0.2">
      <c r="A28" s="12"/>
      <c r="B28" t="s">
        <v>14</v>
      </c>
      <c r="C28" s="5">
        <v>-272.47879713063298</v>
      </c>
      <c r="D28" s="5">
        <v>0.15091461</v>
      </c>
      <c r="E28" s="5">
        <v>-272.32099550999999</v>
      </c>
      <c r="F28" s="5">
        <v>3.6081229999999999E-2</v>
      </c>
      <c r="G28" s="5">
        <v>0.12172041</v>
      </c>
      <c r="H28" s="5">
        <v>-272.35707674000002</v>
      </c>
      <c r="I28" s="5">
        <v>-272.20512785849297</v>
      </c>
      <c r="J28" s="5">
        <f t="shared" si="0"/>
        <v>-272.04732623785998</v>
      </c>
      <c r="K28" s="5">
        <f t="shared" si="1"/>
        <v>-272.08340746786001</v>
      </c>
      <c r="L28" s="8"/>
      <c r="M28" s="8"/>
      <c r="N28" s="8"/>
      <c r="O28" s="8"/>
    </row>
    <row r="29" spans="1:15" x14ac:dyDescent="0.2">
      <c r="A29" s="12"/>
      <c r="B29" t="s">
        <v>15</v>
      </c>
      <c r="C29" s="5">
        <v>-312.28853160730301</v>
      </c>
      <c r="D29" s="5">
        <v>0.18316289999999999</v>
      </c>
      <c r="E29" s="5">
        <v>-312.09529026000001</v>
      </c>
      <c r="F29" s="5">
        <v>4.366623E-2</v>
      </c>
      <c r="G29" s="5">
        <v>0.14957487</v>
      </c>
      <c r="H29" s="5">
        <v>-312.13895649</v>
      </c>
      <c r="I29" s="5">
        <v>-311.97652141650002</v>
      </c>
      <c r="J29" s="5">
        <f t="shared" si="0"/>
        <v>-311.78328006919702</v>
      </c>
      <c r="K29" s="5">
        <f t="shared" si="1"/>
        <v>-311.826946299197</v>
      </c>
      <c r="L29" s="8">
        <v>0.81235100000000005</v>
      </c>
      <c r="M29" s="8">
        <v>0.998</v>
      </c>
      <c r="N29" s="8">
        <v>0.75100259999999996</v>
      </c>
      <c r="O29" s="8">
        <v>1.3094611000000001E-2</v>
      </c>
    </row>
    <row r="30" spans="1:15" x14ac:dyDescent="0.2">
      <c r="A30" s="12" t="s">
        <v>25</v>
      </c>
      <c r="B30" t="s">
        <v>17</v>
      </c>
      <c r="C30" s="5">
        <v>-273.09444000000002</v>
      </c>
      <c r="D30" s="5">
        <v>0.16238507999999999</v>
      </c>
      <c r="E30" s="5">
        <v>-272.92489</v>
      </c>
      <c r="F30" s="5">
        <v>3.7242200000000003E-2</v>
      </c>
      <c r="G30" s="5">
        <v>0.13231735</v>
      </c>
      <c r="H30" s="5">
        <v>-272.96213</v>
      </c>
      <c r="I30" s="5">
        <v>-272.822680019335</v>
      </c>
      <c r="J30" s="5">
        <f t="shared" si="0"/>
        <v>-272.65313001933498</v>
      </c>
      <c r="K30" s="5">
        <f t="shared" si="1"/>
        <v>-272.69037001933498</v>
      </c>
      <c r="L30" s="8"/>
      <c r="M30" s="8"/>
      <c r="N30" s="8"/>
      <c r="O30" s="8"/>
    </row>
    <row r="31" spans="1:15" x14ac:dyDescent="0.2">
      <c r="A31" s="12"/>
      <c r="B31" t="s">
        <v>14</v>
      </c>
      <c r="C31" s="5">
        <v>-233.19027</v>
      </c>
      <c r="D31" s="5">
        <v>0.12242417999999999</v>
      </c>
      <c r="E31" s="5">
        <v>-233.06202999999999</v>
      </c>
      <c r="F31" s="5">
        <v>3.3517760000000001E-2</v>
      </c>
      <c r="G31" s="5">
        <v>9.4720520000000002E-2</v>
      </c>
      <c r="H31" s="5">
        <v>-233.09555</v>
      </c>
      <c r="I31" s="5">
        <v>-232.954803843126</v>
      </c>
      <c r="J31" s="5">
        <f t="shared" si="0"/>
        <v>-232.826563843126</v>
      </c>
      <c r="K31" s="5">
        <f t="shared" si="1"/>
        <v>-232.86008384312601</v>
      </c>
      <c r="L31" s="8"/>
      <c r="M31" s="8"/>
      <c r="N31" s="8"/>
      <c r="O31" s="8"/>
    </row>
    <row r="32" spans="1:15" x14ac:dyDescent="0.2">
      <c r="A32" s="12"/>
      <c r="B32" t="s">
        <v>15</v>
      </c>
      <c r="C32" s="5">
        <v>-272.998845249125</v>
      </c>
      <c r="D32" s="5">
        <v>0.15459561999999999</v>
      </c>
      <c r="E32" s="5">
        <v>-272.83518461</v>
      </c>
      <c r="F32" s="5">
        <v>4.144519E-2</v>
      </c>
      <c r="G32" s="5">
        <v>0.12221508</v>
      </c>
      <c r="H32" s="5">
        <v>-272.87662979999999</v>
      </c>
      <c r="I32" s="5">
        <v>-272.72547673720601</v>
      </c>
      <c r="J32" s="5">
        <f t="shared" si="0"/>
        <v>-272.56181609808101</v>
      </c>
      <c r="K32" s="5">
        <f t="shared" si="1"/>
        <v>-272.603261288081</v>
      </c>
      <c r="L32" s="8">
        <v>0.83324399999999998</v>
      </c>
      <c r="M32" s="8">
        <v>1.06</v>
      </c>
      <c r="N32" s="8">
        <v>0.75159290000000001</v>
      </c>
      <c r="O32" s="8">
        <v>1.6085281E-2</v>
      </c>
    </row>
    <row r="33" spans="1:15" x14ac:dyDescent="0.2">
      <c r="A33" s="12" t="s">
        <v>26</v>
      </c>
      <c r="B33" t="s">
        <v>17</v>
      </c>
      <c r="C33" s="5">
        <v>-233.762519725028</v>
      </c>
      <c r="D33" s="5">
        <v>0.13233763000000001</v>
      </c>
      <c r="E33" s="5">
        <v>-233.62372228000001</v>
      </c>
      <c r="F33" s="5">
        <v>3.5501209999999998E-2</v>
      </c>
      <c r="G33" s="5">
        <v>0.10329571</v>
      </c>
      <c r="H33" s="5">
        <v>-233.65922348999999</v>
      </c>
      <c r="I33" s="5">
        <v>-233.52813143204301</v>
      </c>
      <c r="J33" s="5">
        <f t="shared" si="0"/>
        <v>-233.38933398701502</v>
      </c>
      <c r="K33" s="5">
        <f t="shared" si="1"/>
        <v>-233.424835197015</v>
      </c>
      <c r="L33" s="8"/>
      <c r="M33" s="8"/>
      <c r="N33" s="8"/>
      <c r="O33" s="8"/>
    </row>
    <row r="34" spans="1:15" x14ac:dyDescent="0.2">
      <c r="A34" s="12"/>
      <c r="B34" t="s">
        <v>14</v>
      </c>
      <c r="C34" s="5">
        <v>-193.901855320685</v>
      </c>
      <c r="D34" s="5">
        <v>9.3550869999999994E-2</v>
      </c>
      <c r="E34" s="5">
        <v>-193.80339905</v>
      </c>
      <c r="F34" s="5">
        <v>3.1198259999999998E-2</v>
      </c>
      <c r="G34" s="5">
        <v>6.725797E-2</v>
      </c>
      <c r="H34" s="5">
        <v>-193.83459732</v>
      </c>
      <c r="I34" s="5">
        <v>-193.704268592093</v>
      </c>
      <c r="J34" s="5">
        <f t="shared" si="0"/>
        <v>-193.605812321408</v>
      </c>
      <c r="K34" s="5">
        <f t="shared" si="1"/>
        <v>-193.637010591408</v>
      </c>
      <c r="L34" s="8"/>
      <c r="M34" s="8"/>
      <c r="N34" s="8"/>
      <c r="O34" s="8"/>
    </row>
    <row r="35" spans="1:15" x14ac:dyDescent="0.2">
      <c r="A35" s="12"/>
      <c r="B35" t="s">
        <v>15</v>
      </c>
      <c r="C35" s="5">
        <v>-233.706364014218</v>
      </c>
      <c r="D35" s="5">
        <v>0.12629328000000001</v>
      </c>
      <c r="E35" s="5">
        <v>-233.57231247999999</v>
      </c>
      <c r="F35" s="5">
        <v>3.8629339999999998E-2</v>
      </c>
      <c r="G35" s="5">
        <v>9.5422209999999993E-2</v>
      </c>
      <c r="H35" s="5">
        <v>-233.61094181999999</v>
      </c>
      <c r="I35" s="5">
        <v>-233.470378741112</v>
      </c>
      <c r="J35" s="5">
        <f t="shared" si="0"/>
        <v>-233.336327206894</v>
      </c>
      <c r="K35" s="5">
        <f t="shared" si="1"/>
        <v>-233.374956546894</v>
      </c>
      <c r="L35" s="8">
        <v>0.81179400000000002</v>
      </c>
      <c r="M35" s="8">
        <v>0.94299999999999995</v>
      </c>
      <c r="N35" s="8">
        <v>0.75182269999999995</v>
      </c>
      <c r="O35" s="8">
        <v>1.5590586E-2</v>
      </c>
    </row>
    <row r="36" spans="1:15" x14ac:dyDescent="0.2">
      <c r="A36" s="12" t="s">
        <v>27</v>
      </c>
      <c r="B36" s="1" t="s">
        <v>17</v>
      </c>
      <c r="C36" s="4">
        <v>-274.35383999999999</v>
      </c>
      <c r="D36" s="4">
        <v>0.18474737999999999</v>
      </c>
      <c r="E36" s="4">
        <v>-274.16081000000003</v>
      </c>
      <c r="F36" s="4">
        <v>3.960379E-2</v>
      </c>
      <c r="G36" s="4">
        <v>0.15341922</v>
      </c>
      <c r="H36" s="4">
        <v>-274.20042000000001</v>
      </c>
      <c r="I36" s="5">
        <v>-274.08507774596598</v>
      </c>
      <c r="J36" s="5">
        <f t="shared" si="0"/>
        <v>-273.89204774596601</v>
      </c>
      <c r="K36" s="5">
        <f t="shared" si="1"/>
        <v>-273.93165774596599</v>
      </c>
      <c r="L36" s="8"/>
      <c r="M36" s="8"/>
      <c r="N36" s="8"/>
    </row>
    <row r="37" spans="1:15" x14ac:dyDescent="0.2">
      <c r="A37" s="12"/>
      <c r="B37" s="1" t="s">
        <v>14</v>
      </c>
      <c r="C37" s="4">
        <v>-234.45245</v>
      </c>
      <c r="D37" s="4">
        <v>0.14598560999999999</v>
      </c>
      <c r="E37" s="4">
        <v>-234.30015</v>
      </c>
      <c r="F37" s="4">
        <v>3.4871340000000001E-2</v>
      </c>
      <c r="G37" s="4">
        <v>0.11743373</v>
      </c>
      <c r="H37" s="4">
        <v>-234.33501999999999</v>
      </c>
      <c r="I37" s="5">
        <v>-234.22227778849</v>
      </c>
      <c r="J37" s="5">
        <f t="shared" si="0"/>
        <v>-234.06997778849001</v>
      </c>
      <c r="K37" s="5">
        <f t="shared" si="1"/>
        <v>-234.10484778848999</v>
      </c>
      <c r="L37" s="8"/>
      <c r="M37" s="8"/>
      <c r="N37" s="8"/>
    </row>
    <row r="38" spans="1:15" x14ac:dyDescent="0.2">
      <c r="A38" s="12"/>
      <c r="B38" s="1" t="s">
        <v>15</v>
      </c>
      <c r="C38" s="4">
        <v>-274.22525000000002</v>
      </c>
      <c r="D38" s="4">
        <v>0.17886066</v>
      </c>
      <c r="E38" s="4">
        <v>-274.03753999999998</v>
      </c>
      <c r="F38" s="4">
        <v>4.0881220000000003E-2</v>
      </c>
      <c r="G38" s="4">
        <v>0.14682629999999999</v>
      </c>
      <c r="H38" s="4">
        <v>-274.07843000000003</v>
      </c>
      <c r="I38" s="5">
        <v>-273.95741170709101</v>
      </c>
      <c r="J38" s="5">
        <f t="shared" si="0"/>
        <v>-273.76970170709097</v>
      </c>
      <c r="K38" s="5">
        <f t="shared" si="1"/>
        <v>-273.81059170709102</v>
      </c>
      <c r="L38" s="8">
        <v>0.83214200000000005</v>
      </c>
      <c r="M38" s="8">
        <v>0.96599999999999997</v>
      </c>
      <c r="N38" s="8">
        <v>0.75234619999999996</v>
      </c>
      <c r="O38" s="8">
        <v>1.5999244999999999E-2</v>
      </c>
    </row>
    <row r="42" spans="1:15" x14ac:dyDescent="0.2">
      <c r="A42" s="3" t="s">
        <v>31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5" x14ac:dyDescent="0.2">
      <c r="A43" s="12" t="s">
        <v>13</v>
      </c>
      <c r="B43" t="s">
        <v>28</v>
      </c>
      <c r="C43" s="2">
        <f t="shared" ref="C43:K43" si="2">(C5-(C4+C3))*627.509</f>
        <v>49.229099588095728</v>
      </c>
      <c r="D43" s="2">
        <f t="shared" si="2"/>
        <v>1.1987053423400069</v>
      </c>
      <c r="E43" s="2">
        <f t="shared" si="2"/>
        <v>49.457052809012424</v>
      </c>
      <c r="F43" s="2">
        <f t="shared" si="2"/>
        <v>-10.414704122099998</v>
      </c>
      <c r="G43" s="2">
        <f t="shared" si="2"/>
        <v>10.643092297739997</v>
      </c>
      <c r="H43" s="2">
        <f t="shared" si="2"/>
        <v>59.871951458893804</v>
      </c>
      <c r="I43" s="2">
        <f t="shared" si="2"/>
        <v>49.654875334389303</v>
      </c>
      <c r="J43" s="2">
        <f t="shared" si="2"/>
        <v>49.882828555305998</v>
      </c>
      <c r="K43" s="2">
        <f t="shared" si="2"/>
        <v>60.297727205196296</v>
      </c>
    </row>
    <row r="44" spans="1:15" x14ac:dyDescent="0.2">
      <c r="A44" s="12"/>
      <c r="B44" t="s">
        <v>29</v>
      </c>
      <c r="C44" s="2">
        <f t="shared" ref="C44:K44" si="3">((C3+C4)-(C3+C4))*627.509</f>
        <v>0</v>
      </c>
      <c r="D44" s="2">
        <f t="shared" si="3"/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</row>
    <row r="45" spans="1:15" x14ac:dyDescent="0.2">
      <c r="A45" s="12" t="s">
        <v>16</v>
      </c>
      <c r="B45" t="s">
        <v>28</v>
      </c>
      <c r="C45" s="2">
        <f t="shared" ref="C45:K45" si="4">(C8-(C7+C3))*627.509</f>
        <v>25.232778707458866</v>
      </c>
      <c r="D45" s="2">
        <f t="shared" si="4"/>
        <v>1.5710440825799987</v>
      </c>
      <c r="E45" s="2">
        <f t="shared" si="4"/>
        <v>25.90501479070376</v>
      </c>
      <c r="F45" s="2">
        <f t="shared" si="4"/>
        <v>-10.546650439530003</v>
      </c>
      <c r="G45" s="2">
        <f t="shared" si="4"/>
        <v>11.219453039150002</v>
      </c>
      <c r="H45" s="2">
        <f t="shared" si="4"/>
        <v>36.451859758030857</v>
      </c>
      <c r="I45" s="2">
        <f t="shared" si="4"/>
        <v>25.7156327884761</v>
      </c>
      <c r="J45" s="2">
        <f t="shared" si="4"/>
        <v>26.387868871703159</v>
      </c>
      <c r="K45" s="2">
        <f t="shared" si="4"/>
        <v>36.934713839048094</v>
      </c>
    </row>
    <row r="46" spans="1:15" x14ac:dyDescent="0.2">
      <c r="A46" s="12"/>
      <c r="B46" t="s">
        <v>29</v>
      </c>
      <c r="C46" s="2">
        <f t="shared" ref="C46:K46" si="5">(C6-(C7+C3))*627.509</f>
        <v>-31.163818574322686</v>
      </c>
      <c r="D46" s="2">
        <f t="shared" si="5"/>
        <v>3.7711471123900009</v>
      </c>
      <c r="E46" s="2">
        <f t="shared" si="5"/>
        <v>-28.326132765397688</v>
      </c>
      <c r="F46" s="2">
        <f t="shared" si="5"/>
        <v>-10.668657014399999</v>
      </c>
      <c r="G46" s="2">
        <f t="shared" si="5"/>
        <v>13.506710793970006</v>
      </c>
      <c r="H46" s="2">
        <f t="shared" si="5"/>
        <v>-17.657274948109741</v>
      </c>
      <c r="I46" s="2">
        <f t="shared" si="5"/>
        <v>-31.246531776812699</v>
      </c>
      <c r="J46" s="2">
        <f t="shared" si="5"/>
        <v>-28.408845967905535</v>
      </c>
      <c r="K46" s="2">
        <f t="shared" si="5"/>
        <v>-17.739988150599757</v>
      </c>
    </row>
    <row r="47" spans="1:15" x14ac:dyDescent="0.2">
      <c r="A47" s="12" t="s">
        <v>18</v>
      </c>
      <c r="B47" t="s">
        <v>28</v>
      </c>
      <c r="C47" s="2">
        <f t="shared" ref="C47:K47" si="6">(C11-(C10+C3))*627.509</f>
        <v>35.063207187862737</v>
      </c>
      <c r="D47" s="2">
        <f t="shared" si="6"/>
        <v>1.5647313420400037</v>
      </c>
      <c r="E47" s="2">
        <f t="shared" si="6"/>
        <v>35.656077944576111</v>
      </c>
      <c r="F47" s="2">
        <f t="shared" si="6"/>
        <v>-10.962902259589997</v>
      </c>
      <c r="G47" s="2">
        <f t="shared" si="6"/>
        <v>11.55617436855</v>
      </c>
      <c r="H47" s="2">
        <f t="shared" si="6"/>
        <v>46.619168456878825</v>
      </c>
      <c r="I47" s="2">
        <f t="shared" si="6"/>
        <v>35.472431990199041</v>
      </c>
      <c r="J47" s="2">
        <f t="shared" si="6"/>
        <v>36.065302746912415</v>
      </c>
      <c r="K47" s="2">
        <f t="shared" si="6"/>
        <v>47.028393259215129</v>
      </c>
    </row>
    <row r="48" spans="1:15" x14ac:dyDescent="0.2">
      <c r="A48" s="12"/>
      <c r="B48" t="s">
        <v>29</v>
      </c>
      <c r="C48" s="2">
        <f t="shared" ref="C48:K48" si="7">(C9-(C10+C3))*627.509</f>
        <v>-30.090230477521885</v>
      </c>
      <c r="D48" s="2">
        <f t="shared" si="7"/>
        <v>3.0614909092000104</v>
      </c>
      <c r="E48" s="2">
        <f t="shared" si="7"/>
        <v>-27.507911230118932</v>
      </c>
      <c r="F48" s="2">
        <f t="shared" si="7"/>
        <v>-9.845741711799997</v>
      </c>
      <c r="G48" s="2">
        <f t="shared" si="7"/>
        <v>12.428524830170003</v>
      </c>
      <c r="H48" s="2">
        <f t="shared" si="7"/>
        <v>-17.661974990520715</v>
      </c>
      <c r="I48" s="2">
        <f t="shared" si="7"/>
        <v>-29.375986943216013</v>
      </c>
      <c r="J48" s="2">
        <f t="shared" si="7"/>
        <v>-26.79366769581306</v>
      </c>
      <c r="K48" s="2">
        <f t="shared" si="7"/>
        <v>-16.947731456214843</v>
      </c>
    </row>
    <row r="49" spans="1:11" x14ac:dyDescent="0.2">
      <c r="A49" s="12" t="s">
        <v>19</v>
      </c>
      <c r="B49" t="s">
        <v>28</v>
      </c>
      <c r="C49" s="2">
        <f t="shared" ref="C49:K49" si="8">(C14-(C13+C3))*627.509</f>
        <v>7.7979788931902299</v>
      </c>
      <c r="D49" s="2">
        <f t="shared" si="8"/>
        <v>1.942328607699997</v>
      </c>
      <c r="E49" s="2">
        <f t="shared" si="8"/>
        <v>8.8954985580215453</v>
      </c>
      <c r="F49" s="2">
        <f t="shared" si="8"/>
        <v>-10.491260220100001</v>
      </c>
      <c r="G49" s="2">
        <f t="shared" si="8"/>
        <v>11.589438620640005</v>
      </c>
      <c r="H49" s="2">
        <f t="shared" si="8"/>
        <v>19.386953305905823</v>
      </c>
      <c r="I49" s="2">
        <f t="shared" si="8"/>
        <v>8.7612428355148815</v>
      </c>
      <c r="J49" s="2">
        <f t="shared" si="8"/>
        <v>9.8587625003461969</v>
      </c>
      <c r="K49" s="2">
        <f t="shared" si="8"/>
        <v>20.350217248230475</v>
      </c>
    </row>
    <row r="50" spans="1:11" x14ac:dyDescent="0.2">
      <c r="A50" s="12"/>
      <c r="B50" t="s">
        <v>29</v>
      </c>
      <c r="C50" s="2">
        <f t="shared" ref="C50:K50" si="9">(C12-(C13+C3))*627.509</f>
        <v>-45.243846420603703</v>
      </c>
      <c r="D50" s="2">
        <f t="shared" si="9"/>
        <v>4.6053575769899977</v>
      </c>
      <c r="E50" s="2">
        <f t="shared" si="9"/>
        <v>-41.785598406753387</v>
      </c>
      <c r="F50" s="2">
        <f t="shared" si="9"/>
        <v>-11.214539643680002</v>
      </c>
      <c r="G50" s="2">
        <f t="shared" si="9"/>
        <v>14.673174723890002</v>
      </c>
      <c r="H50" s="2">
        <f t="shared" si="9"/>
        <v>-30.570864235289633</v>
      </c>
      <c r="I50" s="2">
        <f t="shared" si="9"/>
        <v>-45.018713991940622</v>
      </c>
      <c r="J50" s="2">
        <f t="shared" si="9"/>
        <v>-41.560465978090306</v>
      </c>
      <c r="K50" s="2">
        <f t="shared" si="9"/>
        <v>-30.345731806626556</v>
      </c>
    </row>
    <row r="51" spans="1:11" x14ac:dyDescent="0.2">
      <c r="A51" s="12" t="s">
        <v>20</v>
      </c>
      <c r="B51" t="s">
        <v>28</v>
      </c>
      <c r="C51" s="2">
        <f t="shared" ref="C51:K51" si="10">(C17-(C16+C3))*627.509</f>
        <v>21.000216193984809</v>
      </c>
      <c r="D51" s="2">
        <f t="shared" si="10"/>
        <v>2.0331417101799891</v>
      </c>
      <c r="E51" s="2">
        <f t="shared" si="10"/>
        <v>22.041253624996006</v>
      </c>
      <c r="F51" s="2">
        <f t="shared" si="10"/>
        <v>-11.317030688650004</v>
      </c>
      <c r="G51" s="2">
        <f t="shared" si="10"/>
        <v>12.36165747113</v>
      </c>
      <c r="H51" s="2">
        <f t="shared" si="10"/>
        <v>33.359005949028571</v>
      </c>
      <c r="I51" s="2">
        <f t="shared" si="10"/>
        <v>21.730192301371506</v>
      </c>
      <c r="J51" s="2">
        <f t="shared" si="10"/>
        <v>22.771229732347031</v>
      </c>
      <c r="K51" s="2">
        <f t="shared" si="10"/>
        <v>34.088982056415269</v>
      </c>
    </row>
    <row r="52" spans="1:11" x14ac:dyDescent="0.2">
      <c r="A52" s="12"/>
      <c r="B52" t="s">
        <v>29</v>
      </c>
      <c r="C52" s="2">
        <f t="shared" ref="C52:K52" si="11">(C15-(C16+C3))*627.509</f>
        <v>-38.864142406004973</v>
      </c>
      <c r="D52" s="2">
        <f t="shared" si="11"/>
        <v>4.7988311518699893</v>
      </c>
      <c r="E52" s="2">
        <f t="shared" si="11"/>
        <v>-35.269143344985686</v>
      </c>
      <c r="F52" s="2">
        <f t="shared" si="11"/>
        <v>-11.779467171110003</v>
      </c>
      <c r="G52" s="2">
        <f t="shared" si="11"/>
        <v>15.377026468829991</v>
      </c>
      <c r="H52" s="2">
        <f t="shared" si="11"/>
        <v>-23.487034360984076</v>
      </c>
      <c r="I52" s="2">
        <f t="shared" si="11"/>
        <v>-38.341712953827177</v>
      </c>
      <c r="J52" s="2">
        <f t="shared" si="11"/>
        <v>-34.746713892843559</v>
      </c>
      <c r="K52" s="2">
        <f t="shared" si="11"/>
        <v>-22.964604908806276</v>
      </c>
    </row>
    <row r="53" spans="1:11" x14ac:dyDescent="0.2">
      <c r="A53" s="12" t="s">
        <v>21</v>
      </c>
      <c r="B53" t="s">
        <v>28</v>
      </c>
      <c r="C53" s="2">
        <f t="shared" ref="C53:K53" si="12">(C20-(C19+C3))*627.509</f>
        <v>14.442747144007896</v>
      </c>
      <c r="D53" s="2">
        <f t="shared" si="12"/>
        <v>1.6442618326999952</v>
      </c>
      <c r="E53" s="2">
        <f t="shared" si="12"/>
        <v>15.308082054998991</v>
      </c>
      <c r="F53" s="2">
        <f t="shared" si="12"/>
        <v>-10.640343808320003</v>
      </c>
      <c r="G53" s="2">
        <f t="shared" si="12"/>
        <v>11.498951822839997</v>
      </c>
      <c r="H53" s="2">
        <f t="shared" si="12"/>
        <v>25.948124659012628</v>
      </c>
      <c r="I53" s="2">
        <f t="shared" si="12"/>
        <v>15.48620602993334</v>
      </c>
      <c r="J53" s="2">
        <f t="shared" si="12"/>
        <v>16.351540940942272</v>
      </c>
      <c r="K53" s="2">
        <f t="shared" si="12"/>
        <v>26.991583544938074</v>
      </c>
    </row>
    <row r="54" spans="1:11" x14ac:dyDescent="0.2">
      <c r="A54" s="12"/>
      <c r="B54" t="s">
        <v>29</v>
      </c>
      <c r="C54" s="2">
        <f t="shared" ref="C54:K54" si="13">(C18-(C19+C3))*627.509</f>
        <v>-57.268981375997086</v>
      </c>
      <c r="D54" s="2">
        <f t="shared" si="13"/>
        <v>4.816752808909996</v>
      </c>
      <c r="E54" s="2">
        <f t="shared" si="13"/>
        <v>-53.611231414993547</v>
      </c>
      <c r="F54" s="2">
        <f t="shared" si="13"/>
        <v>-11.435855792889999</v>
      </c>
      <c r="G54" s="2">
        <f t="shared" si="13"/>
        <v>15.095306303279997</v>
      </c>
      <c r="H54" s="2">
        <f t="shared" si="13"/>
        <v>-42.167977290992482</v>
      </c>
      <c r="I54" s="2">
        <f t="shared" si="13"/>
        <v>-56.515393289688227</v>
      </c>
      <c r="J54" s="2">
        <f t="shared" si="13"/>
        <v>-52.85764332866686</v>
      </c>
      <c r="K54" s="2">
        <f t="shared" si="13"/>
        <v>-41.41438920468363</v>
      </c>
    </row>
    <row r="55" spans="1:11" x14ac:dyDescent="0.2">
      <c r="A55" s="12" t="s">
        <v>22</v>
      </c>
      <c r="B55" t="s">
        <v>28</v>
      </c>
      <c r="C55" s="2">
        <f t="shared" ref="C55:K55" si="14">(C23-(C22+C3))*627.509</f>
        <v>3.4201661982088472</v>
      </c>
      <c r="D55" s="2">
        <f t="shared" si="14"/>
        <v>1.76821996056001</v>
      </c>
      <c r="E55" s="2">
        <f t="shared" si="14"/>
        <v>4.4142434359590395</v>
      </c>
      <c r="F55" s="2">
        <f t="shared" si="14"/>
        <v>-10.74060092125</v>
      </c>
      <c r="G55" s="2">
        <f t="shared" si="14"/>
        <v>11.7351713108</v>
      </c>
      <c r="H55" s="2">
        <f t="shared" si="14"/>
        <v>15.155038884948777</v>
      </c>
      <c r="I55" s="2">
        <f t="shared" si="14"/>
        <v>4.6866005673044677</v>
      </c>
      <c r="J55" s="2">
        <f t="shared" si="14"/>
        <v>5.6806778050546605</v>
      </c>
      <c r="K55" s="2">
        <f t="shared" si="14"/>
        <v>16.421473254080066</v>
      </c>
    </row>
    <row r="56" spans="1:11" x14ac:dyDescent="0.2">
      <c r="A56" s="12"/>
      <c r="B56" t="s">
        <v>29</v>
      </c>
      <c r="C56" s="2">
        <f t="shared" ref="C56:K56" si="15">(C21-(C22+C3))*627.509</f>
        <v>-46.247632114894714</v>
      </c>
      <c r="D56" s="2">
        <f t="shared" si="15"/>
        <v>5.8866556539100037</v>
      </c>
      <c r="E56" s="2">
        <f t="shared" si="15"/>
        <v>-41.896485522164475</v>
      </c>
      <c r="F56" s="2">
        <f t="shared" si="15"/>
        <v>-12.440604378419998</v>
      </c>
      <c r="G56" s="2">
        <f t="shared" si="15"/>
        <v>16.792661672470008</v>
      </c>
      <c r="H56" s="2">
        <f t="shared" si="15"/>
        <v>-29.455686615951546</v>
      </c>
      <c r="I56" s="2">
        <f t="shared" si="15"/>
        <v>-46.445613929064294</v>
      </c>
      <c r="J56" s="2">
        <f t="shared" si="15"/>
        <v>-42.094467336334056</v>
      </c>
      <c r="K56" s="2">
        <f t="shared" si="15"/>
        <v>-29.653668430085457</v>
      </c>
    </row>
    <row r="57" spans="1:11" x14ac:dyDescent="0.2">
      <c r="A57" s="12" t="s">
        <v>23</v>
      </c>
      <c r="B57" t="s">
        <v>28</v>
      </c>
      <c r="C57" s="2">
        <f t="shared" ref="C57:K57" si="16">(C26-(C25+C3))*627.509</f>
        <v>7.1573676539782811</v>
      </c>
      <c r="D57" s="2">
        <f t="shared" si="16"/>
        <v>1.815063507409981</v>
      </c>
      <c r="E57" s="2">
        <f t="shared" si="16"/>
        <v>8.1419292749893852</v>
      </c>
      <c r="F57" s="2">
        <f t="shared" si="16"/>
        <v>-11.148563347420003</v>
      </c>
      <c r="G57" s="2">
        <f t="shared" si="16"/>
        <v>12.134524313490003</v>
      </c>
      <c r="H57" s="2">
        <f t="shared" si="16"/>
        <v>19.296529258970164</v>
      </c>
      <c r="I57" s="2">
        <f t="shared" si="16"/>
        <v>8.6431544293539755</v>
      </c>
      <c r="J57" s="2">
        <f t="shared" si="16"/>
        <v>9.6277160503650787</v>
      </c>
      <c r="K57" s="2">
        <f t="shared" si="16"/>
        <v>20.782316034345861</v>
      </c>
    </row>
    <row r="58" spans="1:11" x14ac:dyDescent="0.2">
      <c r="A58" s="12"/>
      <c r="B58" t="s">
        <v>29</v>
      </c>
      <c r="C58" s="2">
        <f t="shared" ref="C58:K58" si="17">(C24-(C25+C3))*627.509</f>
        <v>-88.587955566021961</v>
      </c>
      <c r="D58" s="2">
        <f t="shared" si="17"/>
        <v>7.7978974657499913</v>
      </c>
      <c r="E58" s="2">
        <f t="shared" si="17"/>
        <v>-82.545671405010609</v>
      </c>
      <c r="F58" s="2">
        <f t="shared" si="17"/>
        <v>-13.114341966450002</v>
      </c>
      <c r="G58" s="2">
        <f t="shared" si="17"/>
        <v>19.158012922340003</v>
      </c>
      <c r="H58" s="2">
        <f t="shared" si="17"/>
        <v>-69.426968251030615</v>
      </c>
      <c r="I58" s="2">
        <f t="shared" si="17"/>
        <v>-88.112397320656797</v>
      </c>
      <c r="J58" s="2">
        <f t="shared" si="17"/>
        <v>-82.070113159645445</v>
      </c>
      <c r="K58" s="2">
        <f t="shared" si="17"/>
        <v>-68.951410005665451</v>
      </c>
    </row>
    <row r="59" spans="1:11" x14ac:dyDescent="0.2">
      <c r="A59" s="12" t="s">
        <v>24</v>
      </c>
      <c r="B59" t="s">
        <v>28</v>
      </c>
      <c r="C59" s="2">
        <f t="shared" ref="C59:K59" si="18">(C29-(C28+C3))*627.509</f>
        <v>-0.41947512671532677</v>
      </c>
      <c r="D59" s="2">
        <f t="shared" si="18"/>
        <v>1.4086573035599987</v>
      </c>
      <c r="E59" s="2">
        <f t="shared" si="18"/>
        <v>0.48333880722462369</v>
      </c>
      <c r="F59" s="2">
        <f t="shared" si="18"/>
        <v>-10.159803691209996</v>
      </c>
      <c r="G59" s="2">
        <f t="shared" si="18"/>
        <v>11.062933469279995</v>
      </c>
      <c r="H59" s="2">
        <f t="shared" si="18"/>
        <v>10.643337026255319</v>
      </c>
      <c r="I59" s="2">
        <f t="shared" si="18"/>
        <v>0.69692893259889666</v>
      </c>
      <c r="J59" s="2">
        <f t="shared" si="18"/>
        <v>1.5997428665388471</v>
      </c>
      <c r="K59" s="2">
        <f t="shared" si="18"/>
        <v>11.759741085605212</v>
      </c>
    </row>
    <row r="60" spans="1:11" x14ac:dyDescent="0.2">
      <c r="A60" s="12"/>
      <c r="B60" t="s">
        <v>29</v>
      </c>
      <c r="C60" s="2">
        <f t="shared" ref="C60:K60" si="19">(C27-(C28+C3))*627.509</f>
        <v>-83.503215161647219</v>
      </c>
      <c r="D60" s="2">
        <f t="shared" si="19"/>
        <v>7.1259357281899982</v>
      </c>
      <c r="E60" s="2">
        <f t="shared" si="19"/>
        <v>-78.15960312317317</v>
      </c>
      <c r="F60" s="2">
        <f t="shared" si="19"/>
        <v>-12.892686962379996</v>
      </c>
      <c r="G60" s="2">
        <f t="shared" si="19"/>
        <v>18.236660282909988</v>
      </c>
      <c r="H60" s="2">
        <f t="shared" si="19"/>
        <v>-65.266727908053809</v>
      </c>
      <c r="I60" s="2">
        <f t="shared" si="19"/>
        <v>-83.798092532426494</v>
      </c>
      <c r="J60" s="2">
        <f t="shared" si="19"/>
        <v>-78.454480493952445</v>
      </c>
      <c r="K60" s="2">
        <f t="shared" si="19"/>
        <v>-65.561605278797401</v>
      </c>
    </row>
    <row r="61" spans="1:11" x14ac:dyDescent="0.2">
      <c r="A61" s="12" t="s">
        <v>25</v>
      </c>
      <c r="B61" t="s">
        <v>28</v>
      </c>
      <c r="C61" s="2">
        <f t="shared" ref="C61:K61" si="20">(C32-(C31+C3))*627.509</f>
        <v>0.30795059080396903</v>
      </c>
      <c r="D61" s="2">
        <f t="shared" si="20"/>
        <v>1.3604332369100054</v>
      </c>
      <c r="E61" s="2">
        <f t="shared" si="20"/>
        <v>1.1987869184960216</v>
      </c>
      <c r="F61" s="2">
        <f t="shared" si="20"/>
        <v>-9.944925784339997</v>
      </c>
      <c r="G61" s="2">
        <f t="shared" si="20"/>
        <v>10.837092980179998</v>
      </c>
      <c r="H61" s="2">
        <f t="shared" si="20"/>
        <v>11.145312850797094</v>
      </c>
      <c r="I61" s="2">
        <f t="shared" si="20"/>
        <v>1.1491520327922995</v>
      </c>
      <c r="J61" s="2">
        <f t="shared" si="20"/>
        <v>2.0399883604843523</v>
      </c>
      <c r="K61" s="2">
        <f t="shared" si="20"/>
        <v>11.986514292785426</v>
      </c>
    </row>
    <row r="62" spans="1:11" x14ac:dyDescent="0.2">
      <c r="A62" s="12"/>
      <c r="B62" t="s">
        <v>29</v>
      </c>
      <c r="C62" s="2">
        <f t="shared" ref="C62:K62" si="21">(C30-(C31+C3))*627.509</f>
        <v>-59.678615936030702</v>
      </c>
      <c r="D62" s="2">
        <f t="shared" si="21"/>
        <v>6.2483894920500047</v>
      </c>
      <c r="E62" s="2">
        <f t="shared" si="21"/>
        <v>-55.092152655017742</v>
      </c>
      <c r="F62" s="2">
        <f t="shared" si="21"/>
        <v>-12.582339836249997</v>
      </c>
      <c r="G62" s="2">
        <f t="shared" si="21"/>
        <v>17.176358325609996</v>
      </c>
      <c r="H62" s="2">
        <f t="shared" si="21"/>
        <v>-42.506832151010862</v>
      </c>
      <c r="I62" s="2">
        <f t="shared" si="21"/>
        <v>-59.846782332686338</v>
      </c>
      <c r="J62" s="2">
        <f t="shared" si="21"/>
        <v>-55.26031905167337</v>
      </c>
      <c r="K62" s="2">
        <f t="shared" si="21"/>
        <v>-42.674998547666497</v>
      </c>
    </row>
    <row r="63" spans="1:11" x14ac:dyDescent="0.2">
      <c r="A63" s="12" t="s">
        <v>26</v>
      </c>
      <c r="B63" t="s">
        <v>28</v>
      </c>
      <c r="C63" s="2">
        <f t="shared" ref="C63:K63" si="22">(C35-(C34+C3))*627.509</f>
        <v>2.8597508238048341</v>
      </c>
      <c r="D63" s="2">
        <f t="shared" si="22"/>
        <v>1.7187220506400078</v>
      </c>
      <c r="E63" s="2">
        <f t="shared" si="22"/>
        <v>3.8601655391211493</v>
      </c>
      <c r="F63" s="2">
        <f t="shared" si="22"/>
        <v>-10.256389876489997</v>
      </c>
      <c r="G63" s="2">
        <f t="shared" si="22"/>
        <v>11.257323207299994</v>
      </c>
      <c r="H63" s="2">
        <f t="shared" si="22"/>
        <v>14.11675621851054</v>
      </c>
      <c r="I63" s="2">
        <f t="shared" si="22"/>
        <v>4.0123156232806192</v>
      </c>
      <c r="J63" s="2">
        <f t="shared" si="22"/>
        <v>5.0127303385969348</v>
      </c>
      <c r="K63" s="2">
        <f t="shared" si="22"/>
        <v>15.26932101796849</v>
      </c>
    </row>
    <row r="64" spans="1:11" x14ac:dyDescent="0.2">
      <c r="A64" s="12"/>
      <c r="B64" t="s">
        <v>29</v>
      </c>
      <c r="C64" s="2">
        <f t="shared" ref="C64:K64" si="23">(C33-(C34+C3))*627.509</f>
        <v>-32.378463110869497</v>
      </c>
      <c r="D64" s="2">
        <f t="shared" si="23"/>
        <v>5.5116060747900102</v>
      </c>
      <c r="E64" s="2">
        <f t="shared" si="23"/>
        <v>-28.399946649088921</v>
      </c>
      <c r="F64" s="2">
        <f t="shared" si="23"/>
        <v>-12.219319604659997</v>
      </c>
      <c r="G64" s="2">
        <f t="shared" si="23"/>
        <v>16.198015318799996</v>
      </c>
      <c r="H64" s="2">
        <f t="shared" si="23"/>
        <v>-16.180426241515942</v>
      </c>
      <c r="I64" s="2">
        <f t="shared" si="23"/>
        <v>-32.228017710147085</v>
      </c>
      <c r="J64" s="2">
        <f t="shared" si="23"/>
        <v>-28.249501248366506</v>
      </c>
      <c r="K64" s="2">
        <f t="shared" si="23"/>
        <v>-16.029980840811362</v>
      </c>
    </row>
    <row r="65" spans="1:11" x14ac:dyDescent="0.2">
      <c r="A65" s="12" t="s">
        <v>27</v>
      </c>
      <c r="B65" t="s">
        <v>28</v>
      </c>
      <c r="C65" s="2">
        <f t="shared" ref="C65:K65" si="24">(C38-(C37+C3))*627.509</f>
        <v>22.757241394007469</v>
      </c>
      <c r="D65" s="2">
        <f t="shared" si="24"/>
        <v>1.8019548444000186</v>
      </c>
      <c r="E65" s="2">
        <f t="shared" si="24"/>
        <v>23.641401575022371</v>
      </c>
      <c r="F65" s="2">
        <f t="shared" si="24"/>
        <v>-11.14820566729</v>
      </c>
      <c r="G65" s="2">
        <f t="shared" si="24"/>
        <v>12.028111337270001</v>
      </c>
      <c r="H65" s="2">
        <f t="shared" si="24"/>
        <v>34.783451378963498</v>
      </c>
      <c r="I65" s="2">
        <f t="shared" si="24"/>
        <v>23.450178996626054</v>
      </c>
      <c r="J65" s="2">
        <f t="shared" si="24"/>
        <v>24.33433917764096</v>
      </c>
      <c r="K65" s="2">
        <f t="shared" si="24"/>
        <v>35.476388981617752</v>
      </c>
    </row>
    <row r="66" spans="1:11" x14ac:dyDescent="0.2">
      <c r="A66" s="12"/>
      <c r="B66" t="s">
        <v>29</v>
      </c>
      <c r="C66" s="2">
        <f t="shared" ref="C66:K66" si="25">(C36-(C37+C3))*627.509</f>
        <v>-57.934140915976357</v>
      </c>
      <c r="D66" s="2">
        <f t="shared" si="25"/>
        <v>5.4959246248800087</v>
      </c>
      <c r="E66" s="2">
        <f t="shared" si="25"/>
        <v>-53.711632855007579</v>
      </c>
      <c r="F66" s="2">
        <f t="shared" si="25"/>
        <v>-11.949804489160002</v>
      </c>
      <c r="G66" s="2">
        <f t="shared" si="25"/>
        <v>16.165227973550003</v>
      </c>
      <c r="H66" s="2">
        <f t="shared" si="25"/>
        <v>-41.76637153102552</v>
      </c>
      <c r="I66" s="2">
        <f t="shared" si="25"/>
        <v>-56.6614093917633</v>
      </c>
      <c r="J66" s="2">
        <f t="shared" si="25"/>
        <v>-52.438901330794515</v>
      </c>
      <c r="K66" s="2">
        <f t="shared" si="25"/>
        <v>-40.493640006776786</v>
      </c>
    </row>
  </sheetData>
  <mergeCells count="26">
    <mergeCell ref="A30:A32"/>
    <mergeCell ref="C1:H1"/>
    <mergeCell ref="I1:K1"/>
    <mergeCell ref="A4:A5"/>
    <mergeCell ref="A6:A8"/>
    <mergeCell ref="A9:A11"/>
    <mergeCell ref="A12:A14"/>
    <mergeCell ref="A15:A17"/>
    <mergeCell ref="A18:A20"/>
    <mergeCell ref="A21:A23"/>
    <mergeCell ref="A24:A26"/>
    <mergeCell ref="A27:A29"/>
    <mergeCell ref="A55:A56"/>
    <mergeCell ref="A33:A35"/>
    <mergeCell ref="A36:A38"/>
    <mergeCell ref="A43:A44"/>
    <mergeCell ref="A45:A46"/>
    <mergeCell ref="A47:A48"/>
    <mergeCell ref="A49:A50"/>
    <mergeCell ref="A51:A52"/>
    <mergeCell ref="A53:A54"/>
    <mergeCell ref="A65:A66"/>
    <mergeCell ref="A57:A58"/>
    <mergeCell ref="A59:A60"/>
    <mergeCell ref="A61:A62"/>
    <mergeCell ref="A63:A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09FD-5F0D-0844-8FE7-CE2C48139952}">
  <dimension ref="A1:O70"/>
  <sheetViews>
    <sheetView workbookViewId="0">
      <selection activeCell="L30" sqref="L30"/>
    </sheetView>
  </sheetViews>
  <sheetFormatPr baseColWidth="10" defaultRowHeight="16" x14ac:dyDescent="0.2"/>
  <cols>
    <col min="3" max="3" width="11.33203125" bestFit="1" customWidth="1"/>
    <col min="4" max="4" width="11" bestFit="1" customWidth="1"/>
    <col min="5" max="5" width="11.33203125" bestFit="1" customWidth="1"/>
    <col min="6" max="7" width="11" bestFit="1" customWidth="1"/>
    <col min="8" max="11" width="11.33203125" bestFit="1" customWidth="1"/>
  </cols>
  <sheetData>
    <row r="1" spans="1:11" x14ac:dyDescent="0.2">
      <c r="C1" s="12" t="s">
        <v>79</v>
      </c>
      <c r="D1" s="12"/>
      <c r="E1" s="12"/>
      <c r="F1" s="12"/>
      <c r="G1" s="12"/>
      <c r="H1" s="12"/>
      <c r="I1" s="12" t="s">
        <v>78</v>
      </c>
      <c r="J1" s="12"/>
      <c r="K1" s="12"/>
    </row>
    <row r="2" spans="1:11" x14ac:dyDescent="0.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">
      <c r="B3" t="s">
        <v>30</v>
      </c>
      <c r="C3" s="7">
        <v>-55.984281210040002</v>
      </c>
      <c r="D3" s="7">
        <v>1.8910389999999999E-2</v>
      </c>
      <c r="E3" s="7">
        <v>-55.96158879</v>
      </c>
      <c r="F3" s="7">
        <v>2.1429279999999998E-2</v>
      </c>
      <c r="G3" s="7">
        <v>1.2631299999999999E-3</v>
      </c>
      <c r="H3" s="7">
        <v>-55.983018080000001</v>
      </c>
      <c r="I3" s="7">
        <v>-55.94493188949</v>
      </c>
      <c r="J3" s="7">
        <f>I3+(E3-C3)</f>
        <v>-55.922239469449998</v>
      </c>
      <c r="K3" s="7">
        <f>I3+(H3-C3)</f>
        <v>-55.943668759449999</v>
      </c>
    </row>
    <row r="4" spans="1:11" x14ac:dyDescent="0.2">
      <c r="A4" s="12" t="s">
        <v>13</v>
      </c>
      <c r="B4" t="s">
        <v>17</v>
      </c>
      <c r="C4" s="7">
        <v>-95.811633999999998</v>
      </c>
      <c r="D4" s="7">
        <v>6.4105990000000002E-2</v>
      </c>
      <c r="E4" s="7">
        <v>-95.743144999999998</v>
      </c>
      <c r="F4" s="7">
        <v>2.73266E-2</v>
      </c>
      <c r="G4" s="7">
        <v>4.1161440000000001E-2</v>
      </c>
      <c r="H4" s="7">
        <v>-95.770471999999998</v>
      </c>
      <c r="I4" s="7">
        <v>-95.735242100638004</v>
      </c>
      <c r="J4" s="7">
        <f t="shared" ref="J4:J40" si="0">I4+(E4-C4)</f>
        <v>-95.666753100638005</v>
      </c>
      <c r="K4" s="7">
        <f t="shared" ref="K4:K40" si="1">I4+(H4-C4)</f>
        <v>-95.694080100638004</v>
      </c>
    </row>
    <row r="5" spans="1:11" x14ac:dyDescent="0.2">
      <c r="A5" s="12"/>
      <c r="B5" t="s">
        <v>12</v>
      </c>
      <c r="C5" s="7">
        <v>-39.904111999999998</v>
      </c>
      <c r="D5" s="7">
        <v>2.9206320000000001E-2</v>
      </c>
      <c r="E5" s="7">
        <v>-39.871070000000003</v>
      </c>
      <c r="F5" s="7">
        <v>2.2956049999999999E-2</v>
      </c>
      <c r="G5" s="7">
        <v>1.008683E-2</v>
      </c>
      <c r="H5" s="7">
        <v>-39.894025999999997</v>
      </c>
      <c r="I5" s="7">
        <v>-39.873693933509998</v>
      </c>
      <c r="J5" s="7">
        <f t="shared" si="0"/>
        <v>-39.840651933510003</v>
      </c>
      <c r="K5" s="7">
        <f t="shared" si="1"/>
        <v>-39.863607933509996</v>
      </c>
    </row>
    <row r="6" spans="1:11" x14ac:dyDescent="0.2">
      <c r="A6" s="12"/>
      <c r="B6" t="s">
        <v>14</v>
      </c>
      <c r="C6" s="7">
        <v>-79.770488</v>
      </c>
      <c r="D6" s="7">
        <v>7.4676850000000003E-2</v>
      </c>
      <c r="E6" s="7">
        <v>-79.691384999999997</v>
      </c>
      <c r="F6" s="7">
        <v>2.7535879999999999E-2</v>
      </c>
      <c r="G6" s="7">
        <v>5.1567790000000002E-2</v>
      </c>
      <c r="H6" s="7">
        <v>-79.718920999999995</v>
      </c>
      <c r="I6" s="7">
        <v>-79.699738333759001</v>
      </c>
      <c r="J6" s="7">
        <f t="shared" si="0"/>
        <v>-79.620635333758997</v>
      </c>
      <c r="K6" s="7">
        <f t="shared" si="1"/>
        <v>-79.648171333758995</v>
      </c>
    </row>
    <row r="7" spans="1:11" x14ac:dyDescent="0.2">
      <c r="A7" s="12"/>
      <c r="B7" t="s">
        <v>15</v>
      </c>
      <c r="C7" s="7">
        <v>-135.64924999999999</v>
      </c>
      <c r="D7" s="7">
        <v>9.1160749999999999E-2</v>
      </c>
      <c r="E7" s="7">
        <v>-135.55031</v>
      </c>
      <c r="F7" s="7">
        <v>3.6059260000000003E-2</v>
      </c>
      <c r="G7" s="7">
        <v>6.2876749999999995E-2</v>
      </c>
      <c r="H7" s="7">
        <v>-135.58636999999999</v>
      </c>
      <c r="I7" s="7">
        <v>-135.53558159990499</v>
      </c>
      <c r="J7" s="7">
        <f t="shared" si="0"/>
        <v>-135.43664159990499</v>
      </c>
      <c r="K7" s="7">
        <f t="shared" si="1"/>
        <v>-135.47270159990498</v>
      </c>
    </row>
    <row r="8" spans="1:11" x14ac:dyDescent="0.2">
      <c r="A8" s="12" t="s">
        <v>16</v>
      </c>
      <c r="B8" t="s">
        <v>17</v>
      </c>
      <c r="C8" s="7">
        <v>-173.80510000000001</v>
      </c>
      <c r="D8" s="7">
        <v>0.10557888</v>
      </c>
      <c r="E8" s="7">
        <v>-173.69292999999999</v>
      </c>
      <c r="F8" s="7">
        <v>3.4299469999999999E-2</v>
      </c>
      <c r="G8" s="7">
        <v>7.7868569999999998E-2</v>
      </c>
      <c r="H8" s="7">
        <v>-173.72722999999999</v>
      </c>
      <c r="I8" s="7">
        <v>-173.655872970519</v>
      </c>
      <c r="J8" s="7">
        <f t="shared" si="0"/>
        <v>-173.54370297051898</v>
      </c>
      <c r="K8" s="7">
        <f t="shared" si="1"/>
        <v>-173.57800297051898</v>
      </c>
    </row>
    <row r="9" spans="1:11" x14ac:dyDescent="0.2">
      <c r="A9" s="12"/>
      <c r="B9" t="s">
        <v>14</v>
      </c>
      <c r="C9" s="7">
        <v>-117.82358000000001</v>
      </c>
      <c r="D9" s="7">
        <v>8.1408869999999994E-2</v>
      </c>
      <c r="E9" s="7">
        <v>-117.73786</v>
      </c>
      <c r="F9" s="7">
        <v>2.859956E-2</v>
      </c>
      <c r="G9" s="7">
        <v>5.7125420000000003E-2</v>
      </c>
      <c r="H9" s="7">
        <v>-117.76646</v>
      </c>
      <c r="I9" s="7">
        <v>-117.707428130663</v>
      </c>
      <c r="J9" s="7">
        <f t="shared" si="0"/>
        <v>-117.621708130663</v>
      </c>
      <c r="K9" s="7">
        <f t="shared" si="1"/>
        <v>-117.65030813066299</v>
      </c>
    </row>
    <row r="10" spans="1:11" x14ac:dyDescent="0.2">
      <c r="A10" s="12"/>
      <c r="B10" t="s">
        <v>15</v>
      </c>
      <c r="C10" s="7">
        <v>-173.74395000000001</v>
      </c>
      <c r="D10" s="7">
        <v>9.9778350000000002E-2</v>
      </c>
      <c r="E10" s="7">
        <v>-173.63677000000001</v>
      </c>
      <c r="F10" s="7">
        <v>3.5937919999999998E-2</v>
      </c>
      <c r="G10" s="7">
        <v>7.1246370000000003E-2</v>
      </c>
      <c r="H10" s="7">
        <v>-173.67271</v>
      </c>
      <c r="I10" s="7">
        <v>-173.58646973729901</v>
      </c>
      <c r="J10" s="7">
        <f t="shared" si="0"/>
        <v>-173.47928973729901</v>
      </c>
      <c r="K10" s="7">
        <f t="shared" si="1"/>
        <v>-173.51522973729899</v>
      </c>
    </row>
    <row r="11" spans="1:11" x14ac:dyDescent="0.2">
      <c r="A11" s="12" t="s">
        <v>18</v>
      </c>
      <c r="B11" t="s">
        <v>17</v>
      </c>
      <c r="C11" s="7">
        <v>-213.09177</v>
      </c>
      <c r="D11" s="7">
        <v>0.13421062</v>
      </c>
      <c r="E11" s="7">
        <v>-212.94969</v>
      </c>
      <c r="F11" s="7">
        <v>3.7801800000000003E-2</v>
      </c>
      <c r="G11" s="7">
        <v>0.10427387</v>
      </c>
      <c r="H11" s="7">
        <v>-212.98750000000001</v>
      </c>
      <c r="I11" s="7">
        <v>-212.90396447193399</v>
      </c>
      <c r="J11" s="7">
        <f t="shared" si="0"/>
        <v>-212.761884471934</v>
      </c>
      <c r="K11" s="7">
        <f t="shared" si="1"/>
        <v>-212.799694471934</v>
      </c>
    </row>
    <row r="12" spans="1:11" x14ac:dyDescent="0.2">
      <c r="A12" s="12"/>
      <c r="B12" t="s">
        <v>14</v>
      </c>
      <c r="C12" s="7">
        <v>-157.11347000000001</v>
      </c>
      <c r="D12" s="7">
        <v>0.11080371</v>
      </c>
      <c r="E12" s="7">
        <v>-156.99759</v>
      </c>
      <c r="F12" s="7">
        <v>3.1170929999999999E-2</v>
      </c>
      <c r="G12" s="7">
        <v>8.4704710000000003E-2</v>
      </c>
      <c r="H12" s="7">
        <v>-157.02876000000001</v>
      </c>
      <c r="I12" s="7">
        <v>-156.96056248775</v>
      </c>
      <c r="J12" s="7">
        <f t="shared" si="0"/>
        <v>-156.84468248774999</v>
      </c>
      <c r="K12" s="7">
        <f t="shared" si="1"/>
        <v>-156.87585248775</v>
      </c>
    </row>
    <row r="13" spans="1:11" x14ac:dyDescent="0.2">
      <c r="A13" s="12"/>
      <c r="B13" t="s">
        <v>15</v>
      </c>
      <c r="C13" s="7">
        <v>-213.02067</v>
      </c>
      <c r="D13" s="7">
        <v>0.12945735</v>
      </c>
      <c r="E13" s="7">
        <v>-212.88344000000001</v>
      </c>
      <c r="F13" s="7">
        <v>3.7365420000000003E-2</v>
      </c>
      <c r="G13" s="7">
        <v>9.9864519999999998E-2</v>
      </c>
      <c r="H13" s="7">
        <v>-212.92080999999999</v>
      </c>
      <c r="I13" s="7">
        <v>-212.82532700355</v>
      </c>
      <c r="J13" s="7">
        <f t="shared" si="0"/>
        <v>-212.68809700355001</v>
      </c>
      <c r="K13" s="7">
        <f t="shared" si="1"/>
        <v>-212.72546700354999</v>
      </c>
    </row>
    <row r="14" spans="1:11" x14ac:dyDescent="0.2">
      <c r="A14" s="12" t="s">
        <v>19</v>
      </c>
      <c r="B14" t="s">
        <v>17</v>
      </c>
      <c r="C14" s="7">
        <v>-211.86427</v>
      </c>
      <c r="D14" s="7">
        <v>0.11245236</v>
      </c>
      <c r="E14" s="7">
        <v>-211.74564000000001</v>
      </c>
      <c r="F14" s="7">
        <v>3.3930090000000003E-2</v>
      </c>
      <c r="G14" s="7">
        <v>8.4697099999999997E-2</v>
      </c>
      <c r="H14" s="7">
        <v>-211.77957000000001</v>
      </c>
      <c r="I14" s="7">
        <v>-211.67026386427301</v>
      </c>
      <c r="J14" s="7">
        <f t="shared" si="0"/>
        <v>-211.55163386427301</v>
      </c>
      <c r="K14" s="7">
        <f t="shared" si="1"/>
        <v>-211.58556386427301</v>
      </c>
    </row>
    <row r="15" spans="1:11" x14ac:dyDescent="0.2">
      <c r="A15" s="12"/>
      <c r="B15" t="s">
        <v>14</v>
      </c>
      <c r="C15" s="7">
        <v>-155.86232000000001</v>
      </c>
      <c r="D15" s="7">
        <v>8.6281460000000004E-2</v>
      </c>
      <c r="E15" s="7">
        <v>-155.77131</v>
      </c>
      <c r="F15" s="7">
        <v>3.0158839999999999E-2</v>
      </c>
      <c r="G15" s="7">
        <v>6.084792E-2</v>
      </c>
      <c r="H15" s="7">
        <v>-155.80146999999999</v>
      </c>
      <c r="I15" s="7">
        <v>-155.70114715093499</v>
      </c>
      <c r="J15" s="7">
        <f t="shared" si="0"/>
        <v>-155.61013715093497</v>
      </c>
      <c r="K15" s="7">
        <f t="shared" si="1"/>
        <v>-155.64029715093497</v>
      </c>
    </row>
    <row r="16" spans="1:11" x14ac:dyDescent="0.2">
      <c r="A16" s="12"/>
      <c r="B16" t="s">
        <v>15</v>
      </c>
      <c r="C16" s="7">
        <v>-211.81514999999999</v>
      </c>
      <c r="D16" s="7">
        <v>0.1070257</v>
      </c>
      <c r="E16" s="7">
        <v>-211.70075</v>
      </c>
      <c r="F16" s="7">
        <v>3.6645759999999999E-2</v>
      </c>
      <c r="G16" s="7">
        <v>7.7753639999999999E-2</v>
      </c>
      <c r="H16" s="7">
        <v>-211.73739</v>
      </c>
      <c r="I16" s="7">
        <v>-211.61274628991899</v>
      </c>
      <c r="J16" s="7">
        <f t="shared" si="0"/>
        <v>-211.498346289919</v>
      </c>
      <c r="K16" s="7">
        <f t="shared" si="1"/>
        <v>-211.534986289919</v>
      </c>
    </row>
    <row r="17" spans="1:11" x14ac:dyDescent="0.2">
      <c r="A17" s="12" t="s">
        <v>20</v>
      </c>
      <c r="B17" t="s">
        <v>17</v>
      </c>
      <c r="C17" s="7">
        <v>-290.48009999999999</v>
      </c>
      <c r="D17" s="7">
        <v>0.17161171</v>
      </c>
      <c r="E17" s="7">
        <v>-290.30074999999999</v>
      </c>
      <c r="F17" s="7">
        <v>3.7836109999999999E-2</v>
      </c>
      <c r="G17" s="7">
        <v>0.14151543</v>
      </c>
      <c r="H17" s="7">
        <v>-290.33857999999998</v>
      </c>
      <c r="I17" s="7">
        <v>-290.20906867007199</v>
      </c>
      <c r="J17" s="7">
        <f t="shared" si="0"/>
        <v>-290.02971867007199</v>
      </c>
      <c r="K17" s="7">
        <f t="shared" si="1"/>
        <v>-290.06754867007197</v>
      </c>
    </row>
    <row r="18" spans="1:11" x14ac:dyDescent="0.2">
      <c r="A18" s="12"/>
      <c r="B18" t="s">
        <v>14</v>
      </c>
      <c r="C18" s="7">
        <v>-234.49028999999999</v>
      </c>
      <c r="D18" s="7">
        <v>0.14632777</v>
      </c>
      <c r="E18" s="7">
        <v>-234.33771999999999</v>
      </c>
      <c r="F18" s="7">
        <v>3.4675789999999998E-2</v>
      </c>
      <c r="G18" s="7">
        <v>0.11789483000000001</v>
      </c>
      <c r="H18" s="7">
        <v>-234.3724</v>
      </c>
      <c r="I18" s="7">
        <v>-234.25449348017301</v>
      </c>
      <c r="J18" s="7">
        <f t="shared" si="0"/>
        <v>-234.10192348017301</v>
      </c>
      <c r="K18" s="7">
        <f t="shared" si="1"/>
        <v>-234.13660348017302</v>
      </c>
    </row>
    <row r="19" spans="1:11" x14ac:dyDescent="0.2">
      <c r="A19" s="12"/>
      <c r="B19" t="s">
        <v>15</v>
      </c>
      <c r="C19" s="7">
        <v>-290.41663</v>
      </c>
      <c r="D19" s="7">
        <v>0.16498623000000001</v>
      </c>
      <c r="E19" s="7">
        <v>-290.24236999999999</v>
      </c>
      <c r="F19" s="7">
        <v>4.114346E-2</v>
      </c>
      <c r="G19" s="7">
        <v>0.13311777</v>
      </c>
      <c r="H19" s="7">
        <v>-290.28350999999998</v>
      </c>
      <c r="I19" s="7">
        <v>-290.13682371718602</v>
      </c>
      <c r="J19" s="7">
        <f t="shared" si="0"/>
        <v>-289.96256371718601</v>
      </c>
      <c r="K19" s="7">
        <f t="shared" si="1"/>
        <v>-290.003703717186</v>
      </c>
    </row>
    <row r="20" spans="1:11" x14ac:dyDescent="0.2">
      <c r="A20" s="12" t="s">
        <v>21</v>
      </c>
      <c r="B20" t="s">
        <v>17</v>
      </c>
      <c r="C20" s="7">
        <v>-251.18153000000001</v>
      </c>
      <c r="D20" s="7">
        <v>0.14220959999999999</v>
      </c>
      <c r="E20" s="7">
        <v>-251.03236000000001</v>
      </c>
      <c r="F20" s="7">
        <v>3.6109809999999999E-2</v>
      </c>
      <c r="G20" s="7">
        <v>0.11306392</v>
      </c>
      <c r="H20" s="7">
        <v>-251.06846999999999</v>
      </c>
      <c r="I20" s="7">
        <v>-250.94890613606901</v>
      </c>
      <c r="J20" s="7">
        <f t="shared" si="0"/>
        <v>-250.79973613606901</v>
      </c>
      <c r="K20" s="7">
        <f t="shared" si="1"/>
        <v>-250.83584613606899</v>
      </c>
    </row>
    <row r="21" spans="1:11" x14ac:dyDescent="0.2">
      <c r="A21" s="12"/>
      <c r="B21" t="s">
        <v>14</v>
      </c>
      <c r="C21" s="7">
        <v>-195.1679</v>
      </c>
      <c r="D21" s="7">
        <v>0.11632338</v>
      </c>
      <c r="E21" s="7">
        <v>-195.04622000000001</v>
      </c>
      <c r="F21" s="7">
        <v>3.223057E-2</v>
      </c>
      <c r="G21" s="7">
        <v>8.9451859999999994E-2</v>
      </c>
      <c r="H21" s="7">
        <v>-195.07845</v>
      </c>
      <c r="I21" s="7">
        <v>-194.97021596581399</v>
      </c>
      <c r="J21" s="7">
        <f t="shared" si="0"/>
        <v>-194.84853596581399</v>
      </c>
      <c r="K21" s="7">
        <f t="shared" si="1"/>
        <v>-194.88076596581399</v>
      </c>
    </row>
    <row r="22" spans="1:11" x14ac:dyDescent="0.2">
      <c r="A22" s="12"/>
      <c r="B22" t="s">
        <v>15</v>
      </c>
      <c r="C22" s="7">
        <v>-251.10878</v>
      </c>
      <c r="D22" s="7">
        <v>0.13514277999999999</v>
      </c>
      <c r="E22" s="7">
        <v>-250.96513999999999</v>
      </c>
      <c r="F22" s="7">
        <v>3.926723E-2</v>
      </c>
      <c r="G22" s="7">
        <v>0.10436848</v>
      </c>
      <c r="H22" s="7">
        <v>-251.00441000000001</v>
      </c>
      <c r="I22" s="7">
        <v>-250.86886643393601</v>
      </c>
      <c r="J22" s="7">
        <f t="shared" si="0"/>
        <v>-250.725226433936</v>
      </c>
      <c r="K22" s="7">
        <f t="shared" si="1"/>
        <v>-250.76449643393602</v>
      </c>
    </row>
    <row r="23" spans="1:11" x14ac:dyDescent="0.2">
      <c r="A23" s="12" t="s">
        <v>22</v>
      </c>
      <c r="B23" t="s">
        <v>17</v>
      </c>
      <c r="C23" s="7">
        <v>-328.52992999999998</v>
      </c>
      <c r="D23" s="7">
        <v>0.17705197</v>
      </c>
      <c r="E23" s="7">
        <v>-328.34460999999999</v>
      </c>
      <c r="F23" s="7">
        <v>3.9078790000000002E-2</v>
      </c>
      <c r="G23" s="7">
        <v>0.14623786999999999</v>
      </c>
      <c r="H23" s="7">
        <v>-328.38369</v>
      </c>
      <c r="I23" s="7">
        <v>-328.21747268802898</v>
      </c>
      <c r="J23" s="7">
        <f t="shared" si="0"/>
        <v>-328.03215268802899</v>
      </c>
      <c r="K23" s="7">
        <f t="shared" si="1"/>
        <v>-328.071232688029</v>
      </c>
    </row>
    <row r="24" spans="1:11" x14ac:dyDescent="0.2">
      <c r="A24" s="12"/>
      <c r="B24" t="s">
        <v>14</v>
      </c>
      <c r="C24" s="7">
        <v>-272.52911</v>
      </c>
      <c r="D24" s="7">
        <v>0.15168554000000001</v>
      </c>
      <c r="E24" s="7">
        <v>-272.37076000000002</v>
      </c>
      <c r="F24" s="7">
        <v>3.5624889999999999E-2</v>
      </c>
      <c r="G24" s="7">
        <v>0.12272534</v>
      </c>
      <c r="H24" s="7">
        <v>-272.40638000000001</v>
      </c>
      <c r="I24" s="7">
        <v>-272.24883030376498</v>
      </c>
      <c r="J24" s="7">
        <f t="shared" si="0"/>
        <v>-272.09048030376499</v>
      </c>
      <c r="K24" s="7">
        <f t="shared" si="1"/>
        <v>-272.12610030376499</v>
      </c>
    </row>
    <row r="25" spans="1:11" x14ac:dyDescent="0.2">
      <c r="A25" s="12"/>
      <c r="B25" t="s">
        <v>15</v>
      </c>
      <c r="C25" s="7">
        <v>-328.48631999999998</v>
      </c>
      <c r="D25" s="7">
        <v>0.17194255</v>
      </c>
      <c r="E25" s="7">
        <v>-328.30507</v>
      </c>
      <c r="F25" s="7">
        <v>4.1400039999999999E-2</v>
      </c>
      <c r="G25" s="7">
        <v>0.13985787999999999</v>
      </c>
      <c r="H25" s="7">
        <v>-328.34647000000001</v>
      </c>
      <c r="I25" s="7">
        <v>-328.16490901387198</v>
      </c>
      <c r="J25" s="7">
        <f t="shared" si="0"/>
        <v>-327.983659013872</v>
      </c>
      <c r="K25" s="7">
        <f t="shared" si="1"/>
        <v>-328.02505901387201</v>
      </c>
    </row>
    <row r="26" spans="1:11" x14ac:dyDescent="0.2">
      <c r="A26" s="12" t="s">
        <v>23</v>
      </c>
      <c r="B26" t="s">
        <v>17</v>
      </c>
      <c r="C26" s="7">
        <v>-367.85462000000001</v>
      </c>
      <c r="D26" s="7">
        <v>0.20706245000000001</v>
      </c>
      <c r="E26" s="7">
        <v>-367.63841000000002</v>
      </c>
      <c r="F26" s="7">
        <v>4.104344E-2</v>
      </c>
      <c r="G26" s="7">
        <v>0.17516604999999999</v>
      </c>
      <c r="H26" s="7">
        <v>-367.67944999999997</v>
      </c>
      <c r="I26" s="7">
        <v>-367.50378095229399</v>
      </c>
      <c r="J26" s="7">
        <f t="shared" si="0"/>
        <v>-367.287570952294</v>
      </c>
      <c r="K26" s="7">
        <f t="shared" si="1"/>
        <v>-367.32861095229396</v>
      </c>
    </row>
    <row r="27" spans="1:11" x14ac:dyDescent="0.2">
      <c r="A27" s="12"/>
      <c r="B27" t="s">
        <v>14</v>
      </c>
      <c r="C27" s="7">
        <v>-311.78345999999999</v>
      </c>
      <c r="D27" s="7">
        <v>0.17850757</v>
      </c>
      <c r="E27" s="7">
        <v>-311.59696000000002</v>
      </c>
      <c r="F27" s="7">
        <v>3.8723140000000003E-2</v>
      </c>
      <c r="G27" s="7">
        <v>0.14778147999999999</v>
      </c>
      <c r="H27" s="7">
        <v>-311.63567999999998</v>
      </c>
      <c r="I27" s="7">
        <v>-311.46794063543598</v>
      </c>
      <c r="J27" s="7">
        <f t="shared" si="0"/>
        <v>-311.28144063543601</v>
      </c>
      <c r="K27" s="7">
        <f t="shared" si="1"/>
        <v>-311.32016063543597</v>
      </c>
    </row>
    <row r="28" spans="1:11" x14ac:dyDescent="0.2">
      <c r="A28" s="12"/>
      <c r="B28" t="s">
        <v>15</v>
      </c>
      <c r="C28" s="7">
        <v>-367.73746</v>
      </c>
      <c r="D28" s="7">
        <v>0.19849937000000001</v>
      </c>
      <c r="E28" s="7">
        <v>-367.52816999999999</v>
      </c>
      <c r="F28" s="7">
        <v>4.4585140000000002E-2</v>
      </c>
      <c r="G28" s="7">
        <v>0.16470308</v>
      </c>
      <c r="H28" s="7">
        <v>-367.57276000000002</v>
      </c>
      <c r="I28" s="7">
        <v>-367.37920796120301</v>
      </c>
      <c r="J28" s="7">
        <f t="shared" si="0"/>
        <v>-367.169917961203</v>
      </c>
      <c r="K28" s="7">
        <f t="shared" si="1"/>
        <v>-367.21450796120303</v>
      </c>
    </row>
    <row r="29" spans="1:11" x14ac:dyDescent="0.2">
      <c r="A29" s="12" t="s">
        <v>24</v>
      </c>
      <c r="B29" t="s">
        <v>17</v>
      </c>
      <c r="C29" s="7">
        <v>-328.55876999999998</v>
      </c>
      <c r="D29" s="7">
        <v>0.17818238</v>
      </c>
      <c r="E29" s="7">
        <v>-328.37261999999998</v>
      </c>
      <c r="F29" s="7">
        <v>3.8472590000000001E-2</v>
      </c>
      <c r="G29" s="7">
        <v>0.14767907</v>
      </c>
      <c r="H29" s="7">
        <v>-328.41109</v>
      </c>
      <c r="I29" s="7">
        <v>-328.24674861688402</v>
      </c>
      <c r="J29" s="7">
        <f t="shared" si="0"/>
        <v>-328.06059861688402</v>
      </c>
      <c r="K29" s="7">
        <f t="shared" si="1"/>
        <v>-328.09906861688404</v>
      </c>
    </row>
    <row r="30" spans="1:11" x14ac:dyDescent="0.2">
      <c r="A30" s="12"/>
      <c r="B30" t="s">
        <v>14</v>
      </c>
      <c r="C30" s="7">
        <v>-272.48820000000001</v>
      </c>
      <c r="D30" s="7">
        <v>0.15022519000000001</v>
      </c>
      <c r="E30" s="7">
        <v>-272.33098000000001</v>
      </c>
      <c r="F30" s="7">
        <v>3.6294420000000001E-2</v>
      </c>
      <c r="G30" s="7">
        <v>0.12091976</v>
      </c>
      <c r="H30" s="7">
        <v>-272.36727999999999</v>
      </c>
      <c r="I30" s="7">
        <v>-272.20901359676998</v>
      </c>
      <c r="J30" s="7">
        <f t="shared" si="0"/>
        <v>-272.05179359676998</v>
      </c>
      <c r="K30" s="7">
        <f t="shared" si="1"/>
        <v>-272.08809359676997</v>
      </c>
    </row>
    <row r="31" spans="1:11" x14ac:dyDescent="0.2">
      <c r="A31" s="12"/>
      <c r="B31" t="s">
        <v>15</v>
      </c>
      <c r="C31" s="7">
        <v>-328.46420999999998</v>
      </c>
      <c r="D31" s="7">
        <v>0.17073178</v>
      </c>
      <c r="E31" s="7">
        <v>-328.28334000000001</v>
      </c>
      <c r="F31" s="7">
        <v>4.3348280000000003E-2</v>
      </c>
      <c r="G31" s="7">
        <v>0.13752441000000001</v>
      </c>
      <c r="H31" s="7">
        <v>-328.32668999999999</v>
      </c>
      <c r="I31" s="7">
        <v>-328.14440590746102</v>
      </c>
      <c r="J31" s="7">
        <f t="shared" si="0"/>
        <v>-327.96353590746105</v>
      </c>
      <c r="K31" s="7">
        <f t="shared" si="1"/>
        <v>-328.00688590746103</v>
      </c>
    </row>
    <row r="32" spans="1:11" x14ac:dyDescent="0.2">
      <c r="A32" s="12" t="s">
        <v>25</v>
      </c>
      <c r="B32" t="s">
        <v>17</v>
      </c>
      <c r="C32" s="7">
        <v>-289.23874000000001</v>
      </c>
      <c r="D32" s="7">
        <v>0.14845812</v>
      </c>
      <c r="E32" s="7">
        <v>-289.08317</v>
      </c>
      <c r="F32" s="7">
        <v>3.6429339999999998E-2</v>
      </c>
      <c r="G32" s="7">
        <v>0.11914764999999999</v>
      </c>
      <c r="H32" s="7">
        <v>-289.11959999999999</v>
      </c>
      <c r="I32" s="7">
        <v>-288.96470629686797</v>
      </c>
      <c r="J32" s="7">
        <f t="shared" si="0"/>
        <v>-288.80913629686796</v>
      </c>
      <c r="K32" s="7">
        <f t="shared" si="1"/>
        <v>-288.84556629686796</v>
      </c>
    </row>
    <row r="33" spans="1:15" x14ac:dyDescent="0.2">
      <c r="A33" s="12"/>
      <c r="B33" t="s">
        <v>14</v>
      </c>
      <c r="C33" s="7">
        <v>-233.20229</v>
      </c>
      <c r="D33" s="7">
        <v>0.12205746000000001</v>
      </c>
      <c r="E33" s="7">
        <v>-233.07437999999999</v>
      </c>
      <c r="F33" s="7">
        <v>3.3567510000000002E-2</v>
      </c>
      <c r="G33" s="7">
        <v>9.4338630000000007E-2</v>
      </c>
      <c r="H33" s="7">
        <v>-233.10794999999999</v>
      </c>
      <c r="I33" s="7">
        <v>-232.96053236951099</v>
      </c>
      <c r="J33" s="7">
        <f t="shared" si="0"/>
        <v>-232.83262236951097</v>
      </c>
      <c r="K33" s="7">
        <f t="shared" si="1"/>
        <v>-232.86619236951097</v>
      </c>
    </row>
    <row r="34" spans="1:15" x14ac:dyDescent="0.2">
      <c r="A34" s="12"/>
      <c r="B34" t="s">
        <v>15</v>
      </c>
      <c r="C34" s="7">
        <v>-289.17624000000001</v>
      </c>
      <c r="D34" s="7">
        <v>0.14263481</v>
      </c>
      <c r="E34" s="7">
        <v>-289.02490999999998</v>
      </c>
      <c r="F34" s="7">
        <v>4.009414E-2</v>
      </c>
      <c r="G34" s="7">
        <v>0.11123326</v>
      </c>
      <c r="H34" s="7">
        <v>-289.06500999999997</v>
      </c>
      <c r="I34" s="7">
        <v>-288.89427653916499</v>
      </c>
      <c r="J34" s="7">
        <f t="shared" si="0"/>
        <v>-288.74294653916496</v>
      </c>
      <c r="K34" s="7">
        <f t="shared" si="1"/>
        <v>-288.78304653916496</v>
      </c>
    </row>
    <row r="35" spans="1:15" x14ac:dyDescent="0.2">
      <c r="A35" s="12" t="s">
        <v>26</v>
      </c>
      <c r="B35" t="s">
        <v>17</v>
      </c>
      <c r="C35" s="7">
        <v>-249.91425000000001</v>
      </c>
      <c r="D35" s="7">
        <v>0.11844374000000001</v>
      </c>
      <c r="E35" s="7">
        <v>-249.78937999999999</v>
      </c>
      <c r="F35" s="7">
        <v>3.4741130000000002E-2</v>
      </c>
      <c r="G35" s="7">
        <v>9.0126090000000006E-2</v>
      </c>
      <c r="H35" s="7">
        <v>-249.82411999999999</v>
      </c>
      <c r="I35" s="7">
        <v>-249.677030400376</v>
      </c>
      <c r="J35" s="7">
        <f t="shared" si="0"/>
        <v>-249.55216040037598</v>
      </c>
      <c r="K35" s="7">
        <f t="shared" si="1"/>
        <v>-249.58690040037598</v>
      </c>
    </row>
    <row r="36" spans="1:15" x14ac:dyDescent="0.2">
      <c r="A36" s="12"/>
      <c r="B36" t="s">
        <v>14</v>
      </c>
      <c r="C36" s="7">
        <v>-193.91565</v>
      </c>
      <c r="D36" s="7">
        <v>9.3309400000000001E-2</v>
      </c>
      <c r="E36" s="7">
        <v>-193.81739999999999</v>
      </c>
      <c r="F36" s="7">
        <v>3.1250890000000003E-2</v>
      </c>
      <c r="G36" s="7">
        <v>6.6996609999999998E-2</v>
      </c>
      <c r="H36" s="7">
        <v>-193.84864999999999</v>
      </c>
      <c r="I36" s="7">
        <v>-193.71117285455</v>
      </c>
      <c r="J36" s="7">
        <f t="shared" si="0"/>
        <v>-193.61292285454999</v>
      </c>
      <c r="K36" s="7">
        <f t="shared" si="1"/>
        <v>-193.64417285454999</v>
      </c>
      <c r="O36" s="11"/>
    </row>
    <row r="37" spans="1:15" x14ac:dyDescent="0.2">
      <c r="A37" s="12"/>
      <c r="B37" t="s">
        <v>15</v>
      </c>
      <c r="C37" s="7">
        <v>-249.88068000000001</v>
      </c>
      <c r="D37" s="7">
        <v>0.1138681</v>
      </c>
      <c r="E37" s="7">
        <v>-249.75925000000001</v>
      </c>
      <c r="F37" s="7">
        <v>3.7489660000000001E-2</v>
      </c>
      <c r="G37" s="7">
        <v>8.3934079999999994E-2</v>
      </c>
      <c r="H37" s="7">
        <v>-249.79674</v>
      </c>
      <c r="I37" s="7">
        <v>-249.635603511656</v>
      </c>
      <c r="J37" s="7">
        <f t="shared" si="0"/>
        <v>-249.514173511656</v>
      </c>
      <c r="K37" s="7">
        <f t="shared" si="1"/>
        <v>-249.55166351165599</v>
      </c>
    </row>
    <row r="38" spans="1:15" x14ac:dyDescent="0.2">
      <c r="A38" s="12" t="s">
        <v>27</v>
      </c>
      <c r="B38" s="1" t="s">
        <v>17</v>
      </c>
      <c r="C38" s="9">
        <v>-290.46615000000003</v>
      </c>
      <c r="D38" s="9">
        <v>0.17114281000000001</v>
      </c>
      <c r="E38" s="9">
        <v>-290.28683999999998</v>
      </c>
      <c r="F38" s="9">
        <v>3.8952019999999997E-2</v>
      </c>
      <c r="G38" s="9">
        <v>0.14036393999999999</v>
      </c>
      <c r="H38" s="9">
        <v>-290.32578999999998</v>
      </c>
      <c r="I38" s="7">
        <v>-290.19672013854199</v>
      </c>
      <c r="J38" s="7">
        <f t="shared" si="0"/>
        <v>-290.01741013854195</v>
      </c>
      <c r="K38" s="7">
        <f t="shared" si="1"/>
        <v>-290.05636013854195</v>
      </c>
    </row>
    <row r="39" spans="1:15" x14ac:dyDescent="0.2">
      <c r="A39" s="12"/>
      <c r="B39" s="1" t="s">
        <v>14</v>
      </c>
      <c r="C39" s="9">
        <v>-234.45818</v>
      </c>
      <c r="D39" s="9">
        <v>0.14528577000000001</v>
      </c>
      <c r="E39" s="9">
        <v>-234.30654999999999</v>
      </c>
      <c r="F39" s="9">
        <v>3.4913880000000001E-2</v>
      </c>
      <c r="G39" s="9">
        <v>0.11672165</v>
      </c>
      <c r="H39" s="9">
        <v>-234.34146000000001</v>
      </c>
      <c r="I39" s="7">
        <v>-234.22393523453999</v>
      </c>
      <c r="J39" s="7">
        <f t="shared" si="0"/>
        <v>-234.07230523453998</v>
      </c>
      <c r="K39" s="7">
        <f t="shared" si="1"/>
        <v>-234.10721523454001</v>
      </c>
    </row>
    <row r="40" spans="1:15" x14ac:dyDescent="0.2">
      <c r="A40" s="12"/>
      <c r="B40" s="1" t="s">
        <v>15</v>
      </c>
      <c r="C40" s="9">
        <v>-290.39057000000003</v>
      </c>
      <c r="D40" s="9">
        <v>0.16490447999999999</v>
      </c>
      <c r="E40" s="9">
        <v>-290.21658000000002</v>
      </c>
      <c r="F40" s="9">
        <v>4.0884190000000001E-2</v>
      </c>
      <c r="G40" s="9">
        <v>0.13310139000000001</v>
      </c>
      <c r="H40" s="9">
        <v>-290.25747000000001</v>
      </c>
      <c r="I40" s="7">
        <v>-290.11342813498698</v>
      </c>
      <c r="J40" s="7">
        <f t="shared" si="0"/>
        <v>-289.93943813498697</v>
      </c>
      <c r="K40" s="7">
        <f t="shared" si="1"/>
        <v>-289.98032813498696</v>
      </c>
    </row>
    <row r="46" spans="1:15" x14ac:dyDescent="0.2">
      <c r="A46" s="3" t="s">
        <v>31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H46" s="3" t="s">
        <v>8</v>
      </c>
      <c r="I46" s="3" t="s">
        <v>9</v>
      </c>
      <c r="J46" s="3" t="s">
        <v>10</v>
      </c>
      <c r="K46" s="3" t="s">
        <v>11</v>
      </c>
    </row>
    <row r="47" spans="1:15" x14ac:dyDescent="0.2">
      <c r="A47" s="12" t="s">
        <v>13</v>
      </c>
      <c r="B47" t="s">
        <v>28</v>
      </c>
      <c r="C47" s="2">
        <f>(C7-(C6+C3))*627.509</f>
        <v>66.214253972990761</v>
      </c>
      <c r="D47" s="2">
        <f t="shared" ref="D47:K47" si="2">(D7-(D6+D3))*627.509</f>
        <v>-1.5226443134100021</v>
      </c>
      <c r="E47" s="2">
        <f t="shared" si="2"/>
        <v>64.42245219911517</v>
      </c>
      <c r="F47" s="2">
        <f t="shared" si="2"/>
        <v>-8.0985684030999945</v>
      </c>
      <c r="G47" s="2">
        <f t="shared" si="2"/>
        <v>6.3038487374699947</v>
      </c>
      <c r="H47" s="2">
        <f t="shared" si="2"/>
        <v>72.520637821720129</v>
      </c>
      <c r="I47" s="2">
        <f t="shared" si="2"/>
        <v>68.454092945974722</v>
      </c>
      <c r="J47" s="2">
        <f t="shared" si="2"/>
        <v>66.662291172099131</v>
      </c>
      <c r="K47" s="2">
        <f t="shared" si="2"/>
        <v>74.76047679470409</v>
      </c>
    </row>
    <row r="48" spans="1:15" x14ac:dyDescent="0.2">
      <c r="A48" s="12"/>
      <c r="B48" t="s">
        <v>29</v>
      </c>
      <c r="C48" s="2">
        <f>((C4+C5)-(C6+C3))*627.509</f>
        <v>24.487415508990278</v>
      </c>
      <c r="D48" s="2">
        <f t="shared" ref="D48:K48" si="3">((D4+D5)-(D6+D3))*627.509</f>
        <v>-0.17252104936999541</v>
      </c>
      <c r="E48" s="2">
        <f t="shared" si="3"/>
        <v>24.321489554111768</v>
      </c>
      <c r="F48" s="2">
        <f t="shared" si="3"/>
        <v>0.82673683241000284</v>
      </c>
      <c r="G48" s="2">
        <f t="shared" si="3"/>
        <v>-0.99312711885000304</v>
      </c>
      <c r="H48" s="2">
        <f t="shared" si="3"/>
        <v>23.494614669724886</v>
      </c>
      <c r="I48" s="2">
        <f t="shared" si="3"/>
        <v>22.423525268574611</v>
      </c>
      <c r="J48" s="2">
        <f t="shared" si="3"/>
        <v>22.257599313696105</v>
      </c>
      <c r="K48" s="2">
        <f t="shared" si="3"/>
        <v>21.430724429309219</v>
      </c>
    </row>
    <row r="49" spans="1:11" x14ac:dyDescent="0.2">
      <c r="A49" s="12" t="s">
        <v>16</v>
      </c>
      <c r="B49" t="s">
        <v>28</v>
      </c>
      <c r="C49" s="2">
        <f>(C10-(C9+C3))*627.509</f>
        <v>40.104859500992937</v>
      </c>
      <c r="D49" s="2">
        <f t="shared" ref="D49:K49" si="4">(D10-(D9+D3))*627.509</f>
        <v>-0.33942589318999478</v>
      </c>
      <c r="E49" s="2">
        <f t="shared" si="4"/>
        <v>39.331504834096407</v>
      </c>
      <c r="F49" s="2">
        <f t="shared" si="4"/>
        <v>-8.8421791182800007</v>
      </c>
      <c r="G49" s="2">
        <f t="shared" si="4"/>
        <v>8.0683977703799989</v>
      </c>
      <c r="H49" s="2">
        <f t="shared" si="4"/>
        <v>48.172661112716042</v>
      </c>
      <c r="I49" s="2">
        <f t="shared" si="4"/>
        <v>41.346745503421353</v>
      </c>
      <c r="J49" s="2">
        <f t="shared" si="4"/>
        <v>40.573390836542657</v>
      </c>
      <c r="K49" s="2">
        <f t="shared" si="4"/>
        <v>49.414547115162293</v>
      </c>
    </row>
    <row r="50" spans="1:11" x14ac:dyDescent="0.2">
      <c r="A50" s="12"/>
      <c r="B50" t="s">
        <v>29</v>
      </c>
      <c r="C50" s="2">
        <f>(C8-(C9+C3))*627.509</f>
        <v>1.7326841509943072</v>
      </c>
      <c r="D50" s="2">
        <f t="shared" ref="D50:K50" si="5">(D8-(D9+D3))*627.509</f>
        <v>3.300458886580004</v>
      </c>
      <c r="E50" s="2">
        <f t="shared" si="5"/>
        <v>4.0905993941107646</v>
      </c>
      <c r="F50" s="2">
        <f t="shared" si="5"/>
        <v>-9.8703212393299999</v>
      </c>
      <c r="G50" s="2">
        <f t="shared" si="5"/>
        <v>12.223887870179997</v>
      </c>
      <c r="H50" s="2">
        <f t="shared" si="5"/>
        <v>13.960870432718192</v>
      </c>
      <c r="I50" s="2">
        <f t="shared" si="5"/>
        <v>-2.2044079712193185</v>
      </c>
      <c r="J50" s="2">
        <f t="shared" si="5"/>
        <v>0.15350727191497357</v>
      </c>
      <c r="K50" s="2">
        <f t="shared" si="5"/>
        <v>10.023778310522401</v>
      </c>
    </row>
    <row r="51" spans="1:11" x14ac:dyDescent="0.2">
      <c r="A51" s="12" t="s">
        <v>18</v>
      </c>
      <c r="B51" t="s">
        <v>28</v>
      </c>
      <c r="C51" s="2">
        <f>(C13-(C12+C3))*627.509</f>
        <v>48.369153030994411</v>
      </c>
      <c r="D51" s="2">
        <f t="shared" ref="D51:K51" si="6">(D13-(D12+D3))*627.509</f>
        <v>-0.16111293575000002</v>
      </c>
      <c r="E51" s="2">
        <f t="shared" si="6"/>
        <v>47.526772374111637</v>
      </c>
      <c r="F51" s="2">
        <f t="shared" si="6"/>
        <v>-9.5599678381099942</v>
      </c>
      <c r="G51" s="2">
        <f t="shared" si="6"/>
        <v>8.7202917701199976</v>
      </c>
      <c r="H51" s="2">
        <f t="shared" si="6"/>
        <v>57.083288912726488</v>
      </c>
      <c r="I51" s="2">
        <f t="shared" si="6"/>
        <v>50.305748496831065</v>
      </c>
      <c r="J51" s="2">
        <f t="shared" si="6"/>
        <v>49.46336783994829</v>
      </c>
      <c r="K51" s="2">
        <f t="shared" si="6"/>
        <v>59.019884378563134</v>
      </c>
    </row>
    <row r="52" spans="1:11" x14ac:dyDescent="0.2">
      <c r="A52" s="12"/>
      <c r="B52" t="s">
        <v>29</v>
      </c>
      <c r="C52" s="2">
        <f>(C11-(C12+C3))*627.509</f>
        <v>3.7532631309936106</v>
      </c>
      <c r="D52" s="2">
        <f t="shared" ref="D52:K52" si="7">(D11-(D12+D3))*627.509</f>
        <v>2.8216067686800024</v>
      </c>
      <c r="E52" s="2">
        <f t="shared" si="7"/>
        <v>5.954301124113778</v>
      </c>
      <c r="F52" s="2">
        <f t="shared" si="7"/>
        <v>-9.2861354606899944</v>
      </c>
      <c r="G52" s="2">
        <f t="shared" si="7"/>
        <v>11.48719857927</v>
      </c>
      <c r="H52" s="2">
        <f t="shared" si="7"/>
        <v>15.234713702712325</v>
      </c>
      <c r="I52" s="2">
        <f t="shared" si="7"/>
        <v>0.96002934866306822</v>
      </c>
      <c r="J52" s="2">
        <f t="shared" si="7"/>
        <v>3.1610673417832351</v>
      </c>
      <c r="K52" s="2">
        <f t="shared" si="7"/>
        <v>12.441479920381781</v>
      </c>
    </row>
    <row r="53" spans="1:11" x14ac:dyDescent="0.2">
      <c r="A53" s="12" t="s">
        <v>19</v>
      </c>
      <c r="B53" t="s">
        <v>28</v>
      </c>
      <c r="C53" s="2">
        <f>(C16-(C15+C3))*627.509</f>
        <v>19.735917361001619</v>
      </c>
      <c r="D53" s="2">
        <f t="shared" ref="D53:K53" si="8">(D16-(D15+D3))*627.509</f>
        <v>1.1507573796499988</v>
      </c>
      <c r="E53" s="2">
        <f t="shared" si="8"/>
        <v>20.173655064114971</v>
      </c>
      <c r="F53" s="2">
        <f t="shared" si="8"/>
        <v>-9.376465381240001</v>
      </c>
      <c r="G53" s="2">
        <f t="shared" si="8"/>
        <v>9.8158660083099996</v>
      </c>
      <c r="H53" s="2">
        <f t="shared" si="8"/>
        <v>29.554469082709716</v>
      </c>
      <c r="I53" s="2">
        <f t="shared" si="8"/>
        <v>20.916600937264079</v>
      </c>
      <c r="J53" s="2">
        <f t="shared" si="8"/>
        <v>21.354338640377428</v>
      </c>
      <c r="K53" s="2">
        <f t="shared" si="8"/>
        <v>30.735152658972176</v>
      </c>
    </row>
    <row r="54" spans="1:11" x14ac:dyDescent="0.2">
      <c r="A54" s="12"/>
      <c r="B54" t="s">
        <v>29</v>
      </c>
      <c r="C54" s="2">
        <f>(C14-(C15+C3))*627.509</f>
        <v>-11.087324719008587</v>
      </c>
      <c r="D54" s="2">
        <f t="shared" ref="D54:K54" si="9">(D14-(D15+D3))*627.509</f>
        <v>4.5560353695899991</v>
      </c>
      <c r="E54" s="2">
        <f t="shared" si="9"/>
        <v>-7.9952239458909427</v>
      </c>
      <c r="F54" s="2">
        <f t="shared" si="9"/>
        <v>-11.080572747269999</v>
      </c>
      <c r="G54" s="2">
        <f t="shared" si="9"/>
        <v>14.172949649449999</v>
      </c>
      <c r="H54" s="2">
        <f t="shared" si="9"/>
        <v>3.0861394627085343</v>
      </c>
      <c r="I54" s="2">
        <f t="shared" si="9"/>
        <v>-15.176194628054434</v>
      </c>
      <c r="J54" s="2">
        <f t="shared" si="9"/>
        <v>-12.084093854936789</v>
      </c>
      <c r="K54" s="2">
        <f t="shared" si="9"/>
        <v>-1.0027304463373128</v>
      </c>
    </row>
    <row r="55" spans="1:11" x14ac:dyDescent="0.2">
      <c r="A55" s="12" t="s">
        <v>20</v>
      </c>
      <c r="B55" t="s">
        <v>28</v>
      </c>
      <c r="C55" s="2">
        <f>(C19-(C18+C3))*627.509</f>
        <v>36.358630770980938</v>
      </c>
      <c r="D55" s="2">
        <f t="shared" ref="D55:K55" si="10">(D19-(D18+D3))*627.509</f>
        <v>-0.1580883423699897</v>
      </c>
      <c r="E55" s="2">
        <f t="shared" si="10"/>
        <v>35.729603174112377</v>
      </c>
      <c r="F55" s="2">
        <f t="shared" si="10"/>
        <v>-9.3885449294899956</v>
      </c>
      <c r="G55" s="2">
        <f t="shared" si="10"/>
        <v>8.7599064132899933</v>
      </c>
      <c r="H55" s="2">
        <f t="shared" si="10"/>
        <v>45.122967372728944</v>
      </c>
      <c r="I55" s="2">
        <f t="shared" si="10"/>
        <v>39.283100344180532</v>
      </c>
      <c r="J55" s="2">
        <f t="shared" si="10"/>
        <v>38.654072747311972</v>
      </c>
      <c r="K55" s="2">
        <f t="shared" si="10"/>
        <v>48.047436945928538</v>
      </c>
    </row>
    <row r="56" spans="1:11" x14ac:dyDescent="0.2">
      <c r="A56" s="12"/>
      <c r="B56" t="s">
        <v>29</v>
      </c>
      <c r="C56" s="2">
        <f>(C17-(C18+C3))*627.509</f>
        <v>-3.4693654590160858</v>
      </c>
      <c r="D56" s="2">
        <f t="shared" ref="D56:K56" si="11">(D17-(D18+D3))*627.509</f>
        <v>3.9994599869500038</v>
      </c>
      <c r="E56" s="2">
        <f t="shared" si="11"/>
        <v>-0.90437224588740384</v>
      </c>
      <c r="F56" s="2">
        <f t="shared" si="11"/>
        <v>-11.463936820639997</v>
      </c>
      <c r="G56" s="2">
        <f t="shared" si="11"/>
        <v>14.029513642229995</v>
      </c>
      <c r="H56" s="2">
        <f t="shared" si="11"/>
        <v>10.566046742728556</v>
      </c>
      <c r="I56" s="2">
        <f t="shared" si="11"/>
        <v>-6.0512577963397343</v>
      </c>
      <c r="J56" s="2">
        <f t="shared" si="11"/>
        <v>-3.4862645832110526</v>
      </c>
      <c r="K56" s="2">
        <f t="shared" si="11"/>
        <v>7.9841544054049063</v>
      </c>
    </row>
    <row r="57" spans="1:11" x14ac:dyDescent="0.2">
      <c r="A57" s="12" t="s">
        <v>21</v>
      </c>
      <c r="B57" t="s">
        <v>28</v>
      </c>
      <c r="C57" s="2">
        <f>(C22-(C21+C3))*627.509</f>
        <v>27.234649910991944</v>
      </c>
      <c r="D57" s="2">
        <f t="shared" ref="D57:K57" si="12">(D22-(D21+D3))*627.509</f>
        <v>-5.7097043910008159E-2</v>
      </c>
      <c r="E57" s="2">
        <f t="shared" si="12"/>
        <v>26.775049744123663</v>
      </c>
      <c r="F57" s="2">
        <f t="shared" si="12"/>
        <v>-9.0314985835799977</v>
      </c>
      <c r="G57" s="2">
        <f t="shared" si="12"/>
        <v>8.5676878564100036</v>
      </c>
      <c r="H57" s="2">
        <f t="shared" si="12"/>
        <v>35.804458722713875</v>
      </c>
      <c r="I57" s="2">
        <f t="shared" si="12"/>
        <v>29.042008441199254</v>
      </c>
      <c r="J57" s="2">
        <f t="shared" si="12"/>
        <v>28.582408274330973</v>
      </c>
      <c r="K57" s="2">
        <f t="shared" si="12"/>
        <v>37.611817252921185</v>
      </c>
    </row>
    <row r="58" spans="1:11" x14ac:dyDescent="0.2">
      <c r="A58" s="12"/>
      <c r="B58" t="s">
        <v>29</v>
      </c>
      <c r="C58" s="2">
        <f>(C20-(C21+C3))*627.509</f>
        <v>-18.416629839016473</v>
      </c>
      <c r="D58" s="2">
        <f t="shared" ref="D58:K58" si="13">(D20-(D21+D3))*627.509</f>
        <v>4.377396107469993</v>
      </c>
      <c r="E58" s="2">
        <f t="shared" si="13"/>
        <v>-15.406105235889054</v>
      </c>
      <c r="F58" s="2">
        <f t="shared" si="13"/>
        <v>-11.012808050359999</v>
      </c>
      <c r="G58" s="2">
        <f t="shared" si="13"/>
        <v>14.024154715370003</v>
      </c>
      <c r="H58" s="2">
        <f t="shared" si="13"/>
        <v>-4.3937678172758172</v>
      </c>
      <c r="I58" s="2">
        <f t="shared" si="13"/>
        <v>-21.183625004581859</v>
      </c>
      <c r="J58" s="2">
        <f t="shared" si="13"/>
        <v>-18.173100401454441</v>
      </c>
      <c r="K58" s="2">
        <f t="shared" si="13"/>
        <v>-7.1607629828412032</v>
      </c>
    </row>
    <row r="59" spans="1:11" x14ac:dyDescent="0.2">
      <c r="A59" s="12" t="s">
        <v>22</v>
      </c>
      <c r="B59" t="s">
        <v>28</v>
      </c>
      <c r="C59" s="2">
        <f>(C25-(C24+C3))*627.509</f>
        <v>16.987427941020954</v>
      </c>
      <c r="D59" s="2">
        <f t="shared" ref="D59:K59" si="14">(D25-(D24+D3))*627.509</f>
        <v>0.84501616957999548</v>
      </c>
      <c r="E59" s="2">
        <f t="shared" si="14"/>
        <v>17.117686234125884</v>
      </c>
      <c r="F59" s="2">
        <f t="shared" si="14"/>
        <v>-9.8231074621700021</v>
      </c>
      <c r="G59" s="2">
        <f t="shared" si="14"/>
        <v>9.9581975996899921</v>
      </c>
      <c r="H59" s="2">
        <f t="shared" si="14"/>
        <v>26.937756552735209</v>
      </c>
      <c r="I59" s="2">
        <f t="shared" si="14"/>
        <v>18.105629741459644</v>
      </c>
      <c r="J59" s="2">
        <f t="shared" si="14"/>
        <v>18.235888034564571</v>
      </c>
      <c r="K59" s="2">
        <f t="shared" si="14"/>
        <v>28.055958353173899</v>
      </c>
    </row>
    <row r="60" spans="1:11" x14ac:dyDescent="0.2">
      <c r="A60" s="12"/>
      <c r="B60" t="s">
        <v>29</v>
      </c>
      <c r="C60" s="2">
        <f>(C23-(C24+C3))*627.509</f>
        <v>-10.378239548979698</v>
      </c>
      <c r="D60" s="2">
        <f t="shared" ref="D60:K60" si="15">(D23-(D24+D3))*627.509</f>
        <v>4.0512232043599976</v>
      </c>
      <c r="E60" s="2">
        <f t="shared" si="15"/>
        <v>-7.6940196258666758</v>
      </c>
      <c r="F60" s="2">
        <f t="shared" si="15"/>
        <v>-11.27971272842</v>
      </c>
      <c r="G60" s="2">
        <f t="shared" si="15"/>
        <v>13.961698744599992</v>
      </c>
      <c r="H60" s="2">
        <f t="shared" si="15"/>
        <v>3.5818715727410422</v>
      </c>
      <c r="I60" s="2">
        <f t="shared" si="15"/>
        <v>-14.878548865125079</v>
      </c>
      <c r="J60" s="2">
        <f t="shared" si="15"/>
        <v>-12.194328942012058</v>
      </c>
      <c r="K60" s="2">
        <f t="shared" si="15"/>
        <v>-0.91843774340433948</v>
      </c>
    </row>
    <row r="61" spans="1:11" x14ac:dyDescent="0.2">
      <c r="A61" s="12" t="s">
        <v>23</v>
      </c>
      <c r="B61" t="s">
        <v>28</v>
      </c>
      <c r="C61" s="2">
        <f>(C28-(C27+C3))*627.509</f>
        <v>19.001731831000431</v>
      </c>
      <c r="D61" s="2">
        <f t="shared" ref="D61:K61" si="16">(D28-(D27+D3))*627.509</f>
        <v>0.67859450769000307</v>
      </c>
      <c r="E61" s="2">
        <f t="shared" si="16"/>
        <v>19.062964134136955</v>
      </c>
      <c r="F61" s="2">
        <f t="shared" si="16"/>
        <v>-9.7686083055199973</v>
      </c>
      <c r="G61" s="2">
        <f t="shared" si="16"/>
        <v>9.8258308512300054</v>
      </c>
      <c r="H61" s="2">
        <f t="shared" si="16"/>
        <v>28.82655864271052</v>
      </c>
      <c r="I61" s="2">
        <f t="shared" si="16"/>
        <v>21.124816717251949</v>
      </c>
      <c r="J61" s="2">
        <f t="shared" si="16"/>
        <v>21.186049020388474</v>
      </c>
      <c r="K61" s="2">
        <f t="shared" si="16"/>
        <v>30.949643528962039</v>
      </c>
    </row>
    <row r="62" spans="1:11" x14ac:dyDescent="0.2">
      <c r="A62" s="12"/>
      <c r="B62" t="s">
        <v>29</v>
      </c>
      <c r="C62" s="2">
        <f>(C26-(C27+C3))*627.509</f>
        <v>-54.517222609007469</v>
      </c>
      <c r="D62" s="2">
        <f t="shared" ref="D62:K62" si="17">(D26-(D27+D3))*627.509</f>
        <v>6.0520042754100034</v>
      </c>
      <c r="E62" s="2">
        <f t="shared" si="17"/>
        <v>-50.113628025883742</v>
      </c>
      <c r="F62" s="2">
        <f t="shared" si="17"/>
        <v>-11.991056930819999</v>
      </c>
      <c r="G62" s="2">
        <f t="shared" si="17"/>
        <v>16.391438692959998</v>
      </c>
      <c r="H62" s="2">
        <f t="shared" si="17"/>
        <v>-38.122376567262975</v>
      </c>
      <c r="I62" s="2">
        <f t="shared" si="17"/>
        <v>-57.045856349261491</v>
      </c>
      <c r="J62" s="2">
        <f t="shared" si="17"/>
        <v>-52.642261766137764</v>
      </c>
      <c r="K62" s="2">
        <f t="shared" si="17"/>
        <v>-40.651010307516998</v>
      </c>
    </row>
    <row r="63" spans="1:11" x14ac:dyDescent="0.2">
      <c r="A63" s="12" t="s">
        <v>24</v>
      </c>
      <c r="B63" t="s">
        <v>28</v>
      </c>
      <c r="C63" s="2">
        <f>(C31-(C30+C3))*627.509</f>
        <v>5.1902587410216956</v>
      </c>
      <c r="D63" s="2">
        <f t="shared" ref="D63:K63" si="18">(D31-(D30+D3))*627.509</f>
        <v>1.0016298657999951</v>
      </c>
      <c r="E63" s="2">
        <f t="shared" si="18"/>
        <v>5.7911487841154958</v>
      </c>
      <c r="F63" s="2">
        <f t="shared" si="18"/>
        <v>-9.0207054287799995</v>
      </c>
      <c r="G63" s="2">
        <f t="shared" si="18"/>
        <v>9.626941873680007</v>
      </c>
      <c r="H63" s="2">
        <f t="shared" si="18"/>
        <v>14.814282672739388</v>
      </c>
      <c r="I63" s="2">
        <f t="shared" si="18"/>
        <v>5.9861715525683312</v>
      </c>
      <c r="J63" s="2">
        <f t="shared" si="18"/>
        <v>6.5870615956621306</v>
      </c>
      <c r="K63" s="2">
        <f t="shared" si="18"/>
        <v>15.610195484286022</v>
      </c>
    </row>
    <row r="64" spans="1:11" x14ac:dyDescent="0.2">
      <c r="A64" s="12"/>
      <c r="B64" t="s">
        <v>29</v>
      </c>
      <c r="C64" s="2">
        <f>(C29-(C30+C3))*627.509</f>
        <v>-54.146992298979129</v>
      </c>
      <c r="D64" s="2">
        <f t="shared" ref="D64:K64" si="19">(D29-(D30+D3))*627.509</f>
        <v>5.6769484211999961</v>
      </c>
      <c r="E64" s="2">
        <f t="shared" si="19"/>
        <v>-50.232854735868081</v>
      </c>
      <c r="F64" s="2">
        <f t="shared" si="19"/>
        <v>-12.080244784990002</v>
      </c>
      <c r="G64" s="2">
        <f t="shared" si="19"/>
        <v>15.999082415619997</v>
      </c>
      <c r="H64" s="2">
        <f t="shared" si="19"/>
        <v>-38.147476927270944</v>
      </c>
      <c r="I64" s="2">
        <f t="shared" si="19"/>
        <v>-58.234799694748176</v>
      </c>
      <c r="J64" s="2">
        <f t="shared" si="19"/>
        <v>-54.320662131637128</v>
      </c>
      <c r="K64" s="2">
        <f t="shared" si="19"/>
        <v>-42.235284323039991</v>
      </c>
    </row>
    <row r="65" spans="1:11" x14ac:dyDescent="0.2">
      <c r="A65" s="12" t="s">
        <v>25</v>
      </c>
      <c r="B65" t="s">
        <v>28</v>
      </c>
      <c r="C65" s="2">
        <f>(C34-(C33+C3))*627.509</f>
        <v>6.4829272810039695</v>
      </c>
      <c r="D65" s="2">
        <f t="shared" ref="D65:K65" si="20">(D34-(D33+D3))*627.509</f>
        <v>1.046032402639997</v>
      </c>
      <c r="E65" s="2">
        <f t="shared" si="20"/>
        <v>6.9394902541054622</v>
      </c>
      <c r="F65" s="2">
        <f t="shared" si="20"/>
        <v>-9.3515469988500026</v>
      </c>
      <c r="G65" s="2">
        <f t="shared" si="20"/>
        <v>9.8089069334999959</v>
      </c>
      <c r="H65" s="2">
        <f t="shared" si="20"/>
        <v>16.288928822725918</v>
      </c>
      <c r="I65" s="2">
        <f t="shared" si="20"/>
        <v>7.0203948865786812</v>
      </c>
      <c r="J65" s="2">
        <f t="shared" si="20"/>
        <v>7.4769578596801738</v>
      </c>
      <c r="K65" s="2">
        <f t="shared" si="20"/>
        <v>16.82639642830063</v>
      </c>
    </row>
    <row r="66" spans="1:11" x14ac:dyDescent="0.2">
      <c r="A66" s="12"/>
      <c r="B66" t="s">
        <v>29</v>
      </c>
      <c r="C66" s="2">
        <f>(C32-(C33+C3))*627.509</f>
        <v>-32.736385218996034</v>
      </c>
      <c r="D66" s="2">
        <f t="shared" ref="D66:K66" si="21">(D32-(D33+D3))*627.509</f>
        <v>4.7002118374299959</v>
      </c>
      <c r="E66" s="2">
        <f t="shared" si="21"/>
        <v>-29.619184085906088</v>
      </c>
      <c r="F66" s="2">
        <f t="shared" si="21"/>
        <v>-11.651241982050005</v>
      </c>
      <c r="G66" s="2">
        <f t="shared" si="21"/>
        <v>14.775257888009991</v>
      </c>
      <c r="H66" s="2">
        <f t="shared" si="21"/>
        <v>-17.966787487285874</v>
      </c>
      <c r="I66" s="2">
        <f t="shared" si="21"/>
        <v>-37.174911939861843</v>
      </c>
      <c r="J66" s="2">
        <f t="shared" si="21"/>
        <v>-34.057710806771901</v>
      </c>
      <c r="K66" s="2">
        <f t="shared" si="21"/>
        <v>-22.405314208151687</v>
      </c>
    </row>
    <row r="67" spans="1:11" x14ac:dyDescent="0.2">
      <c r="A67" s="12" t="s">
        <v>26</v>
      </c>
      <c r="B67" t="s">
        <v>28</v>
      </c>
      <c r="C67" s="2">
        <f>(C37-(C36+C3))*627.509</f>
        <v>12.080307560979332</v>
      </c>
      <c r="D67" s="2">
        <f t="shared" ref="D67:K67" si="22">(D37-(D36+D3))*627.509</f>
        <v>1.0343293597900001</v>
      </c>
      <c r="E67" s="2">
        <f t="shared" si="22"/>
        <v>12.386268374104361</v>
      </c>
      <c r="F67" s="2">
        <f t="shared" si="22"/>
        <v>-9.5321817395899977</v>
      </c>
      <c r="G67" s="2">
        <f t="shared" si="22"/>
        <v>9.8357894190599975</v>
      </c>
      <c r="H67" s="2">
        <f t="shared" si="22"/>
        <v>21.91768455271124</v>
      </c>
      <c r="I67" s="2">
        <f t="shared" si="22"/>
        <v>12.864707832046671</v>
      </c>
      <c r="J67" s="2">
        <f t="shared" si="22"/>
        <v>13.1706686451717</v>
      </c>
      <c r="K67" s="2">
        <f t="shared" si="22"/>
        <v>22.702084823778581</v>
      </c>
    </row>
    <row r="68" spans="1:11" x14ac:dyDescent="0.2">
      <c r="A68" s="12"/>
      <c r="B68" t="s">
        <v>29</v>
      </c>
      <c r="C68" s="2">
        <f>(C35-(C36+C3))*627.509</f>
        <v>-8.9851695690190585</v>
      </c>
      <c r="D68" s="2">
        <f t="shared" ref="D68:K68" si="23">(D35-(D36+D3))*627.509</f>
        <v>3.9055846405500039</v>
      </c>
      <c r="E68" s="2">
        <f t="shared" si="23"/>
        <v>-6.5205777958865765</v>
      </c>
      <c r="F68" s="2">
        <f t="shared" si="23"/>
        <v>-11.256909051359997</v>
      </c>
      <c r="G68" s="2">
        <f t="shared" si="23"/>
        <v>13.721331422150005</v>
      </c>
      <c r="H68" s="2">
        <f t="shared" si="23"/>
        <v>4.7364881327151664</v>
      </c>
      <c r="I68" s="2">
        <f t="shared" si="23"/>
        <v>-13.131037681749719</v>
      </c>
      <c r="J68" s="2">
        <f t="shared" si="23"/>
        <v>-10.666445908617236</v>
      </c>
      <c r="K68" s="2">
        <f t="shared" si="23"/>
        <v>0.59062001998450619</v>
      </c>
    </row>
    <row r="69" spans="1:11" x14ac:dyDescent="0.2">
      <c r="A69" s="12" t="s">
        <v>27</v>
      </c>
      <c r="B69" t="s">
        <v>28</v>
      </c>
      <c r="C69" s="2">
        <f>(C40-(C39+C3))*627.509</f>
        <v>32.562201320970836</v>
      </c>
      <c r="D69" s="2">
        <f t="shared" ref="D69:K69" si="24">(D40-(D39+D3))*627.509</f>
        <v>0.44447717487999028</v>
      </c>
      <c r="E69" s="2">
        <f t="shared" si="24"/>
        <v>32.353604754075214</v>
      </c>
      <c r="F69" s="2">
        <f t="shared" si="24"/>
        <v>-9.700642805730002</v>
      </c>
      <c r="G69" s="2">
        <f t="shared" si="24"/>
        <v>9.4858088244900109</v>
      </c>
      <c r="H69" s="2">
        <f t="shared" si="24"/>
        <v>42.048173272716049</v>
      </c>
      <c r="I69" s="2">
        <f t="shared" si="24"/>
        <v>34.78846457539116</v>
      </c>
      <c r="J69" s="2">
        <f t="shared" si="24"/>
        <v>34.579868008495538</v>
      </c>
      <c r="K69" s="2">
        <f t="shared" si="24"/>
        <v>44.274436527136373</v>
      </c>
    </row>
    <row r="70" spans="1:11" x14ac:dyDescent="0.2">
      <c r="A70" s="12"/>
      <c r="B70" t="s">
        <v>29</v>
      </c>
      <c r="C70" s="2">
        <f>(C38-(C39+C3))*627.509</f>
        <v>-14.864928899030549</v>
      </c>
      <c r="D70" s="2">
        <f t="shared" ref="D70:K70" si="25">(D38-(D39+D3))*627.509</f>
        <v>4.3590853948499992</v>
      </c>
      <c r="E70" s="2">
        <f t="shared" si="25"/>
        <v>-11.735177585900953</v>
      </c>
      <c r="F70" s="2">
        <f t="shared" si="25"/>
        <v>-10.913096870260004</v>
      </c>
      <c r="G70" s="2">
        <f t="shared" si="25"/>
        <v>14.043124312439998</v>
      </c>
      <c r="H70" s="2">
        <f t="shared" si="25"/>
        <v>-0.82324160726608031</v>
      </c>
      <c r="I70" s="2">
        <f t="shared" si="25"/>
        <v>-17.478017283413365</v>
      </c>
      <c r="J70" s="2">
        <f t="shared" si="25"/>
        <v>-14.348265970283769</v>
      </c>
      <c r="K70" s="2">
        <f t="shared" si="25"/>
        <v>-3.436329991648897</v>
      </c>
    </row>
  </sheetData>
  <mergeCells count="26">
    <mergeCell ref="A20:A22"/>
    <mergeCell ref="A65:A66"/>
    <mergeCell ref="A67:A68"/>
    <mergeCell ref="A69:A70"/>
    <mergeCell ref="A47:A48"/>
    <mergeCell ref="A49:A50"/>
    <mergeCell ref="A51:A52"/>
    <mergeCell ref="A53:A54"/>
    <mergeCell ref="A55:A56"/>
    <mergeCell ref="A57:A58"/>
    <mergeCell ref="C1:H1"/>
    <mergeCell ref="I1:K1"/>
    <mergeCell ref="A59:A60"/>
    <mergeCell ref="A61:A62"/>
    <mergeCell ref="A63:A64"/>
    <mergeCell ref="A23:A25"/>
    <mergeCell ref="A26:A28"/>
    <mergeCell ref="A29:A31"/>
    <mergeCell ref="A32:A34"/>
    <mergeCell ref="A35:A37"/>
    <mergeCell ref="A38:A40"/>
    <mergeCell ref="A4:A7"/>
    <mergeCell ref="A8:A10"/>
    <mergeCell ref="A11:A13"/>
    <mergeCell ref="A14:A16"/>
    <mergeCell ref="A17:A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7D36-37B5-BD46-8B7A-04B9F24A4B6F}">
  <dimension ref="A1:K35"/>
  <sheetViews>
    <sheetView workbookViewId="0">
      <selection activeCell="N15" sqref="N15"/>
    </sheetView>
  </sheetViews>
  <sheetFormatPr baseColWidth="10" defaultRowHeight="16" x14ac:dyDescent="0.2"/>
  <cols>
    <col min="3" max="3" width="11.33203125" bestFit="1" customWidth="1"/>
    <col min="5" max="5" width="11.33203125" bestFit="1" customWidth="1"/>
    <col min="8" max="11" width="11.33203125" bestFit="1" customWidth="1"/>
  </cols>
  <sheetData>
    <row r="1" spans="1:11" x14ac:dyDescent="0.2">
      <c r="C1" s="12" t="s">
        <v>76</v>
      </c>
      <c r="D1" s="12"/>
      <c r="E1" s="12"/>
      <c r="F1" s="12"/>
      <c r="G1" s="12"/>
      <c r="H1" s="12"/>
      <c r="I1" s="12" t="s">
        <v>77</v>
      </c>
      <c r="J1" s="12"/>
      <c r="K1" s="12"/>
    </row>
    <row r="2" spans="1:11" x14ac:dyDescent="0.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">
      <c r="B3" s="1" t="s">
        <v>32</v>
      </c>
      <c r="C3" s="4">
        <v>-1418.2751000000001</v>
      </c>
      <c r="D3" s="4">
        <v>7.2128299999999999E-3</v>
      </c>
      <c r="E3" s="4">
        <v>-1418.2625</v>
      </c>
      <c r="F3" s="4">
        <v>3.5256049999999997E-2</v>
      </c>
      <c r="G3" s="4">
        <v>-2.2642200000000001E-2</v>
      </c>
      <c r="H3" s="4">
        <v>-1418.2978000000001</v>
      </c>
      <c r="I3" s="5">
        <v>-1417.2507828538901</v>
      </c>
      <c r="J3" s="5">
        <f>I3+(E3-C3)</f>
        <v>-1417.2381828538901</v>
      </c>
      <c r="K3" s="5">
        <f>I3+(H3-C3)</f>
        <v>-1417.2734828538901</v>
      </c>
    </row>
    <row r="4" spans="1:11" x14ac:dyDescent="0.2">
      <c r="B4" s="1" t="s">
        <v>33</v>
      </c>
      <c r="C4" s="4">
        <v>-1878.4014</v>
      </c>
      <c r="D4" s="4">
        <v>9.4379800000000003E-3</v>
      </c>
      <c r="E4" s="4">
        <v>-1878.3853999999999</v>
      </c>
      <c r="F4" s="4">
        <v>3.757067E-2</v>
      </c>
      <c r="G4" s="4">
        <v>-2.1555299999999999E-2</v>
      </c>
      <c r="H4" s="4">
        <v>-1878.423</v>
      </c>
      <c r="I4" s="5">
        <v>-1877.0554642449699</v>
      </c>
      <c r="J4" s="5">
        <f>I4+(E4-C4)</f>
        <v>-1877.0394642449698</v>
      </c>
      <c r="K4" s="5">
        <f>I4+(H4-C4)</f>
        <v>-1877.07706424497</v>
      </c>
    </row>
    <row r="5" spans="1:11" x14ac:dyDescent="0.2">
      <c r="A5" s="13" t="s">
        <v>26</v>
      </c>
      <c r="B5" s="1" t="s">
        <v>17</v>
      </c>
      <c r="C5" s="4">
        <v>-1612.2180000000001</v>
      </c>
      <c r="D5" s="4">
        <v>0.10429555</v>
      </c>
      <c r="E5" s="4">
        <v>-1612.1041</v>
      </c>
      <c r="F5" s="4">
        <v>4.4427059999999997E-2</v>
      </c>
      <c r="G5" s="4">
        <v>6.9435640000000007E-2</v>
      </c>
      <c r="H5" s="4">
        <v>-1612.1486</v>
      </c>
      <c r="I5" s="5">
        <v>-1610.99749293902</v>
      </c>
      <c r="J5" s="5">
        <f t="shared" ref="J5:J16" si="0">I5+(E5-C5)</f>
        <v>-1610.88359293902</v>
      </c>
      <c r="K5" s="5">
        <f t="shared" ref="K5:K16" si="1">I5+(H5-C5)</f>
        <v>-1610.92809293902</v>
      </c>
    </row>
    <row r="6" spans="1:11" x14ac:dyDescent="0.2">
      <c r="A6" s="13"/>
      <c r="B6" t="s">
        <v>14</v>
      </c>
      <c r="C6" s="5">
        <v>-193.901855320685</v>
      </c>
      <c r="D6" s="5">
        <v>9.3550869999999994E-2</v>
      </c>
      <c r="E6" s="5">
        <v>-193.80339905</v>
      </c>
      <c r="F6" s="5">
        <v>3.1198259999999998E-2</v>
      </c>
      <c r="G6" s="5">
        <v>6.725797E-2</v>
      </c>
      <c r="H6" s="5">
        <v>-193.83459732</v>
      </c>
      <c r="I6" s="5">
        <v>-193.704268592093</v>
      </c>
      <c r="J6" s="5">
        <f t="shared" si="0"/>
        <v>-193.605812321408</v>
      </c>
      <c r="K6" s="5">
        <f t="shared" si="1"/>
        <v>-193.637010591408</v>
      </c>
    </row>
    <row r="7" spans="1:11" x14ac:dyDescent="0.2">
      <c r="A7" s="13"/>
      <c r="B7" t="s">
        <v>15</v>
      </c>
      <c r="C7" s="4">
        <v>-1612.1786</v>
      </c>
      <c r="D7" s="4">
        <v>0.10118732</v>
      </c>
      <c r="E7" s="4">
        <v>-1612.0669</v>
      </c>
      <c r="F7" s="4">
        <v>4.6992350000000002E-2</v>
      </c>
      <c r="G7" s="4">
        <v>6.4660159999999994E-2</v>
      </c>
      <c r="H7" s="4">
        <v>-1612.1139000000001</v>
      </c>
      <c r="I7" s="5">
        <v>-1610.9548261305899</v>
      </c>
      <c r="J7" s="5">
        <f t="shared" si="0"/>
        <v>-1610.84312613059</v>
      </c>
      <c r="K7" s="5">
        <f t="shared" si="1"/>
        <v>-1610.89012613059</v>
      </c>
    </row>
    <row r="8" spans="1:11" x14ac:dyDescent="0.2">
      <c r="A8" s="13"/>
      <c r="B8" t="s">
        <v>34</v>
      </c>
      <c r="C8" s="4">
        <v>-1612.1812652000001</v>
      </c>
      <c r="D8" s="4">
        <v>0.10117229</v>
      </c>
      <c r="E8" s="4">
        <v>-1612.0682752612599</v>
      </c>
      <c r="F8" s="4">
        <f>E8-H8</f>
        <v>4.9642538740044984E-2</v>
      </c>
      <c r="G8" s="4">
        <f>H8-C8</f>
        <v>6.334740000011152E-2</v>
      </c>
      <c r="H8" s="4">
        <v>-1612.1179178</v>
      </c>
      <c r="I8" s="5">
        <v>-1610.95759072551</v>
      </c>
      <c r="J8" s="5">
        <f t="shared" si="0"/>
        <v>-1610.8446007867699</v>
      </c>
      <c r="K8" s="5">
        <f t="shared" si="1"/>
        <v>-1610.8942433255099</v>
      </c>
    </row>
    <row r="9" spans="1:11" x14ac:dyDescent="0.2">
      <c r="A9" s="13" t="s">
        <v>19</v>
      </c>
      <c r="B9" t="s">
        <v>17</v>
      </c>
      <c r="C9" s="4">
        <v>-1574.1938</v>
      </c>
      <c r="D9" s="4">
        <v>9.617415E-2</v>
      </c>
      <c r="E9" s="4">
        <v>-1574.0878</v>
      </c>
      <c r="F9" s="4">
        <v>4.4833890000000001E-2</v>
      </c>
      <c r="G9" s="4">
        <v>6.1158669999999998E-2</v>
      </c>
      <c r="H9" s="4">
        <v>-1574.1325999999999</v>
      </c>
      <c r="I9" s="5">
        <v>-1573.01426499636</v>
      </c>
      <c r="J9" s="5">
        <f t="shared" si="0"/>
        <v>-1572.90826499636</v>
      </c>
      <c r="K9" s="5">
        <f t="shared" si="1"/>
        <v>-1572.9530649963599</v>
      </c>
    </row>
    <row r="10" spans="1:11" x14ac:dyDescent="0.2">
      <c r="A10" s="13"/>
      <c r="B10" t="s">
        <v>14</v>
      </c>
      <c r="C10" s="5">
        <v>-155.85453332208999</v>
      </c>
      <c r="D10" s="5">
        <v>8.6709599999999998E-2</v>
      </c>
      <c r="E10" s="5">
        <v>-155.76313492</v>
      </c>
      <c r="F10" s="5">
        <v>3.010465E-2</v>
      </c>
      <c r="G10" s="5">
        <v>6.1293779999999999E-2</v>
      </c>
      <c r="H10" s="5">
        <v>-155.79323957</v>
      </c>
      <c r="I10" s="5">
        <v>-155.69753387683201</v>
      </c>
      <c r="J10" s="5">
        <f t="shared" si="0"/>
        <v>-155.60613547474202</v>
      </c>
      <c r="K10" s="5">
        <f t="shared" si="1"/>
        <v>-155.63624012474202</v>
      </c>
    </row>
    <row r="11" spans="1:11" x14ac:dyDescent="0.2">
      <c r="A11" s="13"/>
      <c r="B11" t="s">
        <v>15</v>
      </c>
      <c r="C11" s="4">
        <v>-1574.1257000000001</v>
      </c>
      <c r="D11" s="4">
        <v>9.4396220000000003E-2</v>
      </c>
      <c r="E11" s="4">
        <v>-1574.0211999999999</v>
      </c>
      <c r="F11" s="4">
        <v>4.5870849999999998E-2</v>
      </c>
      <c r="G11" s="4">
        <v>5.8612499999999998E-2</v>
      </c>
      <c r="H11" s="4">
        <v>-1574.0671</v>
      </c>
      <c r="I11" s="5">
        <v>-1572.94252326575</v>
      </c>
      <c r="J11" s="5">
        <f t="shared" si="0"/>
        <v>-1572.8380232657498</v>
      </c>
      <c r="K11" s="5">
        <f t="shared" si="1"/>
        <v>-1572.8839232657499</v>
      </c>
    </row>
    <row r="12" spans="1:11" x14ac:dyDescent="0.2">
      <c r="A12" s="13"/>
      <c r="B12" t="s">
        <v>34</v>
      </c>
      <c r="C12" s="4">
        <v>-1574.13426181556</v>
      </c>
      <c r="D12" s="4">
        <v>9.4545870000000004E-2</v>
      </c>
      <c r="E12" s="4">
        <v>-1574.02832244</v>
      </c>
      <c r="F12" s="4">
        <v>4.9508839999999998E-2</v>
      </c>
      <c r="G12" s="4">
        <v>5.6430609999999999E-2</v>
      </c>
      <c r="H12" s="4">
        <v>-1574.0778312699999</v>
      </c>
      <c r="I12" s="5">
        <v>-1572.9517545890601</v>
      </c>
      <c r="J12" s="5">
        <f t="shared" si="0"/>
        <v>-1572.8458152135001</v>
      </c>
      <c r="K12" s="5">
        <f t="shared" si="1"/>
        <v>-1572.8953240435001</v>
      </c>
    </row>
    <row r="13" spans="1:11" x14ac:dyDescent="0.2">
      <c r="A13" s="13" t="s">
        <v>21</v>
      </c>
      <c r="B13" t="s">
        <v>17</v>
      </c>
      <c r="C13" s="4">
        <v>-1613.518</v>
      </c>
      <c r="D13" s="4">
        <v>0.12663413000000001</v>
      </c>
      <c r="E13" s="4">
        <v>-1613.3807999999999</v>
      </c>
      <c r="F13" s="4">
        <v>4.6565509999999997E-2</v>
      </c>
      <c r="G13" s="4">
        <v>9.0658909999999995E-2</v>
      </c>
      <c r="H13" s="4">
        <v>-1613.4274</v>
      </c>
      <c r="I13" s="5">
        <v>-1612.3008811754401</v>
      </c>
      <c r="J13" s="5">
        <f t="shared" si="0"/>
        <v>-1612.1636811754399</v>
      </c>
      <c r="K13" s="5">
        <f t="shared" si="1"/>
        <v>-1612.2102811754401</v>
      </c>
    </row>
    <row r="14" spans="1:11" x14ac:dyDescent="0.2">
      <c r="A14" s="13"/>
      <c r="B14" t="s">
        <v>14</v>
      </c>
      <c r="C14" s="5">
        <v>-195.16119</v>
      </c>
      <c r="D14" s="5">
        <v>0.11687475</v>
      </c>
      <c r="E14" s="5">
        <v>-195.03899000000001</v>
      </c>
      <c r="F14" s="5">
        <v>3.2186279999999998E-2</v>
      </c>
      <c r="G14" s="5">
        <v>9.0018299999999996E-2</v>
      </c>
      <c r="H14" s="5">
        <v>-195.07118</v>
      </c>
      <c r="I14" s="5">
        <v>-194.967682660561</v>
      </c>
      <c r="J14" s="5">
        <f>I14+(E14-C14)</f>
        <v>-194.845482660561</v>
      </c>
      <c r="K14" s="5">
        <f t="shared" si="1"/>
        <v>-194.87767266056099</v>
      </c>
    </row>
    <row r="15" spans="1:11" x14ac:dyDescent="0.2">
      <c r="A15" s="13"/>
      <c r="B15" t="s">
        <v>15</v>
      </c>
      <c r="C15" s="4">
        <v>-1613.4223</v>
      </c>
      <c r="D15" s="4">
        <v>0.12397113</v>
      </c>
      <c r="E15" s="4">
        <v>-1613.2873999999999</v>
      </c>
      <c r="F15" s="4">
        <v>4.7621629999999998E-2</v>
      </c>
      <c r="G15" s="4">
        <v>8.7297589999999994E-2</v>
      </c>
      <c r="H15" s="4">
        <v>-1613.335</v>
      </c>
      <c r="I15" s="5">
        <v>-1612.2015155208701</v>
      </c>
      <c r="J15" s="5">
        <f t="shared" si="0"/>
        <v>-1612.0666155208701</v>
      </c>
      <c r="K15" s="5">
        <f t="shared" si="1"/>
        <v>-1612.1142155208702</v>
      </c>
    </row>
    <row r="16" spans="1:11" x14ac:dyDescent="0.2">
      <c r="A16" s="13"/>
      <c r="B16" t="s">
        <v>34</v>
      </c>
      <c r="C16" s="4">
        <v>-1613.4415639516899</v>
      </c>
      <c r="D16" s="5">
        <v>0.12469951999999999</v>
      </c>
      <c r="E16" s="5">
        <v>-1613.30485365</v>
      </c>
      <c r="F16" s="5">
        <v>5.0529629999999999E-2</v>
      </c>
      <c r="G16" s="5">
        <v>8.6180670000000001E-2</v>
      </c>
      <c r="H16" s="5">
        <v>-1613.3553832800001</v>
      </c>
      <c r="I16" s="5">
        <v>-1612.2224565630299</v>
      </c>
      <c r="J16" s="5">
        <f t="shared" si="0"/>
        <v>-1612.0857462613401</v>
      </c>
      <c r="K16" s="5">
        <f t="shared" si="1"/>
        <v>-1612.1362758913401</v>
      </c>
    </row>
    <row r="17" spans="1:11" x14ac:dyDescent="0.2">
      <c r="A17" s="6"/>
    </row>
    <row r="18" spans="1:11" x14ac:dyDescent="0.2">
      <c r="A18" s="6"/>
    </row>
    <row r="19" spans="1:11" x14ac:dyDescent="0.2">
      <c r="A19" s="6"/>
    </row>
    <row r="20" spans="1:11" x14ac:dyDescent="0.2">
      <c r="A20" s="3" t="s">
        <v>31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</row>
    <row r="21" spans="1:11" x14ac:dyDescent="0.2">
      <c r="A21" s="13" t="s">
        <v>26</v>
      </c>
      <c r="B21" t="s">
        <v>35</v>
      </c>
      <c r="C21" s="2">
        <f t="shared" ref="C21:H21" si="2">(C8-(C6+C3))*627.509</f>
        <v>-2.7044880591312599</v>
      </c>
      <c r="D21" s="2">
        <f t="shared" si="2"/>
        <v>0.2563939023100002</v>
      </c>
      <c r="E21" s="2">
        <f t="shared" si="2"/>
        <v>-1.4910939514530286</v>
      </c>
      <c r="F21" s="2">
        <f t="shared" si="2"/>
        <v>-10.549537771563106</v>
      </c>
      <c r="G21" s="2">
        <f t="shared" si="2"/>
        <v>11.75426640973998</v>
      </c>
      <c r="H21" s="2">
        <f t="shared" si="2"/>
        <v>9.086029115756963</v>
      </c>
      <c r="I21" s="2">
        <f t="shared" ref="I21:K21" si="3">(I8-(I6+I3))*627.509</f>
        <v>-1.5934207566454406</v>
      </c>
      <c r="J21" s="2">
        <f t="shared" si="3"/>
        <v>-0.38002664910988848</v>
      </c>
      <c r="K21" s="2">
        <f t="shared" si="3"/>
        <v>10.197096418100102</v>
      </c>
    </row>
    <row r="22" spans="1:11" x14ac:dyDescent="0.2">
      <c r="A22" s="13"/>
      <c r="B22" t="s">
        <v>28</v>
      </c>
      <c r="C22" s="2">
        <f t="shared" ref="C22:K22" si="4">(C7-(C3+C6))*627.509</f>
        <v>-1.0320510722448506</v>
      </c>
      <c r="D22" s="2">
        <f t="shared" si="4"/>
        <v>0.26582536257999972</v>
      </c>
      <c r="E22" s="2">
        <f t="shared" si="4"/>
        <v>-0.62810513350868746</v>
      </c>
      <c r="F22" s="2">
        <f t="shared" si="4"/>
        <v>-12.212555057639992</v>
      </c>
      <c r="G22" s="2">
        <f t="shared" si="4"/>
        <v>12.578035124509997</v>
      </c>
      <c r="H22" s="2">
        <f t="shared" si="4"/>
        <v>11.607234775912211</v>
      </c>
      <c r="I22" s="2">
        <f t="shared" si="4"/>
        <v>0.1413874370770625</v>
      </c>
      <c r="J22" s="2">
        <f t="shared" si="4"/>
        <v>0.54533337567054652</v>
      </c>
      <c r="K22" s="2">
        <f t="shared" si="4"/>
        <v>12.780673285091446</v>
      </c>
    </row>
    <row r="23" spans="1:11" x14ac:dyDescent="0.2">
      <c r="A23" s="13"/>
      <c r="B23" t="s">
        <v>36</v>
      </c>
      <c r="C23" s="2">
        <f t="shared" ref="C23:K23" si="5">(C5-(C6+C3))*627.509</f>
        <v>-25.755905672316533</v>
      </c>
      <c r="D23" s="2">
        <f t="shared" si="5"/>
        <v>2.2162676616500021</v>
      </c>
      <c r="E23" s="2">
        <f t="shared" si="5"/>
        <v>-23.971439933498871</v>
      </c>
      <c r="F23" s="2">
        <f t="shared" si="5"/>
        <v>-13.822297620249994</v>
      </c>
      <c r="G23" s="2">
        <f t="shared" si="5"/>
        <v>15.574691803830005</v>
      </c>
      <c r="H23" s="2">
        <f t="shared" si="5"/>
        <v>-10.16732752404373</v>
      </c>
      <c r="I23" s="2">
        <f t="shared" si="5"/>
        <v>-26.632418854094542</v>
      </c>
      <c r="J23" s="2">
        <f t="shared" si="5"/>
        <v>-24.847953115419561</v>
      </c>
      <c r="K23" s="2">
        <f t="shared" si="5"/>
        <v>-11.043840705964419</v>
      </c>
    </row>
    <row r="24" spans="1:11" x14ac:dyDescent="0.2">
      <c r="A24" s="13" t="s">
        <v>19</v>
      </c>
      <c r="B24" t="s">
        <v>35</v>
      </c>
      <c r="C24" s="2">
        <f t="shared" ref="C24:H24" si="6">(C12-(C10+C3))*627.509</f>
        <v>-2.904421308808995</v>
      </c>
      <c r="D24" s="2">
        <f t="shared" si="6"/>
        <v>0.39121421096000181</v>
      </c>
      <c r="E24" s="2">
        <f t="shared" si="6"/>
        <v>-1.6864429876054898</v>
      </c>
      <c r="F24" s="2">
        <f t="shared" si="6"/>
        <v>-9.9471848167399965</v>
      </c>
      <c r="G24" s="2">
        <f t="shared" si="6"/>
        <v>11.156501336270001</v>
      </c>
      <c r="H24" s="2">
        <f t="shared" si="6"/>
        <v>8.2883271247549377</v>
      </c>
      <c r="I24" s="2">
        <f t="shared" ref="I24:K24" si="7">(I12-(I10+I3))*627.509</f>
        <v>-2.1572870478042478</v>
      </c>
      <c r="J24" s="2">
        <f t="shared" si="7"/>
        <v>-0.93930872660074305</v>
      </c>
      <c r="K24" s="2">
        <f t="shared" si="7"/>
        <v>9.0354613857596835</v>
      </c>
    </row>
    <row r="25" spans="1:11" x14ac:dyDescent="0.2">
      <c r="A25" s="13"/>
      <c r="B25" t="s">
        <v>28</v>
      </c>
      <c r="C25" s="2">
        <f t="shared" ref="C25:K25" si="8">(C11-(C10+C3))*627.509</f>
        <v>2.4681950113776918</v>
      </c>
      <c r="D25" s="2">
        <f t="shared" si="8"/>
        <v>0.2973074891100011</v>
      </c>
      <c r="E25" s="2">
        <f t="shared" si="8"/>
        <v>2.7829522144190619</v>
      </c>
      <c r="F25" s="2">
        <f t="shared" si="8"/>
        <v>-12.230056283649997</v>
      </c>
      <c r="G25" s="2">
        <f t="shared" si="8"/>
        <v>12.52565694828</v>
      </c>
      <c r="H25" s="2">
        <f t="shared" si="8"/>
        <v>15.022295631154257</v>
      </c>
      <c r="I25" s="2">
        <f t="shared" si="8"/>
        <v>3.6354514112135057</v>
      </c>
      <c r="J25" s="2">
        <f t="shared" si="8"/>
        <v>3.9502086142548758</v>
      </c>
      <c r="K25" s="2">
        <f t="shared" si="8"/>
        <v>16.189552030990072</v>
      </c>
    </row>
    <row r="26" spans="1:11" x14ac:dyDescent="0.2">
      <c r="A26" s="13"/>
      <c r="B26" t="s">
        <v>36</v>
      </c>
      <c r="C26" s="2">
        <f t="shared" ref="C26:K26" si="9">(C9-(C10+C3))*627.509</f>
        <v>-40.265167888596281</v>
      </c>
      <c r="D26" s="2">
        <f t="shared" si="9"/>
        <v>1.4129745654799992</v>
      </c>
      <c r="E26" s="2">
        <f t="shared" si="9"/>
        <v>-39.009147185648509</v>
      </c>
      <c r="F26" s="2">
        <f t="shared" si="9"/>
        <v>-12.880758016289995</v>
      </c>
      <c r="G26" s="2">
        <f t="shared" si="9"/>
        <v>14.12340153881</v>
      </c>
      <c r="H26" s="2">
        <f t="shared" si="9"/>
        <v>-26.079543868801228</v>
      </c>
      <c r="I26" s="2">
        <f t="shared" si="9"/>
        <v>-41.383130222155032</v>
      </c>
      <c r="J26" s="2">
        <f t="shared" si="9"/>
        <v>-40.127109519207252</v>
      </c>
      <c r="K26" s="2">
        <f t="shared" si="9"/>
        <v>-27.197506202359971</v>
      </c>
    </row>
    <row r="27" spans="1:11" x14ac:dyDescent="0.2">
      <c r="A27" s="13" t="s">
        <v>21</v>
      </c>
      <c r="B27" t="s">
        <v>35</v>
      </c>
      <c r="C27" s="2">
        <f t="shared" ref="C27:H27" si="10">(C16-(C14+C3))*627.509</f>
        <v>-3.3094521509067274</v>
      </c>
      <c r="D27" s="2">
        <f t="shared" si="10"/>
        <v>0.3839978574599946</v>
      </c>
      <c r="E27" s="2">
        <f t="shared" si="10"/>
        <v>-2.1107206478393032</v>
      </c>
      <c r="F27" s="2">
        <f t="shared" si="10"/>
        <v>-10.612871464299998</v>
      </c>
      <c r="G27" s="2">
        <f t="shared" si="10"/>
        <v>11.800036916130004</v>
      </c>
      <c r="H27" s="2">
        <f t="shared" si="10"/>
        <v>8.5320641704146567</v>
      </c>
      <c r="I27" s="2">
        <f t="shared" ref="I27:K27" si="11">(I16-(I14+I3))*627.509</f>
        <v>-2.5044189026858708</v>
      </c>
      <c r="J27" s="2">
        <f t="shared" si="11"/>
        <v>-1.3056873996184468</v>
      </c>
      <c r="K27" s="2">
        <f t="shared" si="11"/>
        <v>9.3370974187781925</v>
      </c>
    </row>
    <row r="28" spans="1:11" x14ac:dyDescent="0.2">
      <c r="A28" s="13"/>
      <c r="B28" t="s">
        <v>28</v>
      </c>
      <c r="C28" s="2">
        <f t="shared" ref="C28:K28" si="12">(C15-(C14+C3))*627.509</f>
        <v>8.7788509100934604</v>
      </c>
      <c r="D28" s="2">
        <f t="shared" si="12"/>
        <v>-7.3073423050002542E-2</v>
      </c>
      <c r="E28" s="2">
        <f t="shared" si="12"/>
        <v>8.8416018100777087</v>
      </c>
      <c r="F28" s="2">
        <f t="shared" si="12"/>
        <v>-12.437667636299999</v>
      </c>
      <c r="G28" s="2">
        <f t="shared" si="12"/>
        <v>12.50091426841</v>
      </c>
      <c r="H28" s="2">
        <f t="shared" si="12"/>
        <v>21.322755819955212</v>
      </c>
      <c r="I28" s="2">
        <f t="shared" si="12"/>
        <v>10.636273521998007</v>
      </c>
      <c r="J28" s="2">
        <f t="shared" si="12"/>
        <v>10.699024421982255</v>
      </c>
      <c r="K28" s="2">
        <f t="shared" si="12"/>
        <v>23.180178432002435</v>
      </c>
    </row>
    <row r="29" spans="1:11" x14ac:dyDescent="0.2">
      <c r="A29" s="13"/>
      <c r="B29" t="s">
        <v>36</v>
      </c>
      <c r="C29" s="2">
        <f t="shared" ref="C29:K29" si="13">(C13-(C14+C3))*627.509</f>
        <v>-51.273760389956081</v>
      </c>
      <c r="D29" s="2">
        <f t="shared" si="13"/>
        <v>1.5979830439500053</v>
      </c>
      <c r="E29" s="2">
        <f t="shared" si="13"/>
        <v>-49.767738789906083</v>
      </c>
      <c r="F29" s="2">
        <f t="shared" si="13"/>
        <v>-13.100392441379999</v>
      </c>
      <c r="G29" s="2">
        <f t="shared" si="13"/>
        <v>14.610172820290002</v>
      </c>
      <c r="H29" s="2">
        <f t="shared" si="13"/>
        <v>-36.659075780043423</v>
      </c>
      <c r="I29" s="2">
        <f t="shared" si="13"/>
        <v>-51.716569011546191</v>
      </c>
      <c r="J29" s="2">
        <f t="shared" si="13"/>
        <v>-50.210547411496194</v>
      </c>
      <c r="K29" s="2">
        <f t="shared" si="13"/>
        <v>-37.10188440149085</v>
      </c>
    </row>
    <row r="30" spans="1:11" x14ac:dyDescent="0.2">
      <c r="A30" s="6"/>
    </row>
    <row r="31" spans="1:11" x14ac:dyDescent="0.2">
      <c r="A31" s="6"/>
    </row>
    <row r="32" spans="1:1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</sheetData>
  <mergeCells count="8">
    <mergeCell ref="C1:H1"/>
    <mergeCell ref="I1:K1"/>
    <mergeCell ref="A27:A29"/>
    <mergeCell ref="A5:A8"/>
    <mergeCell ref="A9:A12"/>
    <mergeCell ref="A13:A16"/>
    <mergeCell ref="A21:A23"/>
    <mergeCell ref="A24:A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D4F1-5859-B246-854E-005CEE174F1D}">
  <dimension ref="A1:L49"/>
  <sheetViews>
    <sheetView workbookViewId="0">
      <selection activeCell="F34" sqref="F34:G37"/>
    </sheetView>
  </sheetViews>
  <sheetFormatPr baseColWidth="10" defaultRowHeight="16" x14ac:dyDescent="0.2"/>
  <cols>
    <col min="6" max="6" width="14.1640625" bestFit="1" customWidth="1"/>
    <col min="7" max="7" width="12.1640625" bestFit="1" customWidth="1"/>
    <col min="8" max="8" width="14.1640625" bestFit="1" customWidth="1"/>
  </cols>
  <sheetData>
    <row r="1" spans="1:12" x14ac:dyDescent="0.2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67</v>
      </c>
      <c r="I1" s="3" t="s">
        <v>44</v>
      </c>
      <c r="J1" s="3" t="s">
        <v>45</v>
      </c>
      <c r="K1" s="3" t="s">
        <v>46</v>
      </c>
      <c r="L1" s="3" t="s">
        <v>47</v>
      </c>
    </row>
    <row r="2" spans="1:12" x14ac:dyDescent="0.2">
      <c r="A2" t="s">
        <v>48</v>
      </c>
      <c r="B2" t="s">
        <v>49</v>
      </c>
      <c r="C2" t="s">
        <v>50</v>
      </c>
      <c r="D2">
        <v>-23.5</v>
      </c>
      <c r="E2">
        <v>21.5</v>
      </c>
      <c r="F2">
        <v>32.200000000000003</v>
      </c>
      <c r="G2" s="2">
        <f>F2+0.5*D2+((D2^2)/(16*F2))</f>
        <v>21.521913819875778</v>
      </c>
      <c r="H2" s="2">
        <f>G2-E2</f>
        <v>2.1913819875777563E-2</v>
      </c>
      <c r="I2" s="8">
        <v>2.5130000000000097E-2</v>
      </c>
      <c r="J2">
        <v>0</v>
      </c>
      <c r="K2" s="2">
        <f>F2+0.5*D2</f>
        <v>20.450000000000003</v>
      </c>
      <c r="L2" s="2">
        <f>K2-E2</f>
        <v>-1.0499999999999972</v>
      </c>
    </row>
    <row r="3" spans="1:12" x14ac:dyDescent="0.2">
      <c r="A3" t="s">
        <v>48</v>
      </c>
      <c r="B3" t="s">
        <v>49</v>
      </c>
      <c r="C3" t="s">
        <v>51</v>
      </c>
      <c r="D3">
        <v>-25.9</v>
      </c>
      <c r="E3">
        <v>14.4</v>
      </c>
      <c r="F3">
        <v>32.200000000000003</v>
      </c>
      <c r="G3" s="2">
        <f t="shared" ref="G3:G20" si="0">F3+0.5*D3+((D3^2)/(16*F3))</f>
        <v>20.552038043478262</v>
      </c>
      <c r="H3" s="2">
        <f t="shared" ref="H3:H20" si="1">G3-E3</f>
        <v>6.152038043478262</v>
      </c>
      <c r="I3" s="8">
        <v>4.1299999999999892E-2</v>
      </c>
      <c r="J3">
        <v>1</v>
      </c>
      <c r="K3" s="2">
        <f t="shared" ref="K3:K20" si="2">F3+0.5*D3</f>
        <v>19.250000000000004</v>
      </c>
      <c r="L3" s="2">
        <f t="shared" ref="L3:L20" si="3">K3-E3</f>
        <v>4.8500000000000032</v>
      </c>
    </row>
    <row r="4" spans="1:12" x14ac:dyDescent="0.2">
      <c r="A4" t="s">
        <v>48</v>
      </c>
      <c r="B4" t="s">
        <v>52</v>
      </c>
      <c r="C4" t="s">
        <v>53</v>
      </c>
      <c r="D4">
        <v>-21.9</v>
      </c>
      <c r="E4">
        <v>33.9</v>
      </c>
      <c r="F4">
        <v>43.9</v>
      </c>
      <c r="G4" s="2">
        <f t="shared" si="0"/>
        <v>33.632816059225519</v>
      </c>
      <c r="H4" s="2">
        <f t="shared" si="1"/>
        <v>-0.26718394077447982</v>
      </c>
      <c r="I4" s="8">
        <v>3.4259999999999957E-2</v>
      </c>
      <c r="J4">
        <v>0</v>
      </c>
      <c r="K4" s="2">
        <f t="shared" si="2"/>
        <v>32.950000000000003</v>
      </c>
      <c r="L4" s="2">
        <f t="shared" si="3"/>
        <v>-0.94999999999999574</v>
      </c>
    </row>
    <row r="5" spans="1:12" x14ac:dyDescent="0.2">
      <c r="A5" t="s">
        <v>48</v>
      </c>
      <c r="B5" t="s">
        <v>52</v>
      </c>
      <c r="C5" t="s">
        <v>54</v>
      </c>
      <c r="D5">
        <v>-22.8</v>
      </c>
      <c r="E5">
        <v>25.1</v>
      </c>
      <c r="F5">
        <v>43.9</v>
      </c>
      <c r="G5" s="2">
        <f t="shared" si="0"/>
        <v>33.240091116173119</v>
      </c>
      <c r="H5" s="2">
        <f t="shared" si="1"/>
        <v>8.1400911161731173</v>
      </c>
      <c r="I5" s="8">
        <v>5.2740000000000009E-2</v>
      </c>
      <c r="J5">
        <v>1</v>
      </c>
      <c r="K5" s="2">
        <f t="shared" si="2"/>
        <v>32.5</v>
      </c>
      <c r="L5" s="2">
        <f t="shared" si="3"/>
        <v>7.3999999999999986</v>
      </c>
    </row>
    <row r="6" spans="1:12" x14ac:dyDescent="0.2">
      <c r="A6" t="s">
        <v>48</v>
      </c>
      <c r="B6" t="s">
        <v>52</v>
      </c>
      <c r="C6" t="s">
        <v>55</v>
      </c>
      <c r="D6">
        <v>-29.3</v>
      </c>
      <c r="E6">
        <v>11</v>
      </c>
      <c r="F6">
        <v>43.9</v>
      </c>
      <c r="G6" s="2">
        <f t="shared" si="0"/>
        <v>30.472223804100228</v>
      </c>
      <c r="H6" s="2">
        <f t="shared" si="1"/>
        <v>19.472223804100228</v>
      </c>
      <c r="I6" s="8">
        <v>0.1109500000000001</v>
      </c>
      <c r="J6">
        <v>2</v>
      </c>
      <c r="K6" s="2">
        <f t="shared" si="2"/>
        <v>29.25</v>
      </c>
      <c r="L6" s="2">
        <f t="shared" si="3"/>
        <v>18.25</v>
      </c>
    </row>
    <row r="7" spans="1:12" x14ac:dyDescent="0.2">
      <c r="A7" t="s">
        <v>48</v>
      </c>
      <c r="B7" t="s">
        <v>52</v>
      </c>
      <c r="C7" t="s">
        <v>56</v>
      </c>
      <c r="D7">
        <v>-42.7</v>
      </c>
      <c r="E7">
        <v>12.5</v>
      </c>
      <c r="F7">
        <v>43.9</v>
      </c>
      <c r="G7" s="2">
        <f t="shared" si="0"/>
        <v>25.145800113895213</v>
      </c>
      <c r="H7" s="2">
        <f t="shared" si="1"/>
        <v>12.645800113895213</v>
      </c>
      <c r="I7" s="8">
        <v>7.519000000000009E-2</v>
      </c>
      <c r="J7">
        <v>1</v>
      </c>
      <c r="K7" s="2">
        <f t="shared" si="2"/>
        <v>22.549999999999997</v>
      </c>
      <c r="L7" s="2">
        <f t="shared" si="3"/>
        <v>10.049999999999997</v>
      </c>
    </row>
    <row r="8" spans="1:12" x14ac:dyDescent="0.2">
      <c r="A8" t="s">
        <v>48</v>
      </c>
      <c r="B8" t="s">
        <v>52</v>
      </c>
      <c r="C8" t="s">
        <v>57</v>
      </c>
      <c r="D8">
        <v>-44.9</v>
      </c>
      <c r="E8">
        <v>21.8</v>
      </c>
      <c r="F8">
        <v>43.9</v>
      </c>
      <c r="G8" s="2">
        <f t="shared" si="0"/>
        <v>24.32017369020501</v>
      </c>
      <c r="H8" s="2">
        <f t="shared" si="1"/>
        <v>2.5201736902050094</v>
      </c>
      <c r="I8" s="8">
        <v>3.9379999999999971E-2</v>
      </c>
      <c r="J8">
        <v>0</v>
      </c>
      <c r="K8" s="2">
        <f t="shared" si="2"/>
        <v>21.45</v>
      </c>
      <c r="L8" s="2">
        <f t="shared" si="3"/>
        <v>-0.35000000000000142</v>
      </c>
    </row>
    <row r="9" spans="1:12" x14ac:dyDescent="0.2">
      <c r="A9" t="s">
        <v>48</v>
      </c>
      <c r="B9" t="s">
        <v>58</v>
      </c>
      <c r="C9" t="s">
        <v>59</v>
      </c>
      <c r="D9">
        <v>-25</v>
      </c>
      <c r="E9">
        <v>31.4</v>
      </c>
      <c r="F9">
        <v>44.3</v>
      </c>
      <c r="G9" s="2">
        <f t="shared" si="0"/>
        <v>32.681772009029345</v>
      </c>
      <c r="H9" s="2">
        <f t="shared" si="1"/>
        <v>1.2817720090293463</v>
      </c>
      <c r="I9" s="8">
        <v>2.6750000000000052E-2</v>
      </c>
      <c r="J9">
        <v>0</v>
      </c>
      <c r="K9" s="2">
        <f t="shared" si="2"/>
        <v>31.799999999999997</v>
      </c>
      <c r="L9" s="2">
        <f t="shared" si="3"/>
        <v>0.39999999999999858</v>
      </c>
    </row>
    <row r="10" spans="1:12" x14ac:dyDescent="0.2">
      <c r="A10" t="s">
        <v>48</v>
      </c>
      <c r="B10" t="s">
        <v>58</v>
      </c>
      <c r="C10" t="s">
        <v>60</v>
      </c>
      <c r="D10">
        <v>-28.1</v>
      </c>
      <c r="E10">
        <v>22.7</v>
      </c>
      <c r="F10">
        <v>44.3</v>
      </c>
      <c r="G10" s="2">
        <f t="shared" si="0"/>
        <v>31.364009593679455</v>
      </c>
      <c r="H10" s="2">
        <f t="shared" si="1"/>
        <v>8.6640095936794559</v>
      </c>
      <c r="I10" s="8">
        <v>4.3579999999999952E-2</v>
      </c>
      <c r="J10">
        <v>1</v>
      </c>
      <c r="K10" s="2">
        <f t="shared" si="2"/>
        <v>30.249999999999996</v>
      </c>
      <c r="L10" s="2">
        <f t="shared" si="3"/>
        <v>7.5499999999999972</v>
      </c>
    </row>
    <row r="11" spans="1:12" x14ac:dyDescent="0.2">
      <c r="A11" t="s">
        <v>48</v>
      </c>
      <c r="B11" t="s">
        <v>58</v>
      </c>
      <c r="C11" t="s">
        <v>57</v>
      </c>
      <c r="D11">
        <v>-50.4</v>
      </c>
      <c r="E11">
        <v>20.100000000000001</v>
      </c>
      <c r="F11">
        <v>44.3</v>
      </c>
      <c r="G11" s="2">
        <f t="shared" si="0"/>
        <v>22.683747178329568</v>
      </c>
      <c r="H11" s="2">
        <f t="shared" si="1"/>
        <v>2.5837471783295669</v>
      </c>
      <c r="I11" s="8">
        <v>3.9379999999999971E-2</v>
      </c>
      <c r="J11">
        <v>0</v>
      </c>
      <c r="K11" s="2">
        <f t="shared" si="2"/>
        <v>19.099999999999998</v>
      </c>
      <c r="L11" s="2">
        <f t="shared" si="3"/>
        <v>-1.0000000000000036</v>
      </c>
    </row>
    <row r="12" spans="1:12" x14ac:dyDescent="0.2">
      <c r="A12" t="s">
        <v>61</v>
      </c>
      <c r="B12" t="s">
        <v>62</v>
      </c>
      <c r="C12" t="s">
        <v>18</v>
      </c>
      <c r="D12">
        <v>-29.5</v>
      </c>
      <c r="E12">
        <v>35.200000000000003</v>
      </c>
      <c r="F12">
        <v>48.4</v>
      </c>
      <c r="G12" s="2">
        <f t="shared" si="0"/>
        <v>34.773773243801649</v>
      </c>
      <c r="H12" s="2">
        <f t="shared" si="1"/>
        <v>-0.42622675619835348</v>
      </c>
      <c r="I12" s="8">
        <v>2.8989999999999998E-2</v>
      </c>
      <c r="J12">
        <v>0</v>
      </c>
      <c r="K12" s="2">
        <f t="shared" si="2"/>
        <v>33.65</v>
      </c>
      <c r="L12" s="2">
        <f t="shared" si="3"/>
        <v>-1.5500000000000043</v>
      </c>
    </row>
    <row r="13" spans="1:12" x14ac:dyDescent="0.2">
      <c r="A13" t="s">
        <v>61</v>
      </c>
      <c r="B13" t="s">
        <v>62</v>
      </c>
      <c r="C13" t="s">
        <v>16</v>
      </c>
      <c r="D13">
        <v>-32.299999999999997</v>
      </c>
      <c r="E13">
        <v>24.5</v>
      </c>
      <c r="F13">
        <v>48.4</v>
      </c>
      <c r="G13" s="2">
        <f t="shared" si="0"/>
        <v>33.597223657024792</v>
      </c>
      <c r="H13" s="2">
        <f t="shared" si="1"/>
        <v>9.0972236570247915</v>
      </c>
      <c r="I13" s="8">
        <v>4.6489999999999997E-2</v>
      </c>
      <c r="J13">
        <v>1</v>
      </c>
      <c r="K13" s="2">
        <f t="shared" si="2"/>
        <v>32.25</v>
      </c>
      <c r="L13" s="2">
        <f t="shared" si="3"/>
        <v>7.75</v>
      </c>
    </row>
    <row r="14" spans="1:12" x14ac:dyDescent="0.2">
      <c r="A14" t="s">
        <v>61</v>
      </c>
      <c r="B14" t="s">
        <v>62</v>
      </c>
      <c r="C14" t="s">
        <v>63</v>
      </c>
      <c r="D14">
        <v>-57.5</v>
      </c>
      <c r="E14">
        <v>14.9</v>
      </c>
      <c r="F14">
        <v>48.4</v>
      </c>
      <c r="G14" s="2">
        <f t="shared" si="0"/>
        <v>23.919434400826447</v>
      </c>
      <c r="H14" s="2">
        <f t="shared" si="1"/>
        <v>9.0194344008264462</v>
      </c>
      <c r="I14" s="8">
        <v>8.1490000000000007E-2</v>
      </c>
      <c r="J14">
        <v>1</v>
      </c>
      <c r="K14" s="2">
        <f t="shared" si="2"/>
        <v>19.649999999999999</v>
      </c>
      <c r="L14" s="2">
        <f t="shared" si="3"/>
        <v>4.7499999999999982</v>
      </c>
    </row>
    <row r="15" spans="1:12" x14ac:dyDescent="0.2">
      <c r="A15" t="s">
        <v>61</v>
      </c>
      <c r="B15" t="s">
        <v>62</v>
      </c>
      <c r="C15" t="s">
        <v>64</v>
      </c>
      <c r="D15">
        <v>-47.5</v>
      </c>
      <c r="E15">
        <v>7.4</v>
      </c>
      <c r="F15">
        <v>48.4</v>
      </c>
      <c r="G15" s="2">
        <f t="shared" si="0"/>
        <v>27.56354597107438</v>
      </c>
      <c r="H15" s="2">
        <f t="shared" si="1"/>
        <v>20.163545971074377</v>
      </c>
      <c r="I15" s="8">
        <v>0.12508</v>
      </c>
      <c r="J15">
        <v>2</v>
      </c>
      <c r="K15" s="2">
        <f t="shared" si="2"/>
        <v>24.65</v>
      </c>
      <c r="L15" s="2">
        <f t="shared" si="3"/>
        <v>17.25</v>
      </c>
    </row>
    <row r="16" spans="1:12" x14ac:dyDescent="0.2">
      <c r="A16" t="s">
        <v>61</v>
      </c>
      <c r="B16" t="s">
        <v>62</v>
      </c>
      <c r="C16" t="s">
        <v>65</v>
      </c>
      <c r="D16">
        <v>-6.2</v>
      </c>
      <c r="E16">
        <v>47.8</v>
      </c>
      <c r="F16">
        <v>48.4</v>
      </c>
      <c r="G16" s="2">
        <f t="shared" si="0"/>
        <v>45.349638429752062</v>
      </c>
      <c r="H16" s="2">
        <f t="shared" si="1"/>
        <v>-2.4503615702479351</v>
      </c>
      <c r="I16" s="8">
        <f>2-1.97784</f>
        <v>2.2159999999999958E-2</v>
      </c>
      <c r="J16">
        <v>0</v>
      </c>
      <c r="K16" s="2">
        <f t="shared" si="2"/>
        <v>45.3</v>
      </c>
      <c r="L16" s="2">
        <f t="shared" si="3"/>
        <v>-2.5</v>
      </c>
    </row>
    <row r="17" spans="1:12" x14ac:dyDescent="0.2">
      <c r="A17" t="s">
        <v>61</v>
      </c>
      <c r="B17" t="s">
        <v>62</v>
      </c>
      <c r="C17" t="s">
        <v>50</v>
      </c>
      <c r="D17">
        <v>-28.1</v>
      </c>
      <c r="E17">
        <v>35.9</v>
      </c>
      <c r="F17">
        <v>50.8</v>
      </c>
      <c r="G17" s="2">
        <f t="shared" si="0"/>
        <v>37.721468996062995</v>
      </c>
      <c r="H17" s="2">
        <f t="shared" si="1"/>
        <v>1.8214689960629968</v>
      </c>
      <c r="I17" s="8">
        <v>2.418E-2</v>
      </c>
      <c r="J17">
        <v>0</v>
      </c>
      <c r="K17" s="2">
        <f t="shared" si="2"/>
        <v>36.75</v>
      </c>
      <c r="L17" s="2">
        <f t="shared" si="3"/>
        <v>0.85000000000000142</v>
      </c>
    </row>
    <row r="18" spans="1:12" x14ac:dyDescent="0.2">
      <c r="A18" t="s">
        <v>61</v>
      </c>
      <c r="B18" t="s">
        <v>62</v>
      </c>
      <c r="C18" t="s">
        <v>51</v>
      </c>
      <c r="D18">
        <v>-35.299999999999997</v>
      </c>
      <c r="E18">
        <v>26.2</v>
      </c>
      <c r="F18">
        <v>50.8</v>
      </c>
      <c r="G18" s="2">
        <f t="shared" si="0"/>
        <v>34.683083169291336</v>
      </c>
      <c r="H18" s="2">
        <f t="shared" si="1"/>
        <v>8.4830831692913371</v>
      </c>
      <c r="I18" s="8">
        <v>2.8299999999999999E-2</v>
      </c>
      <c r="J18">
        <v>1</v>
      </c>
      <c r="K18" s="2">
        <f t="shared" si="2"/>
        <v>33.15</v>
      </c>
      <c r="L18" s="2">
        <f t="shared" si="3"/>
        <v>6.9499999999999993</v>
      </c>
    </row>
    <row r="19" spans="1:12" x14ac:dyDescent="0.2">
      <c r="A19" t="s">
        <v>61</v>
      </c>
      <c r="B19" t="s">
        <v>66</v>
      </c>
      <c r="C19" t="s">
        <v>18</v>
      </c>
      <c r="D19">
        <v>-31.1</v>
      </c>
      <c r="E19">
        <v>24.2</v>
      </c>
      <c r="F19">
        <v>39.700000000000003</v>
      </c>
      <c r="G19" s="2">
        <f t="shared" si="0"/>
        <v>25.672685768261967</v>
      </c>
      <c r="H19" s="2">
        <f t="shared" si="1"/>
        <v>1.4726857682619681</v>
      </c>
      <c r="I19" s="8">
        <v>2.8989999999999998E-2</v>
      </c>
      <c r="J19">
        <v>0</v>
      </c>
      <c r="K19" s="2">
        <f t="shared" si="2"/>
        <v>24.150000000000002</v>
      </c>
      <c r="L19" s="2">
        <f t="shared" si="3"/>
        <v>-4.9999999999997158E-2</v>
      </c>
    </row>
    <row r="20" spans="1:12" x14ac:dyDescent="0.2">
      <c r="A20" t="s">
        <v>61</v>
      </c>
      <c r="B20" t="s">
        <v>66</v>
      </c>
      <c r="C20" t="s">
        <v>16</v>
      </c>
      <c r="D20">
        <v>-32.200000000000003</v>
      </c>
      <c r="E20">
        <v>15.8</v>
      </c>
      <c r="F20">
        <v>39.700000000000003</v>
      </c>
      <c r="G20" s="2">
        <f t="shared" si="0"/>
        <v>25.232304785894208</v>
      </c>
      <c r="H20" s="2">
        <f t="shared" si="1"/>
        <v>9.4323047858942068</v>
      </c>
      <c r="I20" s="8">
        <v>4.6489999999999997E-2</v>
      </c>
      <c r="J20">
        <v>1</v>
      </c>
      <c r="K20" s="2">
        <f t="shared" si="2"/>
        <v>23.6</v>
      </c>
      <c r="L20" s="2">
        <f t="shared" si="3"/>
        <v>7.8000000000000007</v>
      </c>
    </row>
    <row r="21" spans="1:12" x14ac:dyDescent="0.2">
      <c r="A21" t="s">
        <v>48</v>
      </c>
      <c r="B21" t="s">
        <v>80</v>
      </c>
      <c r="C21" t="s">
        <v>81</v>
      </c>
      <c r="D21">
        <v>-18</v>
      </c>
      <c r="E21">
        <v>20.7</v>
      </c>
      <c r="F21">
        <v>32</v>
      </c>
      <c r="G21" s="2">
        <v>23.6328125</v>
      </c>
      <c r="H21" s="2">
        <v>2.9328124999999998</v>
      </c>
      <c r="I21" s="8">
        <v>3.524E-2</v>
      </c>
      <c r="J21">
        <v>0</v>
      </c>
      <c r="K21" s="2">
        <f t="shared" ref="K21:K24" si="4">F21+0.5*D21</f>
        <v>23</v>
      </c>
      <c r="L21" s="2">
        <f t="shared" ref="L21:L24" si="5">K21-E21</f>
        <v>2.3000000000000007</v>
      </c>
    </row>
    <row r="22" spans="1:12" x14ac:dyDescent="0.2">
      <c r="A22" t="s">
        <v>48</v>
      </c>
      <c r="B22" t="s">
        <v>80</v>
      </c>
      <c r="C22" t="s">
        <v>82</v>
      </c>
      <c r="D22">
        <v>-18.3</v>
      </c>
      <c r="E22">
        <v>10.199999999999999</v>
      </c>
      <c r="F22">
        <v>32</v>
      </c>
      <c r="G22" s="2">
        <v>23.504082</v>
      </c>
      <c r="H22" s="2">
        <v>13.30408203</v>
      </c>
      <c r="I22" s="8">
        <v>5.577E-2</v>
      </c>
      <c r="J22">
        <v>1</v>
      </c>
      <c r="K22" s="2">
        <f t="shared" si="4"/>
        <v>22.85</v>
      </c>
      <c r="L22" s="2">
        <f t="shared" si="5"/>
        <v>12.650000000000002</v>
      </c>
    </row>
    <row r="23" spans="1:12" x14ac:dyDescent="0.2">
      <c r="A23" t="s">
        <v>48</v>
      </c>
      <c r="B23" t="s">
        <v>83</v>
      </c>
      <c r="C23" t="s">
        <v>84</v>
      </c>
      <c r="D23">
        <v>-20.2</v>
      </c>
      <c r="E23">
        <v>32.1</v>
      </c>
      <c r="F23">
        <v>45.9</v>
      </c>
      <c r="G23" s="2">
        <v>36.355609999999999</v>
      </c>
      <c r="H23" s="2">
        <v>4.2556100219999999</v>
      </c>
      <c r="I23" s="8">
        <v>4.0349999999999997E-2</v>
      </c>
      <c r="J23">
        <v>0</v>
      </c>
      <c r="K23" s="2">
        <f t="shared" si="4"/>
        <v>35.799999999999997</v>
      </c>
      <c r="L23" s="2">
        <f t="shared" si="5"/>
        <v>3.6999999999999957</v>
      </c>
    </row>
    <row r="24" spans="1:12" x14ac:dyDescent="0.2">
      <c r="A24" t="s">
        <v>48</v>
      </c>
      <c r="B24" t="s">
        <v>83</v>
      </c>
      <c r="C24" t="s">
        <v>85</v>
      </c>
      <c r="D24">
        <v>-24.4</v>
      </c>
      <c r="E24">
        <v>16.899999999999999</v>
      </c>
      <c r="F24">
        <v>45.9</v>
      </c>
      <c r="G24" s="2">
        <v>34.510675399999997</v>
      </c>
      <c r="H24" s="2">
        <v>17.61067538</v>
      </c>
      <c r="I24" s="8">
        <v>5.697E-2</v>
      </c>
      <c r="J24">
        <v>1</v>
      </c>
      <c r="K24" s="2">
        <f t="shared" si="4"/>
        <v>33.700000000000003</v>
      </c>
      <c r="L24" s="2">
        <f t="shared" si="5"/>
        <v>16.800000000000004</v>
      </c>
    </row>
    <row r="31" spans="1:12" x14ac:dyDescent="0.2">
      <c r="B31" s="5"/>
    </row>
    <row r="32" spans="1:12" x14ac:dyDescent="0.2">
      <c r="B32" s="5"/>
    </row>
    <row r="33" spans="2:7" x14ac:dyDescent="0.2">
      <c r="B33" s="5"/>
    </row>
    <row r="34" spans="2:7" x14ac:dyDescent="0.2">
      <c r="B34" s="5"/>
      <c r="G34" s="11"/>
    </row>
    <row r="35" spans="2:7" x14ac:dyDescent="0.2">
      <c r="B35" s="5"/>
      <c r="G35" s="11"/>
    </row>
    <row r="36" spans="2:7" x14ac:dyDescent="0.2">
      <c r="B36" s="5"/>
      <c r="G36" s="11"/>
    </row>
    <row r="37" spans="2:7" x14ac:dyDescent="0.2">
      <c r="B37" s="5"/>
      <c r="G37" s="11"/>
    </row>
    <row r="38" spans="2:7" x14ac:dyDescent="0.2">
      <c r="B38" s="5"/>
    </row>
    <row r="39" spans="2:7" x14ac:dyDescent="0.2">
      <c r="B39" s="5"/>
    </row>
    <row r="40" spans="2:7" x14ac:dyDescent="0.2">
      <c r="B40" s="5"/>
    </row>
    <row r="41" spans="2:7" x14ac:dyDescent="0.2">
      <c r="B41" s="5"/>
    </row>
    <row r="42" spans="2:7" x14ac:dyDescent="0.2">
      <c r="B42" s="5"/>
    </row>
    <row r="43" spans="2:7" x14ac:dyDescent="0.2">
      <c r="B43" s="5"/>
    </row>
    <row r="44" spans="2:7" x14ac:dyDescent="0.2">
      <c r="B44" s="5"/>
    </row>
    <row r="45" spans="2:7" x14ac:dyDescent="0.2">
      <c r="B45" s="5"/>
    </row>
    <row r="46" spans="2:7" x14ac:dyDescent="0.2">
      <c r="B46" s="5"/>
    </row>
    <row r="47" spans="2:7" x14ac:dyDescent="0.2">
      <c r="B47" s="5"/>
    </row>
    <row r="48" spans="2:7" x14ac:dyDescent="0.2">
      <c r="B48" s="5"/>
    </row>
    <row r="49" spans="2:2" x14ac:dyDescent="0.2">
      <c r="B49" s="5"/>
    </row>
  </sheetData>
  <sortState xmlns:xlrd2="http://schemas.microsoft.com/office/spreadsheetml/2017/richdata2" ref="A31:C49">
    <sortCondition ref="B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D849-E756-EE49-BE80-3FBE90269E6A}">
  <dimension ref="A1:E23"/>
  <sheetViews>
    <sheetView workbookViewId="0">
      <selection activeCell="M18" sqref="M18"/>
    </sheetView>
  </sheetViews>
  <sheetFormatPr baseColWidth="10" defaultRowHeight="16" x14ac:dyDescent="0.2"/>
  <cols>
    <col min="1" max="1" width="13.33203125" bestFit="1" customWidth="1"/>
  </cols>
  <sheetData>
    <row r="1" spans="1:5" x14ac:dyDescent="0.2">
      <c r="A1" s="3" t="s">
        <v>75</v>
      </c>
      <c r="B1" s="3" t="s">
        <v>44</v>
      </c>
      <c r="C1" s="3" t="s">
        <v>45</v>
      </c>
      <c r="D1" s="3" t="s">
        <v>470</v>
      </c>
      <c r="E1" s="3" t="s">
        <v>471</v>
      </c>
    </row>
    <row r="2" spans="1:5" x14ac:dyDescent="0.2">
      <c r="A2" t="s">
        <v>70</v>
      </c>
      <c r="B2" s="8">
        <v>0.16741</v>
      </c>
      <c r="C2">
        <v>3</v>
      </c>
      <c r="D2" s="8">
        <v>0.90031416279085852</v>
      </c>
      <c r="E2" s="8">
        <f>1-(1/(1+D2^2))</f>
        <v>0.44768640000000004</v>
      </c>
    </row>
    <row r="3" spans="1:5" x14ac:dyDescent="0.2">
      <c r="A3" t="s">
        <v>72</v>
      </c>
      <c r="B3" s="8">
        <v>0.16693</v>
      </c>
      <c r="C3">
        <v>2</v>
      </c>
      <c r="D3" s="8">
        <v>0.62618848192949617</v>
      </c>
      <c r="E3" s="8">
        <f>1-(1/(1+D3^2))</f>
        <v>0.281667</v>
      </c>
    </row>
    <row r="4" spans="1:5" x14ac:dyDescent="0.2">
      <c r="A4" t="s">
        <v>71</v>
      </c>
      <c r="B4" s="8">
        <v>0.16305</v>
      </c>
      <c r="C4">
        <v>2</v>
      </c>
      <c r="D4" s="8"/>
      <c r="E4" s="8"/>
    </row>
    <row r="5" spans="1:5" x14ac:dyDescent="0.2">
      <c r="A5" t="s">
        <v>73</v>
      </c>
      <c r="B5" s="8">
        <v>0.13203999999999999</v>
      </c>
      <c r="C5">
        <v>1</v>
      </c>
      <c r="D5" s="8">
        <v>0.5838095570732994</v>
      </c>
      <c r="E5" s="8">
        <f>1-(1/(1+D5^2))</f>
        <v>0.25419530000000001</v>
      </c>
    </row>
    <row r="6" spans="1:5" x14ac:dyDescent="0.2">
      <c r="A6" t="s">
        <v>64</v>
      </c>
      <c r="B6" s="8">
        <v>0.12508</v>
      </c>
      <c r="C6">
        <v>2</v>
      </c>
      <c r="D6" s="8">
        <v>0.5132255005556563</v>
      </c>
      <c r="E6" s="8">
        <f>1-(1/(1+D6^2))</f>
        <v>0.20848529999999998</v>
      </c>
    </row>
    <row r="7" spans="1:5" x14ac:dyDescent="0.2">
      <c r="A7" t="s">
        <v>55</v>
      </c>
      <c r="B7" s="8">
        <v>0.1109500000000001</v>
      </c>
      <c r="C7">
        <v>2</v>
      </c>
      <c r="D7" s="8"/>
      <c r="E7" s="8"/>
    </row>
    <row r="8" spans="1:5" x14ac:dyDescent="0.2">
      <c r="A8" t="s">
        <v>63</v>
      </c>
      <c r="B8" s="8">
        <v>8.1490000000000007E-2</v>
      </c>
      <c r="C8">
        <v>1</v>
      </c>
      <c r="D8" s="8"/>
      <c r="E8" s="8"/>
    </row>
    <row r="9" spans="1:5" x14ac:dyDescent="0.2">
      <c r="A9" t="s">
        <v>56</v>
      </c>
      <c r="B9" s="8">
        <v>7.519000000000009E-2</v>
      </c>
      <c r="C9">
        <v>1</v>
      </c>
      <c r="D9" s="8">
        <v>0.36208887405563145</v>
      </c>
      <c r="E9" s="8">
        <f>1-(1/(1+D9^2))</f>
        <v>0.11591139999999989</v>
      </c>
    </row>
    <row r="10" spans="1:5" x14ac:dyDescent="0.2">
      <c r="A10" t="s">
        <v>68</v>
      </c>
      <c r="B10" s="8">
        <v>6.9139999999999993E-2</v>
      </c>
      <c r="C10">
        <v>1</v>
      </c>
      <c r="D10" s="8">
        <v>0.33219327254585179</v>
      </c>
      <c r="E10" s="8">
        <f>1-(1/(1+D10^2))</f>
        <v>9.9385000000000057E-2</v>
      </c>
    </row>
    <row r="11" spans="1:5" x14ac:dyDescent="0.2">
      <c r="A11" t="s">
        <v>74</v>
      </c>
      <c r="B11" s="8">
        <v>6.3930000000000001E-2</v>
      </c>
      <c r="C11">
        <v>0</v>
      </c>
      <c r="D11" s="8">
        <v>0.2164455512660981</v>
      </c>
      <c r="E11" s="8">
        <f>1-(1/(1+D11^2))</f>
        <v>4.4752099999999961E-2</v>
      </c>
    </row>
    <row r="12" spans="1:5" x14ac:dyDescent="0.2">
      <c r="A12" t="s">
        <v>54</v>
      </c>
      <c r="B12" s="8">
        <v>5.2740000000000009E-2</v>
      </c>
      <c r="C12">
        <v>1</v>
      </c>
      <c r="D12" s="8"/>
      <c r="E12" s="8"/>
    </row>
    <row r="13" spans="1:5" x14ac:dyDescent="0.2">
      <c r="A13" t="s">
        <v>16</v>
      </c>
      <c r="B13" s="8">
        <v>4.6489999999999997E-2</v>
      </c>
      <c r="C13">
        <v>1</v>
      </c>
      <c r="D13" s="8">
        <v>0.32564935551810564</v>
      </c>
      <c r="E13" s="8">
        <f>1-(1/(1+D13^2))</f>
        <v>9.5879699999999901E-2</v>
      </c>
    </row>
    <row r="14" spans="1:5" x14ac:dyDescent="0.2">
      <c r="A14" t="s">
        <v>69</v>
      </c>
      <c r="B14" s="8">
        <v>4.4999999999999998E-2</v>
      </c>
      <c r="C14">
        <v>0</v>
      </c>
      <c r="D14" s="8">
        <v>0.21763001028561987</v>
      </c>
      <c r="E14" s="8">
        <f>1-(1/(1+D14^2))</f>
        <v>4.5221025999999998E-2</v>
      </c>
    </row>
    <row r="15" spans="1:5" x14ac:dyDescent="0.2">
      <c r="A15" t="s">
        <v>60</v>
      </c>
      <c r="B15" s="8">
        <v>4.3579999999999952E-2</v>
      </c>
      <c r="C15">
        <v>1</v>
      </c>
      <c r="D15" s="8"/>
      <c r="E15" s="8"/>
    </row>
    <row r="16" spans="1:5" x14ac:dyDescent="0.2">
      <c r="A16" t="s">
        <v>51</v>
      </c>
      <c r="B16" s="8">
        <v>4.1299999999999892E-2</v>
      </c>
      <c r="C16">
        <v>1</v>
      </c>
      <c r="D16" s="8"/>
      <c r="E16" s="8"/>
    </row>
    <row r="17" spans="1:5" x14ac:dyDescent="0.2">
      <c r="A17" t="s">
        <v>57</v>
      </c>
      <c r="B17" s="8">
        <v>3.9379999999999971E-2</v>
      </c>
      <c r="C17">
        <v>0</v>
      </c>
      <c r="D17" s="8"/>
      <c r="E17" s="8"/>
    </row>
    <row r="18" spans="1:5" x14ac:dyDescent="0.2">
      <c r="A18" t="s">
        <v>53</v>
      </c>
      <c r="B18" s="8">
        <v>3.4259999999999957E-2</v>
      </c>
      <c r="C18">
        <v>0</v>
      </c>
      <c r="D18" s="8"/>
      <c r="E18" s="8"/>
    </row>
    <row r="19" spans="1:5" x14ac:dyDescent="0.2">
      <c r="A19" t="s">
        <v>18</v>
      </c>
      <c r="B19" s="8">
        <v>2.8989999999999998E-2</v>
      </c>
      <c r="C19">
        <v>0</v>
      </c>
      <c r="D19" s="8">
        <v>0.20770588406516152</v>
      </c>
      <c r="E19" s="8">
        <f>1-(1/(1+D19^2))</f>
        <v>4.1357499999999936E-2</v>
      </c>
    </row>
    <row r="20" spans="1:5" x14ac:dyDescent="0.2">
      <c r="A20" t="s">
        <v>59</v>
      </c>
      <c r="B20" s="8">
        <v>2.6750000000000052E-2</v>
      </c>
      <c r="C20">
        <v>0</v>
      </c>
      <c r="D20" s="8"/>
      <c r="E20" s="8"/>
    </row>
    <row r="21" spans="1:5" x14ac:dyDescent="0.2">
      <c r="A21" t="s">
        <v>50</v>
      </c>
      <c r="B21" s="8">
        <v>2.5130000000000097E-2</v>
      </c>
      <c r="C21">
        <v>0</v>
      </c>
      <c r="D21" s="8"/>
      <c r="E21" s="8"/>
    </row>
    <row r="22" spans="1:5" x14ac:dyDescent="0.2">
      <c r="A22" t="s">
        <v>65</v>
      </c>
      <c r="B22" s="8">
        <f>2-1.97784</f>
        <v>2.2159999999999958E-2</v>
      </c>
      <c r="C22">
        <v>0</v>
      </c>
      <c r="D22" s="8"/>
      <c r="E22" s="8"/>
    </row>
    <row r="23" spans="1:5" x14ac:dyDescent="0.2">
      <c r="A23" t="s">
        <v>13</v>
      </c>
      <c r="B23" s="8">
        <v>1.6709999999999999E-2</v>
      </c>
      <c r="C23">
        <v>0</v>
      </c>
      <c r="D23" s="8">
        <v>0.19501832857056711</v>
      </c>
      <c r="E23" s="8">
        <f>1-(1/(1+D23^2))</f>
        <v>3.6638699999999913E-2</v>
      </c>
    </row>
  </sheetData>
  <sortState xmlns:xlrd2="http://schemas.microsoft.com/office/spreadsheetml/2017/richdata2" ref="A2:C23">
    <sortCondition descending="1" ref="B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6A13-4531-9841-A4AB-E106377859A5}">
  <dimension ref="A1:I213"/>
  <sheetViews>
    <sheetView tabSelected="1" topLeftCell="A98" zoomScale="80" zoomScaleNormal="80" workbookViewId="0">
      <selection activeCell="C213" sqref="C213"/>
    </sheetView>
  </sheetViews>
  <sheetFormatPr baseColWidth="10" defaultRowHeight="16" x14ac:dyDescent="0.2"/>
  <cols>
    <col min="1" max="1" width="35.83203125" bestFit="1" customWidth="1"/>
    <col min="2" max="2" width="40.83203125" bestFit="1" customWidth="1"/>
    <col min="3" max="8" width="11.33203125" bestFit="1" customWidth="1"/>
  </cols>
  <sheetData>
    <row r="1" spans="1:8" x14ac:dyDescent="0.2">
      <c r="C1" s="14" t="s">
        <v>0</v>
      </c>
      <c r="D1" s="14"/>
      <c r="E1" s="14"/>
      <c r="F1" s="14" t="s">
        <v>1</v>
      </c>
      <c r="G1" s="14"/>
      <c r="H1" s="14"/>
    </row>
    <row r="2" spans="1:8" x14ac:dyDescent="0.2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88</v>
      </c>
      <c r="G2" s="3" t="s">
        <v>89</v>
      </c>
      <c r="H2" s="3" t="s">
        <v>90</v>
      </c>
    </row>
    <row r="3" spans="1:8" x14ac:dyDescent="0.2">
      <c r="A3" t="s">
        <v>16</v>
      </c>
      <c r="B3" t="s">
        <v>91</v>
      </c>
      <c r="C3" s="5">
        <v>-117.818676</v>
      </c>
      <c r="D3" s="5">
        <v>-117.73249300000001</v>
      </c>
      <c r="E3" s="5">
        <v>-117.759378</v>
      </c>
      <c r="F3" s="5">
        <v>-117.704757</v>
      </c>
      <c r="G3" s="5">
        <v>-117.618574</v>
      </c>
      <c r="H3" s="5">
        <v>-117.645459</v>
      </c>
    </row>
    <row r="4" spans="1:8" x14ac:dyDescent="0.2">
      <c r="A4" t="s">
        <v>18</v>
      </c>
      <c r="B4" t="s">
        <v>92</v>
      </c>
      <c r="C4" s="5">
        <v>-157.109354</v>
      </c>
      <c r="D4" s="5">
        <v>-156.99288000000001</v>
      </c>
      <c r="E4" s="5">
        <v>-157.02401499999999</v>
      </c>
      <c r="F4" s="5">
        <v>-156.95921899999999</v>
      </c>
      <c r="G4" s="5">
        <v>-156.84274400000001</v>
      </c>
      <c r="H4" s="5">
        <v>-156.87388000000001</v>
      </c>
    </row>
    <row r="5" spans="1:8" x14ac:dyDescent="0.2">
      <c r="A5" t="s">
        <v>93</v>
      </c>
      <c r="B5" t="s">
        <v>94</v>
      </c>
      <c r="C5" s="5">
        <v>-155.854512</v>
      </c>
      <c r="D5" s="5">
        <v>-155.76310100000001</v>
      </c>
      <c r="E5" s="5">
        <v>-155.79320799999999</v>
      </c>
      <c r="F5" s="5">
        <v>-155.69753299999999</v>
      </c>
      <c r="G5" s="5">
        <v>-155.606122</v>
      </c>
      <c r="H5" s="5">
        <v>-155.63622799999999</v>
      </c>
    </row>
    <row r="6" spans="1:8" x14ac:dyDescent="0.2">
      <c r="A6" t="s">
        <v>95</v>
      </c>
      <c r="B6" t="s">
        <v>96</v>
      </c>
      <c r="C6" s="5">
        <v>-195.16120699999999</v>
      </c>
      <c r="D6" s="5">
        <v>-195.038996</v>
      </c>
      <c r="E6" s="5">
        <v>-195.07120699999999</v>
      </c>
      <c r="F6" s="5">
        <v>-194.967682</v>
      </c>
      <c r="G6" s="5">
        <v>-194.84547000000001</v>
      </c>
      <c r="H6" s="5">
        <v>-194.877681</v>
      </c>
    </row>
    <row r="7" spans="1:8" x14ac:dyDescent="0.2">
      <c r="A7" t="s">
        <v>97</v>
      </c>
      <c r="B7" t="s">
        <v>98</v>
      </c>
      <c r="C7" s="5">
        <v>-234.45224899999999</v>
      </c>
      <c r="D7" s="5">
        <v>-234.29994400000001</v>
      </c>
      <c r="E7" s="5">
        <v>-234.33427900000001</v>
      </c>
      <c r="F7" s="5">
        <v>-234.22192000000001</v>
      </c>
      <c r="G7" s="5">
        <v>-234.069615</v>
      </c>
      <c r="H7" s="5">
        <v>-234.10395</v>
      </c>
    </row>
    <row r="8" spans="1:8" x14ac:dyDescent="0.2">
      <c r="A8" t="s">
        <v>99</v>
      </c>
      <c r="B8" t="s">
        <v>100</v>
      </c>
      <c r="C8" s="5">
        <v>-234.48330799999999</v>
      </c>
      <c r="D8" s="5">
        <v>-234.33013800000001</v>
      </c>
      <c r="E8" s="5">
        <v>-234.36487500000001</v>
      </c>
      <c r="F8" s="5">
        <v>-234.251914</v>
      </c>
      <c r="G8" s="5">
        <v>-234.09874500000001</v>
      </c>
      <c r="H8" s="5">
        <v>-234.13348099999999</v>
      </c>
    </row>
    <row r="9" spans="1:8" x14ac:dyDescent="0.2">
      <c r="A9" t="s">
        <v>101</v>
      </c>
      <c r="B9" t="s">
        <v>102</v>
      </c>
      <c r="C9" s="5">
        <v>-193.90186700000001</v>
      </c>
      <c r="D9" s="5">
        <v>-193.80341000000001</v>
      </c>
      <c r="E9" s="5">
        <v>-193.83291600000001</v>
      </c>
      <c r="F9" s="5">
        <v>-193.70426599999999</v>
      </c>
      <c r="G9" s="5">
        <v>-193.605808</v>
      </c>
      <c r="H9" s="5">
        <v>-193.63531499999999</v>
      </c>
    </row>
    <row r="10" spans="1:8" x14ac:dyDescent="0.2">
      <c r="A10" t="s">
        <v>103</v>
      </c>
      <c r="B10" t="s">
        <v>104</v>
      </c>
      <c r="C10" s="5">
        <v>-272.51818300000002</v>
      </c>
      <c r="D10" s="5">
        <v>-272.35938700000003</v>
      </c>
      <c r="E10" s="5">
        <v>-272.39501200000001</v>
      </c>
      <c r="F10" s="5">
        <v>-272.24390499999998</v>
      </c>
      <c r="G10" s="5">
        <v>-272.08510999999999</v>
      </c>
      <c r="H10" s="5">
        <v>-272.12073400000003</v>
      </c>
    </row>
    <row r="11" spans="1:8" x14ac:dyDescent="0.2">
      <c r="A11" t="s">
        <v>105</v>
      </c>
      <c r="B11" t="s">
        <v>106</v>
      </c>
      <c r="C11" s="5">
        <v>-311.82254499999999</v>
      </c>
      <c r="D11" s="5">
        <v>-311.63362499999999</v>
      </c>
      <c r="E11" s="5">
        <v>-311.67138599999998</v>
      </c>
      <c r="F11" s="5">
        <v>-311.51119499999999</v>
      </c>
      <c r="G11" s="5">
        <v>-311.32227599999999</v>
      </c>
      <c r="H11" s="5">
        <v>-311.36003699999998</v>
      </c>
    </row>
    <row r="12" spans="1:8" x14ac:dyDescent="0.2">
      <c r="A12" t="s">
        <v>107</v>
      </c>
      <c r="B12" t="s">
        <v>108</v>
      </c>
      <c r="C12" s="5">
        <v>-311.77639699999997</v>
      </c>
      <c r="D12" s="5">
        <v>-311.58918799999998</v>
      </c>
      <c r="E12" s="5">
        <v>-311.62666000000002</v>
      </c>
      <c r="F12" s="5">
        <v>-311.46558199999998</v>
      </c>
      <c r="G12" s="5">
        <v>-311.27837299999999</v>
      </c>
      <c r="H12" s="5">
        <v>-311.31584600000002</v>
      </c>
    </row>
    <row r="13" spans="1:8" x14ac:dyDescent="0.2">
      <c r="A13" t="s">
        <v>109</v>
      </c>
      <c r="B13" t="s">
        <v>110</v>
      </c>
      <c r="C13" s="5">
        <v>-309.28864600000003</v>
      </c>
      <c r="D13" s="5">
        <v>-309.14956899999999</v>
      </c>
      <c r="E13" s="5">
        <v>-309.180294</v>
      </c>
      <c r="F13" s="5">
        <v>-308.97051499999998</v>
      </c>
      <c r="G13" s="5">
        <v>-308.83143799999999</v>
      </c>
      <c r="H13" s="5">
        <v>-308.86216300000001</v>
      </c>
    </row>
    <row r="14" spans="1:8" x14ac:dyDescent="0.2">
      <c r="A14" t="s">
        <v>51</v>
      </c>
      <c r="B14" t="s">
        <v>111</v>
      </c>
      <c r="C14" s="5">
        <v>-153.725718</v>
      </c>
      <c r="D14" s="5">
        <v>-153.663917</v>
      </c>
      <c r="E14" s="5">
        <v>-153.69144900000001</v>
      </c>
      <c r="F14" s="5">
        <v>-153.59117000000001</v>
      </c>
      <c r="G14" s="5">
        <v>-153.52936800000001</v>
      </c>
      <c r="H14" s="5">
        <v>-153.55690000000001</v>
      </c>
    </row>
    <row r="15" spans="1:8" x14ac:dyDescent="0.2">
      <c r="A15" t="s">
        <v>60</v>
      </c>
      <c r="B15" t="s">
        <v>112</v>
      </c>
      <c r="C15" s="5">
        <v>-133.85155599999999</v>
      </c>
      <c r="D15" s="5">
        <v>-133.77677</v>
      </c>
      <c r="E15" s="5">
        <v>-133.80512200000001</v>
      </c>
      <c r="F15" s="5">
        <v>-133.73029199999999</v>
      </c>
      <c r="G15" s="5">
        <v>-133.655507</v>
      </c>
      <c r="H15" s="5">
        <v>-133.68385799999999</v>
      </c>
    </row>
    <row r="16" spans="1:8" x14ac:dyDescent="0.2">
      <c r="A16" t="s">
        <v>85</v>
      </c>
      <c r="B16" t="s">
        <v>113</v>
      </c>
      <c r="C16" s="5">
        <v>-420.37813999999997</v>
      </c>
      <c r="D16" s="5">
        <v>-420.30987800000003</v>
      </c>
      <c r="E16" s="5">
        <v>-420.33998500000001</v>
      </c>
      <c r="F16" s="5">
        <v>-419.98728899999998</v>
      </c>
      <c r="G16" s="5">
        <v>-419.91902700000003</v>
      </c>
      <c r="H16" s="5">
        <v>-419.94913400000002</v>
      </c>
    </row>
    <row r="17" spans="1:8" x14ac:dyDescent="0.2">
      <c r="A17" t="s">
        <v>82</v>
      </c>
      <c r="B17" t="s">
        <v>114</v>
      </c>
      <c r="C17" s="5">
        <v>-476.62272899999999</v>
      </c>
      <c r="D17" s="5">
        <v>-476.56312400000002</v>
      </c>
      <c r="E17" s="5">
        <v>-476.59204899999997</v>
      </c>
      <c r="F17" s="5">
        <v>-476.22578800000002</v>
      </c>
      <c r="G17" s="5">
        <v>-476.16618199999999</v>
      </c>
      <c r="H17" s="5">
        <v>-476.195108</v>
      </c>
    </row>
    <row r="18" spans="1:8" x14ac:dyDescent="0.2">
      <c r="A18" t="s">
        <v>50</v>
      </c>
      <c r="B18" t="s">
        <v>115</v>
      </c>
      <c r="C18" s="5">
        <v>-193.01708300000001</v>
      </c>
      <c r="D18" s="5">
        <v>-192.92453399999999</v>
      </c>
      <c r="E18" s="5">
        <v>-192.955476</v>
      </c>
      <c r="F18" s="5">
        <v>-192.84567100000001</v>
      </c>
      <c r="G18" s="5">
        <v>-192.75312199999999</v>
      </c>
      <c r="H18" s="5">
        <v>-192.784063</v>
      </c>
    </row>
    <row r="19" spans="1:8" x14ac:dyDescent="0.2">
      <c r="A19" t="s">
        <v>59</v>
      </c>
      <c r="B19" t="s">
        <v>116</v>
      </c>
      <c r="C19" s="5">
        <v>-173.14295200000001</v>
      </c>
      <c r="D19" s="5">
        <v>-173.03777199999999</v>
      </c>
      <c r="E19" s="5">
        <v>-173.068682</v>
      </c>
      <c r="F19" s="5">
        <v>-172.98476199999999</v>
      </c>
      <c r="G19" s="5">
        <v>-172.879582</v>
      </c>
      <c r="H19" s="5">
        <v>-172.910492</v>
      </c>
    </row>
    <row r="20" spans="1:8" x14ac:dyDescent="0.2">
      <c r="A20" t="s">
        <v>84</v>
      </c>
      <c r="B20" t="s">
        <v>117</v>
      </c>
      <c r="C20" s="5">
        <v>-459.66846600000002</v>
      </c>
      <c r="D20" s="5">
        <v>-459.57010700000001</v>
      </c>
      <c r="E20" s="5">
        <v>-459.60258399999998</v>
      </c>
      <c r="F20" s="5">
        <v>-459.24084699999997</v>
      </c>
      <c r="G20" s="5">
        <v>-459.14248800000001</v>
      </c>
      <c r="H20" s="5">
        <v>-459.17496499999999</v>
      </c>
    </row>
    <row r="21" spans="1:8" x14ac:dyDescent="0.2">
      <c r="A21" t="s">
        <v>81</v>
      </c>
      <c r="B21" t="s">
        <v>118</v>
      </c>
      <c r="C21" s="5">
        <v>-515.90929900000003</v>
      </c>
      <c r="D21" s="5">
        <v>-515.81935799999997</v>
      </c>
      <c r="E21" s="5">
        <v>-515.851677</v>
      </c>
      <c r="F21" s="5">
        <v>-515.47556699999996</v>
      </c>
      <c r="G21" s="5">
        <v>-515.385625</v>
      </c>
      <c r="H21" s="5">
        <v>-515.41794500000003</v>
      </c>
    </row>
    <row r="22" spans="1:8" x14ac:dyDescent="0.2">
      <c r="A22" t="s">
        <v>119</v>
      </c>
      <c r="B22" t="s">
        <v>120</v>
      </c>
      <c r="C22" s="5">
        <v>-171.894948</v>
      </c>
      <c r="D22" s="5">
        <v>-171.81511599999999</v>
      </c>
      <c r="E22" s="5">
        <v>-171.84490700000001</v>
      </c>
      <c r="F22" s="5">
        <v>-171.72990799999999</v>
      </c>
      <c r="G22" s="5">
        <v>-171.65007600000001</v>
      </c>
      <c r="H22" s="5">
        <v>-171.679867</v>
      </c>
    </row>
    <row r="23" spans="1:8" x14ac:dyDescent="0.2">
      <c r="A23" t="s">
        <v>121</v>
      </c>
      <c r="B23" t="s">
        <v>122</v>
      </c>
      <c r="C23" s="5">
        <v>-211.19231099999999</v>
      </c>
      <c r="D23" s="5">
        <v>-211.08190500000001</v>
      </c>
      <c r="E23" s="5">
        <v>-211.11387500000001</v>
      </c>
      <c r="F23" s="5">
        <v>-210.99055200000001</v>
      </c>
      <c r="G23" s="5">
        <v>-210.880146</v>
      </c>
      <c r="H23" s="5">
        <v>-210.912116</v>
      </c>
    </row>
    <row r="24" spans="1:8" x14ac:dyDescent="0.2">
      <c r="A24" t="s">
        <v>13</v>
      </c>
      <c r="B24" t="s">
        <v>123</v>
      </c>
      <c r="C24" s="5">
        <v>-79.769024000000002</v>
      </c>
      <c r="D24" s="5">
        <v>-79.689469000000003</v>
      </c>
      <c r="E24" s="5">
        <v>-79.715300999999997</v>
      </c>
      <c r="F24" s="5">
        <v>-79.698774</v>
      </c>
      <c r="G24" s="5">
        <v>-79.619219999999999</v>
      </c>
      <c r="H24" s="5">
        <v>-79.645052000000007</v>
      </c>
    </row>
    <row r="25" spans="1:8" x14ac:dyDescent="0.2">
      <c r="A25" t="s">
        <v>124</v>
      </c>
      <c r="B25" t="s">
        <v>125</v>
      </c>
      <c r="C25" s="5">
        <v>-119.05765</v>
      </c>
      <c r="D25" s="5">
        <v>-118.948222</v>
      </c>
      <c r="E25" s="5">
        <v>-118.97874400000001</v>
      </c>
      <c r="F25" s="5">
        <v>-118.94992499999999</v>
      </c>
      <c r="G25" s="5">
        <v>-118.840497</v>
      </c>
      <c r="H25" s="5">
        <v>-118.871019</v>
      </c>
    </row>
    <row r="26" spans="1:8" x14ac:dyDescent="0.2">
      <c r="A26" t="s">
        <v>126</v>
      </c>
      <c r="B26" t="s">
        <v>127</v>
      </c>
      <c r="C26" s="5">
        <v>-158.34631400000001</v>
      </c>
      <c r="D26" s="5">
        <v>-158.20676900000001</v>
      </c>
      <c r="E26" s="5">
        <v>-158.24074899999999</v>
      </c>
      <c r="F26" s="5">
        <v>-158.201177</v>
      </c>
      <c r="G26" s="5">
        <v>-158.061633</v>
      </c>
      <c r="H26" s="5">
        <v>-158.09561199999999</v>
      </c>
    </row>
    <row r="27" spans="1:8" x14ac:dyDescent="0.2">
      <c r="A27" t="s">
        <v>128</v>
      </c>
      <c r="B27" t="s">
        <v>129</v>
      </c>
      <c r="C27" s="5">
        <v>-315.50313399999999</v>
      </c>
      <c r="D27" s="5">
        <v>-315.24481200000002</v>
      </c>
      <c r="E27" s="5">
        <v>-315.29189300000002</v>
      </c>
      <c r="F27" s="5">
        <v>-315.20899500000002</v>
      </c>
      <c r="G27" s="5">
        <v>-314.95067299999999</v>
      </c>
      <c r="H27" s="5">
        <v>-314.99775399999999</v>
      </c>
    </row>
    <row r="28" spans="1:8" x14ac:dyDescent="0.2">
      <c r="A28" t="s">
        <v>130</v>
      </c>
      <c r="B28" t="s">
        <v>131</v>
      </c>
      <c r="C28" s="5">
        <v>-157.110131</v>
      </c>
      <c r="D28" s="5">
        <v>-156.994451</v>
      </c>
      <c r="E28" s="5">
        <v>-157.026521</v>
      </c>
      <c r="F28" s="5">
        <v>-156.958572</v>
      </c>
      <c r="G28" s="5">
        <v>-156.84289200000001</v>
      </c>
      <c r="H28" s="5">
        <v>-156.87496200000001</v>
      </c>
    </row>
    <row r="29" spans="1:8" x14ac:dyDescent="0.2">
      <c r="A29" t="s">
        <v>132</v>
      </c>
      <c r="B29" t="s">
        <v>133</v>
      </c>
      <c r="C29" s="5">
        <v>-236.92474300000001</v>
      </c>
      <c r="D29" s="5">
        <v>-236.725854</v>
      </c>
      <c r="E29" s="5">
        <v>-236.766727</v>
      </c>
      <c r="F29" s="5">
        <v>-236.705096</v>
      </c>
      <c r="G29" s="5">
        <v>-236.50620799999999</v>
      </c>
      <c r="H29" s="5">
        <v>-236.54707999999999</v>
      </c>
    </row>
    <row r="30" spans="1:8" x14ac:dyDescent="0.2">
      <c r="A30" t="s">
        <v>134</v>
      </c>
      <c r="B30" t="s">
        <v>135</v>
      </c>
      <c r="C30" s="5">
        <v>-196.42998700000001</v>
      </c>
      <c r="D30" s="5">
        <v>-196.28244100000001</v>
      </c>
      <c r="E30" s="5">
        <v>-196.316732</v>
      </c>
      <c r="F30" s="5">
        <v>-196.24233899999999</v>
      </c>
      <c r="G30" s="5">
        <v>-196.09479200000001</v>
      </c>
      <c r="H30" s="5">
        <v>-196.12908300000001</v>
      </c>
    </row>
    <row r="31" spans="1:8" x14ac:dyDescent="0.2">
      <c r="A31" t="s">
        <v>136</v>
      </c>
      <c r="B31" t="s">
        <v>137</v>
      </c>
      <c r="C31" s="5">
        <v>-196.40055799999999</v>
      </c>
      <c r="D31" s="5">
        <v>-196.25467</v>
      </c>
      <c r="E31" s="5">
        <v>-196.28916699999999</v>
      </c>
      <c r="F31" s="5">
        <v>-196.21293299999999</v>
      </c>
      <c r="G31" s="5">
        <v>-196.067046</v>
      </c>
      <c r="H31" s="5">
        <v>-196.10154299999999</v>
      </c>
    </row>
    <row r="32" spans="1:8" x14ac:dyDescent="0.2">
      <c r="A32" t="s">
        <v>138</v>
      </c>
      <c r="B32" t="s">
        <v>139</v>
      </c>
      <c r="C32" s="5">
        <v>-196.39917399999999</v>
      </c>
      <c r="D32" s="5">
        <v>-196.253547</v>
      </c>
      <c r="E32" s="5">
        <v>-196.289131</v>
      </c>
      <c r="F32" s="5">
        <v>-196.210139</v>
      </c>
      <c r="G32" s="5">
        <v>-196.06451200000001</v>
      </c>
      <c r="H32" s="5">
        <v>-196.10009600000001</v>
      </c>
    </row>
    <row r="33" spans="1:8" x14ac:dyDescent="0.2">
      <c r="A33" t="s">
        <v>140</v>
      </c>
      <c r="B33" t="s">
        <v>141</v>
      </c>
      <c r="C33" s="5">
        <v>-196.399698</v>
      </c>
      <c r="D33" s="5">
        <v>-196.254392</v>
      </c>
      <c r="E33" s="5">
        <v>-196.290333</v>
      </c>
      <c r="F33" s="5">
        <v>-196.21046699999999</v>
      </c>
      <c r="G33" s="5">
        <v>-196.06516099999999</v>
      </c>
      <c r="H33" s="5">
        <v>-196.101101</v>
      </c>
    </row>
    <row r="34" spans="1:8" x14ac:dyDescent="0.2">
      <c r="A34" t="s">
        <v>142</v>
      </c>
      <c r="B34" t="s">
        <v>143</v>
      </c>
      <c r="C34" s="5">
        <v>-235.728781</v>
      </c>
      <c r="D34" s="5">
        <v>-235.55105499999999</v>
      </c>
      <c r="E34" s="5">
        <v>-235.58588499999999</v>
      </c>
      <c r="F34" s="5">
        <v>-235.50366700000001</v>
      </c>
      <c r="G34" s="5">
        <v>-235.325941</v>
      </c>
      <c r="H34" s="5">
        <v>-235.36077</v>
      </c>
    </row>
    <row r="35" spans="1:8" x14ac:dyDescent="0.2">
      <c r="A35" t="s">
        <v>144</v>
      </c>
      <c r="B35" t="s">
        <v>145</v>
      </c>
      <c r="C35" s="5">
        <v>-235.69093799999999</v>
      </c>
      <c r="D35" s="5">
        <v>-235.515095</v>
      </c>
      <c r="E35" s="5">
        <v>-235.553113</v>
      </c>
      <c r="F35" s="5">
        <v>-235.465712</v>
      </c>
      <c r="G35" s="5">
        <v>-235.28986900000001</v>
      </c>
      <c r="H35" s="5">
        <v>-235.327887</v>
      </c>
    </row>
    <row r="36" spans="1:8" x14ac:dyDescent="0.2">
      <c r="A36" t="s">
        <v>146</v>
      </c>
      <c r="B36" t="s">
        <v>147</v>
      </c>
      <c r="C36" s="5">
        <v>-235.69212999999999</v>
      </c>
      <c r="D36" s="5">
        <v>-235.516639</v>
      </c>
      <c r="E36" s="5">
        <v>-235.55423500000001</v>
      </c>
      <c r="F36" s="5">
        <v>-235.467038</v>
      </c>
      <c r="G36" s="5">
        <v>-235.29154700000001</v>
      </c>
      <c r="H36" s="5">
        <v>-235.32914299999999</v>
      </c>
    </row>
    <row r="37" spans="1:8" x14ac:dyDescent="0.2">
      <c r="A37" t="s">
        <v>148</v>
      </c>
      <c r="B37" t="s">
        <v>149</v>
      </c>
      <c r="C37" s="5">
        <v>-235.721428</v>
      </c>
      <c r="D37" s="5">
        <v>-235.54444599999999</v>
      </c>
      <c r="E37" s="5">
        <v>-235.58168599999999</v>
      </c>
      <c r="F37" s="5">
        <v>-235.49635699999999</v>
      </c>
      <c r="G37" s="5">
        <v>-235.31937500000001</v>
      </c>
      <c r="H37" s="5">
        <v>-235.356616</v>
      </c>
    </row>
    <row r="38" spans="1:8" x14ac:dyDescent="0.2">
      <c r="A38" t="s">
        <v>150</v>
      </c>
      <c r="B38" t="s">
        <v>151</v>
      </c>
      <c r="C38" s="5">
        <v>-235.68788799999999</v>
      </c>
      <c r="D38" s="5">
        <v>-235.512281</v>
      </c>
      <c r="E38" s="5">
        <v>-235.55118400000001</v>
      </c>
      <c r="F38" s="5">
        <v>-235.46144899999999</v>
      </c>
      <c r="G38" s="5">
        <v>-235.285842</v>
      </c>
      <c r="H38" s="5">
        <v>-235.32474500000001</v>
      </c>
    </row>
    <row r="39" spans="1:8" x14ac:dyDescent="0.2">
      <c r="A39" t="s">
        <v>152</v>
      </c>
      <c r="B39" t="s">
        <v>153</v>
      </c>
      <c r="C39" s="5">
        <v>-235.68886599999999</v>
      </c>
      <c r="D39" s="5">
        <v>-235.513486</v>
      </c>
      <c r="E39" s="5">
        <v>-235.55240499999999</v>
      </c>
      <c r="F39" s="5">
        <v>-235.462209</v>
      </c>
      <c r="G39" s="5">
        <v>-235.28682900000001</v>
      </c>
      <c r="H39" s="5">
        <v>-235.325748</v>
      </c>
    </row>
    <row r="40" spans="1:8" x14ac:dyDescent="0.2">
      <c r="A40" t="s">
        <v>154</v>
      </c>
      <c r="B40" t="s">
        <v>155</v>
      </c>
      <c r="C40" s="5">
        <v>-195.141751</v>
      </c>
      <c r="D40" s="5">
        <v>-195.019363</v>
      </c>
      <c r="E40" s="5">
        <v>-195.04917499999999</v>
      </c>
      <c r="F40" s="5">
        <v>-194.95115699999999</v>
      </c>
      <c r="G40" s="5">
        <v>-194.82876899999999</v>
      </c>
      <c r="H40" s="5">
        <v>-194.85858099999999</v>
      </c>
    </row>
    <row r="41" spans="1:8" x14ac:dyDescent="0.2">
      <c r="A41" t="s">
        <v>156</v>
      </c>
      <c r="B41" t="s">
        <v>157</v>
      </c>
      <c r="C41" s="5">
        <v>-158.34838300000001</v>
      </c>
      <c r="D41" s="5">
        <v>-158.20961299999999</v>
      </c>
      <c r="E41" s="5">
        <v>-158.243999</v>
      </c>
      <c r="F41" s="5">
        <v>-158.20351299999999</v>
      </c>
      <c r="G41" s="5">
        <v>-158.06474299999999</v>
      </c>
      <c r="H41" s="5">
        <v>-158.099129</v>
      </c>
    </row>
    <row r="42" spans="1:8" x14ac:dyDescent="0.2">
      <c r="A42" t="s">
        <v>158</v>
      </c>
      <c r="B42" t="s">
        <v>159</v>
      </c>
      <c r="C42" s="5">
        <v>-315.501014</v>
      </c>
      <c r="D42" s="5">
        <v>-315.24372599999998</v>
      </c>
      <c r="E42" s="5">
        <v>-315.287082</v>
      </c>
      <c r="F42" s="5">
        <v>-315.208732</v>
      </c>
      <c r="G42" s="5">
        <v>-314.95144399999998</v>
      </c>
      <c r="H42" s="5">
        <v>-314.9948</v>
      </c>
    </row>
    <row r="43" spans="1:8" x14ac:dyDescent="0.2">
      <c r="A43" t="s">
        <v>160</v>
      </c>
      <c r="B43" t="s">
        <v>161</v>
      </c>
      <c r="C43" s="5">
        <v>-195.14858699999999</v>
      </c>
      <c r="D43" s="5">
        <v>-195.02761000000001</v>
      </c>
      <c r="E43" s="5">
        <v>-195.06139999999999</v>
      </c>
      <c r="F43" s="5">
        <v>-194.953228</v>
      </c>
      <c r="G43" s="5">
        <v>-194.83225100000001</v>
      </c>
      <c r="H43" s="5">
        <v>-194.86604199999999</v>
      </c>
    </row>
    <row r="44" spans="1:8" x14ac:dyDescent="0.2">
      <c r="A44" t="s">
        <v>162</v>
      </c>
      <c r="B44" t="s">
        <v>163</v>
      </c>
      <c r="C44" s="5">
        <v>-236.92674700000001</v>
      </c>
      <c r="D44" s="5">
        <v>-236.72861599999999</v>
      </c>
      <c r="E44" s="5">
        <v>-236.76871199999999</v>
      </c>
      <c r="F44" s="5">
        <v>-236.70772500000001</v>
      </c>
      <c r="G44" s="5">
        <v>-236.50959499999999</v>
      </c>
      <c r="H44" s="5">
        <v>-236.54969</v>
      </c>
    </row>
    <row r="45" spans="1:8" x14ac:dyDescent="0.2">
      <c r="A45" t="s">
        <v>164</v>
      </c>
      <c r="B45" t="s">
        <v>165</v>
      </c>
      <c r="C45" s="5">
        <v>-273.776206</v>
      </c>
      <c r="D45" s="5">
        <v>-273.592309</v>
      </c>
      <c r="E45" s="5">
        <v>-273.62816199999997</v>
      </c>
      <c r="F45" s="5">
        <v>-273.50955800000003</v>
      </c>
      <c r="G45" s="5">
        <v>-273.32566100000003</v>
      </c>
      <c r="H45" s="5">
        <v>-273.361514</v>
      </c>
    </row>
    <row r="46" spans="1:8" x14ac:dyDescent="0.2">
      <c r="A46" t="s">
        <v>166</v>
      </c>
      <c r="B46" t="s">
        <v>167</v>
      </c>
      <c r="C46" s="5">
        <v>-273.77645200000001</v>
      </c>
      <c r="D46" s="5">
        <v>-273.59400900000003</v>
      </c>
      <c r="E46" s="5">
        <v>-273.63198</v>
      </c>
      <c r="F46" s="5">
        <v>-273.50728700000002</v>
      </c>
      <c r="G46" s="5">
        <v>-273.32484399999998</v>
      </c>
      <c r="H46" s="5">
        <v>-273.36281500000001</v>
      </c>
    </row>
    <row r="47" spans="1:8" x14ac:dyDescent="0.2">
      <c r="A47" t="s">
        <v>168</v>
      </c>
      <c r="B47" t="s">
        <v>169</v>
      </c>
      <c r="C47" s="5">
        <v>-273.72645999999997</v>
      </c>
      <c r="D47" s="5">
        <v>-273.54539299999999</v>
      </c>
      <c r="E47" s="5">
        <v>-273.58561400000002</v>
      </c>
      <c r="F47" s="5">
        <v>-273.456029</v>
      </c>
      <c r="G47" s="5">
        <v>-273.27496100000002</v>
      </c>
      <c r="H47" s="5">
        <v>-273.31518299999999</v>
      </c>
    </row>
    <row r="48" spans="1:8" x14ac:dyDescent="0.2">
      <c r="A48" t="s">
        <v>170</v>
      </c>
      <c r="B48" t="s">
        <v>171</v>
      </c>
      <c r="C48" s="5">
        <v>-273.73189200000002</v>
      </c>
      <c r="D48" s="5">
        <v>-273.55125900000002</v>
      </c>
      <c r="E48" s="5">
        <v>-273.59216199999997</v>
      </c>
      <c r="F48" s="5">
        <v>-273.46059100000002</v>
      </c>
      <c r="G48" s="5">
        <v>-273.27995800000002</v>
      </c>
      <c r="H48" s="5">
        <v>-273.32086099999998</v>
      </c>
    </row>
    <row r="49" spans="1:8" x14ac:dyDescent="0.2">
      <c r="A49" t="s">
        <v>172</v>
      </c>
      <c r="B49" t="s">
        <v>173</v>
      </c>
      <c r="C49" s="5">
        <v>-313.09303299999999</v>
      </c>
      <c r="D49" s="5">
        <v>-312.87787300000002</v>
      </c>
      <c r="E49" s="5">
        <v>-312.91633200000001</v>
      </c>
      <c r="F49" s="5">
        <v>-312.78876600000001</v>
      </c>
      <c r="G49" s="5">
        <v>-312.57360599999998</v>
      </c>
      <c r="H49" s="5">
        <v>-312.61206499999997</v>
      </c>
    </row>
    <row r="50" spans="1:8" x14ac:dyDescent="0.2">
      <c r="A50" t="s">
        <v>174</v>
      </c>
      <c r="B50" t="s">
        <v>175</v>
      </c>
      <c r="C50" s="5">
        <v>-313.07423799999998</v>
      </c>
      <c r="D50" s="5">
        <v>-312.86179199999998</v>
      </c>
      <c r="E50" s="5">
        <v>-312.90144600000002</v>
      </c>
      <c r="F50" s="5">
        <v>-312.76907199999999</v>
      </c>
      <c r="G50" s="5">
        <v>-312.55662699999999</v>
      </c>
      <c r="H50" s="5">
        <v>-312.59628099999998</v>
      </c>
    </row>
    <row r="51" spans="1:8" x14ac:dyDescent="0.2">
      <c r="A51" t="s">
        <v>176</v>
      </c>
      <c r="B51" t="s">
        <v>177</v>
      </c>
      <c r="C51" s="5">
        <v>-313.07115900000002</v>
      </c>
      <c r="D51" s="5">
        <v>-312.85851200000002</v>
      </c>
      <c r="E51" s="5">
        <v>-312.89923199999998</v>
      </c>
      <c r="F51" s="5">
        <v>-312.76488999999998</v>
      </c>
      <c r="G51" s="5">
        <v>-312.55224399999997</v>
      </c>
      <c r="H51" s="5">
        <v>-312.59296399999999</v>
      </c>
    </row>
    <row r="52" spans="1:8" x14ac:dyDescent="0.2">
      <c r="A52" t="s">
        <v>178</v>
      </c>
      <c r="B52" t="s">
        <v>179</v>
      </c>
      <c r="C52" s="5">
        <v>-313.06903199999999</v>
      </c>
      <c r="D52" s="5">
        <v>-312.857348</v>
      </c>
      <c r="E52" s="5">
        <v>-312.89855599999999</v>
      </c>
      <c r="F52" s="5">
        <v>-312.76216399999998</v>
      </c>
      <c r="G52" s="5">
        <v>-312.55047999999999</v>
      </c>
      <c r="H52" s="5">
        <v>-312.59168799999998</v>
      </c>
    </row>
    <row r="53" spans="1:8" x14ac:dyDescent="0.2">
      <c r="A53" t="s">
        <v>180</v>
      </c>
      <c r="B53" t="s">
        <v>181</v>
      </c>
      <c r="C53" s="5">
        <v>-313.03377399999999</v>
      </c>
      <c r="D53" s="5">
        <v>-312.82234799999998</v>
      </c>
      <c r="E53" s="5">
        <v>-312.86472600000002</v>
      </c>
      <c r="F53" s="5">
        <v>-312.72726299999999</v>
      </c>
      <c r="G53" s="5">
        <v>-312.51583699999998</v>
      </c>
      <c r="H53" s="5">
        <v>-312.55821500000002</v>
      </c>
    </row>
    <row r="54" spans="1:8" x14ac:dyDescent="0.2">
      <c r="A54" t="s">
        <v>182</v>
      </c>
      <c r="B54" t="s">
        <v>183</v>
      </c>
      <c r="C54" s="5">
        <v>-313.039737</v>
      </c>
      <c r="D54" s="5">
        <v>-312.828845</v>
      </c>
      <c r="E54" s="5">
        <v>-312.87133399999999</v>
      </c>
      <c r="F54" s="5">
        <v>-312.73249299999998</v>
      </c>
      <c r="G54" s="5">
        <v>-312.52160099999998</v>
      </c>
      <c r="H54" s="5">
        <v>-312.56409000000002</v>
      </c>
    </row>
    <row r="55" spans="1:8" x14ac:dyDescent="0.2">
      <c r="A55" t="s">
        <v>184</v>
      </c>
      <c r="B55" t="s">
        <v>185</v>
      </c>
      <c r="C55" s="5">
        <v>-313.10060399999998</v>
      </c>
      <c r="D55" s="5">
        <v>-312.88529299999999</v>
      </c>
      <c r="E55" s="5">
        <v>-312.92170700000003</v>
      </c>
      <c r="F55" s="5">
        <v>-312.79640799999999</v>
      </c>
      <c r="G55" s="5">
        <v>-312.581097</v>
      </c>
      <c r="H55" s="5">
        <v>-312.61750999999998</v>
      </c>
    </row>
    <row r="56" spans="1:8" x14ac:dyDescent="0.2">
      <c r="A56" t="s">
        <v>186</v>
      </c>
      <c r="B56" t="s">
        <v>187</v>
      </c>
      <c r="C56" s="5">
        <v>-313.03701699999999</v>
      </c>
      <c r="D56" s="5">
        <v>-312.825402</v>
      </c>
      <c r="E56" s="5">
        <v>-312.86661299999997</v>
      </c>
      <c r="F56" s="5">
        <v>-312.73162200000002</v>
      </c>
      <c r="G56" s="5">
        <v>-312.52000700000002</v>
      </c>
      <c r="H56" s="5">
        <v>-312.56121899999999</v>
      </c>
    </row>
    <row r="57" spans="1:8" x14ac:dyDescent="0.2">
      <c r="A57" t="s">
        <v>188</v>
      </c>
      <c r="B57" t="s">
        <v>189</v>
      </c>
      <c r="C57" s="5">
        <v>-313.04309899999998</v>
      </c>
      <c r="D57" s="5">
        <v>-312.83245299999999</v>
      </c>
      <c r="E57" s="5">
        <v>-312.87370700000002</v>
      </c>
      <c r="F57" s="5">
        <v>-312.73709200000002</v>
      </c>
      <c r="G57" s="5">
        <v>-312.52644700000002</v>
      </c>
      <c r="H57" s="5">
        <v>-312.567701</v>
      </c>
    </row>
    <row r="58" spans="1:8" x14ac:dyDescent="0.2">
      <c r="A58" t="s">
        <v>190</v>
      </c>
      <c r="B58" t="s">
        <v>191</v>
      </c>
      <c r="C58" s="5">
        <v>-310.55976099999998</v>
      </c>
      <c r="D58" s="5">
        <v>-310.39531199999999</v>
      </c>
      <c r="E58" s="5">
        <v>-310.42948799999999</v>
      </c>
      <c r="F58" s="5">
        <v>-310.24638800000002</v>
      </c>
      <c r="G58" s="5">
        <v>-310.08193899999998</v>
      </c>
      <c r="H58" s="5">
        <v>-310.11611399999998</v>
      </c>
    </row>
    <row r="59" spans="1:8" x14ac:dyDescent="0.2">
      <c r="A59" t="s">
        <v>192</v>
      </c>
      <c r="B59" t="s">
        <v>193</v>
      </c>
      <c r="C59" s="5">
        <v>-115.67790599999999</v>
      </c>
      <c r="D59" s="5">
        <v>-115.62208800000001</v>
      </c>
      <c r="E59" s="5">
        <v>-115.64926</v>
      </c>
      <c r="F59" s="5">
        <v>-115.589742</v>
      </c>
      <c r="G59" s="5">
        <v>-115.533924</v>
      </c>
      <c r="H59" s="5">
        <v>-115.561097</v>
      </c>
    </row>
    <row r="60" spans="1:8" x14ac:dyDescent="0.2">
      <c r="A60" t="s">
        <v>194</v>
      </c>
      <c r="B60" t="s">
        <v>195</v>
      </c>
      <c r="C60" s="5">
        <v>-154.97147200000001</v>
      </c>
      <c r="D60" s="5">
        <v>-154.885884</v>
      </c>
      <c r="E60" s="5">
        <v>-154.91650300000001</v>
      </c>
      <c r="F60" s="5">
        <v>-154.84538599999999</v>
      </c>
      <c r="G60" s="5">
        <v>-154.75979799999999</v>
      </c>
      <c r="H60" s="5">
        <v>-154.79041699999999</v>
      </c>
    </row>
    <row r="61" spans="1:8" x14ac:dyDescent="0.2">
      <c r="A61" t="s">
        <v>196</v>
      </c>
      <c r="B61" t="s">
        <v>197</v>
      </c>
      <c r="C61" s="5">
        <v>-194.24855099999999</v>
      </c>
      <c r="D61" s="5">
        <v>-194.13331400000001</v>
      </c>
      <c r="E61" s="5">
        <v>-194.16758799999999</v>
      </c>
      <c r="F61" s="5">
        <v>-194.08196899999999</v>
      </c>
      <c r="G61" s="5">
        <v>-193.96673200000001</v>
      </c>
      <c r="H61" s="5">
        <v>-194.00100599999999</v>
      </c>
    </row>
    <row r="62" spans="1:8" x14ac:dyDescent="0.2">
      <c r="A62" t="s">
        <v>198</v>
      </c>
      <c r="B62" t="s">
        <v>199</v>
      </c>
      <c r="C62" s="5">
        <v>-154.954914</v>
      </c>
      <c r="D62" s="5">
        <v>-154.869451</v>
      </c>
      <c r="E62" s="5">
        <v>-154.89951500000001</v>
      </c>
      <c r="F62" s="5">
        <v>-154.82602199999999</v>
      </c>
      <c r="G62" s="5">
        <v>-154.74055899999999</v>
      </c>
      <c r="H62" s="5">
        <v>-154.770623</v>
      </c>
    </row>
    <row r="63" spans="1:8" x14ac:dyDescent="0.2">
      <c r="A63" t="s">
        <v>200</v>
      </c>
      <c r="B63" t="s">
        <v>201</v>
      </c>
      <c r="C63" s="5">
        <v>-95.805301</v>
      </c>
      <c r="D63" s="5">
        <v>-95.736575999999999</v>
      </c>
      <c r="E63" s="5">
        <v>-95.763925</v>
      </c>
      <c r="F63" s="5">
        <v>-95.728559000000004</v>
      </c>
      <c r="G63" s="5">
        <v>-95.659834000000004</v>
      </c>
      <c r="H63" s="5">
        <v>-95.687183000000005</v>
      </c>
    </row>
    <row r="64" spans="1:8" x14ac:dyDescent="0.2">
      <c r="A64" t="s">
        <v>202</v>
      </c>
      <c r="B64" t="s">
        <v>203</v>
      </c>
      <c r="C64" s="5">
        <v>-135.09687199999999</v>
      </c>
      <c r="D64" s="5">
        <v>-134.998312</v>
      </c>
      <c r="E64" s="5">
        <v>-135.02919900000001</v>
      </c>
      <c r="F64" s="5">
        <v>-134.98252099999999</v>
      </c>
      <c r="G64" s="5">
        <v>-134.883961</v>
      </c>
      <c r="H64" s="5">
        <v>-134.91484700000001</v>
      </c>
    </row>
    <row r="65" spans="1:8" x14ac:dyDescent="0.2">
      <c r="A65" t="s">
        <v>204</v>
      </c>
      <c r="B65" t="s">
        <v>205</v>
      </c>
      <c r="C65" s="5">
        <v>-174.37687199999999</v>
      </c>
      <c r="D65" s="5">
        <v>-174.24882199999999</v>
      </c>
      <c r="E65" s="5">
        <v>-174.28323700000001</v>
      </c>
      <c r="F65" s="5">
        <v>-174.22345999999999</v>
      </c>
      <c r="G65" s="5">
        <v>-174.09540999999999</v>
      </c>
      <c r="H65" s="5">
        <v>-174.12982500000001</v>
      </c>
    </row>
    <row r="66" spans="1:8" x14ac:dyDescent="0.2">
      <c r="A66" t="s">
        <v>206</v>
      </c>
      <c r="B66" t="s">
        <v>207</v>
      </c>
      <c r="C66" s="5">
        <v>-135.08532600000001</v>
      </c>
      <c r="D66" s="5">
        <v>-134.98704000000001</v>
      </c>
      <c r="E66" s="5">
        <v>-135.01785799999999</v>
      </c>
      <c r="F66" s="5">
        <v>-134.96941899999999</v>
      </c>
      <c r="G66" s="5">
        <v>-134.87113299999999</v>
      </c>
      <c r="H66" s="5">
        <v>-134.901951</v>
      </c>
    </row>
    <row r="67" spans="1:8" x14ac:dyDescent="0.2">
      <c r="A67" t="s">
        <v>202</v>
      </c>
      <c r="B67" t="s">
        <v>208</v>
      </c>
      <c r="C67" s="5">
        <v>-135.09686500000001</v>
      </c>
      <c r="D67" s="5">
        <v>-134.998391</v>
      </c>
      <c r="E67" s="5">
        <v>-135.02933200000001</v>
      </c>
      <c r="F67" s="5">
        <v>-134.98252099999999</v>
      </c>
      <c r="G67" s="5">
        <v>-134.88404700000001</v>
      </c>
      <c r="H67" s="5">
        <v>-134.91498799999999</v>
      </c>
    </row>
    <row r="68" spans="1:8" x14ac:dyDescent="0.2">
      <c r="A68" t="s">
        <v>209</v>
      </c>
      <c r="B68" t="s">
        <v>210</v>
      </c>
      <c r="C68" s="5">
        <v>-382.311847</v>
      </c>
      <c r="D68" s="5">
        <v>-382.25228399999997</v>
      </c>
      <c r="E68" s="5">
        <v>-382.28162300000002</v>
      </c>
      <c r="F68" s="5">
        <v>-381.96475700000002</v>
      </c>
      <c r="G68" s="5">
        <v>-381.905193</v>
      </c>
      <c r="H68" s="5">
        <v>-381.93453299999999</v>
      </c>
    </row>
    <row r="69" spans="1:8" x14ac:dyDescent="0.2">
      <c r="A69" t="s">
        <v>476</v>
      </c>
      <c r="B69" t="s">
        <v>211</v>
      </c>
      <c r="C69" s="5">
        <v>-421.59999599999998</v>
      </c>
      <c r="D69" s="5">
        <v>-421.51036599999998</v>
      </c>
      <c r="E69" s="5">
        <v>-421.54323799999997</v>
      </c>
      <c r="F69" s="5">
        <v>-421.21518300000002</v>
      </c>
      <c r="G69" s="5">
        <v>-421.12555200000003</v>
      </c>
      <c r="H69" s="5">
        <v>-421.15842500000002</v>
      </c>
    </row>
    <row r="70" spans="1:8" x14ac:dyDescent="0.2">
      <c r="A70" t="s">
        <v>212</v>
      </c>
      <c r="B70" t="s">
        <v>213</v>
      </c>
      <c r="C70" s="5">
        <v>-460.89478800000001</v>
      </c>
      <c r="D70" s="5">
        <v>-460.77418299999999</v>
      </c>
      <c r="E70" s="5">
        <v>-460.81101100000001</v>
      </c>
      <c r="F70" s="5">
        <v>-460.47195099999999</v>
      </c>
      <c r="G70" s="5">
        <v>-460.35134599999998</v>
      </c>
      <c r="H70" s="5">
        <v>-460.38817399999999</v>
      </c>
    </row>
    <row r="71" spans="1:8" x14ac:dyDescent="0.2">
      <c r="A71" t="s">
        <v>214</v>
      </c>
      <c r="B71" t="s">
        <v>215</v>
      </c>
      <c r="C71" s="5">
        <v>-421.60749800000002</v>
      </c>
      <c r="D71" s="5">
        <v>-421.51715799999999</v>
      </c>
      <c r="E71" s="5">
        <v>-421.55050299999999</v>
      </c>
      <c r="F71" s="5">
        <v>-421.22237899999999</v>
      </c>
      <c r="G71" s="5">
        <v>-421.13203900000002</v>
      </c>
      <c r="H71" s="5">
        <v>-421.16538400000002</v>
      </c>
    </row>
    <row r="72" spans="1:8" x14ac:dyDescent="0.2">
      <c r="A72" t="s">
        <v>216</v>
      </c>
      <c r="B72" t="s">
        <v>217</v>
      </c>
      <c r="C72" s="5">
        <v>-438.55591199999998</v>
      </c>
      <c r="D72" s="5">
        <v>-438.50504699999999</v>
      </c>
      <c r="E72" s="5">
        <v>-438.53407700000002</v>
      </c>
      <c r="F72" s="5">
        <v>-438.20349700000003</v>
      </c>
      <c r="G72" s="5">
        <v>-438.15263299999998</v>
      </c>
      <c r="H72" s="5">
        <v>-438.18166200000002</v>
      </c>
    </row>
    <row r="73" spans="1:8" x14ac:dyDescent="0.2">
      <c r="A73" t="s">
        <v>218</v>
      </c>
      <c r="B73" t="s">
        <v>219</v>
      </c>
      <c r="C73" s="5">
        <v>-477.84635900000001</v>
      </c>
      <c r="D73" s="5">
        <v>-477.76543199999998</v>
      </c>
      <c r="E73" s="5">
        <v>-477.79807</v>
      </c>
      <c r="F73" s="5">
        <v>-477.45611100000002</v>
      </c>
      <c r="G73" s="5">
        <v>-477.37518399999999</v>
      </c>
      <c r="H73" s="5">
        <v>-477.40782100000001</v>
      </c>
    </row>
    <row r="74" spans="1:8" x14ac:dyDescent="0.2">
      <c r="A74" t="s">
        <v>220</v>
      </c>
      <c r="B74" t="s">
        <v>221</v>
      </c>
      <c r="C74" s="5">
        <v>-517.13410999999996</v>
      </c>
      <c r="D74" s="5">
        <v>-517.02218900000003</v>
      </c>
      <c r="E74" s="5">
        <v>-517.05866500000002</v>
      </c>
      <c r="F74" s="5">
        <v>-516.70507499999997</v>
      </c>
      <c r="G74" s="5">
        <v>-516.59315400000003</v>
      </c>
      <c r="H74" s="5">
        <v>-516.62963000000002</v>
      </c>
    </row>
    <row r="75" spans="1:8" x14ac:dyDescent="0.2">
      <c r="A75" t="s">
        <v>222</v>
      </c>
      <c r="B75" t="s">
        <v>223</v>
      </c>
      <c r="C75" s="5">
        <v>-477.84444200000002</v>
      </c>
      <c r="D75" s="5">
        <v>-477.76256599999999</v>
      </c>
      <c r="E75" s="5">
        <v>-477.79547400000001</v>
      </c>
      <c r="F75" s="5">
        <v>-477.45314000000002</v>
      </c>
      <c r="G75" s="5">
        <v>-477.371264</v>
      </c>
      <c r="H75" s="5">
        <v>-477.40417200000002</v>
      </c>
    </row>
    <row r="76" spans="1:8" x14ac:dyDescent="0.2">
      <c r="A76" t="s">
        <v>224</v>
      </c>
      <c r="B76" t="s">
        <v>225</v>
      </c>
      <c r="C76" s="5">
        <v>-194.25998000000001</v>
      </c>
      <c r="D76" s="5">
        <v>-194.144406</v>
      </c>
      <c r="E76" s="5">
        <v>-194.178764</v>
      </c>
      <c r="F76" s="5">
        <v>-194.096418</v>
      </c>
      <c r="G76" s="5">
        <v>-193.98084399999999</v>
      </c>
      <c r="H76" s="5">
        <v>-194.01520199999999</v>
      </c>
    </row>
    <row r="77" spans="1:8" x14ac:dyDescent="0.2">
      <c r="A77" t="s">
        <v>226</v>
      </c>
      <c r="B77" t="s">
        <v>227</v>
      </c>
      <c r="C77" s="5">
        <v>-174.385345</v>
      </c>
      <c r="D77" s="5">
        <v>-174.25681599999999</v>
      </c>
      <c r="E77" s="5">
        <v>-174.29139900000001</v>
      </c>
      <c r="F77" s="5">
        <v>-174.23356799999999</v>
      </c>
      <c r="G77" s="5">
        <v>-174.105039</v>
      </c>
      <c r="H77" s="5">
        <v>-174.139622</v>
      </c>
    </row>
    <row r="78" spans="1:8" x14ac:dyDescent="0.2">
      <c r="A78" t="s">
        <v>228</v>
      </c>
      <c r="B78" t="s">
        <v>229</v>
      </c>
      <c r="C78" s="5">
        <v>-460.88817799999998</v>
      </c>
      <c r="D78" s="5">
        <v>-460.768528</v>
      </c>
      <c r="E78" s="5">
        <v>-460.80496699999998</v>
      </c>
      <c r="F78" s="5">
        <v>-460.46583800000002</v>
      </c>
      <c r="G78" s="5">
        <v>-460.34618799999998</v>
      </c>
      <c r="H78" s="5">
        <v>-460.38262700000001</v>
      </c>
    </row>
    <row r="79" spans="1:8" x14ac:dyDescent="0.2">
      <c r="A79" t="s">
        <v>230</v>
      </c>
      <c r="B79" t="s">
        <v>231</v>
      </c>
      <c r="C79" s="5">
        <v>-517.13514699999996</v>
      </c>
      <c r="D79" s="5">
        <v>-517.02430500000003</v>
      </c>
      <c r="E79" s="5">
        <v>-517.06013499999995</v>
      </c>
      <c r="F79" s="5">
        <v>-516.707269</v>
      </c>
      <c r="G79" s="5">
        <v>-516.59642699999995</v>
      </c>
      <c r="H79" s="5">
        <v>-516.63225699999998</v>
      </c>
    </row>
    <row r="80" spans="1:8" x14ac:dyDescent="0.2">
      <c r="A80" t="s">
        <v>232</v>
      </c>
      <c r="B80" t="s">
        <v>233</v>
      </c>
      <c r="C80" s="5">
        <v>-252.947914</v>
      </c>
      <c r="D80" s="5">
        <v>-252.76128499999999</v>
      </c>
      <c r="E80" s="5">
        <v>-252.80153200000001</v>
      </c>
      <c r="F80" s="5">
        <v>-252.71885900000001</v>
      </c>
      <c r="G80" s="5">
        <v>-252.532231</v>
      </c>
      <c r="H80" s="5">
        <v>-252.57247799999999</v>
      </c>
    </row>
    <row r="81" spans="1:8" x14ac:dyDescent="0.2">
      <c r="A81" t="s">
        <v>234</v>
      </c>
      <c r="B81" t="s">
        <v>235</v>
      </c>
      <c r="C81" s="5">
        <v>-213.657161</v>
      </c>
      <c r="D81" s="5">
        <v>-213.49991</v>
      </c>
      <c r="E81" s="5">
        <v>-213.537114</v>
      </c>
      <c r="F81" s="5">
        <v>-213.46514300000001</v>
      </c>
      <c r="G81" s="5">
        <v>-213.30789200000001</v>
      </c>
      <c r="H81" s="5">
        <v>-213.34509600000001</v>
      </c>
    </row>
    <row r="82" spans="1:8" x14ac:dyDescent="0.2">
      <c r="A82" t="s">
        <v>236</v>
      </c>
      <c r="B82" t="s">
        <v>237</v>
      </c>
      <c r="C82" s="5">
        <v>-173.14545899999999</v>
      </c>
      <c r="D82" s="5">
        <v>-173.04128399999999</v>
      </c>
      <c r="E82" s="5">
        <v>-173.07311200000001</v>
      </c>
      <c r="F82" s="5">
        <v>-172.98641599999999</v>
      </c>
      <c r="G82" s="5">
        <v>-172.88224099999999</v>
      </c>
      <c r="H82" s="5">
        <v>-172.91406900000001</v>
      </c>
    </row>
    <row r="83" spans="1:8" x14ac:dyDescent="0.2">
      <c r="A83" t="s">
        <v>238</v>
      </c>
      <c r="B83" t="s">
        <v>239</v>
      </c>
      <c r="C83" s="5">
        <v>-173.13458800000001</v>
      </c>
      <c r="D83" s="5">
        <v>-173.030832</v>
      </c>
      <c r="E83" s="5">
        <v>-173.06248600000001</v>
      </c>
      <c r="F83" s="5">
        <v>-172.97436099999999</v>
      </c>
      <c r="G83" s="5">
        <v>-172.87060399999999</v>
      </c>
      <c r="H83" s="5">
        <v>-172.90225899999999</v>
      </c>
    </row>
    <row r="84" spans="1:8" x14ac:dyDescent="0.2">
      <c r="A84" t="s">
        <v>240</v>
      </c>
      <c r="B84" t="s">
        <v>241</v>
      </c>
      <c r="C84" s="5">
        <v>-174.38951599999999</v>
      </c>
      <c r="D84" s="5">
        <v>-174.26174900000001</v>
      </c>
      <c r="E84" s="5">
        <v>-174.29575399999999</v>
      </c>
      <c r="F84" s="5">
        <v>-174.23785000000001</v>
      </c>
      <c r="G84" s="5">
        <v>-174.110083</v>
      </c>
      <c r="H84" s="5">
        <v>-174.14408900000001</v>
      </c>
    </row>
    <row r="85" spans="1:8" x14ac:dyDescent="0.2">
      <c r="A85" t="s">
        <v>242</v>
      </c>
      <c r="B85" t="s">
        <v>243</v>
      </c>
      <c r="C85" s="5">
        <v>-212.46370099999999</v>
      </c>
      <c r="D85" s="5">
        <v>-212.32739000000001</v>
      </c>
      <c r="E85" s="5">
        <v>-212.36149</v>
      </c>
      <c r="F85" s="5">
        <v>-212.26798199999999</v>
      </c>
      <c r="G85" s="5">
        <v>-212.13167100000001</v>
      </c>
      <c r="H85" s="5">
        <v>-212.16577000000001</v>
      </c>
    </row>
    <row r="86" spans="1:8" x14ac:dyDescent="0.2">
      <c r="A86" t="s">
        <v>244</v>
      </c>
      <c r="B86" t="s">
        <v>245</v>
      </c>
      <c r="C86" s="5">
        <v>-212.438512</v>
      </c>
      <c r="D86" s="5">
        <v>-212.30407199999999</v>
      </c>
      <c r="E86" s="5">
        <v>-212.338359</v>
      </c>
      <c r="F86" s="5">
        <v>-212.242571</v>
      </c>
      <c r="G86" s="5">
        <v>-212.10813099999999</v>
      </c>
      <c r="H86" s="5">
        <v>-212.14241799999999</v>
      </c>
    </row>
    <row r="87" spans="1:8" x14ac:dyDescent="0.2">
      <c r="A87" t="s">
        <v>246</v>
      </c>
      <c r="B87" t="s">
        <v>247</v>
      </c>
      <c r="C87" s="5">
        <v>-212.43425500000001</v>
      </c>
      <c r="D87" s="5">
        <v>-212.30007000000001</v>
      </c>
      <c r="E87" s="5">
        <v>-212.335339</v>
      </c>
      <c r="F87" s="5">
        <v>-212.23769100000001</v>
      </c>
      <c r="G87" s="5">
        <v>-212.10350600000001</v>
      </c>
      <c r="H87" s="5">
        <v>-212.13877600000001</v>
      </c>
    </row>
    <row r="88" spans="1:8" x14ac:dyDescent="0.2">
      <c r="A88" t="s">
        <v>248</v>
      </c>
      <c r="B88" t="s">
        <v>249</v>
      </c>
      <c r="C88" s="5">
        <v>-212.429192</v>
      </c>
      <c r="D88" s="5">
        <v>-212.29597899999999</v>
      </c>
      <c r="E88" s="5">
        <v>-212.331199</v>
      </c>
      <c r="F88" s="5">
        <v>-212.23109500000001</v>
      </c>
      <c r="G88" s="5">
        <v>-212.097882</v>
      </c>
      <c r="H88" s="5">
        <v>-212.13310200000001</v>
      </c>
    </row>
    <row r="89" spans="1:8" x14ac:dyDescent="0.2">
      <c r="A89" t="s">
        <v>250</v>
      </c>
      <c r="B89" t="s">
        <v>251</v>
      </c>
      <c r="C89" s="5">
        <v>-213.66521599999999</v>
      </c>
      <c r="D89" s="5">
        <v>-213.50717499999999</v>
      </c>
      <c r="E89" s="5">
        <v>-213.545073</v>
      </c>
      <c r="F89" s="5">
        <v>-213.474177</v>
      </c>
      <c r="G89" s="5">
        <v>-213.316136</v>
      </c>
      <c r="H89" s="5">
        <v>-213.35403400000001</v>
      </c>
    </row>
    <row r="90" spans="1:8" x14ac:dyDescent="0.2">
      <c r="A90" t="s">
        <v>252</v>
      </c>
      <c r="B90" t="s">
        <v>253</v>
      </c>
      <c r="C90" s="5">
        <v>-212.426728</v>
      </c>
      <c r="D90" s="5">
        <v>-212.29304099999999</v>
      </c>
      <c r="E90" s="5">
        <v>-212.32806500000001</v>
      </c>
      <c r="F90" s="5">
        <v>-212.22897800000001</v>
      </c>
      <c r="G90" s="5">
        <v>-212.095291</v>
      </c>
      <c r="H90" s="5">
        <v>-212.130315</v>
      </c>
    </row>
    <row r="91" spans="1:8" x14ac:dyDescent="0.2">
      <c r="A91" t="s">
        <v>254</v>
      </c>
      <c r="B91" t="s">
        <v>255</v>
      </c>
      <c r="C91" s="5">
        <v>-252.956242</v>
      </c>
      <c r="D91" s="5">
        <v>-252.76891000000001</v>
      </c>
      <c r="E91" s="5">
        <v>-252.809922</v>
      </c>
      <c r="F91" s="5">
        <v>-252.72803400000001</v>
      </c>
      <c r="G91" s="5">
        <v>-252.54070200000001</v>
      </c>
      <c r="H91" s="5">
        <v>-252.58171400000001</v>
      </c>
    </row>
    <row r="92" spans="1:8" x14ac:dyDescent="0.2">
      <c r="A92" t="s">
        <v>256</v>
      </c>
      <c r="B92" t="s">
        <v>257</v>
      </c>
      <c r="C92" s="5">
        <v>-212.42919800000001</v>
      </c>
      <c r="D92" s="5">
        <v>-212.295073</v>
      </c>
      <c r="E92" s="5">
        <v>-212.329215</v>
      </c>
      <c r="F92" s="5">
        <v>-212.23188200000001</v>
      </c>
      <c r="G92" s="5">
        <v>-212.097756</v>
      </c>
      <c r="H92" s="5">
        <v>-212.13189800000001</v>
      </c>
    </row>
    <row r="93" spans="1:8" x14ac:dyDescent="0.2">
      <c r="A93" t="s">
        <v>258</v>
      </c>
      <c r="B93" t="s">
        <v>259</v>
      </c>
      <c r="C93" s="5">
        <v>-268.17167499999999</v>
      </c>
      <c r="D93" s="5">
        <v>-268.07673</v>
      </c>
      <c r="E93" s="5">
        <v>-268.110928</v>
      </c>
      <c r="F93" s="5">
        <v>-267.94032299999998</v>
      </c>
      <c r="G93" s="5">
        <v>-267.84537899999998</v>
      </c>
      <c r="H93" s="5">
        <v>-267.87957599999999</v>
      </c>
    </row>
    <row r="94" spans="1:8" x14ac:dyDescent="0.2">
      <c r="A94" t="s">
        <v>260</v>
      </c>
      <c r="B94" t="s">
        <v>261</v>
      </c>
      <c r="C94" s="5">
        <v>-269.48988200000002</v>
      </c>
      <c r="D94" s="5">
        <v>-269.36989699999998</v>
      </c>
      <c r="E94" s="5">
        <v>-269.40513600000003</v>
      </c>
      <c r="F94" s="5">
        <v>-269.27040199999999</v>
      </c>
      <c r="G94" s="5">
        <v>-269.150418</v>
      </c>
      <c r="H94" s="5">
        <v>-269.18565599999999</v>
      </c>
    </row>
    <row r="95" spans="1:8" x14ac:dyDescent="0.2">
      <c r="A95" t="s">
        <v>262</v>
      </c>
      <c r="B95" t="s">
        <v>263</v>
      </c>
      <c r="C95" s="5">
        <v>-230.07776000000001</v>
      </c>
      <c r="D95" s="5">
        <v>-229.987808</v>
      </c>
      <c r="E95" s="5">
        <v>-230.021602</v>
      </c>
      <c r="F95" s="5">
        <v>-229.88891699999999</v>
      </c>
      <c r="G95" s="5">
        <v>-229.79896500000001</v>
      </c>
      <c r="H95" s="5">
        <v>-229.83275900000001</v>
      </c>
    </row>
    <row r="96" spans="1:8" x14ac:dyDescent="0.2">
      <c r="A96" t="s">
        <v>264</v>
      </c>
      <c r="B96" t="s">
        <v>265</v>
      </c>
      <c r="C96" s="5">
        <v>-194.265604</v>
      </c>
      <c r="D96" s="5">
        <v>-194.15083999999999</v>
      </c>
      <c r="E96" s="5">
        <v>-194.18477300000001</v>
      </c>
      <c r="F96" s="5">
        <v>-194.102091</v>
      </c>
      <c r="G96" s="5">
        <v>-193.98732699999999</v>
      </c>
      <c r="H96" s="5">
        <v>-194.02126100000001</v>
      </c>
    </row>
    <row r="97" spans="1:8" x14ac:dyDescent="0.2">
      <c r="A97" t="s">
        <v>266</v>
      </c>
      <c r="B97" t="s">
        <v>267</v>
      </c>
      <c r="C97" s="5">
        <v>-151.51616100000001</v>
      </c>
      <c r="D97" s="5">
        <v>-151.48558700000001</v>
      </c>
      <c r="E97" s="5">
        <v>-151.51250200000001</v>
      </c>
      <c r="F97" s="5">
        <v>-151.40909099999999</v>
      </c>
      <c r="G97" s="5">
        <v>-151.37851800000001</v>
      </c>
      <c r="H97" s="5">
        <v>-151.40543199999999</v>
      </c>
    </row>
    <row r="98" spans="1:8" x14ac:dyDescent="0.2">
      <c r="A98" t="s">
        <v>268</v>
      </c>
      <c r="B98" t="s">
        <v>269</v>
      </c>
      <c r="C98" s="5">
        <v>-269.38423799999998</v>
      </c>
      <c r="D98" s="5">
        <v>-269.26499200000001</v>
      </c>
      <c r="E98" s="5">
        <v>-269.302209</v>
      </c>
      <c r="F98" s="5">
        <v>-269.16130500000003</v>
      </c>
      <c r="G98" s="5">
        <v>-269.042058</v>
      </c>
      <c r="H98" s="5">
        <v>-269.079275</v>
      </c>
    </row>
    <row r="99" spans="1:8" x14ac:dyDescent="0.2">
      <c r="A99" t="s">
        <v>270</v>
      </c>
      <c r="B99" t="s">
        <v>271</v>
      </c>
      <c r="C99" s="5">
        <v>-344.60548199999999</v>
      </c>
      <c r="D99" s="5">
        <v>-344.480999</v>
      </c>
      <c r="E99" s="5">
        <v>-344.52017000000001</v>
      </c>
      <c r="F99" s="5">
        <v>-344.32691299999999</v>
      </c>
      <c r="G99" s="5">
        <v>-344.20242999999999</v>
      </c>
      <c r="H99" s="5">
        <v>-344.241601</v>
      </c>
    </row>
    <row r="100" spans="1:8" x14ac:dyDescent="0.2">
      <c r="A100" t="s">
        <v>272</v>
      </c>
      <c r="B100" t="s">
        <v>273</v>
      </c>
      <c r="C100" s="5">
        <v>-230.79865599999999</v>
      </c>
      <c r="D100" s="5">
        <v>-230.71806799999999</v>
      </c>
      <c r="E100" s="5">
        <v>-230.750778</v>
      </c>
      <c r="F100" s="5">
        <v>-230.53898799999999</v>
      </c>
      <c r="G100" s="5">
        <v>-230.45840100000001</v>
      </c>
      <c r="H100" s="5">
        <v>-230.49111099999999</v>
      </c>
    </row>
    <row r="101" spans="1:8" x14ac:dyDescent="0.2">
      <c r="A101" t="s">
        <v>274</v>
      </c>
      <c r="B101" t="s">
        <v>275</v>
      </c>
      <c r="C101" s="5">
        <v>-233.25683100000001</v>
      </c>
      <c r="D101" s="5">
        <v>-233.129975</v>
      </c>
      <c r="E101" s="5">
        <v>-233.16753299999999</v>
      </c>
      <c r="F101" s="5">
        <v>-233.01203100000001</v>
      </c>
      <c r="G101" s="5">
        <v>-232.885175</v>
      </c>
      <c r="H101" s="5">
        <v>-232.922732</v>
      </c>
    </row>
    <row r="102" spans="1:8" x14ac:dyDescent="0.2">
      <c r="A102" t="s">
        <v>276</v>
      </c>
      <c r="B102" t="s">
        <v>277</v>
      </c>
      <c r="C102" s="5">
        <v>-232.12419499999999</v>
      </c>
      <c r="D102" s="5">
        <v>-232.018542</v>
      </c>
      <c r="E102" s="5">
        <v>-232.04913999999999</v>
      </c>
      <c r="F102" s="5">
        <v>-231.86964900000001</v>
      </c>
      <c r="G102" s="5">
        <v>-231.76399599999999</v>
      </c>
      <c r="H102" s="5">
        <v>-231.79459399999999</v>
      </c>
    </row>
    <row r="103" spans="1:8" x14ac:dyDescent="0.2">
      <c r="A103" t="s">
        <v>278</v>
      </c>
      <c r="B103" t="s">
        <v>279</v>
      </c>
      <c r="C103" s="5">
        <v>-232.01908</v>
      </c>
      <c r="D103" s="5">
        <v>-231.91619299999999</v>
      </c>
      <c r="E103" s="5">
        <v>-231.95426399999999</v>
      </c>
      <c r="F103" s="5">
        <v>-231.765029</v>
      </c>
      <c r="G103" s="5">
        <v>-231.66214299999999</v>
      </c>
      <c r="H103" s="5">
        <v>-231.70021299999999</v>
      </c>
    </row>
    <row r="104" spans="1:8" x14ac:dyDescent="0.2">
      <c r="A104" t="s">
        <v>280</v>
      </c>
      <c r="B104" t="s">
        <v>281</v>
      </c>
      <c r="C104" s="5">
        <v>-311.82174500000002</v>
      </c>
      <c r="D104" s="5">
        <v>-311.63219199999997</v>
      </c>
      <c r="E104" s="5">
        <v>-311.672551</v>
      </c>
      <c r="F104" s="5">
        <v>-311.50556899999998</v>
      </c>
      <c r="G104" s="5">
        <v>-311.31601599999999</v>
      </c>
      <c r="H104" s="5">
        <v>-311.35637500000001</v>
      </c>
    </row>
    <row r="105" spans="1:8" x14ac:dyDescent="0.2">
      <c r="A105" t="s">
        <v>282</v>
      </c>
      <c r="B105" t="s">
        <v>283</v>
      </c>
      <c r="C105" s="5">
        <v>-235.699569</v>
      </c>
      <c r="D105" s="5">
        <v>-235.52438000000001</v>
      </c>
      <c r="E105" s="5">
        <v>-235.56505999999999</v>
      </c>
      <c r="F105" s="5">
        <v>-235.47110900000001</v>
      </c>
      <c r="G105" s="5">
        <v>-235.29592</v>
      </c>
      <c r="H105" s="5">
        <v>-235.3366</v>
      </c>
    </row>
    <row r="106" spans="1:8" x14ac:dyDescent="0.2">
      <c r="A106" t="s">
        <v>284</v>
      </c>
      <c r="B106" t="s">
        <v>285</v>
      </c>
      <c r="C106" s="5">
        <v>-313.06467800000001</v>
      </c>
      <c r="D106" s="5">
        <v>-312.85089299999999</v>
      </c>
      <c r="E106" s="5">
        <v>-312.89171599999997</v>
      </c>
      <c r="F106" s="5">
        <v>-312.75636800000001</v>
      </c>
      <c r="G106" s="5">
        <v>-312.54258199999998</v>
      </c>
      <c r="H106" s="5">
        <v>-312.58340600000002</v>
      </c>
    </row>
    <row r="107" spans="1:8" x14ac:dyDescent="0.2">
      <c r="A107" t="s">
        <v>286</v>
      </c>
      <c r="B107" t="s">
        <v>287</v>
      </c>
      <c r="C107" s="5">
        <v>-234.464438</v>
      </c>
      <c r="D107" s="5">
        <v>-234.31285199999999</v>
      </c>
      <c r="E107" s="5">
        <v>-234.35349299999999</v>
      </c>
      <c r="F107" s="5">
        <v>-234.227341</v>
      </c>
      <c r="G107" s="5">
        <v>-234.07575499999999</v>
      </c>
      <c r="H107" s="5">
        <v>-234.11639600000001</v>
      </c>
    </row>
    <row r="108" spans="1:8" x14ac:dyDescent="0.2">
      <c r="A108" t="s">
        <v>288</v>
      </c>
      <c r="B108" t="s">
        <v>289</v>
      </c>
      <c r="C108" s="5">
        <v>-314.29094700000002</v>
      </c>
      <c r="D108" s="5">
        <v>-314.05248799999998</v>
      </c>
      <c r="E108" s="5">
        <v>-314.09318500000001</v>
      </c>
      <c r="F108" s="5">
        <v>-313.99082900000002</v>
      </c>
      <c r="G108" s="5">
        <v>-313.75236999999998</v>
      </c>
      <c r="H108" s="5">
        <v>-313.79306700000001</v>
      </c>
    </row>
    <row r="109" spans="1:8" x14ac:dyDescent="0.2">
      <c r="A109" t="s">
        <v>290</v>
      </c>
      <c r="B109" t="s">
        <v>291</v>
      </c>
      <c r="C109" s="5">
        <v>-236.92362399999999</v>
      </c>
      <c r="D109" s="5">
        <v>-236.724098</v>
      </c>
      <c r="E109" s="5">
        <v>-236.76460900000001</v>
      </c>
      <c r="F109" s="5">
        <v>-236.703642</v>
      </c>
      <c r="G109" s="5">
        <v>-236.50411600000001</v>
      </c>
      <c r="H109" s="5">
        <v>-236.54462699999999</v>
      </c>
    </row>
    <row r="110" spans="1:8" x14ac:dyDescent="0.2">
      <c r="A110" t="s">
        <v>292</v>
      </c>
      <c r="B110" t="s">
        <v>293</v>
      </c>
      <c r="C110" s="5">
        <v>-313.04269399999998</v>
      </c>
      <c r="D110" s="5">
        <v>-312.83126199999998</v>
      </c>
      <c r="E110" s="5">
        <v>-312.87809900000002</v>
      </c>
      <c r="F110" s="5">
        <v>-312.73069199999998</v>
      </c>
      <c r="G110" s="5">
        <v>-312.51925999999997</v>
      </c>
      <c r="H110" s="5">
        <v>-312.56609700000001</v>
      </c>
    </row>
    <row r="111" spans="1:8" x14ac:dyDescent="0.2">
      <c r="A111" t="s">
        <v>294</v>
      </c>
      <c r="B111" t="s">
        <v>295</v>
      </c>
      <c r="C111" s="5">
        <v>-116.551614</v>
      </c>
      <c r="D111" s="5">
        <v>-116.491187</v>
      </c>
      <c r="E111" s="5">
        <v>-116.518755</v>
      </c>
      <c r="F111" s="5">
        <v>-116.430896</v>
      </c>
      <c r="G111" s="5">
        <v>-116.370469</v>
      </c>
      <c r="H111" s="5">
        <v>-116.398037</v>
      </c>
    </row>
    <row r="112" spans="1:8" x14ac:dyDescent="0.2">
      <c r="A112" t="s">
        <v>296</v>
      </c>
      <c r="B112" t="s">
        <v>297</v>
      </c>
      <c r="C112" s="5">
        <v>-155.879064</v>
      </c>
      <c r="D112" s="5">
        <v>-155.787555</v>
      </c>
      <c r="E112" s="5">
        <v>-155.81794099999999</v>
      </c>
      <c r="F112" s="5">
        <v>-155.72187099999999</v>
      </c>
      <c r="G112" s="5">
        <v>-155.63036199999999</v>
      </c>
      <c r="H112" s="5">
        <v>-155.66074800000001</v>
      </c>
    </row>
    <row r="113" spans="1:8" x14ac:dyDescent="0.2">
      <c r="A113" t="s">
        <v>298</v>
      </c>
      <c r="B113" t="s">
        <v>299</v>
      </c>
      <c r="C113" s="5">
        <v>-195.20952</v>
      </c>
      <c r="D113" s="5">
        <v>-195.086691</v>
      </c>
      <c r="E113" s="5">
        <v>-195.11956499999999</v>
      </c>
      <c r="F113" s="5">
        <v>-195.01433399999999</v>
      </c>
      <c r="G113" s="5">
        <v>-194.891505</v>
      </c>
      <c r="H113" s="5">
        <v>-194.92437899999999</v>
      </c>
    </row>
    <row r="114" spans="1:8" x14ac:dyDescent="0.2">
      <c r="A114" t="s">
        <v>300</v>
      </c>
      <c r="B114" t="s">
        <v>301</v>
      </c>
      <c r="C114" s="5">
        <v>-315.500944</v>
      </c>
      <c r="D114" s="5">
        <v>-315.24149</v>
      </c>
      <c r="E114" s="5">
        <v>-315.28847400000001</v>
      </c>
      <c r="F114" s="5">
        <v>-315.20612899999998</v>
      </c>
      <c r="G114" s="5">
        <v>-314.94667500000003</v>
      </c>
      <c r="H114" s="5">
        <v>-314.99365999999998</v>
      </c>
    </row>
    <row r="115" spans="1:8" x14ac:dyDescent="0.2">
      <c r="A115" t="s">
        <v>302</v>
      </c>
      <c r="B115" t="s">
        <v>303</v>
      </c>
      <c r="C115" s="5">
        <v>-235.701539</v>
      </c>
      <c r="D115" s="5">
        <v>-235.52664200000001</v>
      </c>
      <c r="E115" s="5">
        <v>-235.56737100000001</v>
      </c>
      <c r="F115" s="5">
        <v>-235.47300000000001</v>
      </c>
      <c r="G115" s="5">
        <v>-235.298104</v>
      </c>
      <c r="H115" s="5">
        <v>-235.338832</v>
      </c>
    </row>
    <row r="116" spans="1:8" x14ac:dyDescent="0.2">
      <c r="A116" t="s">
        <v>304</v>
      </c>
      <c r="B116" t="s">
        <v>305</v>
      </c>
      <c r="C116" s="5">
        <v>-233.26480799999999</v>
      </c>
      <c r="D116" s="5">
        <v>-233.138138</v>
      </c>
      <c r="E116" s="5">
        <v>-233.175116</v>
      </c>
      <c r="F116" s="5">
        <v>-233.01896199999999</v>
      </c>
      <c r="G116" s="5">
        <v>-232.892291</v>
      </c>
      <c r="H116" s="5">
        <v>-232.92926900000001</v>
      </c>
    </row>
    <row r="117" spans="1:8" x14ac:dyDescent="0.2">
      <c r="A117" t="s">
        <v>306</v>
      </c>
      <c r="B117" t="s">
        <v>307</v>
      </c>
      <c r="C117" s="5">
        <v>-193.86120500000001</v>
      </c>
      <c r="D117" s="5">
        <v>-193.76313999999999</v>
      </c>
      <c r="E117" s="5">
        <v>-193.79625100000001</v>
      </c>
      <c r="F117" s="5">
        <v>-193.66220100000001</v>
      </c>
      <c r="G117" s="5">
        <v>-193.56413599999999</v>
      </c>
      <c r="H117" s="5">
        <v>-193.59724700000001</v>
      </c>
    </row>
    <row r="118" spans="1:8" x14ac:dyDescent="0.2">
      <c r="A118" t="s">
        <v>308</v>
      </c>
      <c r="B118" t="s">
        <v>309</v>
      </c>
      <c r="C118" s="5">
        <v>-233.20474300000001</v>
      </c>
      <c r="D118" s="5">
        <v>-233.07613799999999</v>
      </c>
      <c r="E118" s="5">
        <v>-233.11109099999999</v>
      </c>
      <c r="F118" s="5">
        <v>-232.96487500000001</v>
      </c>
      <c r="G118" s="5">
        <v>-232.83627000000001</v>
      </c>
      <c r="H118" s="5">
        <v>-232.87122299999999</v>
      </c>
    </row>
    <row r="119" spans="1:8" x14ac:dyDescent="0.2">
      <c r="A119" t="s">
        <v>310</v>
      </c>
      <c r="B119" t="s">
        <v>311</v>
      </c>
      <c r="C119" s="5">
        <v>-234.50605899999999</v>
      </c>
      <c r="D119" s="5">
        <v>-234.35269600000001</v>
      </c>
      <c r="E119" s="5">
        <v>-234.387102</v>
      </c>
      <c r="F119" s="5">
        <v>-234.272966</v>
      </c>
      <c r="G119" s="5">
        <v>-234.11960300000001</v>
      </c>
      <c r="H119" s="5">
        <v>-234.154009</v>
      </c>
    </row>
    <row r="120" spans="1:8" x14ac:dyDescent="0.2">
      <c r="A120" t="s">
        <v>312</v>
      </c>
      <c r="B120" t="s">
        <v>313</v>
      </c>
      <c r="C120" s="5">
        <v>-273.788926</v>
      </c>
      <c r="D120" s="5">
        <v>-273.60540400000002</v>
      </c>
      <c r="E120" s="5">
        <v>-273.64322399999998</v>
      </c>
      <c r="F120" s="5">
        <v>-273.51803000000001</v>
      </c>
      <c r="G120" s="5">
        <v>-273.33450800000003</v>
      </c>
      <c r="H120" s="5">
        <v>-273.37232899999998</v>
      </c>
    </row>
    <row r="121" spans="1:8" x14ac:dyDescent="0.2">
      <c r="A121" t="s">
        <v>314</v>
      </c>
      <c r="B121" t="s">
        <v>315</v>
      </c>
      <c r="C121" s="5">
        <v>-272.518643</v>
      </c>
      <c r="D121" s="5">
        <v>-272.35950100000002</v>
      </c>
      <c r="E121" s="5">
        <v>-272.39702599999998</v>
      </c>
      <c r="F121" s="5">
        <v>-272.24064700000002</v>
      </c>
      <c r="G121" s="5">
        <v>-272.08150499999999</v>
      </c>
      <c r="H121" s="5">
        <v>-272.11903100000001</v>
      </c>
    </row>
    <row r="122" spans="1:8" x14ac:dyDescent="0.2">
      <c r="A122" t="s">
        <v>316</v>
      </c>
      <c r="B122" s="1" t="s">
        <v>317</v>
      </c>
      <c r="C122" s="5">
        <v>-351.11779999999999</v>
      </c>
      <c r="D122" s="5">
        <v>-350.897876</v>
      </c>
      <c r="E122" s="5">
        <v>-350.93976400000003</v>
      </c>
      <c r="F122" s="5">
        <v>-350.76400699999999</v>
      </c>
      <c r="G122" s="5">
        <v>-350.544083</v>
      </c>
      <c r="H122" s="5">
        <v>-350.58597099999997</v>
      </c>
    </row>
    <row r="123" spans="1:8" x14ac:dyDescent="0.2">
      <c r="A123" t="s">
        <v>318</v>
      </c>
      <c r="B123" s="1" t="s">
        <v>319</v>
      </c>
      <c r="C123" s="5">
        <v>-390.40905099999998</v>
      </c>
      <c r="D123" s="5">
        <v>-390.15900900000003</v>
      </c>
      <c r="E123" s="5">
        <v>-390.20428099999998</v>
      </c>
      <c r="F123" s="5">
        <v>-390.01729399999999</v>
      </c>
      <c r="G123" s="5">
        <v>-389.76725199999998</v>
      </c>
      <c r="H123" s="5">
        <v>-389.812524</v>
      </c>
    </row>
    <row r="124" spans="1:8" x14ac:dyDescent="0.2">
      <c r="A124" t="s">
        <v>320</v>
      </c>
      <c r="B124" t="s">
        <v>321</v>
      </c>
      <c r="C124" s="5">
        <v>-352.355932</v>
      </c>
      <c r="D124" s="5">
        <v>-352.11188700000002</v>
      </c>
      <c r="E124" s="5">
        <v>-352.15461499999998</v>
      </c>
      <c r="F124" s="5">
        <v>-352.00992100000002</v>
      </c>
      <c r="G124" s="5">
        <v>-351.76587599999999</v>
      </c>
      <c r="H124" s="5">
        <v>-351.808604</v>
      </c>
    </row>
    <row r="125" spans="1:8" x14ac:dyDescent="0.2">
      <c r="A125" t="s">
        <v>322</v>
      </c>
      <c r="B125" t="s">
        <v>323</v>
      </c>
      <c r="C125" s="5">
        <v>-391.64080100000001</v>
      </c>
      <c r="D125" s="5">
        <v>-391.36637400000001</v>
      </c>
      <c r="E125" s="5">
        <v>-391.41109699999998</v>
      </c>
      <c r="F125" s="5">
        <v>-391.25829499999998</v>
      </c>
      <c r="G125" s="5">
        <v>-390.98386799999997</v>
      </c>
      <c r="H125" s="5">
        <v>-391.02859100000001</v>
      </c>
    </row>
    <row r="126" spans="1:8" x14ac:dyDescent="0.2">
      <c r="A126" t="s">
        <v>324</v>
      </c>
      <c r="B126" t="s">
        <v>325</v>
      </c>
      <c r="C126" s="5">
        <v>-275.00766700000003</v>
      </c>
      <c r="D126" s="5">
        <v>-274.79948200000001</v>
      </c>
      <c r="E126" s="5">
        <v>-274.83720499999998</v>
      </c>
      <c r="F126" s="5">
        <v>-274.74508300000002</v>
      </c>
      <c r="G126" s="5">
        <v>-274.53689800000001</v>
      </c>
      <c r="H126" s="5">
        <v>-274.57462099999998</v>
      </c>
    </row>
    <row r="131" spans="1:9" x14ac:dyDescent="0.2">
      <c r="A131" s="3" t="s">
        <v>379</v>
      </c>
      <c r="B131" s="3"/>
      <c r="C131" s="14" t="s">
        <v>326</v>
      </c>
      <c r="D131" s="14"/>
      <c r="E131" s="14"/>
      <c r="F131" s="14" t="s">
        <v>327</v>
      </c>
      <c r="G131" s="14"/>
      <c r="H131" s="14"/>
    </row>
    <row r="132" spans="1:9" x14ac:dyDescent="0.2">
      <c r="A132" s="3" t="s">
        <v>328</v>
      </c>
      <c r="B132" s="3" t="s">
        <v>329</v>
      </c>
      <c r="C132" s="3" t="s">
        <v>330</v>
      </c>
      <c r="D132" s="3" t="s">
        <v>331</v>
      </c>
      <c r="E132" s="3" t="s">
        <v>332</v>
      </c>
      <c r="F132" s="3" t="s">
        <v>330</v>
      </c>
      <c r="G132" s="3" t="s">
        <v>331</v>
      </c>
      <c r="H132" s="3" t="s">
        <v>332</v>
      </c>
      <c r="I132" s="3" t="s">
        <v>44</v>
      </c>
    </row>
    <row r="133" spans="1:9" x14ac:dyDescent="0.2">
      <c r="A133" t="s">
        <v>333</v>
      </c>
      <c r="B133" t="s">
        <v>334</v>
      </c>
      <c r="C133" s="2">
        <f>((C26+C25)-(C24+C24+C3))*627.509</f>
        <v>-29.643525159992443</v>
      </c>
      <c r="D133" s="2">
        <f t="shared" ref="D133:G133" si="0">((D26+D25)-(D24+D24+D3))*627.509</f>
        <v>-27.334292039972858</v>
      </c>
      <c r="E133" s="2">
        <f t="shared" si="0"/>
        <v>-18.519673117005372</v>
      </c>
      <c r="F133" s="2">
        <f t="shared" si="0"/>
        <v>-30.62055667298689</v>
      </c>
      <c r="G133" s="2">
        <f t="shared" si="0"/>
        <v>-28.310696044004558</v>
      </c>
      <c r="H133" s="2">
        <f>((H26+H25)-(H24+H24+H3))*627.509</f>
        <v>-19.495449612002986</v>
      </c>
      <c r="I133">
        <v>4.5999999999999999E-2</v>
      </c>
    </row>
    <row r="134" spans="1:9" x14ac:dyDescent="0.2">
      <c r="A134" t="s">
        <v>335</v>
      </c>
      <c r="B134" t="s">
        <v>334</v>
      </c>
      <c r="C134" s="2">
        <f>((2*C26)-(C4+2*C24))*627.509</f>
        <v>-28.379722034008633</v>
      </c>
      <c r="D134" s="2">
        <f t="shared" ref="D134:H134" si="1">((2*D26)-(D4+2*D24))*627.509</f>
        <v>-26.179675479998732</v>
      </c>
      <c r="E134" s="2">
        <f t="shared" si="1"/>
        <v>-16.86806942900191</v>
      </c>
      <c r="F134" s="2">
        <f t="shared" si="1"/>
        <v>-28.606252783007413</v>
      </c>
      <c r="G134" s="2">
        <f t="shared" si="1"/>
        <v>-26.406833737995932</v>
      </c>
      <c r="H134" s="2">
        <f t="shared" si="1"/>
        <v>-17.093345159968187</v>
      </c>
      <c r="I134">
        <v>2.9000000000000001E-2</v>
      </c>
    </row>
    <row r="135" spans="1:9" x14ac:dyDescent="0.2">
      <c r="A135" t="s">
        <v>336</v>
      </c>
      <c r="B135" t="s">
        <v>334</v>
      </c>
      <c r="C135" s="2">
        <f>((C4+C27)-(C5+2*C26))*627.509</f>
        <v>-41.006458131982278</v>
      </c>
      <c r="D135" s="2">
        <f t="shared" ref="D135:H135" si="2">((D4+D27)-(D5+2*D26))*627.509</f>
        <v>-38.311306977009629</v>
      </c>
      <c r="E135" s="2">
        <f t="shared" si="2"/>
        <v>-25.85462581803467</v>
      </c>
      <c r="F135" s="2">
        <f t="shared" si="2"/>
        <v>-42.875807443042376</v>
      </c>
      <c r="G135" s="2">
        <f t="shared" si="2"/>
        <v>-40.178773761003136</v>
      </c>
      <c r="H135" s="2">
        <f t="shared" si="2"/>
        <v>-27.72460263798617</v>
      </c>
      <c r="I135">
        <v>0.125</v>
      </c>
    </row>
    <row r="136" spans="1:9" x14ac:dyDescent="0.2">
      <c r="A136" t="s">
        <v>336</v>
      </c>
      <c r="B136" t="s">
        <v>337</v>
      </c>
      <c r="C136" s="2">
        <f>((C28+C29)-(C5+2*C25))*627.509</f>
        <v>-40.82699055800736</v>
      </c>
      <c r="D136" s="2">
        <f t="shared" ref="D136:H136" si="3">((D28+D29)-(D5+2*D25))*627.509</f>
        <v>-38.127446840010123</v>
      </c>
      <c r="E136" s="2">
        <f t="shared" si="3"/>
        <v>-26.70176296800037</v>
      </c>
      <c r="F136" s="2">
        <f t="shared" si="3"/>
        <v>-41.594434065031585</v>
      </c>
      <c r="G136" s="2">
        <f t="shared" si="3"/>
        <v>-38.895517856032768</v>
      </c>
      <c r="H136" s="2">
        <f t="shared" si="3"/>
        <v>-27.469833984023015</v>
      </c>
      <c r="I136">
        <v>5.7000000000000002E-2</v>
      </c>
    </row>
    <row r="137" spans="1:9" x14ac:dyDescent="0.2">
      <c r="A137" t="s">
        <v>338</v>
      </c>
      <c r="B137" t="s">
        <v>334</v>
      </c>
      <c r="C137" s="2">
        <f>((C30+C27)-(C6+2*C26))*627.509</f>
        <v>-49.752678574015448</v>
      </c>
      <c r="D137" s="2">
        <f t="shared" ref="D137:H137" si="4">((D30+D27)-(D6+2*D26))*627.509</f>
        <v>-46.886844971010021</v>
      </c>
      <c r="E137" s="2">
        <f t="shared" si="4"/>
        <v>-35.09030328004485</v>
      </c>
      <c r="F137" s="2">
        <f t="shared" si="4"/>
        <v>-51.015226681966759</v>
      </c>
      <c r="G137" s="2">
        <f t="shared" si="4"/>
        <v>-48.148138061000168</v>
      </c>
      <c r="H137" s="2">
        <f t="shared" si="4"/>
        <v>-36.35285138803183</v>
      </c>
      <c r="I137">
        <v>8.1000000000000003E-2</v>
      </c>
    </row>
    <row r="138" spans="1:9" x14ac:dyDescent="0.2">
      <c r="A138" t="s">
        <v>338</v>
      </c>
      <c r="B138" t="s">
        <v>337</v>
      </c>
      <c r="C138" s="2">
        <f>((C31+C29)-(C6+2*C25))*627.509</f>
        <v>-30.618674145991644</v>
      </c>
      <c r="D138" s="2">
        <f t="shared" ref="D138:H138" si="5">((D31+D29)-(D6+2*D25))*627.509</f>
        <v>-28.290615756019584</v>
      </c>
      <c r="E138" s="2">
        <f t="shared" si="5"/>
        <v>-17.067617290997475</v>
      </c>
      <c r="F138" s="2">
        <f t="shared" si="5"/>
        <v>-31.687321973004469</v>
      </c>
      <c r="G138" s="2">
        <f t="shared" si="5"/>
        <v>-29.361146109991989</v>
      </c>
      <c r="H138" s="2">
        <f t="shared" si="5"/>
        <v>-18.137520135971464</v>
      </c>
      <c r="I138">
        <v>5.7000000000000002E-2</v>
      </c>
    </row>
    <row r="139" spans="1:9" x14ac:dyDescent="0.2">
      <c r="A139" t="s">
        <v>338</v>
      </c>
      <c r="B139" t="s">
        <v>339</v>
      </c>
      <c r="C139" s="2">
        <f>((C32+C29)-(C6+2*C25))*627.509</f>
        <v>-29.75020169000847</v>
      </c>
      <c r="D139" s="2">
        <f t="shared" ref="D139:H139" si="6">((D32+D29)-(D6+2*D25))*627.509</f>
        <v>-27.585923149015276</v>
      </c>
      <c r="E139" s="2">
        <f t="shared" si="6"/>
        <v>-17.045026967018842</v>
      </c>
      <c r="F139" s="2">
        <f t="shared" si="6"/>
        <v>-29.934061827007973</v>
      </c>
      <c r="G139" s="2">
        <f t="shared" si="6"/>
        <v>-27.771038303975942</v>
      </c>
      <c r="H139" s="2">
        <f t="shared" si="6"/>
        <v>-17.229514612981092</v>
      </c>
      <c r="I139">
        <v>0.03</v>
      </c>
    </row>
    <row r="140" spans="1:9" x14ac:dyDescent="0.2">
      <c r="A140" t="s">
        <v>338</v>
      </c>
      <c r="B140" t="s">
        <v>340</v>
      </c>
      <c r="C140" s="2">
        <f>((C33+C26)-(C6+2*C24))*627.509</f>
        <v>-29.340438313008601</v>
      </c>
      <c r="D140" s="2">
        <f t="shared" ref="D140:H140" si="7">((D33+D26)-(D6+2*D24))*627.509</f>
        <v>-27.125331543001057</v>
      </c>
      <c r="E140" s="2">
        <f t="shared" si="7"/>
        <v>-18.369070956993237</v>
      </c>
      <c r="F140" s="2">
        <f t="shared" si="7"/>
        <v>-29.125202726016973</v>
      </c>
      <c r="G140" s="2">
        <f t="shared" si="7"/>
        <v>-26.910095956009428</v>
      </c>
      <c r="H140" s="2">
        <f t="shared" si="7"/>
        <v>-18.152580352004779</v>
      </c>
      <c r="I140">
        <v>3.3000000000000002E-2</v>
      </c>
    </row>
    <row r="141" spans="1:9" x14ac:dyDescent="0.2">
      <c r="A141" t="s">
        <v>341</v>
      </c>
      <c r="B141" t="s">
        <v>334</v>
      </c>
      <c r="C141" s="2">
        <f>((C34+C27)-(C7+2*C26))*627.509</f>
        <v>-54.617128342004285</v>
      </c>
      <c r="D141" s="2">
        <f t="shared" ref="D141:H141" si="8">((D34+D27)-(D7+2*D26))*627.509</f>
        <v>-51.697328965028106</v>
      </c>
      <c r="E141" s="2">
        <f t="shared" si="8"/>
        <v>-38.906185509005837</v>
      </c>
      <c r="F141" s="2">
        <f t="shared" si="8"/>
        <v>-55.464265492005659</v>
      </c>
      <c r="G141" s="2">
        <f t="shared" si="8"/>
        <v>-52.543211097032639</v>
      </c>
      <c r="H141" s="2">
        <f t="shared" si="8"/>
        <v>-39.75269515000879</v>
      </c>
      <c r="I141">
        <v>4.4999999999999998E-2</v>
      </c>
    </row>
    <row r="142" spans="1:9" x14ac:dyDescent="0.2">
      <c r="A142" t="s">
        <v>341</v>
      </c>
      <c r="B142" t="s">
        <v>337</v>
      </c>
      <c r="C142" s="2">
        <f>((C35+C29)-(C7+2*C25))*627.509</f>
        <v>-30.203263188006034</v>
      </c>
      <c r="D142" s="2">
        <f t="shared" ref="D142:H142" si="9">((D35+D29)-(D7+2*D25))*627.509</f>
        <v>-27.962428548992104</v>
      </c>
      <c r="E142" s="2">
        <f t="shared" si="9"/>
        <v>-17.616060156968242</v>
      </c>
      <c r="F142" s="2">
        <f t="shared" si="9"/>
        <v>-30.771786341997441</v>
      </c>
      <c r="G142" s="2">
        <f t="shared" si="9"/>
        <v>-28.531579211981928</v>
      </c>
      <c r="H142" s="2">
        <f t="shared" si="9"/>
        <v>-18.184583310959649</v>
      </c>
      <c r="I142">
        <v>2.9000000000000001E-2</v>
      </c>
    </row>
    <row r="143" spans="1:9" x14ac:dyDescent="0.2">
      <c r="A143" t="s">
        <v>341</v>
      </c>
      <c r="B143" t="s">
        <v>339</v>
      </c>
      <c r="C143" s="2">
        <f>((C36+C26)-(C7+2*C24))*627.509</f>
        <v>-30.212675823017936</v>
      </c>
      <c r="D143" s="2">
        <f t="shared" ref="D143:H143" si="10">((D36+D26)-(D7+2*D24))*627.509</f>
        <v>-27.940465733976215</v>
      </c>
      <c r="E143" s="2">
        <f t="shared" si="10"/>
        <v>-18.889903426998043</v>
      </c>
      <c r="F143" s="2">
        <f t="shared" si="10"/>
        <v>-30.589181223030437</v>
      </c>
      <c r="G143" s="2">
        <f t="shared" si="10"/>
        <v>-28.316343625025969</v>
      </c>
      <c r="H143" s="2">
        <f t="shared" si="10"/>
        <v>-19.265153809013711</v>
      </c>
      <c r="I143">
        <v>2.8000000000000001E-2</v>
      </c>
    </row>
    <row r="144" spans="1:9" x14ac:dyDescent="0.2">
      <c r="A144" t="s">
        <v>342</v>
      </c>
      <c r="B144" t="s">
        <v>334</v>
      </c>
      <c r="C144" s="2">
        <f>((C34+C27)-(C8+2*C26))*627.509</f>
        <v>-35.127326310987044</v>
      </c>
      <c r="D144" s="2">
        <f t="shared" ref="D144:H144" si="11">((D34+D27)-(D8+2*D26))*627.509</f>
        <v>-32.750322218995883</v>
      </c>
      <c r="E144" s="2">
        <f t="shared" si="11"/>
        <v>-19.706920145039792</v>
      </c>
      <c r="F144" s="2">
        <f t="shared" si="11"/>
        <v>-36.642760546013271</v>
      </c>
      <c r="G144" s="2">
        <f t="shared" si="11"/>
        <v>-34.263873926955526</v>
      </c>
      <c r="H144" s="2">
        <f t="shared" si="11"/>
        <v>-21.221726870996267</v>
      </c>
      <c r="I144">
        <v>6.9000000000000006E-2</v>
      </c>
    </row>
    <row r="145" spans="1:9" x14ac:dyDescent="0.2">
      <c r="A145" t="s">
        <v>342</v>
      </c>
      <c r="B145" t="s">
        <v>337</v>
      </c>
      <c r="C145" s="2">
        <f>((C37+C29)-(C8+2*C25))*627.509</f>
        <v>-29.846210566980091</v>
      </c>
      <c r="D145" s="2">
        <f t="shared" ref="D145:H145" si="12">((D37+D29)-(D8+2*D25))*627.509</f>
        <v>-27.433438462007896</v>
      </c>
      <c r="E145" s="2">
        <f t="shared" si="12"/>
        <v>-16.346609449998688</v>
      </c>
      <c r="F145" s="2">
        <f t="shared" si="12"/>
        <v>-31.180294701036146</v>
      </c>
      <c r="G145" s="2">
        <f t="shared" si="12"/>
        <v>-28.767522595992613</v>
      </c>
      <c r="H145" s="2">
        <f t="shared" si="12"/>
        <v>-17.681321092981822</v>
      </c>
      <c r="I145">
        <v>5.7000000000000002E-2</v>
      </c>
    </row>
    <row r="146" spans="1:9" x14ac:dyDescent="0.2">
      <c r="A146" t="s">
        <v>342</v>
      </c>
      <c r="B146" t="s">
        <v>339</v>
      </c>
      <c r="C146" s="2">
        <f>((C38+C29)-(C8+2*C25))*627.509</f>
        <v>-8.7995587069698384</v>
      </c>
      <c r="D146" s="2">
        <f t="shared" ref="D146:H146" si="13">((D38+D29)-(D8+2*D25))*627.509</f>
        <v>-7.2496114769950761</v>
      </c>
      <c r="E146" s="2">
        <f t="shared" si="13"/>
        <v>2.793670068009273</v>
      </c>
      <c r="F146" s="2">
        <f t="shared" si="13"/>
        <v>-9.2752105290173752</v>
      </c>
      <c r="G146" s="2">
        <f t="shared" si="13"/>
        <v>-7.7252632990069428</v>
      </c>
      <c r="H146" s="2">
        <f t="shared" si="13"/>
        <v>2.3180182459974068</v>
      </c>
      <c r="I146">
        <v>3.2000000000000001E-2</v>
      </c>
    </row>
    <row r="147" spans="1:9" x14ac:dyDescent="0.2">
      <c r="A147" t="s">
        <v>342</v>
      </c>
      <c r="B147" t="s">
        <v>340</v>
      </c>
      <c r="C147" s="2">
        <f>((C39+C26)-(C8+2*C24))*627.509</f>
        <v>-8.6746844159997583</v>
      </c>
      <c r="D147" s="2">
        <f t="shared" ref="D147:H147" si="14">((D39+D26)-(D8+2*D24))*627.509</f>
        <v>-7.0149231110168913</v>
      </c>
      <c r="E147" s="2">
        <f t="shared" si="14"/>
        <v>1.4577034070293073</v>
      </c>
      <c r="F147" s="2">
        <f t="shared" si="14"/>
        <v>-8.7374353160196758</v>
      </c>
      <c r="G147" s="2">
        <f t="shared" si="14"/>
        <v>-7.0764189930399777</v>
      </c>
      <c r="H147" s="2">
        <f t="shared" si="14"/>
        <v>1.3962075250062209</v>
      </c>
      <c r="I147">
        <v>3.1E-2</v>
      </c>
    </row>
    <row r="148" spans="1:9" x14ac:dyDescent="0.2">
      <c r="A148" t="s">
        <v>343</v>
      </c>
      <c r="B148" t="s">
        <v>334</v>
      </c>
      <c r="C148" s="2">
        <f>((C42+C40)-(C9+2*C41))*627.509</f>
        <v>-27.693227187958378</v>
      </c>
      <c r="D148" s="2">
        <f t="shared" ref="D148:H148" si="15">((D42+D40)-(D9+2*D41))*627.509</f>
        <v>-25.384621577008545</v>
      </c>
      <c r="E148" s="2">
        <f t="shared" si="15"/>
        <v>-9.6278705869830681</v>
      </c>
      <c r="F148" s="2">
        <f t="shared" si="15"/>
        <v>-30.495054873054062</v>
      </c>
      <c r="G148" s="2">
        <f t="shared" si="15"/>
        <v>-28.187076771031307</v>
      </c>
      <c r="H148" s="2">
        <f t="shared" si="15"/>
        <v>-12.429698272007416</v>
      </c>
      <c r="I148">
        <v>0.16700000000000001</v>
      </c>
    </row>
    <row r="149" spans="1:9" x14ac:dyDescent="0.2">
      <c r="A149" t="s">
        <v>343</v>
      </c>
      <c r="B149" t="s">
        <v>337</v>
      </c>
      <c r="C149" s="2">
        <f>((C43+C44)-(C9+C24+C41))*627.509</f>
        <v>-35.178154540001394</v>
      </c>
      <c r="D149" s="2">
        <f t="shared" ref="D149:H149" si="16">((D43+D44)-(D9+D24+D41))*627.509</f>
        <v>-33.718568605976841</v>
      </c>
      <c r="E149" s="2">
        <f t="shared" si="16"/>
        <v>-23.780081063957599</v>
      </c>
      <c r="F149" s="2">
        <f t="shared" si="16"/>
        <v>-34.136489600027453</v>
      </c>
      <c r="G149" s="2">
        <f t="shared" si="16"/>
        <v>-32.677531175036982</v>
      </c>
      <c r="H149" s="2">
        <f t="shared" si="16"/>
        <v>-22.738416123983658</v>
      </c>
      <c r="I149">
        <v>6.2E-2</v>
      </c>
    </row>
    <row r="150" spans="1:9" x14ac:dyDescent="0.2">
      <c r="A150" t="s">
        <v>344</v>
      </c>
      <c r="B150" t="s">
        <v>334</v>
      </c>
      <c r="C150" s="2">
        <f>((C45+C42)-(C10+2*C41))*627.509</f>
        <v>-39.075612938934768</v>
      </c>
      <c r="D150" s="2">
        <f t="shared" ref="D150:H150" si="17">((D45+D42)-(D10+2*D41))*627.509</f>
        <v>-36.032821798055089</v>
      </c>
      <c r="E150" s="2">
        <f t="shared" si="17"/>
        <v>-20.227125106010512</v>
      </c>
      <c r="F150" s="2">
        <f t="shared" si="17"/>
        <v>-42.268378731077853</v>
      </c>
      <c r="G150" s="2">
        <f t="shared" si="17"/>
        <v>-39.224960080985745</v>
      </c>
      <c r="H150" s="2">
        <f t="shared" si="17"/>
        <v>-23.419890898010916</v>
      </c>
      <c r="I150">
        <v>0.16300000000000001</v>
      </c>
    </row>
    <row r="151" spans="1:9" x14ac:dyDescent="0.2">
      <c r="A151" t="s">
        <v>344</v>
      </c>
      <c r="B151" t="s">
        <v>337</v>
      </c>
      <c r="C151" s="2">
        <f>((C46+C44)-(C10+C24+C41))*627.509</f>
        <v>-42.425255981002806</v>
      </c>
      <c r="D151" s="2">
        <f t="shared" ref="D151:H151" si="18">((D46+D44)-(D10+D24+D41))*627.509</f>
        <v>-40.258467404015946</v>
      </c>
      <c r="E151" s="2">
        <f t="shared" si="18"/>
        <v>-29.10386741996383</v>
      </c>
      <c r="F151" s="2">
        <f t="shared" si="18"/>
        <v>-43.185169380010379</v>
      </c>
      <c r="G151" s="2">
        <f t="shared" si="18"/>
        <v>-41.017753294025106</v>
      </c>
      <c r="H151" s="2">
        <f t="shared" si="18"/>
        <v>-29.863153309972983</v>
      </c>
      <c r="I151">
        <v>6.3E-2</v>
      </c>
    </row>
    <row r="152" spans="1:9" x14ac:dyDescent="0.2">
      <c r="A152" t="s">
        <v>344</v>
      </c>
      <c r="B152" t="s">
        <v>339</v>
      </c>
      <c r="C152" s="2">
        <f>((C47+C44)-(C10+C24+C41))*627.509</f>
        <v>-11.054826052947329</v>
      </c>
      <c r="D152" s="2">
        <f t="shared" ref="D152:H152" si="19">((D47+D44)-(D10+D24+D41))*627.509</f>
        <v>-9.7514898599919881</v>
      </c>
      <c r="E152" s="2">
        <f t="shared" si="19"/>
        <v>-8.7851259778196893E-3</v>
      </c>
      <c r="F152" s="2">
        <f t="shared" si="19"/>
        <v>-11.020313058034464</v>
      </c>
      <c r="G152" s="2">
        <f t="shared" si="19"/>
        <v>-9.7157218470466233</v>
      </c>
      <c r="H152" s="2">
        <f t="shared" si="19"/>
        <v>2.6355378040468339E-2</v>
      </c>
      <c r="I152">
        <v>0.03</v>
      </c>
    </row>
    <row r="153" spans="1:9" x14ac:dyDescent="0.2">
      <c r="A153" t="s">
        <v>344</v>
      </c>
      <c r="B153" t="s">
        <v>340</v>
      </c>
      <c r="C153" s="2">
        <f>((C48+C44)-(C10+C24+C41))*627.509</f>
        <v>-14.463454940973449</v>
      </c>
      <c r="D153" s="2">
        <f t="shared" ref="D153:H153" si="20">((D48+D44)-(D10+D24+D41))*627.509</f>
        <v>-13.432457654008244</v>
      </c>
      <c r="E153" s="2">
        <f t="shared" si="20"/>
        <v>-4.1177140579480014</v>
      </c>
      <c r="F153" s="2">
        <f t="shared" si="20"/>
        <v>-13.883009116012143</v>
      </c>
      <c r="G153" s="2">
        <f t="shared" si="20"/>
        <v>-12.851384320048522</v>
      </c>
      <c r="H153" s="2">
        <f t="shared" si="20"/>
        <v>-3.5366407239526101</v>
      </c>
      <c r="I153">
        <v>3.3000000000000002E-2</v>
      </c>
    </row>
    <row r="154" spans="1:9" x14ac:dyDescent="0.2">
      <c r="A154" t="s">
        <v>345</v>
      </c>
      <c r="B154" t="s">
        <v>334</v>
      </c>
      <c r="C154" s="2">
        <f>((C49+C42)-(C11+2*C41))*627.509</f>
        <v>-46.897512624018759</v>
      </c>
      <c r="D154" s="2">
        <f t="shared" ref="D154:H154" si="21">((D49+D42)-(D11+2*D41))*627.509</f>
        <v>-43.139988732088774</v>
      </c>
      <c r="E154" s="2">
        <f t="shared" si="21"/>
        <v>-27.629221270012966</v>
      </c>
      <c r="F154" s="2">
        <f t="shared" si="21"/>
        <v>-49.747030993029703</v>
      </c>
      <c r="G154" s="2">
        <f t="shared" si="21"/>
        <v>-45.988879592029967</v>
      </c>
      <c r="H154" s="2">
        <f t="shared" si="21"/>
        <v>-30.478112129954162</v>
      </c>
      <c r="I154">
        <v>0.11</v>
      </c>
    </row>
    <row r="155" spans="1:9" x14ac:dyDescent="0.2">
      <c r="A155" t="s">
        <v>345</v>
      </c>
      <c r="B155" t="s">
        <v>337</v>
      </c>
      <c r="C155" s="2">
        <f>((C50+C44)-(C11+C24+C41))*627.509</f>
        <v>-38.298756797041314</v>
      </c>
      <c r="D155" s="2">
        <f t="shared" ref="D155:H155" si="22">((D50+D44)-(D11+D24+D41))*627.509</f>
        <v>-36.20789680904111</v>
      </c>
      <c r="E155" s="2">
        <f t="shared" si="22"/>
        <v>-24.769035248028953</v>
      </c>
      <c r="F155" s="2">
        <f t="shared" si="22"/>
        <v>-39.730732335064239</v>
      </c>
      <c r="G155" s="2">
        <f t="shared" si="22"/>
        <v>-37.639872346992689</v>
      </c>
      <c r="H155" s="2">
        <f t="shared" si="22"/>
        <v>-26.200383276982119</v>
      </c>
      <c r="I155">
        <v>6.4000000000000001E-2</v>
      </c>
    </row>
    <row r="156" spans="1:9" x14ac:dyDescent="0.2">
      <c r="A156" t="s">
        <v>345</v>
      </c>
      <c r="B156" t="s">
        <v>339</v>
      </c>
      <c r="C156" s="2">
        <f>((C51+C44)-(C11+C24+C41))*627.509</f>
        <v>-36.366656586068316</v>
      </c>
      <c r="D156" s="2">
        <f t="shared" ref="D156:H156" si="23">((D51+D44)-(D11+D24+D41))*627.509</f>
        <v>-34.14966728902985</v>
      </c>
      <c r="E156" s="2">
        <f t="shared" si="23"/>
        <v>-23.379730322040974</v>
      </c>
      <c r="F156" s="2">
        <f t="shared" si="23"/>
        <v>-37.106489697055238</v>
      </c>
      <c r="G156" s="2">
        <f t="shared" si="23"/>
        <v>-34.889500400016779</v>
      </c>
      <c r="H156" s="2">
        <f t="shared" si="23"/>
        <v>-24.118935924029486</v>
      </c>
      <c r="I156">
        <v>3.5000000000000003E-2</v>
      </c>
    </row>
    <row r="157" spans="1:9" x14ac:dyDescent="0.2">
      <c r="A157" t="s">
        <v>345</v>
      </c>
      <c r="B157" t="s">
        <v>340</v>
      </c>
      <c r="C157" s="2">
        <f>((C52+C26)-(C11+2*C24))*627.509</f>
        <v>-34.358000277003235</v>
      </c>
      <c r="D157" s="2">
        <f t="shared" ref="D157:H157" si="24">((D52+D26)-(D11+2*D24))*627.509</f>
        <v>-32.350598986006332</v>
      </c>
      <c r="E157" s="2">
        <f t="shared" si="24"/>
        <v>-23.416753352983168</v>
      </c>
      <c r="F157" s="2">
        <f t="shared" si="24"/>
        <v>-34.260736382034786</v>
      </c>
      <c r="G157" s="2">
        <f t="shared" si="24"/>
        <v>-32.25208007304105</v>
      </c>
      <c r="H157" s="2">
        <f t="shared" si="24"/>
        <v>-23.3176069309838</v>
      </c>
      <c r="I157">
        <v>3.3000000000000002E-2</v>
      </c>
    </row>
    <row r="158" spans="1:9" x14ac:dyDescent="0.2">
      <c r="A158" t="s">
        <v>345</v>
      </c>
      <c r="B158" t="s">
        <v>346</v>
      </c>
      <c r="C158" s="2">
        <f>((C53+C44)-(C11+C24+C41))*627.509</f>
        <v>-12.907232621014529</v>
      </c>
      <c r="D158" s="2">
        <f t="shared" ref="D158:H158" si="25">((D53+D44)-(D11+D24+D41))*627.509</f>
        <v>-11.456431813039133</v>
      </c>
      <c r="E158" s="2">
        <f t="shared" si="25"/>
        <v>-1.7269047680630345</v>
      </c>
      <c r="F158" s="2">
        <f t="shared" si="25"/>
        <v>-13.495208554028162</v>
      </c>
      <c r="G158" s="2">
        <f t="shared" si="25"/>
        <v>-12.043780236983011</v>
      </c>
      <c r="H158" s="2">
        <f t="shared" si="25"/>
        <v>-2.3136256830798363</v>
      </c>
      <c r="I158">
        <v>2.8000000000000001E-2</v>
      </c>
    </row>
    <row r="159" spans="1:9" x14ac:dyDescent="0.2">
      <c r="A159" t="s">
        <v>345</v>
      </c>
      <c r="B159" t="s">
        <v>347</v>
      </c>
      <c r="C159" s="2">
        <f>((C54+C26)-(C11+2*C24))*627.509</f>
        <v>-15.975124122009184</v>
      </c>
      <c r="D159" s="2">
        <f t="shared" ref="D159:H159" si="26">((D54+D26)-(D11+2*D24))*627.509</f>
        <v>-14.464709959005949</v>
      </c>
      <c r="E159" s="2">
        <f t="shared" si="26"/>
        <v>-6.3347033549864626</v>
      </c>
      <c r="F159" s="2">
        <f t="shared" si="26"/>
        <v>-15.641916843030048</v>
      </c>
      <c r="G159" s="2">
        <f t="shared" si="26"/>
        <v>-14.130247661994311</v>
      </c>
      <c r="H159" s="2">
        <f t="shared" si="26"/>
        <v>-5.9996135490477487</v>
      </c>
      <c r="I159">
        <v>3.5000000000000003E-2</v>
      </c>
    </row>
    <row r="160" spans="1:9" x14ac:dyDescent="0.2">
      <c r="A160" t="s">
        <v>348</v>
      </c>
      <c r="B160" t="s">
        <v>334</v>
      </c>
      <c r="C160" s="2">
        <f>((C55+C42)-(C12+2*C41))*627.509</f>
        <v>-80.606668594948019</v>
      </c>
      <c r="D160" s="2">
        <f t="shared" ref="D160:H160" si="27">((D55+D42)-(D12+2*D41))*627.509</f>
        <v>-75.680722945043101</v>
      </c>
      <c r="E160" s="2">
        <f t="shared" si="27"/>
        <v>-59.068049679038438</v>
      </c>
      <c r="F160" s="2">
        <f t="shared" si="27"/>
        <v>-83.165022788052028</v>
      </c>
      <c r="G160" s="2">
        <f t="shared" si="27"/>
        <v>-78.239077138075771</v>
      </c>
      <c r="H160" s="2">
        <f t="shared" si="27"/>
        <v>-61.625148853931599</v>
      </c>
      <c r="I160">
        <v>6.4000000000000001E-2</v>
      </c>
    </row>
    <row r="161" spans="1:9" x14ac:dyDescent="0.2">
      <c r="A161" t="s">
        <v>348</v>
      </c>
      <c r="B161" t="s">
        <v>337</v>
      </c>
      <c r="C161" s="2">
        <f>((C56+C44)-(C12+C24+C41))*627.509</f>
        <v>-43.900529639952083</v>
      </c>
      <c r="D161" s="2">
        <f t="shared" ref="D161:H161" si="28">((D56+D44)-(D12+D24+D41))*627.509</f>
        <v>-41.257461732061955</v>
      </c>
      <c r="E161" s="2">
        <f t="shared" si="28"/>
        <v>-30.976981784978747</v>
      </c>
      <c r="F161" s="2">
        <f t="shared" si="28"/>
        <v>-44.853088302043986</v>
      </c>
      <c r="G161" s="2">
        <f t="shared" si="28"/>
        <v>-42.21002039408252</v>
      </c>
      <c r="H161" s="2">
        <f t="shared" si="28"/>
        <v>-31.928912938000895</v>
      </c>
      <c r="I161">
        <v>3.1E-2</v>
      </c>
    </row>
    <row r="162" spans="1:9" x14ac:dyDescent="0.2">
      <c r="A162" t="s">
        <v>348</v>
      </c>
      <c r="B162" t="s">
        <v>339</v>
      </c>
      <c r="C162" s="2">
        <f>((C57+C26)-(C12+2*C24))*627.509</f>
        <v>-47.043094712007893</v>
      </c>
      <c r="D162" s="2">
        <f t="shared" ref="D162:H162" si="29">((D57+D26)-(D12+2*D24))*627.509</f>
        <v>-44.613379864007136</v>
      </c>
      <c r="E162" s="2">
        <f t="shared" si="29"/>
        <v>-35.889749745988276</v>
      </c>
      <c r="F162" s="2">
        <f t="shared" si="29"/>
        <v>-47.150398751022337</v>
      </c>
      <c r="G162" s="2">
        <f t="shared" si="29"/>
        <v>-44.72068390302158</v>
      </c>
      <c r="H162" s="2">
        <f t="shared" si="29"/>
        <v>-35.995798767005887</v>
      </c>
      <c r="I162">
        <v>3.2000000000000001E-2</v>
      </c>
    </row>
    <row r="163" spans="1:9" x14ac:dyDescent="0.2">
      <c r="A163" t="s">
        <v>349</v>
      </c>
      <c r="B163" t="s">
        <v>334</v>
      </c>
      <c r="C163" s="2">
        <f>((C58+C27)-(C13+2*C26))*627.509</f>
        <v>-51.217912089025745</v>
      </c>
      <c r="D163" s="2">
        <f t="shared" ref="D163:H163" si="30">((D58+D27)-(D13+2*D26))*627.509</f>
        <v>-48.328860653043265</v>
      </c>
      <c r="E163" s="2">
        <f t="shared" si="30"/>
        <v>-37.392633801046195</v>
      </c>
      <c r="F163" s="2">
        <f t="shared" si="30"/>
        <v>-51.778277625966403</v>
      </c>
      <c r="G163" s="2">
        <f t="shared" si="30"/>
        <v>-48.887971171987097</v>
      </c>
      <c r="H163" s="2">
        <f t="shared" si="30"/>
        <v>-37.95237182898844</v>
      </c>
      <c r="I163">
        <v>3.5999999999999997E-2</v>
      </c>
    </row>
    <row r="164" spans="1:9" x14ac:dyDescent="0.2">
      <c r="A164" t="s">
        <v>350</v>
      </c>
      <c r="B164" t="s">
        <v>334</v>
      </c>
      <c r="C164" s="2">
        <f>((C61+C60)-(C14+C24+C59))*627.509</f>
        <v>-29.728238874992581</v>
      </c>
      <c r="D164" s="2">
        <f t="shared" ref="D164:H164" si="31">((D61+D60)-(D14+D24+D59))*627.509</f>
        <v>-27.437203515998387</v>
      </c>
      <c r="E164" s="2">
        <f t="shared" si="31"/>
        <v>-17.621080228991236</v>
      </c>
      <c r="F164" s="2">
        <f t="shared" si="31"/>
        <v>-29.912726520990503</v>
      </c>
      <c r="G164" s="2">
        <f t="shared" si="31"/>
        <v>-27.62169116199631</v>
      </c>
      <c r="H164" s="2">
        <f t="shared" si="31"/>
        <v>-17.804940365990742</v>
      </c>
      <c r="I164">
        <v>4.1000000000000002E-2</v>
      </c>
    </row>
    <row r="165" spans="1:9" x14ac:dyDescent="0.2">
      <c r="A165" t="s">
        <v>350</v>
      </c>
      <c r="B165" t="s">
        <v>337</v>
      </c>
      <c r="C165" s="2">
        <f>((C62+2*C60)-(C14+2*C59+C24))*627.509</f>
        <v>-29.683685736033727</v>
      </c>
      <c r="D165" s="2">
        <f t="shared" ref="D165:H165" si="32">((D62+2*D60)-(D14+2*D59+D24))*627.509</f>
        <v>-27.395160412961857</v>
      </c>
      <c r="E165" s="2">
        <f t="shared" si="32"/>
        <v>-17.1002477590221</v>
      </c>
      <c r="F165" s="2">
        <f t="shared" si="32"/>
        <v>-29.722591293971171</v>
      </c>
      <c r="G165" s="2">
        <f t="shared" si="32"/>
        <v>-27.434065970970639</v>
      </c>
      <c r="H165" s="2">
        <f t="shared" si="32"/>
        <v>-17.13789829896271</v>
      </c>
      <c r="I165">
        <v>2.8000000000000001E-2</v>
      </c>
    </row>
    <row r="166" spans="1:9" x14ac:dyDescent="0.2">
      <c r="A166" t="s">
        <v>351</v>
      </c>
      <c r="B166" t="s">
        <v>334</v>
      </c>
      <c r="C166" s="2">
        <f>((C64+C65)-(C15+C24+C63))*627.509</f>
        <v>-30.034463267004174</v>
      </c>
      <c r="D166" s="2">
        <f t="shared" ref="D166:H166" si="33">((D64+D65)-(D15+D24+D63))*627.509</f>
        <v>-27.810571370983141</v>
      </c>
      <c r="E166" s="2">
        <f t="shared" si="33"/>
        <v>-17.625472792015817</v>
      </c>
      <c r="F166" s="2">
        <f t="shared" si="33"/>
        <v>-30.343825203972173</v>
      </c>
      <c r="G166" s="2">
        <f t="shared" si="33"/>
        <v>-28.118678290025649</v>
      </c>
      <c r="H166" s="2">
        <f t="shared" si="33"/>
        <v>-17.933579710986987</v>
      </c>
      <c r="I166">
        <v>4.3999999999999997E-2</v>
      </c>
    </row>
    <row r="167" spans="1:9" x14ac:dyDescent="0.2">
      <c r="A167" t="s">
        <v>351</v>
      </c>
      <c r="B167" t="s">
        <v>337</v>
      </c>
      <c r="C167" s="2">
        <f>((C66+2*C64)-(C15+2*C63+C24))*627.509</f>
        <v>-30.050150992000237</v>
      </c>
      <c r="D167" s="2">
        <f t="shared" ref="D167:H167" si="34">((D66+2*D64)-(D15+2*D63+D24))*627.509</f>
        <v>-27.781705956984677</v>
      </c>
      <c r="E167" s="2">
        <f t="shared" si="34"/>
        <v>-17.559584346968151</v>
      </c>
      <c r="F167" s="2">
        <f t="shared" si="34"/>
        <v>-30.294251992954656</v>
      </c>
      <c r="G167" s="2">
        <f t="shared" si="34"/>
        <v>-28.024551939977936</v>
      </c>
      <c r="H167" s="2">
        <f t="shared" si="34"/>
        <v>-17.801802820998663</v>
      </c>
      <c r="I167">
        <v>3.5999999999999997E-2</v>
      </c>
    </row>
    <row r="168" spans="1:9" x14ac:dyDescent="0.2">
      <c r="A168" t="s">
        <v>352</v>
      </c>
      <c r="B168" t="s">
        <v>334</v>
      </c>
      <c r="C168" s="2">
        <f>((C69+C70)-(C16+C24+C68))*627.509</f>
        <v>-22.447879457039466</v>
      </c>
      <c r="D168" s="2">
        <f t="shared" ref="D168:H168" si="35">((D69+D70)-(D16+D24+D68))*627.509</f>
        <v>-20.656341261925597</v>
      </c>
      <c r="E168" s="2">
        <f t="shared" si="35"/>
        <v>-10.881006059922473</v>
      </c>
      <c r="F168" s="2">
        <f t="shared" si="35"/>
        <v>-22.787361825967089</v>
      </c>
      <c r="G168" s="2">
        <f t="shared" si="35"/>
        <v>-20.995196121997484</v>
      </c>
      <c r="H168" s="2">
        <f t="shared" si="35"/>
        <v>-11.219860919994362</v>
      </c>
      <c r="I168">
        <v>5.7000000000000002E-2</v>
      </c>
    </row>
    <row r="169" spans="1:9" x14ac:dyDescent="0.2">
      <c r="A169" t="s">
        <v>352</v>
      </c>
      <c r="B169" t="s">
        <v>337</v>
      </c>
      <c r="C169" s="2">
        <f>((C71+2*C69)-(C16+2*C68+C24))*627.509</f>
        <v>-22.986909688033997</v>
      </c>
      <c r="D169" s="2">
        <f t="shared" ref="D169:H169" si="36">((D71+2*D69)-(D16+2*D68+D24))*627.509</f>
        <v>-21.319618275177152</v>
      </c>
      <c r="E169" s="2">
        <f t="shared" si="36"/>
        <v>-11.575658522952134</v>
      </c>
      <c r="F169" s="2">
        <f t="shared" si="36"/>
        <v>-23.323254512040883</v>
      </c>
      <c r="G169" s="2">
        <f t="shared" si="36"/>
        <v>-21.655335589971603</v>
      </c>
      <c r="H169" s="2">
        <f t="shared" si="36"/>
        <v>-11.911375838031942</v>
      </c>
      <c r="I169">
        <v>2.5999999999999999E-2</v>
      </c>
    </row>
    <row r="170" spans="1:9" x14ac:dyDescent="0.2">
      <c r="A170" t="s">
        <v>353</v>
      </c>
      <c r="B170" t="s">
        <v>334</v>
      </c>
      <c r="C170" s="2">
        <f>((C73+C74)-(C17+C24+C72))*627.509</f>
        <v>-20.584805236034867</v>
      </c>
      <c r="D170" s="2">
        <f t="shared" ref="D170:H170" si="37">((D73+D74)-(D17+D24+D72))*627.509</f>
        <v>-18.813347328941642</v>
      </c>
      <c r="E170" s="2">
        <f t="shared" si="37"/>
        <v>-9.6059077720741879</v>
      </c>
      <c r="F170" s="2">
        <f t="shared" si="37"/>
        <v>-20.787490642951173</v>
      </c>
      <c r="G170" s="2">
        <f t="shared" si="37"/>
        <v>-19.015405227073551</v>
      </c>
      <c r="H170" s="2">
        <f t="shared" si="37"/>
        <v>-9.8073381610650028</v>
      </c>
      <c r="I170">
        <v>5.6000000000000001E-2</v>
      </c>
    </row>
    <row r="171" spans="1:9" x14ac:dyDescent="0.2">
      <c r="A171" t="s">
        <v>353</v>
      </c>
      <c r="B171" t="s">
        <v>337</v>
      </c>
      <c r="C171" s="2">
        <f>((C75+2*C73)-(C17+2*C72+C24))*627.509</f>
        <v>-21.073634747084803</v>
      </c>
      <c r="D171" s="2">
        <f t="shared" ref="D171:H171" si="38">((D75+2*D73)-(D17+2*D72+D24))*627.509</f>
        <v>-19.291509187018509</v>
      </c>
      <c r="E171" s="2">
        <f t="shared" si="38"/>
        <v>-10.109169990159025</v>
      </c>
      <c r="F171" s="2">
        <f t="shared" si="38"/>
        <v>-21.213569253945522</v>
      </c>
      <c r="G171" s="2">
        <f t="shared" si="38"/>
        <v>-19.430188675882395</v>
      </c>
      <c r="H171" s="2">
        <f t="shared" si="38"/>
        <v>-10.247221969953156</v>
      </c>
      <c r="I171">
        <v>2.5000000000000001E-2</v>
      </c>
    </row>
    <row r="172" spans="1:9" x14ac:dyDescent="0.2">
      <c r="A172" t="s">
        <v>354</v>
      </c>
      <c r="B172" t="s">
        <v>334</v>
      </c>
      <c r="C172" s="2">
        <f>((C76+C61)-(C18+C24+C59))*627.509</f>
        <v>-27.93544566198889</v>
      </c>
      <c r="D172" s="2">
        <f t="shared" ref="D172:H172" si="39">((D76+D61)-(D18+D24+D59))*627.509</f>
        <v>-26.122572161000228</v>
      </c>
      <c r="E172" s="2">
        <f t="shared" si="39"/>
        <v>-16.512899335042555</v>
      </c>
      <c r="F172" s="2">
        <f t="shared" si="39"/>
        <v>-27.735897799993324</v>
      </c>
      <c r="G172" s="2">
        <f t="shared" si="39"/>
        <v>-25.922396790006243</v>
      </c>
      <c r="H172" s="2">
        <f t="shared" si="39"/>
        <v>-16.312723963977231</v>
      </c>
      <c r="I172">
        <v>2.5000000000000001E-2</v>
      </c>
    </row>
    <row r="173" spans="1:9" x14ac:dyDescent="0.2">
      <c r="A173" t="s">
        <v>354</v>
      </c>
      <c r="B173" t="s">
        <v>337</v>
      </c>
      <c r="C173" s="2">
        <f>((C76+C61)-(C18+C24+C59))*627.509</f>
        <v>-27.93544566198889</v>
      </c>
      <c r="D173" s="2">
        <f t="shared" ref="D173:H173" si="40">((D76+D61)-(D18+D24+D59))*627.509</f>
        <v>-26.122572161000228</v>
      </c>
      <c r="E173" s="2">
        <f t="shared" si="40"/>
        <v>-16.512899335042555</v>
      </c>
      <c r="F173" s="2">
        <f t="shared" si="40"/>
        <v>-27.735897799993324</v>
      </c>
      <c r="G173" s="2">
        <f t="shared" si="40"/>
        <v>-25.922396790006243</v>
      </c>
      <c r="H173" s="2">
        <f t="shared" si="40"/>
        <v>-16.312723963977231</v>
      </c>
      <c r="I173">
        <v>2.4E-2</v>
      </c>
    </row>
    <row r="174" spans="1:9" x14ac:dyDescent="0.2">
      <c r="A174" t="s">
        <v>355</v>
      </c>
      <c r="B174" t="s">
        <v>334</v>
      </c>
      <c r="C174" s="2">
        <f>((C77+C65)-(C19+C24+C63))*627.509</f>
        <v>-28.200254459962366</v>
      </c>
      <c r="D174" s="2">
        <f t="shared" ref="D174:H174" si="41">((D77+D65)-(D19+D24+D63))*627.509</f>
        <v>-26.243053888981397</v>
      </c>
      <c r="E174" s="2">
        <f t="shared" si="41"/>
        <v>-16.77206055203029</v>
      </c>
      <c r="F174" s="2">
        <f t="shared" si="41"/>
        <v>-28.195861896973458</v>
      </c>
      <c r="G174" s="2">
        <f t="shared" si="41"/>
        <v>-26.238033816994072</v>
      </c>
      <c r="H174" s="2">
        <f t="shared" si="41"/>
        <v>-16.767040480007296</v>
      </c>
      <c r="I174">
        <v>2.7E-2</v>
      </c>
    </row>
    <row r="175" spans="1:9" x14ac:dyDescent="0.2">
      <c r="A175" t="s">
        <v>355</v>
      </c>
      <c r="B175" t="s">
        <v>337</v>
      </c>
      <c r="C175" s="2">
        <f>((C77+C65)-(C19+C24+C63))*627.509</f>
        <v>-28.200254459962366</v>
      </c>
      <c r="D175" s="2">
        <f t="shared" ref="D175:H175" si="42">((D77+D65)-(D19+D24+D63))*627.509</f>
        <v>-26.243053888981397</v>
      </c>
      <c r="E175" s="2">
        <f t="shared" si="42"/>
        <v>-16.77206055203029</v>
      </c>
      <c r="F175" s="2">
        <f t="shared" si="42"/>
        <v>-28.195861896973458</v>
      </c>
      <c r="G175" s="2">
        <f t="shared" si="42"/>
        <v>-26.238033816994072</v>
      </c>
      <c r="H175" s="2">
        <f t="shared" si="42"/>
        <v>-16.767040480007296</v>
      </c>
      <c r="I175">
        <v>2.8000000000000001E-2</v>
      </c>
    </row>
    <row r="176" spans="1:9" x14ac:dyDescent="0.2">
      <c r="A176" t="s">
        <v>356</v>
      </c>
      <c r="B176" t="s">
        <v>334</v>
      </c>
      <c r="C176" s="2">
        <f t="shared" ref="C176:H176" si="43">((C78+C70)-(C20+C24+C68))*627.509</f>
        <v>-21.102500161011925</v>
      </c>
      <c r="D176" s="2">
        <f t="shared" si="43"/>
        <v>-19.359280158990085</v>
      </c>
      <c r="E176" s="2">
        <f t="shared" si="43"/>
        <v>-10.335073230016711</v>
      </c>
      <c r="F176" s="2">
        <f t="shared" si="43"/>
        <v>-20.965703199071946</v>
      </c>
      <c r="G176" s="2">
        <f t="shared" si="43"/>
        <v>-19.222483196907426</v>
      </c>
      <c r="H176" s="2">
        <f t="shared" si="43"/>
        <v>-10.197648759006977</v>
      </c>
      <c r="I176">
        <v>0.04</v>
      </c>
    </row>
    <row r="177" spans="1:9" x14ac:dyDescent="0.2">
      <c r="A177" t="s">
        <v>356</v>
      </c>
      <c r="B177" t="s">
        <v>337</v>
      </c>
      <c r="C177" s="2">
        <f>((C78+C70)-(C20+C24+C68))*627.509</f>
        <v>-21.102500161011925</v>
      </c>
      <c r="D177" s="2">
        <f t="shared" ref="D177:H177" si="44">((D78+D70)-(D20+D24+D68))*627.509</f>
        <v>-19.359280158990085</v>
      </c>
      <c r="E177" s="2">
        <f t="shared" si="44"/>
        <v>-10.335073230016711</v>
      </c>
      <c r="F177" s="2">
        <f t="shared" si="44"/>
        <v>-20.965703199071946</v>
      </c>
      <c r="G177" s="2">
        <f t="shared" si="44"/>
        <v>-19.222483196907426</v>
      </c>
      <c r="H177" s="2">
        <f t="shared" si="44"/>
        <v>-10.197648759006977</v>
      </c>
      <c r="I177">
        <v>2.5000000000000001E-2</v>
      </c>
    </row>
    <row r="178" spans="1:9" x14ac:dyDescent="0.2">
      <c r="A178" t="s">
        <v>357</v>
      </c>
      <c r="B178" t="s">
        <v>334</v>
      </c>
      <c r="C178" s="2">
        <f t="shared" ref="C178:H178" si="45">((C79+C74)-(C21+C24+C72))*627.509</f>
        <v>-21.976620197873832</v>
      </c>
      <c r="D178" s="2">
        <f t="shared" si="45"/>
        <v>-20.469343580112362</v>
      </c>
      <c r="E178" s="2">
        <f t="shared" si="45"/>
        <v>-11.135147204922886</v>
      </c>
      <c r="F178" s="2">
        <f t="shared" si="45"/>
        <v>-21.652825553977937</v>
      </c>
      <c r="G178" s="2">
        <f t="shared" si="45"/>
        <v>-20.144921427004036</v>
      </c>
      <c r="H178" s="2">
        <f t="shared" si="45"/>
        <v>-10.810725052099917</v>
      </c>
      <c r="I178">
        <v>3.5000000000000003E-2</v>
      </c>
    </row>
    <row r="179" spans="1:9" x14ac:dyDescent="0.2">
      <c r="A179" t="s">
        <v>357</v>
      </c>
      <c r="B179" t="s">
        <v>337</v>
      </c>
      <c r="C179" s="2">
        <f>((C79+C74)-(C21+C24+C72))*627.509</f>
        <v>-21.976620197873832</v>
      </c>
      <c r="D179" s="2">
        <f t="shared" ref="D179:H179" si="46">((D79+D74)-(D21+D24+D72))*627.509</f>
        <v>-20.469343580112362</v>
      </c>
      <c r="E179" s="2">
        <f t="shared" si="46"/>
        <v>-11.135147204922886</v>
      </c>
      <c r="F179" s="2">
        <f t="shared" si="46"/>
        <v>-21.652825553977937</v>
      </c>
      <c r="G179" s="2">
        <f t="shared" si="46"/>
        <v>-20.144921427004036</v>
      </c>
      <c r="H179" s="2">
        <f t="shared" si="46"/>
        <v>-10.810725052099917</v>
      </c>
      <c r="I179">
        <v>2.4E-2</v>
      </c>
    </row>
    <row r="180" spans="1:9" x14ac:dyDescent="0.2">
      <c r="A180" t="s">
        <v>358</v>
      </c>
      <c r="B180" t="s">
        <v>334</v>
      </c>
      <c r="C180" s="2">
        <f>((C19+C80)-(C22+C25+C66))*627.509</f>
        <v>-33.221581478018841</v>
      </c>
      <c r="D180" s="2">
        <f t="shared" ref="D180:H180" si="47">((D19+D80)-(D22+D25+D66))*627.509</f>
        <v>-30.54651061099549</v>
      </c>
      <c r="E180" s="2">
        <f t="shared" si="47"/>
        <v>-18.01264584500138</v>
      </c>
      <c r="F180" s="2">
        <f t="shared" si="47"/>
        <v>-34.117036821040898</v>
      </c>
      <c r="G180" s="2">
        <f t="shared" si="47"/>
        <v>-31.442593462980291</v>
      </c>
      <c r="H180" s="2">
        <f t="shared" si="47"/>
        <v>-18.908728697021854</v>
      </c>
      <c r="I180">
        <v>0.111</v>
      </c>
    </row>
    <row r="181" spans="1:9" x14ac:dyDescent="0.2">
      <c r="A181" t="s">
        <v>358</v>
      </c>
      <c r="B181" t="s">
        <v>337</v>
      </c>
      <c r="C181" s="2">
        <f>((C82+C81)-(C22+C24+C66))*627.509</f>
        <v>-33.460034897987519</v>
      </c>
      <c r="D181" s="2">
        <f t="shared" ref="D181:H181" si="48">((D82+D81)-(D22+D24+D66))*627.509</f>
        <v>-31.104993621012245</v>
      </c>
      <c r="E181" s="2">
        <f t="shared" si="48"/>
        <v>-20.180689440020739</v>
      </c>
      <c r="F181" s="2">
        <f t="shared" si="48"/>
        <v>-33.545376121986074</v>
      </c>
      <c r="G181" s="2">
        <f t="shared" si="48"/>
        <v>-31.189707336012383</v>
      </c>
      <c r="H181" s="2">
        <f t="shared" si="48"/>
        <v>-20.265403155020877</v>
      </c>
      <c r="I181">
        <v>6.3E-2</v>
      </c>
    </row>
    <row r="182" spans="1:9" x14ac:dyDescent="0.2">
      <c r="A182" t="s">
        <v>358</v>
      </c>
      <c r="B182" t="s">
        <v>339</v>
      </c>
      <c r="C182" s="2">
        <f>((C83+C84)-(C22+C63+C24))*627.509</f>
        <v>-34.40694597898667</v>
      </c>
      <c r="D182" s="2">
        <f t="shared" ref="D182:H182" si="49">((D83+D84)-(D22+D63+D24))*627.509</f>
        <v>-32.266512780004611</v>
      </c>
      <c r="E182" s="2">
        <f t="shared" si="49"/>
        <v>-21.402449463003691</v>
      </c>
      <c r="F182" s="2">
        <f t="shared" si="49"/>
        <v>-34.494169730016139</v>
      </c>
      <c r="G182" s="2">
        <f t="shared" si="49"/>
        <v>-32.352481513001578</v>
      </c>
      <c r="H182" s="2">
        <f t="shared" si="49"/>
        <v>-21.489673213961822</v>
      </c>
      <c r="I182">
        <v>3.7999999999999999E-2</v>
      </c>
    </row>
    <row r="183" spans="1:9" x14ac:dyDescent="0.2">
      <c r="A183" t="s">
        <v>359</v>
      </c>
      <c r="B183" t="s">
        <v>334</v>
      </c>
      <c r="C183" s="2">
        <f>((C85+C80)-(C23+C25+C66))*627.509</f>
        <v>-47.896506951993423</v>
      </c>
      <c r="D183" s="2">
        <f t="shared" ref="D183:H183" si="50">((D85+D80)-(D23+D25+D66))*627.509</f>
        <v>-44.871913571996458</v>
      </c>
      <c r="E183" s="2">
        <f t="shared" si="50"/>
        <v>-32.972460405005755</v>
      </c>
      <c r="F183" s="2">
        <f t="shared" si="50"/>
        <v>-48.283680005014659</v>
      </c>
      <c r="G183" s="2">
        <f t="shared" si="50"/>
        <v>-45.259714134016107</v>
      </c>
      <c r="H183" s="2">
        <f t="shared" si="50"/>
        <v>-33.359633457991322</v>
      </c>
      <c r="I183">
        <v>7.4999999999999997E-2</v>
      </c>
    </row>
    <row r="184" spans="1:9" x14ac:dyDescent="0.2">
      <c r="A184" t="s">
        <v>359</v>
      </c>
      <c r="B184" t="s">
        <v>337</v>
      </c>
      <c r="C184" s="2">
        <f>((C86+C81)-(C23+C24+C66))*627.509</f>
        <v>-30.75547110803863</v>
      </c>
      <c r="D184" s="2">
        <f t="shared" ref="D184:H184" si="51">((D86+D81)-(D23+D24+D66))*627.509</f>
        <v>-28.594330112001845</v>
      </c>
      <c r="E184" s="2">
        <f t="shared" si="51"/>
        <v>-17.84572845099477</v>
      </c>
      <c r="F184" s="2">
        <f t="shared" si="51"/>
        <v>-30.728488221035416</v>
      </c>
      <c r="G184" s="2">
        <f t="shared" si="51"/>
        <v>-28.566719716000215</v>
      </c>
      <c r="H184" s="2">
        <f t="shared" si="51"/>
        <v>-17.818118055028812</v>
      </c>
      <c r="I184">
        <v>5.7000000000000002E-2</v>
      </c>
    </row>
    <row r="185" spans="1:9" x14ac:dyDescent="0.2">
      <c r="A185" t="s">
        <v>359</v>
      </c>
      <c r="B185" t="s">
        <v>339</v>
      </c>
      <c r="C185" s="2">
        <f>((C87+C81)-(C23+C24+C66))*627.509</f>
        <v>-28.084165295005775</v>
      </c>
      <c r="D185" s="2">
        <f t="shared" ref="D185:H185" si="52">((D87+D81)-(D23+D24+D66))*627.509</f>
        <v>-26.08303909399303</v>
      </c>
      <c r="E185" s="2">
        <f t="shared" si="52"/>
        <v>-15.950651270999632</v>
      </c>
      <c r="F185" s="2">
        <f t="shared" si="52"/>
        <v>-27.666244301062171</v>
      </c>
      <c r="G185" s="2">
        <f t="shared" si="52"/>
        <v>-25.66449059101534</v>
      </c>
      <c r="H185" s="2">
        <f t="shared" si="52"/>
        <v>-15.532730277020359</v>
      </c>
      <c r="I185">
        <v>3.7999999999999999E-2</v>
      </c>
    </row>
    <row r="186" spans="1:9" x14ac:dyDescent="0.2">
      <c r="A186" t="s">
        <v>359</v>
      </c>
      <c r="B186" t="s">
        <v>340</v>
      </c>
      <c r="C186" s="2">
        <f>((C88+C89)-(C23+C24+C66))*627.509</f>
        <v>-29.961672223009604</v>
      </c>
      <c r="D186" s="2">
        <f t="shared" ref="D186:H186" si="53">((D88+D89)-(D23+D24+D66))*627.509</f>
        <v>-28.0747526599582</v>
      </c>
      <c r="E186" s="2">
        <f t="shared" si="53"/>
        <v>-18.347108141977351</v>
      </c>
      <c r="F186" s="2">
        <f t="shared" si="53"/>
        <v>-29.196111243051963</v>
      </c>
      <c r="G186" s="2">
        <f t="shared" si="53"/>
        <v>-27.308564171002143</v>
      </c>
      <c r="H186" s="2">
        <f t="shared" si="53"/>
        <v>-17.580919653021294</v>
      </c>
      <c r="I186">
        <v>2.5999999999999999E-2</v>
      </c>
    </row>
    <row r="187" spans="1:9" x14ac:dyDescent="0.2">
      <c r="A187" t="s">
        <v>359</v>
      </c>
      <c r="B187" t="s">
        <v>346</v>
      </c>
      <c r="C187" s="2">
        <f>((C90+C91)-(C23+C24+C65))*627.509</f>
        <v>-28.089185367028772</v>
      </c>
      <c r="D187" s="2">
        <f t="shared" ref="D187:H187" si="54">((D90+D91)-(D23+D24+D65))*627.509</f>
        <v>-26.201638294978952</v>
      </c>
      <c r="E187" s="2">
        <f t="shared" si="54"/>
        <v>-16.047915165968085</v>
      </c>
      <c r="F187" s="2">
        <f t="shared" si="54"/>
        <v>-27.75221303402347</v>
      </c>
      <c r="G187" s="2">
        <f t="shared" si="54"/>
        <v>-25.864038452975237</v>
      </c>
      <c r="H187" s="2">
        <f t="shared" si="54"/>
        <v>-15.710315324000037</v>
      </c>
      <c r="I187">
        <v>2.5999999999999999E-2</v>
      </c>
    </row>
    <row r="188" spans="1:9" x14ac:dyDescent="0.2">
      <c r="A188" t="s">
        <v>359</v>
      </c>
      <c r="B188" t="s">
        <v>347</v>
      </c>
      <c r="C188" s="2">
        <f>((C92+C84)-(C23+C24+C63))*627.509</f>
        <v>-32.679413702032228</v>
      </c>
      <c r="D188" s="2">
        <f t="shared" ref="D188:H188" si="55">((D92+D84)-(D23+D24+D63))*627.509</f>
        <v>-30.667619847975075</v>
      </c>
      <c r="E188" s="2">
        <f t="shared" si="55"/>
        <v>-19.997456811948311</v>
      </c>
      <c r="F188" s="2">
        <f t="shared" si="55"/>
        <v>-32.534459123005838</v>
      </c>
      <c r="G188" s="2">
        <f t="shared" si="55"/>
        <v>-30.521410251023191</v>
      </c>
      <c r="H188" s="2">
        <f t="shared" si="55"/>
        <v>-19.851874723994843</v>
      </c>
      <c r="I188">
        <v>0.04</v>
      </c>
    </row>
    <row r="189" spans="1:9" x14ac:dyDescent="0.2">
      <c r="A189" t="s">
        <v>258</v>
      </c>
      <c r="B189" t="s">
        <v>334</v>
      </c>
      <c r="C189" s="2">
        <f>((C94+C95)-(C93+2*C59))*627.509</f>
        <v>-25.197623895052633</v>
      </c>
      <c r="D189" s="2">
        <f t="shared" ref="D189:H189" si="56">((D94+D95)-(D93+2*D59))*627.509</f>
        <v>-23.091703690983437</v>
      </c>
      <c r="E189" s="2">
        <f t="shared" si="56"/>
        <v>-10.849630610001689</v>
      </c>
      <c r="F189" s="2">
        <f t="shared" si="56"/>
        <v>-24.794135608001248</v>
      </c>
      <c r="G189" s="2">
        <f t="shared" si="56"/>
        <v>-22.688215404003394</v>
      </c>
      <c r="H189" s="2">
        <f t="shared" si="56"/>
        <v>-10.444887305024816</v>
      </c>
      <c r="I189">
        <v>6.6000000000000003E-2</v>
      </c>
    </row>
    <row r="190" spans="1:9" x14ac:dyDescent="0.2">
      <c r="A190" t="s">
        <v>258</v>
      </c>
      <c r="B190" t="s">
        <v>337</v>
      </c>
      <c r="C190" s="2">
        <f>((C98+C99)-(C93+C96+C97))*627.509</f>
        <v>-22.766026520020958</v>
      </c>
      <c r="D190" s="2">
        <f t="shared" ref="D190:H190" si="57">((D98+D99)-(D93+D96+D97))*627.509</f>
        <v>-20.60363050598734</v>
      </c>
      <c r="E190" s="2">
        <f t="shared" si="57"/>
        <v>-8.8955675839414585</v>
      </c>
      <c r="F190" s="2">
        <f t="shared" si="57"/>
        <v>-23.037737916977008</v>
      </c>
      <c r="G190" s="2">
        <f t="shared" si="57"/>
        <v>-20.873459376019483</v>
      </c>
      <c r="H190" s="2">
        <f t="shared" si="57"/>
        <v>-9.1660239629720177</v>
      </c>
      <c r="I190">
        <v>3.5000000000000003E-2</v>
      </c>
    </row>
    <row r="191" spans="1:9" x14ac:dyDescent="0.2">
      <c r="A191" t="s">
        <v>360</v>
      </c>
      <c r="B191" t="s">
        <v>361</v>
      </c>
      <c r="C191" s="2">
        <f>((C102+C103)-(C100+C101))*627.509</f>
        <v>-55.08776009202883</v>
      </c>
      <c r="D191" s="2">
        <f t="shared" ref="D191:H191" si="58">((D102+D103)-(D100+D101))*627.509</f>
        <v>-54.400010228017415</v>
      </c>
      <c r="E191" s="2">
        <f t="shared" si="58"/>
        <v>-53.396623336982501</v>
      </c>
      <c r="F191" s="2">
        <f t="shared" si="58"/>
        <v>-52.496775431007201</v>
      </c>
      <c r="G191" s="2">
        <f t="shared" si="58"/>
        <v>-51.809025566995786</v>
      </c>
      <c r="H191" s="2">
        <f t="shared" si="58"/>
        <v>-50.805638675996541</v>
      </c>
      <c r="I191">
        <v>0.22900000000000001</v>
      </c>
    </row>
    <row r="192" spans="1:9" x14ac:dyDescent="0.2">
      <c r="A192" t="s">
        <v>360</v>
      </c>
      <c r="B192" t="s">
        <v>362</v>
      </c>
      <c r="C192" s="2">
        <f>((C103+C102)-(C100+C116))*627.509</f>
        <v>-50.082120799039757</v>
      </c>
      <c r="D192" s="2">
        <f t="shared" ref="D192:H192" si="59">((D103+D102)-(D100+D116))*627.509</f>
        <v>-49.277654261001999</v>
      </c>
      <c r="E192" s="2">
        <f t="shared" si="59"/>
        <v>-48.638222590011267</v>
      </c>
      <c r="F192" s="2">
        <f t="shared" si="59"/>
        <v>-48.147510552001755</v>
      </c>
      <c r="G192" s="2">
        <f t="shared" si="59"/>
        <v>-47.343671522998079</v>
      </c>
      <c r="H192" s="2">
        <f t="shared" si="59"/>
        <v>-46.703612342973258</v>
      </c>
      <c r="I192">
        <v>0.22900000000000001</v>
      </c>
    </row>
    <row r="193" spans="1:9" x14ac:dyDescent="0.2">
      <c r="A193" t="s">
        <v>363</v>
      </c>
      <c r="B193" t="s">
        <v>364</v>
      </c>
      <c r="C193" s="2">
        <f t="shared" ref="C193:H193" si="60">((C106+C107)-(C104+C105))*627.509</f>
        <v>-4.8958252179809651</v>
      </c>
      <c r="D193" s="2">
        <f t="shared" si="60"/>
        <v>-4.5011220569787422</v>
      </c>
      <c r="E193" s="2">
        <f t="shared" si="60"/>
        <v>-4.7678133819474668</v>
      </c>
      <c r="F193" s="2">
        <f t="shared" si="60"/>
        <v>-4.4120157789896952</v>
      </c>
      <c r="G193" s="2">
        <f t="shared" si="60"/>
        <v>-4.0166851089890558</v>
      </c>
      <c r="H193" s="2">
        <f t="shared" si="60"/>
        <v>-4.2840039430275363</v>
      </c>
      <c r="I193">
        <v>7.6999999999999999E-2</v>
      </c>
    </row>
    <row r="194" spans="1:9" x14ac:dyDescent="0.2">
      <c r="A194" t="s">
        <v>363</v>
      </c>
      <c r="B194" t="s">
        <v>365</v>
      </c>
      <c r="C194" s="2">
        <f>((C107+C106)-(C104+C115))*627.509</f>
        <v>-3.6596324880344531</v>
      </c>
      <c r="D194" s="2">
        <f t="shared" ref="D194:H194" si="61">((D107+D106)-(D104+D115))*627.509</f>
        <v>-3.0816966989954708</v>
      </c>
      <c r="E194" s="2">
        <f t="shared" si="61"/>
        <v>-3.3176400829704873</v>
      </c>
      <c r="F194" s="2">
        <f t="shared" si="61"/>
        <v>-3.225396259989362</v>
      </c>
      <c r="G194" s="2">
        <f t="shared" si="61"/>
        <v>-2.646205453024888</v>
      </c>
      <c r="H194" s="2">
        <f t="shared" si="61"/>
        <v>-2.883403855068075</v>
      </c>
      <c r="I194">
        <v>7.6999999999999999E-2</v>
      </c>
    </row>
    <row r="195" spans="1:9" x14ac:dyDescent="0.2">
      <c r="A195" t="s">
        <v>363</v>
      </c>
      <c r="B195" t="s">
        <v>366</v>
      </c>
      <c r="C195" s="2">
        <f>((C34+C110)-(C104+C109))*627.509</f>
        <v>-16.381749954016975</v>
      </c>
      <c r="D195" s="2">
        <f t="shared" ref="D195:H195" si="62">((D34+D110)-(D104+D109))*627.509</f>
        <v>-16.332176742999458</v>
      </c>
      <c r="E195" s="2">
        <f t="shared" si="62"/>
        <v>-16.832301416020876</v>
      </c>
      <c r="F195" s="2">
        <f t="shared" si="62"/>
        <v>-15.780596332036612</v>
      </c>
      <c r="G195" s="2">
        <f t="shared" si="62"/>
        <v>-15.731023120947755</v>
      </c>
      <c r="H195" s="2">
        <f t="shared" si="62"/>
        <v>-16.230520284970758</v>
      </c>
      <c r="I195">
        <v>2.8000000000000001E-2</v>
      </c>
    </row>
    <row r="196" spans="1:9" x14ac:dyDescent="0.2">
      <c r="A196" t="s">
        <v>363</v>
      </c>
      <c r="B196" t="s">
        <v>367</v>
      </c>
      <c r="C196" s="2">
        <f>((C26+C110)-(C104+2*C24))*627.509</f>
        <v>-18.332675434978118</v>
      </c>
      <c r="D196" s="2">
        <f t="shared" ref="D196:H196" si="63">((D26+D110)-(D104+2*D24))*627.509</f>
        <v>-16.880619609005894</v>
      </c>
      <c r="E196" s="2">
        <f t="shared" si="63"/>
        <v>-9.8487537549961086</v>
      </c>
      <c r="F196" s="2">
        <f t="shared" si="63"/>
        <v>-18.042138768033929</v>
      </c>
      <c r="G196" s="2">
        <f t="shared" si="63"/>
        <v>-16.589455432991947</v>
      </c>
      <c r="H196" s="2">
        <f t="shared" si="63"/>
        <v>-9.5569620699837454</v>
      </c>
      <c r="I196">
        <v>2.8000000000000001E-2</v>
      </c>
    </row>
    <row r="197" spans="1:9" x14ac:dyDescent="0.2">
      <c r="A197" t="s">
        <v>368</v>
      </c>
      <c r="B197" t="s">
        <v>364</v>
      </c>
      <c r="C197" s="2">
        <f>((C108+C105)-(C106+C109))*627.509</f>
        <v>-1.389304926059318</v>
      </c>
      <c r="D197" s="2">
        <f t="shared" ref="D197:H197" si="64">((D108+D105)-(D106+D109))*627.509</f>
        <v>-1.1778343930225137</v>
      </c>
      <c r="E197" s="2">
        <f t="shared" si="64"/>
        <v>-1.204817280025728</v>
      </c>
      <c r="F197" s="2">
        <f t="shared" si="64"/>
        <v>-1.2098373520130534</v>
      </c>
      <c r="G197" s="2">
        <f t="shared" si="64"/>
        <v>-0.99899432797466481</v>
      </c>
      <c r="H197" s="2">
        <f t="shared" si="64"/>
        <v>-1.0253497060508028</v>
      </c>
      <c r="I197">
        <v>6.9000000000000006E-2</v>
      </c>
    </row>
    <row r="198" spans="1:9" x14ac:dyDescent="0.2">
      <c r="A198" t="s">
        <v>368</v>
      </c>
      <c r="B198" t="s">
        <v>365</v>
      </c>
      <c r="C198" s="2">
        <f>((C115+C108)-(C106+C109))*627.509</f>
        <v>-2.6254976560058303</v>
      </c>
      <c r="D198" s="2">
        <f t="shared" ref="D198:H198" si="65">((D115+D108)-(D106+D109))*627.509</f>
        <v>-2.5972597510057849</v>
      </c>
      <c r="E198" s="2">
        <f t="shared" si="65"/>
        <v>-2.6549905790740471</v>
      </c>
      <c r="F198" s="2">
        <f t="shared" si="65"/>
        <v>-2.3964568710133869</v>
      </c>
      <c r="G198" s="2">
        <f t="shared" si="65"/>
        <v>-2.3694739840101726</v>
      </c>
      <c r="H198" s="2">
        <f t="shared" si="65"/>
        <v>-2.4259497940102639</v>
      </c>
      <c r="I198">
        <v>6.9000000000000006E-2</v>
      </c>
    </row>
    <row r="199" spans="1:9" x14ac:dyDescent="0.2">
      <c r="A199" t="s">
        <v>369</v>
      </c>
      <c r="B199" t="s">
        <v>364</v>
      </c>
      <c r="C199" s="2">
        <f>((C3+C105)-(C111+C109))*627.509</f>
        <v>-26.987279562992907</v>
      </c>
      <c r="D199" s="2">
        <f t="shared" ref="D199:H199" si="66">((D3+D105)-(D111+D109))*627.509</f>
        <v>-26.096844292029513</v>
      </c>
      <c r="E199" s="2">
        <f t="shared" si="66"/>
        <v>-25.774304665987774</v>
      </c>
      <c r="F199" s="2">
        <f t="shared" si="66"/>
        <v>-25.933691952013397</v>
      </c>
      <c r="G199" s="2">
        <f t="shared" si="66"/>
        <v>-25.043256680978665</v>
      </c>
      <c r="H199" s="2">
        <f t="shared" si="66"/>
        <v>-24.720717055008265</v>
      </c>
      <c r="I199">
        <v>0.10100000000000001</v>
      </c>
    </row>
    <row r="200" spans="1:9" x14ac:dyDescent="0.2">
      <c r="A200" t="s">
        <v>369</v>
      </c>
      <c r="B200" t="s">
        <v>365</v>
      </c>
      <c r="C200" s="2">
        <f>((C115+C3)-(C111+C109))*627.509</f>
        <v>-28.223472293010758</v>
      </c>
      <c r="D200" s="2">
        <f t="shared" ref="D200:H200" si="67">((D115+D3)-(D111+D109))*627.509</f>
        <v>-27.516269650012784</v>
      </c>
      <c r="E200" s="2">
        <f t="shared" si="67"/>
        <v>-27.224477965000425</v>
      </c>
      <c r="F200" s="2">
        <f t="shared" si="67"/>
        <v>-27.120311471013729</v>
      </c>
      <c r="G200" s="2">
        <f t="shared" si="67"/>
        <v>-26.413736336978502</v>
      </c>
      <c r="H200" s="2">
        <f t="shared" si="67"/>
        <v>-26.121317143003395</v>
      </c>
      <c r="I200">
        <v>0.10100000000000001</v>
      </c>
    </row>
    <row r="201" spans="1:9" x14ac:dyDescent="0.2">
      <c r="A201" t="s">
        <v>370</v>
      </c>
      <c r="B201" t="s">
        <v>364</v>
      </c>
      <c r="C201" s="2">
        <f>((C4+C105)-(C112+C109))*627.509</f>
        <v>-3.9125186150023628</v>
      </c>
      <c r="D201" s="2">
        <f t="shared" ref="D201:H201" si="68">((D4+D105)-(D112+D109))*627.509</f>
        <v>-3.518442962998555</v>
      </c>
      <c r="E201" s="2">
        <f t="shared" si="68"/>
        <v>-4.0944962250066208</v>
      </c>
      <c r="F201" s="2">
        <f t="shared" si="68"/>
        <v>-3.0214558350048852</v>
      </c>
      <c r="G201" s="2">
        <f t="shared" si="68"/>
        <v>-2.6267526740026619</v>
      </c>
      <c r="H201" s="2">
        <f t="shared" si="68"/>
        <v>-3.2034334450091428</v>
      </c>
      <c r="I201">
        <v>0.09</v>
      </c>
    </row>
    <row r="202" spans="1:9" x14ac:dyDescent="0.2">
      <c r="A202" t="s">
        <v>370</v>
      </c>
      <c r="B202" t="s">
        <v>365</v>
      </c>
      <c r="C202" s="2">
        <f>((C115+C4)-(C109+C112))*627.509</f>
        <v>-5.1487113449845454</v>
      </c>
      <c r="D202" s="2">
        <f t="shared" ref="D202:H202" si="69">((D115+D4)-(D109+D112))*627.509</f>
        <v>-4.9378683210174961</v>
      </c>
      <c r="E202" s="2">
        <f t="shared" si="69"/>
        <v>-5.5446695240192696</v>
      </c>
      <c r="F202" s="2">
        <f t="shared" si="69"/>
        <v>-4.2080753540052189</v>
      </c>
      <c r="G202" s="2">
        <f t="shared" si="69"/>
        <v>-3.9972323300024999</v>
      </c>
      <c r="H202" s="2">
        <f t="shared" si="69"/>
        <v>-4.6040335330042739</v>
      </c>
      <c r="I202">
        <v>0.09</v>
      </c>
    </row>
    <row r="203" spans="1:9" x14ac:dyDescent="0.2">
      <c r="A203" t="s">
        <v>371</v>
      </c>
      <c r="B203" t="s">
        <v>364</v>
      </c>
      <c r="C203" s="2">
        <f>((C30+C105)-(C113+C109))*627.509</f>
        <v>2.2515022920226642</v>
      </c>
      <c r="D203" s="2">
        <f t="shared" ref="D203:H203" si="70">((D30+D105)-(D113+D109))*627.509</f>
        <v>2.4899557119913434</v>
      </c>
      <c r="E203" s="2">
        <f t="shared" si="70"/>
        <v>1.4947264380071728</v>
      </c>
      <c r="F203" s="2">
        <f t="shared" si="70"/>
        <v>2.8413607520315445</v>
      </c>
      <c r="G203" s="2">
        <f t="shared" si="70"/>
        <v>3.0804416809986397</v>
      </c>
      <c r="H203" s="2">
        <f t="shared" si="70"/>
        <v>2.0852124069787989</v>
      </c>
      <c r="I203">
        <v>0.08</v>
      </c>
    </row>
    <row r="204" spans="1:9" x14ac:dyDescent="0.2">
      <c r="A204" t="s">
        <v>371</v>
      </c>
      <c r="B204" t="s">
        <v>365</v>
      </c>
      <c r="C204" s="2">
        <f>((C115+C30)-(C109+C113))*627.509</f>
        <v>1.0153095620048123</v>
      </c>
      <c r="D204" s="2">
        <f t="shared" ref="D204:H204" si="71">((D115+D30)-(D109+D113))*627.509</f>
        <v>1.0705303540080722</v>
      </c>
      <c r="E204" s="2">
        <f t="shared" si="71"/>
        <v>4.4553139030193166E-2</v>
      </c>
      <c r="F204" s="2">
        <f t="shared" si="71"/>
        <v>1.6547412330312115</v>
      </c>
      <c r="G204" s="2">
        <f t="shared" si="71"/>
        <v>1.7099620249988015</v>
      </c>
      <c r="H204" s="2">
        <f t="shared" si="71"/>
        <v>0.68461231898366837</v>
      </c>
      <c r="I204">
        <v>0.08</v>
      </c>
    </row>
    <row r="205" spans="1:9" x14ac:dyDescent="0.2">
      <c r="A205" t="s">
        <v>372</v>
      </c>
      <c r="B205" t="s">
        <v>364</v>
      </c>
      <c r="C205" s="2">
        <f>((C34+C105)-(C119+C109))*627.509</f>
        <v>0.83646949695696349</v>
      </c>
      <c r="D205" s="2">
        <f t="shared" ref="D205:H205" si="72">((D34+D105)-(D119+D109))*627.509</f>
        <v>0.85278473102278074</v>
      </c>
      <c r="E205" s="2">
        <f t="shared" si="72"/>
        <v>0.48067189399919186</v>
      </c>
      <c r="F205" s="2">
        <f t="shared" si="72"/>
        <v>1.1495964879867981</v>
      </c>
      <c r="G205" s="2">
        <f t="shared" si="72"/>
        <v>1.1659117220526154</v>
      </c>
      <c r="H205" s="2">
        <f t="shared" si="72"/>
        <v>0.79442639399177262</v>
      </c>
      <c r="I205">
        <v>7.1999999999999995E-2</v>
      </c>
    </row>
    <row r="206" spans="1:9" x14ac:dyDescent="0.2">
      <c r="A206" t="s">
        <v>372</v>
      </c>
      <c r="B206" t="s">
        <v>365</v>
      </c>
      <c r="C206" s="2">
        <f>((C34+C115)-(C119+C109))*627.509</f>
        <v>-0.39972323302521884</v>
      </c>
      <c r="D206" s="2">
        <f t="shared" ref="D206:H206" si="73">((D34+D115)-(D119+D109))*627.509</f>
        <v>-0.56664062699616025</v>
      </c>
      <c r="E206" s="2">
        <f t="shared" si="73"/>
        <v>-0.9695014050134575</v>
      </c>
      <c r="F206" s="2">
        <f t="shared" si="73"/>
        <v>-3.7023031013535102E-2</v>
      </c>
      <c r="G206" s="2">
        <f t="shared" si="73"/>
        <v>-0.20456793398289222</v>
      </c>
      <c r="H206" s="2">
        <f t="shared" si="73"/>
        <v>-0.60617369403902788</v>
      </c>
      <c r="I206">
        <v>7.1999999999999995E-2</v>
      </c>
    </row>
    <row r="207" spans="1:9" x14ac:dyDescent="0.2">
      <c r="A207" t="s">
        <v>373</v>
      </c>
      <c r="B207" t="s">
        <v>364</v>
      </c>
      <c r="C207" s="2">
        <f>((C126+C105)-(C120+C109))*627.509</f>
        <v>3.3345828259633805</v>
      </c>
      <c r="D207" s="2">
        <f t="shared" ref="D207:H207" si="74">((D126+D105)-(D120+D109))*627.509</f>
        <v>3.5391507600176122</v>
      </c>
      <c r="E207" s="2">
        <f t="shared" si="74"/>
        <v>3.4939701120246731</v>
      </c>
      <c r="F207" s="2">
        <f t="shared" si="74"/>
        <v>3.4387493199857437</v>
      </c>
      <c r="G207" s="2">
        <f t="shared" si="74"/>
        <v>3.6433172540399754</v>
      </c>
      <c r="H207" s="2">
        <f t="shared" si="74"/>
        <v>3.5987641150097822</v>
      </c>
      <c r="I207">
        <v>6.9000000000000006E-2</v>
      </c>
    </row>
    <row r="208" spans="1:9" x14ac:dyDescent="0.2">
      <c r="A208" t="s">
        <v>373</v>
      </c>
      <c r="B208" t="s">
        <v>365</v>
      </c>
      <c r="C208" s="2">
        <f>((C126+C115)-(C120+C109))*627.509</f>
        <v>2.0983900959811983</v>
      </c>
      <c r="D208" s="2">
        <f t="shared" ref="D208:H208" si="75">((D126+D115)-(D120+D109))*627.509</f>
        <v>2.1197254019986715</v>
      </c>
      <c r="E208" s="2">
        <f t="shared" si="75"/>
        <v>2.0437968129763542</v>
      </c>
      <c r="F208" s="2">
        <f t="shared" si="75"/>
        <v>2.25212980098541</v>
      </c>
      <c r="G208" s="2">
        <f t="shared" si="75"/>
        <v>2.2728375980044677</v>
      </c>
      <c r="H208" s="2">
        <f t="shared" si="75"/>
        <v>2.1981640269789815</v>
      </c>
      <c r="I208">
        <v>6.9000000000000006E-2</v>
      </c>
    </row>
    <row r="209" spans="1:9" x14ac:dyDescent="0.2">
      <c r="A209" t="s">
        <v>374</v>
      </c>
      <c r="B209" t="s">
        <v>365</v>
      </c>
      <c r="C209" s="2">
        <f>((C113+C107)-(C117+C115))*627.509</f>
        <v>-69.787785925975712</v>
      </c>
      <c r="D209" s="2">
        <f t="shared" ref="D209:H209" si="76">((D113+D107)-(D117+D115))*627.509</f>
        <v>-68.876015348994841</v>
      </c>
      <c r="E209" s="2">
        <f t="shared" si="76"/>
        <v>-68.672074923974705</v>
      </c>
      <c r="F209" s="2">
        <f t="shared" si="76"/>
        <v>-66.813393265959007</v>
      </c>
      <c r="G209" s="2">
        <f t="shared" si="76"/>
        <v>-65.9009951800154</v>
      </c>
      <c r="H209" s="2">
        <f t="shared" si="76"/>
        <v>-65.69768226399367</v>
      </c>
      <c r="I209">
        <v>0.107</v>
      </c>
    </row>
    <row r="210" spans="1:9" x14ac:dyDescent="0.2">
      <c r="A210" t="s">
        <v>375</v>
      </c>
      <c r="B210" t="s">
        <v>365</v>
      </c>
      <c r="C210" s="2">
        <f>((C119+C107)-(C118+C115))*627.509</f>
        <v>-40.295490434993816</v>
      </c>
      <c r="D210" s="2">
        <f t="shared" ref="D210:H210" si="77">((D119+D107)-(D118+D115))*627.509</f>
        <v>-39.387484912003444</v>
      </c>
      <c r="E210" s="2">
        <f t="shared" si="77"/>
        <v>-38.989016697010726</v>
      </c>
      <c r="F210" s="2">
        <f t="shared" si="77"/>
        <v>-39.176641888000724</v>
      </c>
      <c r="G210" s="2">
        <f t="shared" si="77"/>
        <v>-38.268008856011939</v>
      </c>
      <c r="H210" s="2">
        <f t="shared" si="77"/>
        <v>-37.870168149981964</v>
      </c>
      <c r="I210">
        <v>9.4E-2</v>
      </c>
    </row>
    <row r="211" spans="1:9" x14ac:dyDescent="0.2">
      <c r="A211" t="s">
        <v>376</v>
      </c>
      <c r="B211" t="s">
        <v>365</v>
      </c>
      <c r="C211" s="2">
        <f>((C120+C107)-(C121+C115))*627.509</f>
        <v>-20.822003638006716</v>
      </c>
      <c r="D211" s="2">
        <f t="shared" ref="D211:H211" si="78">((D120+D107)-(D121+D115))*627.509</f>
        <v>-20.151196516988193</v>
      </c>
      <c r="E211" s="2">
        <f t="shared" si="78"/>
        <v>-20.28109088001694</v>
      </c>
      <c r="F211" s="2">
        <f t="shared" si="78"/>
        <v>-19.907095515962432</v>
      </c>
      <c r="G211" s="2">
        <f t="shared" si="78"/>
        <v>-19.235660886016834</v>
      </c>
      <c r="H211" s="2">
        <f t="shared" si="78"/>
        <v>-19.366182758008325</v>
      </c>
      <c r="I211">
        <v>8.2000000000000003E-2</v>
      </c>
    </row>
    <row r="212" spans="1:9" x14ac:dyDescent="0.2">
      <c r="A212" t="s">
        <v>377</v>
      </c>
      <c r="B212" t="s">
        <v>365</v>
      </c>
      <c r="C212" s="2">
        <f>((C124+C107)-(C122+C115))*627.509</f>
        <v>-0.64696177900738738</v>
      </c>
      <c r="D212" s="2">
        <f t="shared" ref="D212:H212" si="79">((D124+D107)-(D122+D115))*627.509</f>
        <v>-0.13867948900656552</v>
      </c>
      <c r="E212" s="2">
        <f t="shared" si="79"/>
        <v>-0.61056625695659816</v>
      </c>
      <c r="F212" s="2">
        <f t="shared" si="79"/>
        <v>-0.16001479502403856</v>
      </c>
      <c r="G212" s="2">
        <f t="shared" si="79"/>
        <v>0.34889500397519896</v>
      </c>
      <c r="H212" s="2">
        <f t="shared" si="79"/>
        <v>-0.1236192729732494</v>
      </c>
      <c r="I212">
        <v>7.4999999999999997E-2</v>
      </c>
    </row>
    <row r="213" spans="1:9" x14ac:dyDescent="0.2">
      <c r="A213" t="s">
        <v>378</v>
      </c>
      <c r="B213" t="s">
        <v>365</v>
      </c>
      <c r="C213" s="2">
        <f>((C107+C125)-(C123+C115))*627.509</f>
        <v>3.3578006590117706</v>
      </c>
      <c r="D213" s="2">
        <f t="shared" ref="D213:H213" si="80">((D107+D125)-(D123+D115))*627.509</f>
        <v>4.0317453250223725</v>
      </c>
      <c r="E213" s="2">
        <f t="shared" si="80"/>
        <v>4.4314685580119209</v>
      </c>
      <c r="F213" s="2">
        <f t="shared" si="80"/>
        <v>2.9229369219682635</v>
      </c>
      <c r="G213" s="2">
        <f t="shared" si="80"/>
        <v>3.5975090969772809</v>
      </c>
      <c r="H213" s="2">
        <f t="shared" si="80"/>
        <v>3.9966048209684142</v>
      </c>
      <c r="I213">
        <v>7.3999999999999996E-2</v>
      </c>
    </row>
  </sheetData>
  <mergeCells count="4">
    <mergeCell ref="C1:E1"/>
    <mergeCell ref="F1:H1"/>
    <mergeCell ref="C131:E131"/>
    <mergeCell ref="F131:H1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537D-6023-5B41-957C-ADF5EE2842E4}">
  <dimension ref="A1:J88"/>
  <sheetViews>
    <sheetView topLeftCell="A59" workbookViewId="0">
      <selection activeCell="J83" sqref="J83"/>
    </sheetView>
  </sheetViews>
  <sheetFormatPr baseColWidth="10" defaultRowHeight="16" x14ac:dyDescent="0.2"/>
  <cols>
    <col min="1" max="1" width="31.5" bestFit="1" customWidth="1"/>
    <col min="2" max="2" width="40.33203125" bestFit="1" customWidth="1"/>
    <col min="3" max="3" width="11.33203125" bestFit="1" customWidth="1"/>
    <col min="4" max="4" width="13.5" bestFit="1" customWidth="1"/>
    <col min="5" max="5" width="15" bestFit="1" customWidth="1"/>
    <col min="7" max="7" width="11.33203125" bestFit="1" customWidth="1"/>
  </cols>
  <sheetData>
    <row r="1" spans="1:10" x14ac:dyDescent="0.2">
      <c r="C1" s="14" t="s">
        <v>0</v>
      </c>
      <c r="D1" s="14"/>
      <c r="E1" s="14"/>
    </row>
    <row r="2" spans="1:10" x14ac:dyDescent="0.2">
      <c r="A2" s="3" t="s">
        <v>86</v>
      </c>
      <c r="B2" s="3" t="s">
        <v>87</v>
      </c>
      <c r="C2" s="3" t="s">
        <v>88</v>
      </c>
      <c r="D2" s="3" t="s">
        <v>453</v>
      </c>
      <c r="E2" s="3" t="s">
        <v>89</v>
      </c>
      <c r="F2" s="3" t="s">
        <v>28</v>
      </c>
      <c r="G2" s="3" t="s">
        <v>90</v>
      </c>
      <c r="H2" s="3" t="s">
        <v>450</v>
      </c>
      <c r="I2" s="3" t="s">
        <v>451</v>
      </c>
      <c r="J2" s="3" t="s">
        <v>452</v>
      </c>
    </row>
    <row r="3" spans="1:10" x14ac:dyDescent="0.2">
      <c r="A3" t="s">
        <v>380</v>
      </c>
      <c r="B3" t="s">
        <v>381</v>
      </c>
      <c r="C3" s="5">
        <v>-204.02312080219599</v>
      </c>
      <c r="D3" s="5">
        <v>5.045285E-2</v>
      </c>
      <c r="E3" s="5">
        <v>-203.96729463993</v>
      </c>
      <c r="F3" s="5">
        <f>E3-G3</f>
        <v>3.1930898340988279E-2</v>
      </c>
      <c r="G3" s="5">
        <v>-203.99922553827099</v>
      </c>
      <c r="H3" s="8"/>
      <c r="I3" s="8"/>
      <c r="J3" s="8"/>
    </row>
    <row r="4" spans="1:10" x14ac:dyDescent="0.2">
      <c r="A4" t="s">
        <v>286</v>
      </c>
      <c r="B4" t="s">
        <v>287</v>
      </c>
      <c r="C4" s="5">
        <v>-234.464438</v>
      </c>
      <c r="D4" s="5">
        <v>0.14271866999999999</v>
      </c>
      <c r="E4" s="5">
        <v>-234.31285199999999</v>
      </c>
      <c r="F4" s="5">
        <f t="shared" ref="F4:F39" si="0">E4-G4</f>
        <v>4.064099999999371E-2</v>
      </c>
      <c r="G4" s="5">
        <v>-234.35349299999999</v>
      </c>
      <c r="H4" s="8">
        <v>7.0000000000000007E-2</v>
      </c>
      <c r="I4" s="8">
        <v>7.0000000000000007E-2</v>
      </c>
      <c r="J4" s="8">
        <f>AVERAGE(H4:I4)</f>
        <v>7.0000000000000007E-2</v>
      </c>
    </row>
    <row r="5" spans="1:10" x14ac:dyDescent="0.2">
      <c r="A5" t="s">
        <v>382</v>
      </c>
      <c r="C5" s="5">
        <v>-438.458391423438</v>
      </c>
      <c r="D5" s="5">
        <v>0.19434968999999999</v>
      </c>
      <c r="E5" s="5">
        <v>-438.250630893741</v>
      </c>
      <c r="F5" s="5">
        <f t="shared" si="0"/>
        <v>5.109606383297205E-2</v>
      </c>
      <c r="G5" s="5">
        <v>-438.30172695757398</v>
      </c>
      <c r="H5" s="8"/>
      <c r="I5" s="8"/>
      <c r="J5" s="8"/>
    </row>
    <row r="6" spans="1:10" x14ac:dyDescent="0.2">
      <c r="A6" t="s">
        <v>383</v>
      </c>
      <c r="B6" t="s">
        <v>384</v>
      </c>
      <c r="C6" s="5">
        <v>-438.59071210112899</v>
      </c>
      <c r="D6" s="5">
        <v>0.20045477</v>
      </c>
      <c r="E6" s="5">
        <v>-438.37816884013</v>
      </c>
      <c r="F6" s="5">
        <f t="shared" si="0"/>
        <v>4.8468125646024873E-2</v>
      </c>
      <c r="G6" s="5">
        <v>-438.42663696577603</v>
      </c>
      <c r="H6" s="8"/>
      <c r="I6" s="8"/>
      <c r="J6" s="8"/>
    </row>
    <row r="7" spans="1:10" x14ac:dyDescent="0.2">
      <c r="A7" t="s">
        <v>280</v>
      </c>
      <c r="B7" t="s">
        <v>281</v>
      </c>
      <c r="C7" s="5">
        <v>-311.82174500000002</v>
      </c>
      <c r="D7" s="5">
        <v>0.18083662</v>
      </c>
      <c r="E7" s="5">
        <v>-311.63219199999997</v>
      </c>
      <c r="F7" s="5">
        <f t="shared" si="0"/>
        <v>4.035900000002357E-2</v>
      </c>
      <c r="G7" s="5">
        <v>-311.672551</v>
      </c>
      <c r="H7" s="8">
        <v>7.5999999999999998E-2</v>
      </c>
      <c r="I7" s="8">
        <v>7.8E-2</v>
      </c>
      <c r="J7" s="8">
        <f t="shared" ref="J7:J35" si="1">AVERAGE(H7:I7)</f>
        <v>7.6999999999999999E-2</v>
      </c>
    </row>
    <row r="8" spans="1:10" x14ac:dyDescent="0.2">
      <c r="A8" t="s">
        <v>385</v>
      </c>
      <c r="C8" s="5">
        <v>-515.83020225106304</v>
      </c>
      <c r="D8" s="5">
        <v>0.23221249999999999</v>
      </c>
      <c r="E8" s="5">
        <v>-515.58431278843398</v>
      </c>
      <c r="F8" s="5">
        <f t="shared" si="0"/>
        <v>5.1871904185077256E-2</v>
      </c>
      <c r="G8" s="5">
        <v>-515.63618469261905</v>
      </c>
      <c r="H8" s="8"/>
      <c r="I8" s="8"/>
      <c r="J8" s="8"/>
    </row>
    <row r="9" spans="1:10" x14ac:dyDescent="0.2">
      <c r="A9" t="s">
        <v>386</v>
      </c>
      <c r="B9" t="s">
        <v>387</v>
      </c>
      <c r="C9" s="5">
        <v>-515.967179352568</v>
      </c>
      <c r="D9" s="5">
        <v>0.23917255000000001</v>
      </c>
      <c r="E9" s="5">
        <v>-515.71614105695005</v>
      </c>
      <c r="F9" s="5">
        <f t="shared" si="0"/>
        <v>4.7756083215972467E-2</v>
      </c>
      <c r="G9" s="5">
        <v>-515.76389714016602</v>
      </c>
      <c r="H9" s="8"/>
      <c r="I9" s="8"/>
      <c r="J9" s="8"/>
    </row>
    <row r="10" spans="1:10" x14ac:dyDescent="0.2">
      <c r="A10" t="s">
        <v>392</v>
      </c>
      <c r="B10" t="s">
        <v>393</v>
      </c>
      <c r="C10" s="5">
        <v>-510.30194577431899</v>
      </c>
      <c r="D10" s="5">
        <v>0.16469549999999999</v>
      </c>
      <c r="E10" s="5">
        <v>-510.127106051883</v>
      </c>
      <c r="F10" s="5">
        <f t="shared" si="0"/>
        <v>4.4286050556991086E-2</v>
      </c>
      <c r="G10" s="5">
        <v>-510.17139210244</v>
      </c>
      <c r="H10" s="8">
        <v>8.5000000000000006E-2</v>
      </c>
      <c r="I10" s="8">
        <v>9.0999999999999998E-2</v>
      </c>
      <c r="J10" s="8">
        <f t="shared" si="1"/>
        <v>8.7999999999999995E-2</v>
      </c>
    </row>
    <row r="11" spans="1:10" x14ac:dyDescent="0.2">
      <c r="A11" t="s">
        <v>394</v>
      </c>
      <c r="C11" s="5">
        <v>-714.31572048048804</v>
      </c>
      <c r="D11" s="5">
        <v>0.21646012000000001</v>
      </c>
      <c r="E11" s="5">
        <v>-714.08427432253495</v>
      </c>
      <c r="F11" s="5">
        <f t="shared" si="0"/>
        <v>5.5661937062041034E-2</v>
      </c>
      <c r="G11" s="5">
        <v>-714.13993625959699</v>
      </c>
      <c r="H11" s="8"/>
      <c r="I11" s="8"/>
      <c r="J11" s="8"/>
    </row>
    <row r="12" spans="1:10" x14ac:dyDescent="0.2">
      <c r="A12" t="s">
        <v>395</v>
      </c>
      <c r="B12" t="s">
        <v>396</v>
      </c>
      <c r="C12" s="5">
        <v>-714.45018029917799</v>
      </c>
      <c r="D12" s="5">
        <v>0.22347511</v>
      </c>
      <c r="E12" s="5">
        <v>-714.21346412337698</v>
      </c>
      <c r="F12" s="5">
        <f t="shared" si="0"/>
        <v>5.1391746413059991E-2</v>
      </c>
      <c r="G12" s="5">
        <v>-714.26485586979004</v>
      </c>
      <c r="H12" s="8"/>
      <c r="I12" s="8"/>
      <c r="J12" s="8"/>
    </row>
    <row r="13" spans="1:10" x14ac:dyDescent="0.2">
      <c r="A13" t="s">
        <v>397</v>
      </c>
      <c r="C13" s="5">
        <v>-714.31169053061103</v>
      </c>
      <c r="D13" s="5">
        <v>0.21630104</v>
      </c>
      <c r="E13" s="5">
        <v>-714.08033559693399</v>
      </c>
      <c r="F13" s="5">
        <f t="shared" si="0"/>
        <v>5.5939992824050933E-2</v>
      </c>
      <c r="G13" s="5">
        <v>-714.13627558975804</v>
      </c>
      <c r="H13" s="8"/>
      <c r="I13" s="8"/>
      <c r="J13" s="8"/>
    </row>
    <row r="14" spans="1:10" x14ac:dyDescent="0.2">
      <c r="A14" t="s">
        <v>398</v>
      </c>
      <c r="B14" t="s">
        <v>399</v>
      </c>
      <c r="C14" s="5">
        <v>-714.44692771651603</v>
      </c>
      <c r="D14" s="5">
        <v>0.22315140999999999</v>
      </c>
      <c r="E14" s="5">
        <v>-714.21049220100701</v>
      </c>
      <c r="F14" s="5">
        <f t="shared" si="0"/>
        <v>5.1346370167038913E-2</v>
      </c>
      <c r="G14" s="5">
        <v>-714.26183857117405</v>
      </c>
      <c r="H14" s="8"/>
      <c r="I14" s="8"/>
      <c r="J14" s="8"/>
    </row>
    <row r="15" spans="1:10" x14ac:dyDescent="0.2">
      <c r="A15" t="s">
        <v>400</v>
      </c>
      <c r="B15" t="s">
        <v>401</v>
      </c>
      <c r="C15" s="5">
        <v>-616.56141335145605</v>
      </c>
      <c r="D15" s="5">
        <v>0.22780610000000001</v>
      </c>
      <c r="E15" s="5">
        <v>-616.32096852135703</v>
      </c>
      <c r="F15" s="5">
        <f t="shared" si="0"/>
        <v>5.0263827603998834E-2</v>
      </c>
      <c r="G15" s="5">
        <v>-616.37123234896103</v>
      </c>
      <c r="H15" s="8">
        <v>8.7999999999999995E-2</v>
      </c>
      <c r="I15" s="8">
        <v>0.16600000000000001</v>
      </c>
      <c r="J15" s="8">
        <f t="shared" si="1"/>
        <v>0.127</v>
      </c>
    </row>
    <row r="16" spans="1:10" x14ac:dyDescent="0.2">
      <c r="A16" t="s">
        <v>402</v>
      </c>
      <c r="C16" s="5">
        <v>-820.57525556147596</v>
      </c>
      <c r="D16" s="5">
        <v>0.27976318999999999</v>
      </c>
      <c r="E16" s="5">
        <v>-820.27810279884102</v>
      </c>
      <c r="F16" s="5">
        <f t="shared" si="0"/>
        <v>6.0825277882031514E-2</v>
      </c>
      <c r="G16" s="5">
        <v>-820.33892807672305</v>
      </c>
      <c r="H16" s="8"/>
      <c r="I16" s="8"/>
      <c r="J16" s="8"/>
    </row>
    <row r="17" spans="1:10" x14ac:dyDescent="0.2">
      <c r="A17" t="s">
        <v>403</v>
      </c>
      <c r="B17" t="s">
        <v>404</v>
      </c>
      <c r="C17" s="5">
        <v>-820.69725258746598</v>
      </c>
      <c r="D17" s="5">
        <v>0.28541456999999998</v>
      </c>
      <c r="E17" s="5">
        <v>-820.39551809406203</v>
      </c>
      <c r="F17" s="5">
        <f t="shared" si="0"/>
        <v>5.8624393601917291E-2</v>
      </c>
      <c r="G17" s="5">
        <v>-820.45414248766394</v>
      </c>
      <c r="H17" s="8"/>
      <c r="I17" s="8"/>
      <c r="J17" s="8"/>
    </row>
    <row r="18" spans="1:10" x14ac:dyDescent="0.2">
      <c r="A18" t="s">
        <v>314</v>
      </c>
      <c r="B18" t="s">
        <v>405</v>
      </c>
      <c r="C18" s="5">
        <v>-272.51863500746998</v>
      </c>
      <c r="D18" s="5">
        <v>0.15161765999999999</v>
      </c>
      <c r="E18" s="5">
        <v>-272.35951016466601</v>
      </c>
      <c r="F18" s="5">
        <f t="shared" si="0"/>
        <v>3.7470709545004866E-2</v>
      </c>
      <c r="G18" s="5">
        <v>-272.39698087421101</v>
      </c>
      <c r="H18" s="8">
        <v>7.8E-2</v>
      </c>
      <c r="I18" s="8">
        <v>8.5999999999999993E-2</v>
      </c>
      <c r="J18" s="8">
        <f t="shared" si="1"/>
        <v>8.199999999999999E-2</v>
      </c>
    </row>
    <row r="19" spans="1:10" x14ac:dyDescent="0.2">
      <c r="A19" t="s">
        <v>406</v>
      </c>
      <c r="C19" s="5">
        <v>-476.53517718357398</v>
      </c>
      <c r="D19" s="5">
        <v>0.20310803999999999</v>
      </c>
      <c r="E19" s="5">
        <v>-476.31957081035199</v>
      </c>
      <c r="F19" s="5">
        <f t="shared" si="0"/>
        <v>5.0140203761031898E-2</v>
      </c>
      <c r="G19" s="5">
        <v>-476.36971101411302</v>
      </c>
      <c r="H19" s="8"/>
      <c r="I19" s="8"/>
      <c r="J19" s="8"/>
    </row>
    <row r="20" spans="1:10" x14ac:dyDescent="0.2">
      <c r="A20" t="s">
        <v>407</v>
      </c>
      <c r="B20" t="s">
        <v>408</v>
      </c>
      <c r="C20" s="5">
        <v>-476.68215672919001</v>
      </c>
      <c r="D20" s="5">
        <v>0.21016072999999999</v>
      </c>
      <c r="E20" s="5">
        <v>-476.46128596005502</v>
      </c>
      <c r="F20" s="5">
        <f t="shared" si="0"/>
        <v>4.5731530225964434E-2</v>
      </c>
      <c r="G20" s="5">
        <v>-476.50701749028099</v>
      </c>
      <c r="H20" s="8"/>
      <c r="I20" s="8"/>
      <c r="J20" s="8"/>
    </row>
    <row r="21" spans="1:10" x14ac:dyDescent="0.2">
      <c r="A21" t="s">
        <v>316</v>
      </c>
      <c r="B21" t="s">
        <v>409</v>
      </c>
      <c r="C21" s="5">
        <v>-351.117877512115</v>
      </c>
      <c r="D21" s="5">
        <v>0.21037210000000001</v>
      </c>
      <c r="E21" s="5">
        <v>-350.89786413199403</v>
      </c>
      <c r="F21" s="5">
        <f t="shared" si="0"/>
        <v>4.2508458017948669E-2</v>
      </c>
      <c r="G21" s="5">
        <v>-350.94037259001198</v>
      </c>
      <c r="H21" s="8">
        <v>7.4999999999999997E-2</v>
      </c>
      <c r="I21" s="8">
        <v>7.4999999999999997E-2</v>
      </c>
      <c r="J21" s="8">
        <f t="shared" si="1"/>
        <v>7.4999999999999997E-2</v>
      </c>
    </row>
    <row r="22" spans="1:10" x14ac:dyDescent="0.2">
      <c r="A22" t="s">
        <v>410</v>
      </c>
      <c r="C22" s="5">
        <v>-555.11633047603198</v>
      </c>
      <c r="D22" s="5">
        <v>0.26164387</v>
      </c>
      <c r="E22" s="5">
        <v>-554.84010811971996</v>
      </c>
      <c r="F22" s="5">
        <f t="shared" si="0"/>
        <v>5.4454074392992879E-2</v>
      </c>
      <c r="G22" s="5">
        <v>-554.89456219411295</v>
      </c>
      <c r="H22" s="8"/>
      <c r="I22" s="8"/>
      <c r="J22" s="8"/>
    </row>
    <row r="23" spans="1:10" x14ac:dyDescent="0.2">
      <c r="A23" t="s">
        <v>411</v>
      </c>
      <c r="B23" t="s">
        <v>412</v>
      </c>
      <c r="C23" s="5">
        <v>-555.25069896772595</v>
      </c>
      <c r="D23" s="5">
        <v>0.26829602000000002</v>
      </c>
      <c r="E23" s="5">
        <v>-554.96941640049101</v>
      </c>
      <c r="F23" s="5">
        <f t="shared" si="0"/>
        <v>5.0631746976023351E-2</v>
      </c>
      <c r="G23" s="5">
        <v>-555.02004814746704</v>
      </c>
      <c r="H23" s="8"/>
      <c r="I23" s="8"/>
      <c r="J23" s="8"/>
    </row>
    <row r="24" spans="1:10" x14ac:dyDescent="0.2">
      <c r="A24" t="s">
        <v>318</v>
      </c>
      <c r="B24" t="s">
        <v>319</v>
      </c>
      <c r="C24" s="5">
        <v>-390.40803278622502</v>
      </c>
      <c r="D24" s="5">
        <v>0.23912206</v>
      </c>
      <c r="E24" s="5">
        <v>-390.157945043822</v>
      </c>
      <c r="F24" s="5">
        <f t="shared" si="0"/>
        <v>4.5605135670996333E-2</v>
      </c>
      <c r="G24" s="5">
        <v>-390.20355017949299</v>
      </c>
      <c r="H24" s="8">
        <v>7.2999999999999995E-2</v>
      </c>
      <c r="I24" s="8">
        <v>7.4999999999999997E-2</v>
      </c>
      <c r="J24" s="8">
        <f t="shared" si="1"/>
        <v>7.3999999999999996E-2</v>
      </c>
    </row>
    <row r="25" spans="1:10" x14ac:dyDescent="0.2">
      <c r="A25" t="s">
        <v>413</v>
      </c>
      <c r="C25" s="5">
        <v>-594.40933693706995</v>
      </c>
      <c r="D25" s="5">
        <v>0.29108522999999997</v>
      </c>
      <c r="E25" s="5">
        <v>-594.10270163547898</v>
      </c>
      <c r="F25" s="5">
        <f t="shared" si="0"/>
        <v>5.6393642101966179E-2</v>
      </c>
      <c r="G25" s="5">
        <v>-594.15909527758095</v>
      </c>
      <c r="H25" s="8"/>
      <c r="I25" s="8"/>
      <c r="J25" s="8"/>
    </row>
    <row r="26" spans="1:10" x14ac:dyDescent="0.2">
      <c r="A26" t="s">
        <v>414</v>
      </c>
      <c r="B26" t="s">
        <v>415</v>
      </c>
      <c r="C26" s="5">
        <v>-594.53772509761302</v>
      </c>
      <c r="D26" s="5">
        <v>0.29752730999999999</v>
      </c>
      <c r="E26" s="5">
        <v>-594.22620025070103</v>
      </c>
      <c r="F26" s="5">
        <f t="shared" si="0"/>
        <v>5.2556440007947458E-2</v>
      </c>
      <c r="G26" s="5">
        <v>-594.27875669070897</v>
      </c>
      <c r="H26" s="8"/>
      <c r="I26" s="8"/>
      <c r="J26" s="8"/>
    </row>
    <row r="27" spans="1:10" x14ac:dyDescent="0.2">
      <c r="A27" t="s">
        <v>416</v>
      </c>
      <c r="B27" t="s">
        <v>417</v>
      </c>
      <c r="C27" s="5">
        <v>-464.189849574307</v>
      </c>
      <c r="D27" s="5">
        <v>0.20439188</v>
      </c>
      <c r="E27" s="5">
        <v>-463.97483216051103</v>
      </c>
      <c r="F27" s="5">
        <f t="shared" si="0"/>
        <v>4.5454112726986295E-2</v>
      </c>
      <c r="G27" s="5">
        <v>-464.02028627323801</v>
      </c>
      <c r="H27" s="8">
        <v>0.08</v>
      </c>
      <c r="I27" s="8">
        <v>0.124</v>
      </c>
      <c r="J27" s="8">
        <f t="shared" si="1"/>
        <v>0.10200000000000001</v>
      </c>
    </row>
    <row r="28" spans="1:10" x14ac:dyDescent="0.2">
      <c r="A28" t="s">
        <v>418</v>
      </c>
      <c r="C28" s="5">
        <v>-668.19994377437604</v>
      </c>
      <c r="D28" s="5">
        <v>0.25592746999999999</v>
      </c>
      <c r="E28" s="5">
        <v>-667.92849529487103</v>
      </c>
      <c r="F28" s="5">
        <f t="shared" si="0"/>
        <v>5.6844299289991795E-2</v>
      </c>
      <c r="G28" s="5">
        <v>-667.98533959416102</v>
      </c>
      <c r="H28" s="8"/>
      <c r="I28" s="8"/>
      <c r="J28" s="8"/>
    </row>
    <row r="29" spans="1:10" x14ac:dyDescent="0.2">
      <c r="A29" t="s">
        <v>419</v>
      </c>
      <c r="B29" t="s">
        <v>420</v>
      </c>
      <c r="C29" s="5">
        <v>-668.33733087982296</v>
      </c>
      <c r="D29" s="5">
        <v>0.26277880999999997</v>
      </c>
      <c r="E29" s="5">
        <v>-668.060724160625</v>
      </c>
      <c r="F29" s="5">
        <f t="shared" si="0"/>
        <v>5.2729830279986345E-2</v>
      </c>
      <c r="G29" s="5">
        <v>-668.11345399090499</v>
      </c>
      <c r="H29" s="8"/>
      <c r="I29" s="8"/>
      <c r="J29" s="8"/>
    </row>
    <row r="30" spans="1:10" x14ac:dyDescent="0.2">
      <c r="A30" t="s">
        <v>421</v>
      </c>
      <c r="C30" s="5">
        <v>-668.20060541801899</v>
      </c>
      <c r="D30" s="5">
        <v>0.25611398000000002</v>
      </c>
      <c r="E30" s="5">
        <v>-667.92901721884698</v>
      </c>
      <c r="F30" s="5">
        <f t="shared" si="0"/>
        <v>5.6697073198051839E-2</v>
      </c>
      <c r="G30" s="5">
        <v>-667.98571429204503</v>
      </c>
      <c r="H30" s="8"/>
      <c r="I30" s="8"/>
      <c r="J30" s="8"/>
    </row>
    <row r="31" spans="1:10" x14ac:dyDescent="0.2">
      <c r="A31" t="s">
        <v>422</v>
      </c>
      <c r="B31" t="s">
        <v>423</v>
      </c>
      <c r="C31" s="5">
        <v>-668.33551144804903</v>
      </c>
      <c r="D31" s="5">
        <v>0.26235116000000003</v>
      </c>
      <c r="E31" s="5">
        <v>-668.05914162823206</v>
      </c>
      <c r="F31" s="5">
        <f t="shared" si="0"/>
        <v>5.3352499219954552E-2</v>
      </c>
      <c r="G31" s="5">
        <v>-668.11249412745201</v>
      </c>
      <c r="H31" s="8"/>
      <c r="I31" s="8"/>
      <c r="J31" s="8"/>
    </row>
    <row r="32" spans="1:10" x14ac:dyDescent="0.2">
      <c r="A32" t="s">
        <v>424</v>
      </c>
      <c r="B32" t="s">
        <v>433</v>
      </c>
      <c r="C32" s="5">
        <v>-464.18694098085399</v>
      </c>
      <c r="D32" s="5">
        <v>0.20428702000000001</v>
      </c>
      <c r="E32" s="5">
        <v>-463.97212682218202</v>
      </c>
      <c r="F32" s="5">
        <f t="shared" si="0"/>
        <v>4.4922136335969753E-2</v>
      </c>
      <c r="G32" s="5">
        <v>-464.01704895851799</v>
      </c>
      <c r="H32" s="8">
        <v>7.8E-2</v>
      </c>
      <c r="I32" s="8">
        <v>8.5000000000000006E-2</v>
      </c>
      <c r="J32" s="8">
        <f t="shared" si="1"/>
        <v>8.1500000000000003E-2</v>
      </c>
    </row>
    <row r="33" spans="1:10" x14ac:dyDescent="0.2">
      <c r="A33" t="s">
        <v>425</v>
      </c>
      <c r="C33" s="5">
        <v>-668.19992579836901</v>
      </c>
      <c r="D33" s="5">
        <v>0.25567290999999998</v>
      </c>
      <c r="E33" s="5">
        <v>-667.928720154654</v>
      </c>
      <c r="F33" s="5">
        <f t="shared" si="0"/>
        <v>5.6909807223973985E-2</v>
      </c>
      <c r="G33" s="5">
        <v>-667.98562996187798</v>
      </c>
      <c r="H33" s="8"/>
      <c r="I33" s="8"/>
      <c r="J33" s="8"/>
    </row>
    <row r="34" spans="1:10" x14ac:dyDescent="0.2">
      <c r="A34" t="s">
        <v>426</v>
      </c>
      <c r="B34" t="s">
        <v>434</v>
      </c>
      <c r="C34" s="5">
        <v>-668.32994928728704</v>
      </c>
      <c r="D34" s="5">
        <v>0.26251374</v>
      </c>
      <c r="E34" s="5">
        <v>-668.05347913181697</v>
      </c>
      <c r="F34" s="5">
        <f t="shared" si="0"/>
        <v>5.3220697514007043E-2</v>
      </c>
      <c r="G34" s="5">
        <v>-668.10669982933098</v>
      </c>
      <c r="H34" s="8"/>
      <c r="I34" s="8"/>
      <c r="J34" s="8"/>
    </row>
    <row r="35" spans="1:10" x14ac:dyDescent="0.2">
      <c r="A35" t="s">
        <v>428</v>
      </c>
      <c r="B35" t="s">
        <v>435</v>
      </c>
      <c r="C35" s="5">
        <v>-1274.43851155117</v>
      </c>
      <c r="D35" s="5">
        <v>0.18027493999999999</v>
      </c>
      <c r="E35" s="5">
        <v>-1274.24470836313</v>
      </c>
      <c r="F35" s="5">
        <f t="shared" si="0"/>
        <v>5.2471855439989668E-2</v>
      </c>
      <c r="G35" s="5">
        <v>-1274.29718021857</v>
      </c>
      <c r="H35" s="8">
        <v>7.6999999999999999E-2</v>
      </c>
      <c r="I35" s="8">
        <v>9.2999999999999999E-2</v>
      </c>
      <c r="J35" s="8">
        <f t="shared" si="1"/>
        <v>8.4999999999999992E-2</v>
      </c>
    </row>
    <row r="36" spans="1:10" x14ac:dyDescent="0.2">
      <c r="A36" t="s">
        <v>429</v>
      </c>
      <c r="C36" s="5">
        <v>-1478.44763510844</v>
      </c>
      <c r="D36" s="5">
        <v>0.23155886000000001</v>
      </c>
      <c r="E36" s="5">
        <v>-1478.19752256471</v>
      </c>
      <c r="F36" s="5">
        <f t="shared" si="0"/>
        <v>6.4199741950005773E-2</v>
      </c>
      <c r="G36" s="5">
        <v>-1478.26172230666</v>
      </c>
      <c r="H36" s="8"/>
      <c r="I36" s="8"/>
      <c r="J36" s="8"/>
    </row>
    <row r="37" spans="1:10" x14ac:dyDescent="0.2">
      <c r="A37" t="s">
        <v>430</v>
      </c>
      <c r="B37" t="s">
        <v>436</v>
      </c>
      <c r="C37" s="5">
        <v>-1478.5869121601299</v>
      </c>
      <c r="D37" s="5">
        <v>0.23881643999999999</v>
      </c>
      <c r="E37" s="5">
        <v>-1478.33152332652</v>
      </c>
      <c r="F37" s="5">
        <f t="shared" si="0"/>
        <v>5.9026611889976266E-2</v>
      </c>
      <c r="G37" s="5">
        <v>-1478.39054993841</v>
      </c>
      <c r="H37" s="8"/>
      <c r="I37" s="8"/>
      <c r="J37" s="8"/>
    </row>
    <row r="38" spans="1:10" x14ac:dyDescent="0.2">
      <c r="A38" t="s">
        <v>431</v>
      </c>
      <c r="C38" s="5">
        <v>-1478.45123201161</v>
      </c>
      <c r="D38" s="5">
        <v>0.23202629</v>
      </c>
      <c r="E38" s="5">
        <v>-1478.20099574351</v>
      </c>
      <c r="F38" s="5">
        <f t="shared" si="0"/>
        <v>6.2855637710072187E-2</v>
      </c>
      <c r="G38" s="5">
        <v>-1478.2638513812201</v>
      </c>
      <c r="H38" s="8"/>
      <c r="I38" s="8"/>
      <c r="J38" s="8"/>
    </row>
    <row r="39" spans="1:10" x14ac:dyDescent="0.2">
      <c r="A39" t="s">
        <v>432</v>
      </c>
      <c r="B39" t="s">
        <v>437</v>
      </c>
      <c r="C39" s="5">
        <v>-1478.58728509249</v>
      </c>
      <c r="D39" s="5">
        <v>0.23890057000000001</v>
      </c>
      <c r="E39" s="5">
        <v>-1478.33202557448</v>
      </c>
      <c r="F39" s="5">
        <f t="shared" si="0"/>
        <v>5.8254660739976316E-2</v>
      </c>
      <c r="G39" s="5">
        <v>-1478.39028023522</v>
      </c>
      <c r="H39" s="8"/>
      <c r="I39" s="8"/>
      <c r="J39" s="8"/>
    </row>
    <row r="40" spans="1:10" x14ac:dyDescent="0.2">
      <c r="C40" s="5"/>
      <c r="D40" s="5"/>
      <c r="E40" s="5"/>
    </row>
    <row r="41" spans="1:10" x14ac:dyDescent="0.2">
      <c r="C41" s="5"/>
      <c r="D41" s="5"/>
      <c r="E41" s="5"/>
    </row>
    <row r="42" spans="1:10" x14ac:dyDescent="0.2">
      <c r="C42" s="14" t="s">
        <v>0</v>
      </c>
      <c r="D42" s="14"/>
      <c r="E42" s="14"/>
    </row>
    <row r="43" spans="1:10" x14ac:dyDescent="0.2">
      <c r="A43" s="3" t="s">
        <v>427</v>
      </c>
      <c r="B43" s="3" t="s">
        <v>388</v>
      </c>
      <c r="C43" s="3" t="s">
        <v>330</v>
      </c>
      <c r="D43" s="3" t="s">
        <v>454</v>
      </c>
      <c r="E43" s="3" t="s">
        <v>331</v>
      </c>
      <c r="F43" s="3" t="s">
        <v>455</v>
      </c>
      <c r="G43" s="3" t="s">
        <v>332</v>
      </c>
    </row>
    <row r="44" spans="1:10" x14ac:dyDescent="0.2">
      <c r="A44" t="s">
        <v>389</v>
      </c>
      <c r="B44" t="s">
        <v>28</v>
      </c>
      <c r="C44" s="2">
        <f>(C5-(C$3+C$4))*627.509</f>
        <v>18.302792677029451</v>
      </c>
      <c r="D44" s="2">
        <f>(D5-(D$3+D$4))*627.509</f>
        <v>0.73931227853000392</v>
      </c>
      <c r="E44" s="2">
        <f t="shared" ref="E44:F44" si="2">(E5-(E3+E4))*627.509</f>
        <v>18.521396375289996</v>
      </c>
      <c r="F44" s="2">
        <f t="shared" si="2"/>
        <v>-13.476279436286809</v>
      </c>
      <c r="G44" s="2">
        <f>(G5-(G3+G4))*627.509</f>
        <v>31.997675811612474</v>
      </c>
    </row>
    <row r="45" spans="1:10" x14ac:dyDescent="0.2">
      <c r="A45" t="s">
        <v>389</v>
      </c>
      <c r="B45" t="s">
        <v>390</v>
      </c>
      <c r="C45" s="2">
        <f>(C6-(C$3+C$4))*627.509</f>
        <v>-64.729623460162358</v>
      </c>
      <c r="D45" s="2">
        <f>(D6-(D$3+D$4))*627.509</f>
        <v>4.5703049242500118</v>
      </c>
      <c r="E45" s="2">
        <f t="shared" ref="E45:F45" si="3">(E6-(E$3+E$4))*627.509</f>
        <v>-61.509812825323515</v>
      </c>
      <c r="F45" s="2">
        <f t="shared" si="3"/>
        <v>-15.125334300039844</v>
      </c>
      <c r="G45" s="2">
        <f>(G6-(G$3+G$4))*627.509</f>
        <v>-46.384478525247999</v>
      </c>
    </row>
    <row r="46" spans="1:10" x14ac:dyDescent="0.2">
      <c r="A46" t="s">
        <v>391</v>
      </c>
      <c r="B46" t="s">
        <v>28</v>
      </c>
      <c r="C46" s="2">
        <f>(C8-(C$3+C$7))*627.509</f>
        <v>9.201510307862657</v>
      </c>
      <c r="D46" s="2">
        <f>(D8-(D$3+D$7))*627.509</f>
        <v>0.57920963226999456</v>
      </c>
      <c r="E46" s="2">
        <f t="shared" ref="E46:F47" si="4">(E8-(E$3+E$7))*627.509</f>
        <v>9.5217283784044611</v>
      </c>
      <c r="F46" s="2">
        <f t="shared" si="4"/>
        <v>-12.812475094796362</v>
      </c>
      <c r="G46" s="2">
        <f>(G8-(G$3+G$7))*627.509</f>
        <v>22.334203473165154</v>
      </c>
      <c r="H46" s="2"/>
    </row>
    <row r="47" spans="1:10" x14ac:dyDescent="0.2">
      <c r="A47" t="s">
        <v>391</v>
      </c>
      <c r="B47" t="s">
        <v>390</v>
      </c>
      <c r="C47" s="2">
        <f>(C9-(C$3+C$7))*627.509</f>
        <v>-76.752853680409316</v>
      </c>
      <c r="D47" s="2">
        <f>(D9-(D$3+D$7))*627.509</f>
        <v>4.9467036477200095</v>
      </c>
      <c r="E47" s="2">
        <f t="shared" si="4"/>
        <v>-73.201696569848536</v>
      </c>
      <c r="F47" s="2">
        <f t="shared" si="4"/>
        <v>-15.395189795298338</v>
      </c>
      <c r="G47" s="2">
        <f>(G9-(G$3+G$7))*627.509</f>
        <v>-57.806506774585877</v>
      </c>
    </row>
    <row r="48" spans="1:10" x14ac:dyDescent="0.2">
      <c r="A48" t="s">
        <v>438</v>
      </c>
      <c r="B48" t="s">
        <v>439</v>
      </c>
      <c r="C48" s="2">
        <f t="shared" ref="C48:D51" si="5">(C11-(C$3+C$10))*627.509</f>
        <v>5.8647593717367865</v>
      </c>
      <c r="D48" s="2">
        <f t="shared" si="5"/>
        <v>0.82314748093001111</v>
      </c>
      <c r="E48" s="2">
        <f t="shared" ref="E48:F49" si="6">(E11-(E$3+E$10))*627.509</f>
        <v>6.3543878593029408</v>
      </c>
      <c r="F48" s="2">
        <f t="shared" si="6"/>
        <v>-12.898454922157827</v>
      </c>
      <c r="G48" s="2">
        <f>(G11-(G$3+G$10))*627.509</f>
        <v>19.252842781496437</v>
      </c>
    </row>
    <row r="49" spans="1:7" x14ac:dyDescent="0.2">
      <c r="A49" t="s">
        <v>438</v>
      </c>
      <c r="B49" t="s">
        <v>440</v>
      </c>
      <c r="C49" s="2">
        <f t="shared" si="5"/>
        <v>-78.509986994573481</v>
      </c>
      <c r="D49" s="2">
        <f t="shared" si="5"/>
        <v>5.2251168408400108</v>
      </c>
      <c r="E49" s="2">
        <f t="shared" si="6"/>
        <v>-74.713374877276948</v>
      </c>
      <c r="F49" s="2">
        <f t="shared" si="6"/>
        <v>-15.578037986109271</v>
      </c>
      <c r="G49" s="2">
        <f>(G12-(G$3+G$10))*627.509</f>
        <v>-59.135336891132006</v>
      </c>
    </row>
    <row r="50" spans="1:7" x14ac:dyDescent="0.2">
      <c r="A50" t="s">
        <v>438</v>
      </c>
      <c r="B50" t="s">
        <v>441</v>
      </c>
      <c r="C50" s="2">
        <f t="shared" si="5"/>
        <v>8.3935891891083383</v>
      </c>
      <c r="D50" s="2">
        <f t="shared" si="5"/>
        <v>0.7233233492100074</v>
      </c>
      <c r="E50" s="2">
        <f t="shared" ref="E50:F50" si="7">(E13-(E$3+E$10))*627.509</f>
        <v>8.825973622436015</v>
      </c>
      <c r="F50" s="2">
        <f t="shared" si="7"/>
        <v>-12.723972428994756</v>
      </c>
      <c r="G50" s="2">
        <f>(G13-(G$3+G$10))*627.509</f>
        <v>21.549946051466442</v>
      </c>
    </row>
    <row r="51" spans="1:7" x14ac:dyDescent="0.2">
      <c r="A51" t="s">
        <v>438</v>
      </c>
      <c r="B51" t="s">
        <v>442</v>
      </c>
      <c r="C51" s="2">
        <f t="shared" si="5"/>
        <v>-76.468962100951131</v>
      </c>
      <c r="D51" s="2">
        <f t="shared" si="5"/>
        <v>5.021992177540004</v>
      </c>
      <c r="E51" s="2">
        <f t="shared" ref="E51:F51" si="8">(E14-(E$3+E$10))*627.509</f>
        <v>-72.848466842822077</v>
      </c>
      <c r="F51" s="2">
        <f t="shared" si="8"/>
        <v>-15.606511988873711</v>
      </c>
      <c r="G51" s="2">
        <f>(G14-(G$3+G$10))*627.509</f>
        <v>-57.241954853912695</v>
      </c>
    </row>
    <row r="52" spans="1:7" x14ac:dyDescent="0.2">
      <c r="A52" t="s">
        <v>443</v>
      </c>
      <c r="B52" t="s">
        <v>28</v>
      </c>
      <c r="C52" s="2">
        <f>(C16-(C$3+C$15))*627.509</f>
        <v>5.8224000978247048</v>
      </c>
      <c r="D52" s="2">
        <f>(D16-(D$3+D$15))*627.509</f>
        <v>0.94392413815999376</v>
      </c>
      <c r="E52" s="2">
        <f t="shared" ref="E52:G53" si="9">(E16-(E$3+E$15))*627.509</f>
        <v>6.3757188781009893</v>
      </c>
      <c r="F52" s="2">
        <f t="shared" si="9"/>
        <v>-13.409520984537204</v>
      </c>
      <c r="G52" s="2">
        <f t="shared" si="9"/>
        <v>19.785239862709535</v>
      </c>
    </row>
    <row r="53" spans="1:7" x14ac:dyDescent="0.2">
      <c r="A53" t="s">
        <v>443</v>
      </c>
      <c r="B53" t="s">
        <v>390</v>
      </c>
      <c r="C53" s="2">
        <f>(C17-(C$3+C$15))*627.509</f>
        <v>-70.731831684150833</v>
      </c>
      <c r="D53" s="2">
        <f>(D17-(D$3+D$15))*627.509</f>
        <v>4.4902159505799837</v>
      </c>
      <c r="E53" s="2">
        <f t="shared" si="9"/>
        <v>-67.303435610738461</v>
      </c>
      <c r="F53" s="2">
        <f t="shared" si="9"/>
        <v>-14.790595678267401</v>
      </c>
      <c r="G53" s="2">
        <f t="shared" si="9"/>
        <v>-52.512839932399721</v>
      </c>
    </row>
    <row r="54" spans="1:7" x14ac:dyDescent="0.2">
      <c r="A54" t="s">
        <v>444</v>
      </c>
      <c r="B54" t="s">
        <v>28</v>
      </c>
      <c r="C54" s="2">
        <f>(C19-(C$3+C$18))*627.509</f>
        <v>4.128147080360784</v>
      </c>
      <c r="D54" s="2">
        <f>(D19-(D$3+D$18))*627.509</f>
        <v>0.65105941277000545</v>
      </c>
      <c r="E54" s="2">
        <f t="shared" ref="E54:F55" si="10">(E19-(E$3+E$18))*627.509</f>
        <v>4.5393964940695222</v>
      </c>
      <c r="F54" s="2">
        <f t="shared" si="10"/>
        <v>-12.086704441050307</v>
      </c>
      <c r="G54" s="2">
        <f>(G19-(G$3+G$18))*627.509</f>
        <v>16.62610093511983</v>
      </c>
    </row>
    <row r="55" spans="1:7" x14ac:dyDescent="0.2">
      <c r="A55" t="s">
        <v>444</v>
      </c>
      <c r="B55" t="s">
        <v>390</v>
      </c>
      <c r="C55" s="2">
        <f>(C20-(C$3+C$18))*627.509</f>
        <v>-88.102840609611164</v>
      </c>
      <c r="D55" s="2">
        <f>(D20-(D$3+D$18))*627.509</f>
        <v>5.0766858619800059</v>
      </c>
      <c r="E55" s="2">
        <f t="shared" si="10"/>
        <v>-84.388135380930251</v>
      </c>
      <c r="F55" s="2">
        <f t="shared" si="10"/>
        <v>-14.853186762366956</v>
      </c>
      <c r="G55" s="2">
        <f>(G20-(G$3+G$18))*627.509</f>
        <v>-69.534948618563291</v>
      </c>
    </row>
    <row r="56" spans="1:7" x14ac:dyDescent="0.2">
      <c r="A56" t="s">
        <v>445</v>
      </c>
      <c r="B56" t="s">
        <v>28</v>
      </c>
      <c r="C56" s="2">
        <f>(C22-(C$3+C$21))*627.509</f>
        <v>15.479290530626479</v>
      </c>
      <c r="D56" s="2">
        <f>(D22-(D$3+D$21))*627.509</f>
        <v>0.51387967028000048</v>
      </c>
      <c r="E56" s="2">
        <f t="shared" ref="E56:F57" si="11">(E22-(E$3+E$21))*627.509</f>
        <v>15.719509713925218</v>
      </c>
      <c r="F56" s="2">
        <f t="shared" si="11"/>
        <v>-12.540944301167597</v>
      </c>
      <c r="G56" s="2">
        <f>(G22-(G$3+G$21))*627.509</f>
        <v>28.260454015128484</v>
      </c>
    </row>
    <row r="57" spans="1:7" x14ac:dyDescent="0.2">
      <c r="A57" t="s">
        <v>445</v>
      </c>
      <c r="B57" t="s">
        <v>390</v>
      </c>
      <c r="C57" s="2">
        <f>(C23-(C$3+C$21))*627.509</f>
        <v>-68.838147323769007</v>
      </c>
      <c r="D57" s="2">
        <f>(D23-(D$3+D$21))*627.509</f>
        <v>4.6881636646300153</v>
      </c>
      <c r="E57" s="2">
        <f t="shared" si="11"/>
        <v>-65.422600244439465</v>
      </c>
      <c r="F57" s="2">
        <f t="shared" si="11"/>
        <v>-14.939489156262729</v>
      </c>
      <c r="G57" s="2">
        <f>(G23-(G$3+G$21))*627.509</f>
        <v>-50.483111088141065</v>
      </c>
    </row>
    <row r="58" spans="1:7" x14ac:dyDescent="0.2">
      <c r="A58" t="s">
        <v>446</v>
      </c>
      <c r="B58" t="s">
        <v>28</v>
      </c>
      <c r="C58" s="2">
        <f>(C25-(C$3+C$24))*627.509</f>
        <v>13.690145072652053</v>
      </c>
      <c r="D58" s="2">
        <f>(D25-(D$3+D$24))*627.509</f>
        <v>0.94773939287997111</v>
      </c>
      <c r="E58" s="2">
        <f t="shared" ref="E58:F59" si="12">(E25-(E$3+E$24))*627.509</f>
        <v>14.142828133718959</v>
      </c>
      <c r="F58" s="2">
        <f t="shared" si="12"/>
        <v>-13.267041205063757</v>
      </c>
      <c r="G58" s="2">
        <f>(G25-(G$3+G$24))*627.509</f>
        <v>27.409869338818385</v>
      </c>
    </row>
    <row r="59" spans="1:7" x14ac:dyDescent="0.2">
      <c r="A59" t="s">
        <v>446</v>
      </c>
      <c r="B59" t="s">
        <v>390</v>
      </c>
      <c r="C59" s="2">
        <f>(C26-(C$3+C$24))*627.509</f>
        <v>-66.874581161567946</v>
      </c>
      <c r="D59" s="2">
        <f>(D26-(D$3+D$24))*627.509</f>
        <v>4.9902025715999816</v>
      </c>
      <c r="E59" s="2">
        <f t="shared" si="12"/>
        <v>-63.353664405652651</v>
      </c>
      <c r="F59" s="2">
        <f t="shared" si="12"/>
        <v>-15.674920053879351</v>
      </c>
      <c r="G59" s="2">
        <f>(G26-(G$3+G$24))*627.509</f>
        <v>-47.678744351737635</v>
      </c>
    </row>
    <row r="60" spans="1:7" x14ac:dyDescent="0.2">
      <c r="A60" t="s">
        <v>447</v>
      </c>
      <c r="B60" t="s">
        <v>439</v>
      </c>
      <c r="C60" s="2">
        <f t="shared" ref="C60:D63" si="13">(C28-(C$3+C$27))*627.509</f>
        <v>8.1743100740842074</v>
      </c>
      <c r="D60" s="2">
        <f t="shared" si="13"/>
        <v>0.6794290946599818</v>
      </c>
      <c r="E60" s="2">
        <f t="shared" ref="E60:F61" si="14">(E28-(E$3+E$27))*627.509</f>
        <v>8.5538924286918512</v>
      </c>
      <c r="F60" s="2">
        <f t="shared" si="14"/>
        <v>-12.889481507090196</v>
      </c>
      <c r="G60" s="2">
        <f>(G28-(G$3+G$27))*627.509</f>
        <v>21.443373935817718</v>
      </c>
    </row>
    <row r="61" spans="1:7" x14ac:dyDescent="0.2">
      <c r="A61" t="s">
        <v>447</v>
      </c>
      <c r="B61" t="s">
        <v>440</v>
      </c>
      <c r="C61" s="2">
        <f t="shared" si="13"/>
        <v>-78.03733507780656</v>
      </c>
      <c r="D61" s="2">
        <f t="shared" si="13"/>
        <v>4.9787066067199719</v>
      </c>
      <c r="E61" s="2">
        <f t="shared" si="14"/>
        <v>-74.42091089171798</v>
      </c>
      <c r="F61" s="2">
        <f t="shared" si="14"/>
        <v>-15.471347841089706</v>
      </c>
      <c r="G61" s="2">
        <f>(G29-(G$3+G$27))*627.509</f>
        <v>-58.949563050592602</v>
      </c>
    </row>
    <row r="62" spans="1:7" x14ac:dyDescent="0.2">
      <c r="A62" t="s">
        <v>447</v>
      </c>
      <c r="B62" t="s">
        <v>441</v>
      </c>
      <c r="C62" s="2">
        <f t="shared" si="13"/>
        <v>7.7591227333360697</v>
      </c>
      <c r="D62" s="2">
        <f t="shared" si="13"/>
        <v>0.79646579824999975</v>
      </c>
      <c r="E62" s="2">
        <f t="shared" ref="E62:F62" si="15">(E30-(E$3+E$27))*627.509</f>
        <v>8.2263804364657922</v>
      </c>
      <c r="F62" s="2">
        <f t="shared" si="15"/>
        <v>-12.981867204817345</v>
      </c>
      <c r="G62" s="2">
        <f>(G30-(G$3+G$27))*627.509</f>
        <v>21.208247641318806</v>
      </c>
    </row>
    <row r="63" spans="1:7" x14ac:dyDescent="0.2">
      <c r="A63" t="s">
        <v>447</v>
      </c>
      <c r="B63" t="s">
        <v>442</v>
      </c>
      <c r="C63" s="2">
        <f t="shared" si="13"/>
        <v>-76.895625264783035</v>
      </c>
      <c r="D63" s="2">
        <f t="shared" si="13"/>
        <v>4.7103523828700053</v>
      </c>
      <c r="E63" s="2">
        <f t="shared" ref="E63:F63" si="16">(E31-(E$3+E$27))*627.509</f>
        <v>-73.427857572353574</v>
      </c>
      <c r="F63" s="2">
        <f t="shared" si="16"/>
        <v>-15.080617477239196</v>
      </c>
      <c r="G63" s="2">
        <f>(G31-(G$3+G$27))*627.509</f>
        <v>-58.347240095078703</v>
      </c>
    </row>
    <row r="64" spans="1:7" x14ac:dyDescent="0.2">
      <c r="A64" t="s">
        <v>448</v>
      </c>
      <c r="B64" t="s">
        <v>28</v>
      </c>
      <c r="C64" s="2">
        <f>(C33-(C$3+C$32))*627.509</f>
        <v>6.360421611136033</v>
      </c>
      <c r="D64" s="2">
        <f>(D33-(D$3+D$32))*627.509</f>
        <v>0.58549099735996268</v>
      </c>
      <c r="E64" s="2">
        <f t="shared" ref="E64:F65" si="17">(E33-(E$3+E$32))*627.509</f>
        <v>6.7151667416752323</v>
      </c>
      <c r="F64" s="2">
        <f t="shared" si="17"/>
        <v>-12.514554715794567</v>
      </c>
      <c r="G64" s="2">
        <f>(G33-(G$3+G$32))*627.509</f>
        <v>19.22972145750547</v>
      </c>
    </row>
    <row r="65" spans="1:7" x14ac:dyDescent="0.2">
      <c r="A65" t="s">
        <v>448</v>
      </c>
      <c r="B65" t="s">
        <v>390</v>
      </c>
      <c r="C65" s="2">
        <f>(C34-(C$3+C$32))*627.509</f>
        <v>-75.230487896326423</v>
      </c>
      <c r="D65" s="2">
        <f>(D34-(D$3+D$32))*627.509</f>
        <v>4.8781733898299757</v>
      </c>
      <c r="E65" s="2">
        <f t="shared" si="17"/>
        <v>-71.572214258882369</v>
      </c>
      <c r="F65" s="2">
        <f t="shared" si="17"/>
        <v>-14.829504260786212</v>
      </c>
      <c r="G65" s="2">
        <f>(G34-(G$3+G$32))*627.509</f>
        <v>-56.742709998060484</v>
      </c>
    </row>
    <row r="66" spans="1:7" x14ac:dyDescent="0.2">
      <c r="A66" t="s">
        <v>449</v>
      </c>
      <c r="B66" t="s">
        <v>441</v>
      </c>
      <c r="C66" s="2">
        <f>(C36-(C$3+C$35))*627.509</f>
        <v>8.7833971662889567</v>
      </c>
      <c r="D66" s="2">
        <f>(D36-(D$3+D$35))*627.509</f>
        <v>0.52150390463001073</v>
      </c>
      <c r="E66" s="2">
        <f t="shared" ref="E66:F66" si="18">(E36-(E$3+E$35))*627.509</f>
        <v>9.0866053886451912</v>
      </c>
      <c r="F66" s="2">
        <f t="shared" si="18"/>
        <v>-12.677571751041517</v>
      </c>
      <c r="G66" s="2">
        <f>(G36-(G$3+G$35))*627.509</f>
        <v>21.764177139686709</v>
      </c>
    </row>
    <row r="67" spans="1:7" x14ac:dyDescent="0.2">
      <c r="A67" t="s">
        <v>449</v>
      </c>
      <c r="B67" t="s">
        <v>442</v>
      </c>
      <c r="C67" s="2">
        <f t="shared" ref="C67:D67" si="19">(C37-(C$3+C$35))*627.509</f>
        <v>-78.614206262643265</v>
      </c>
      <c r="D67" s="2">
        <f t="shared" si="19"/>
        <v>5.0757006728500018</v>
      </c>
      <c r="E67" s="2">
        <f t="shared" ref="E67:F69" si="20">(E37-(E$3+E$35))*627.509</f>
        <v>-75.000078654021962</v>
      </c>
      <c r="F67" s="2">
        <f t="shared" si="20"/>
        <v>-15.923757421880573</v>
      </c>
      <c r="G67" s="2">
        <f>(G37-(G$3+G$35))*627.509</f>
        <v>-59.076321232141396</v>
      </c>
    </row>
    <row r="68" spans="1:7" x14ac:dyDescent="0.2">
      <c r="A68" t="s">
        <v>449</v>
      </c>
      <c r="B68" t="s">
        <v>439</v>
      </c>
      <c r="C68" s="2">
        <f t="shared" ref="C68:D68" si="21">(C38-(C$3+C$35))*627.509</f>
        <v>6.5263080549279868</v>
      </c>
      <c r="D68" s="2">
        <f t="shared" si="21"/>
        <v>0.81482043650000502</v>
      </c>
      <c r="E68" s="2">
        <f t="shared" si="20"/>
        <v>6.9071544330046546</v>
      </c>
      <c r="F68" s="2">
        <f t="shared" si="20"/>
        <v>-13.521009258538001</v>
      </c>
      <c r="G68" s="2">
        <f>(G38-(G$3+G$35))*627.509</f>
        <v>20.428163691542657</v>
      </c>
    </row>
    <row r="69" spans="1:7" x14ac:dyDescent="0.2">
      <c r="A69" t="s">
        <v>449</v>
      </c>
      <c r="B69" t="s">
        <v>440</v>
      </c>
      <c r="C69" s="2">
        <f t="shared" ref="C69:D69" si="22">(C39-(C$3+C$35))*627.509</f>
        <v>-78.848224674966502</v>
      </c>
      <c r="D69" s="2">
        <f t="shared" si="22"/>
        <v>5.1284930050200117</v>
      </c>
      <c r="E69" s="2">
        <f t="shared" si="20"/>
        <v>-75.315243769126909</v>
      </c>
      <c r="F69" s="2">
        <f t="shared" si="20"/>
        <v>-16.408163716065893</v>
      </c>
      <c r="G69" s="2">
        <f>(G39-(G$3+G$35))*627.509</f>
        <v>-58.907080053061023</v>
      </c>
    </row>
    <row r="74" spans="1:7" x14ac:dyDescent="0.2">
      <c r="B74" s="10" t="s">
        <v>468</v>
      </c>
    </row>
    <row r="75" spans="1:7" x14ac:dyDescent="0.2">
      <c r="A75" s="3" t="s">
        <v>469</v>
      </c>
      <c r="B75" s="3" t="s">
        <v>427</v>
      </c>
      <c r="C75" s="3" t="s">
        <v>456</v>
      </c>
      <c r="D75" s="3" t="s">
        <v>457</v>
      </c>
      <c r="E75" s="3" t="s">
        <v>467</v>
      </c>
      <c r="F75" s="3" t="s">
        <v>465</v>
      </c>
      <c r="G75" s="3" t="s">
        <v>466</v>
      </c>
    </row>
    <row r="76" spans="1:7" x14ac:dyDescent="0.2">
      <c r="B76" t="s">
        <v>280</v>
      </c>
      <c r="C76" s="2">
        <f>E46-E$46</f>
        <v>0</v>
      </c>
      <c r="D76" s="2">
        <f>E47-E$47</f>
        <v>0</v>
      </c>
      <c r="E76" s="8">
        <f>J7-J$7</f>
        <v>0</v>
      </c>
      <c r="F76" s="2">
        <f t="shared" ref="F76" si="23">0.51*D76</f>
        <v>0</v>
      </c>
      <c r="G76">
        <f t="shared" ref="G76" si="24">-114.4*E76</f>
        <v>0</v>
      </c>
    </row>
    <row r="77" spans="1:7" x14ac:dyDescent="0.2">
      <c r="A77" s="3">
        <v>1</v>
      </c>
      <c r="B77" t="s">
        <v>286</v>
      </c>
      <c r="C77" s="2">
        <f>E44-E$46</f>
        <v>8.9996679968855346</v>
      </c>
      <c r="D77" s="2">
        <f>E45-E$47</f>
        <v>11.691883744525022</v>
      </c>
      <c r="E77" s="8">
        <f>J4-J$7</f>
        <v>-6.9999999999999923E-3</v>
      </c>
      <c r="F77" s="2">
        <f>0.51*D77</f>
        <v>5.9628607097077611</v>
      </c>
      <c r="G77">
        <f>-114.4*E77</f>
        <v>0.80079999999999918</v>
      </c>
    </row>
    <row r="78" spans="1:7" x14ac:dyDescent="0.2">
      <c r="A78" s="3">
        <v>2</v>
      </c>
      <c r="B78" t="s">
        <v>458</v>
      </c>
      <c r="C78" s="2">
        <f>E48-E$46</f>
        <v>-3.1673405191015203</v>
      </c>
      <c r="D78" s="2">
        <f>E49-E$47</f>
        <v>-1.5116783074284115</v>
      </c>
      <c r="E78" s="8">
        <f>J10-J$7</f>
        <v>1.0999999999999996E-2</v>
      </c>
      <c r="F78" s="2">
        <f t="shared" ref="F78:F88" si="25">0.51*D78</f>
        <v>-0.77095593678848984</v>
      </c>
      <c r="G78">
        <f t="shared" ref="G78:G88" si="26">-114.4*E78</f>
        <v>-1.2583999999999995</v>
      </c>
    </row>
    <row r="79" spans="1:7" x14ac:dyDescent="0.2">
      <c r="A79" s="3">
        <v>3</v>
      </c>
      <c r="B79" t="s">
        <v>459</v>
      </c>
      <c r="C79" s="2">
        <f>E50-E$46</f>
        <v>-0.69575475596844605</v>
      </c>
      <c r="D79" s="2">
        <f>E51-E$47</f>
        <v>0.35322972702645927</v>
      </c>
      <c r="E79" s="8">
        <f>J10-J$7</f>
        <v>1.0999999999999996E-2</v>
      </c>
      <c r="F79" s="2">
        <f t="shared" si="25"/>
        <v>0.18014716078349424</v>
      </c>
      <c r="G79">
        <f t="shared" si="26"/>
        <v>-1.2583999999999995</v>
      </c>
    </row>
    <row r="80" spans="1:7" x14ac:dyDescent="0.2">
      <c r="A80" s="3">
        <v>4</v>
      </c>
      <c r="B80" t="s">
        <v>400</v>
      </c>
      <c r="C80" s="2">
        <f>E52-E$46</f>
        <v>-3.1460095003034718</v>
      </c>
      <c r="D80" s="2">
        <f>E53-E$47</f>
        <v>5.8982609591100754</v>
      </c>
      <c r="E80" s="8">
        <f>J15-J$7</f>
        <v>0.05</v>
      </c>
      <c r="F80" s="2">
        <f t="shared" si="25"/>
        <v>3.0081130891461387</v>
      </c>
      <c r="G80">
        <f t="shared" si="26"/>
        <v>-5.7200000000000006</v>
      </c>
    </row>
    <row r="81" spans="1:7" x14ac:dyDescent="0.2">
      <c r="A81" s="3">
        <v>5</v>
      </c>
      <c r="B81" t="s">
        <v>314</v>
      </c>
      <c r="C81" s="2">
        <f>E54-E$46</f>
        <v>-4.9823318843349389</v>
      </c>
      <c r="D81" s="2">
        <f>E55-E$47</f>
        <v>-11.186438811081715</v>
      </c>
      <c r="E81" s="8">
        <f>J18-J$7</f>
        <v>4.9999999999999906E-3</v>
      </c>
      <c r="F81" s="2">
        <f t="shared" si="25"/>
        <v>-5.7050837936516743</v>
      </c>
      <c r="G81">
        <f t="shared" si="26"/>
        <v>-0.57199999999999895</v>
      </c>
    </row>
    <row r="82" spans="1:7" x14ac:dyDescent="0.2">
      <c r="A82" s="3">
        <v>6</v>
      </c>
      <c r="B82" t="s">
        <v>316</v>
      </c>
      <c r="C82" s="2">
        <f>E56-E$46</f>
        <v>6.1977813355207569</v>
      </c>
      <c r="D82" s="2">
        <f>E57-E$47</f>
        <v>7.7790963254090713</v>
      </c>
      <c r="E82" s="8">
        <f>J21-J$7</f>
        <v>-2.0000000000000018E-3</v>
      </c>
      <c r="F82" s="2">
        <f t="shared" si="25"/>
        <v>3.9673391259586266</v>
      </c>
      <c r="G82">
        <f t="shared" si="26"/>
        <v>0.22880000000000023</v>
      </c>
    </row>
    <row r="83" spans="1:7" x14ac:dyDescent="0.2">
      <c r="A83" s="3">
        <v>7</v>
      </c>
      <c r="B83" t="s">
        <v>318</v>
      </c>
      <c r="C83" s="2">
        <f>E58-E$46</f>
        <v>4.6210997553144981</v>
      </c>
      <c r="D83" s="2">
        <f>E59-E$47</f>
        <v>9.8480321641958852</v>
      </c>
      <c r="E83" s="8">
        <f>J24-J$7</f>
        <v>-3.0000000000000027E-3</v>
      </c>
      <c r="F83" s="2">
        <f t="shared" si="25"/>
        <v>5.0224964037399014</v>
      </c>
      <c r="G83">
        <f t="shared" si="26"/>
        <v>0.34320000000000034</v>
      </c>
    </row>
    <row r="84" spans="1:7" x14ac:dyDescent="0.2">
      <c r="A84" s="3">
        <v>8</v>
      </c>
      <c r="B84" t="s">
        <v>460</v>
      </c>
      <c r="C84" s="2">
        <f>E60-E$46</f>
        <v>-0.96783594971260989</v>
      </c>
      <c r="D84" s="2">
        <f>E61-E$47</f>
        <v>-1.219214321869444</v>
      </c>
      <c r="E84" s="8">
        <f>J27-J$7</f>
        <v>2.5000000000000008E-2</v>
      </c>
      <c r="F84" s="2">
        <f t="shared" si="25"/>
        <v>-0.62179930415341644</v>
      </c>
      <c r="G84">
        <f t="shared" si="26"/>
        <v>-2.8600000000000012</v>
      </c>
    </row>
    <row r="85" spans="1:7" x14ac:dyDescent="0.2">
      <c r="A85" s="3">
        <v>9</v>
      </c>
      <c r="B85" t="s">
        <v>461</v>
      </c>
      <c r="C85" s="2">
        <f>E62-E$46</f>
        <v>-1.2953479419386689</v>
      </c>
      <c r="D85" s="2">
        <f>E63-E$47</f>
        <v>-0.22616100250503735</v>
      </c>
      <c r="E85" s="8">
        <f>J27-J$7</f>
        <v>2.5000000000000008E-2</v>
      </c>
      <c r="F85" s="2">
        <f>0.51*D85</f>
        <v>-0.11534211127756905</v>
      </c>
      <c r="G85">
        <f t="shared" si="26"/>
        <v>-2.8600000000000012</v>
      </c>
    </row>
    <row r="86" spans="1:7" x14ac:dyDescent="0.2">
      <c r="A86" s="3">
        <v>10</v>
      </c>
      <c r="B86" t="s">
        <v>462</v>
      </c>
      <c r="C86" s="2">
        <f>E64-E$46</f>
        <v>-2.8065616367292288</v>
      </c>
      <c r="D86" s="2">
        <f>E65-E$47</f>
        <v>1.6294823109661678</v>
      </c>
      <c r="E86" s="8">
        <f>J32-J$7</f>
        <v>4.500000000000004E-3</v>
      </c>
      <c r="F86" s="2">
        <f t="shared" si="25"/>
        <v>0.83103597859274558</v>
      </c>
      <c r="G86">
        <f t="shared" si="26"/>
        <v>-0.51480000000000048</v>
      </c>
    </row>
    <row r="87" spans="1:7" x14ac:dyDescent="0.2">
      <c r="A87" s="3">
        <v>11</v>
      </c>
      <c r="B87" t="s">
        <v>463</v>
      </c>
      <c r="C87" s="2">
        <f>E66-E$46</f>
        <v>-0.43512298975926988</v>
      </c>
      <c r="D87" s="2">
        <f>E67-E$47</f>
        <v>-1.7983820841734257</v>
      </c>
      <c r="E87" s="8">
        <f>J35-J$7</f>
        <v>7.9999999999999932E-3</v>
      </c>
      <c r="F87" s="2">
        <f t="shared" si="25"/>
        <v>-0.91717486292844708</v>
      </c>
      <c r="G87">
        <f t="shared" si="26"/>
        <v>-0.91519999999999924</v>
      </c>
    </row>
    <row r="88" spans="1:7" x14ac:dyDescent="0.2">
      <c r="A88" s="3">
        <v>12</v>
      </c>
      <c r="B88" t="s">
        <v>464</v>
      </c>
      <c r="C88" s="2">
        <f>E68-E$46</f>
        <v>-2.6145739453998065</v>
      </c>
      <c r="D88" s="2">
        <f>E69-E$47</f>
        <v>-2.1135471992783721</v>
      </c>
      <c r="E88" s="8">
        <f>J35-J$7</f>
        <v>7.9999999999999932E-3</v>
      </c>
      <c r="F88" s="2">
        <f t="shared" si="25"/>
        <v>-1.0779090716319697</v>
      </c>
      <c r="G88">
        <f t="shared" si="26"/>
        <v>-0.91519999999999924</v>
      </c>
    </row>
  </sheetData>
  <mergeCells count="2">
    <mergeCell ref="C1:E1"/>
    <mergeCell ref="C42:E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Me• addition</vt:lpstr>
      <vt:lpstr>NH2– addition</vt:lpstr>
      <vt:lpstr>CCl3• addition</vt:lpstr>
      <vt:lpstr>Hoz data</vt:lpstr>
      <vt:lpstr>Delocalisation values</vt:lpstr>
      <vt:lpstr>Balanced reactions</vt:lpstr>
      <vt:lpstr>Cycloaddition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Sterling</dc:creator>
  <cp:lastModifiedBy>Alistair Sterling</cp:lastModifiedBy>
  <dcterms:created xsi:type="dcterms:W3CDTF">2021-08-09T15:05:40Z</dcterms:created>
  <dcterms:modified xsi:type="dcterms:W3CDTF">2023-05-14T18:50:50Z</dcterms:modified>
</cp:coreProperties>
</file>