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ernin\Documents\PhDProject.git\Music and Memory\BehaviouralResults\"/>
    </mc:Choice>
  </mc:AlternateContent>
  <bookViews>
    <workbookView xWindow="-28305" yWindow="1200" windowWidth="23655" windowHeight="16515" tabRatio="592" activeTab="3"/>
  </bookViews>
  <sheets>
    <sheet name="Listening Info" sheetId="1" r:id="rId1"/>
    <sheet name="fam by song type" sheetId="6" r:id="rId2"/>
    <sheet name="CBS" sheetId="5" r:id="rId3"/>
    <sheet name="Demographic Info" sheetId="4" r:id="rId4"/>
    <sheet name="Group A - pref" sheetId="2" r:id="rId5"/>
    <sheet name="Group B - pref" sheetId="3" r:id="rId6"/>
    <sheet name="Sheet1" sheetId="7" r:id="rId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1" i="1" l="1"/>
  <c r="P30" i="1"/>
  <c r="P29" i="1"/>
  <c r="P28" i="1"/>
  <c r="O29" i="1"/>
  <c r="O28" i="1"/>
  <c r="F80" i="3" l="1"/>
  <c r="G80" i="3"/>
  <c r="H80" i="3"/>
  <c r="I80" i="3"/>
  <c r="J80" i="3"/>
  <c r="K80" i="3"/>
  <c r="L80" i="3"/>
  <c r="E80" i="3"/>
  <c r="E69" i="2"/>
  <c r="F69" i="2"/>
  <c r="G69" i="2"/>
  <c r="H69" i="2"/>
  <c r="I69" i="2"/>
  <c r="J69" i="2"/>
  <c r="K69" i="2"/>
  <c r="L69" i="2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3" i="1"/>
  <c r="L29" i="1"/>
  <c r="L28" i="1"/>
  <c r="I29" i="1"/>
  <c r="I28" i="1"/>
  <c r="B29" i="1"/>
  <c r="B2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3" i="1"/>
  <c r="H30" i="4" l="1"/>
  <c r="D32" i="4"/>
  <c r="D31" i="4"/>
  <c r="E31" i="4"/>
  <c r="E30" i="4"/>
  <c r="H29" i="6" l="1"/>
  <c r="I29" i="6"/>
  <c r="J29" i="6"/>
  <c r="K29" i="6"/>
  <c r="L29" i="6"/>
  <c r="G29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J27" i="6"/>
  <c r="G27" i="6"/>
  <c r="J26" i="6"/>
  <c r="G26" i="6"/>
  <c r="J25" i="6"/>
  <c r="G25" i="6"/>
  <c r="J24" i="6"/>
  <c r="G24" i="6"/>
  <c r="J23" i="6"/>
  <c r="G23" i="6"/>
  <c r="J22" i="6"/>
  <c r="G22" i="6"/>
  <c r="J21" i="6"/>
  <c r="G21" i="6"/>
  <c r="J20" i="6"/>
  <c r="G20" i="6"/>
  <c r="J19" i="6"/>
  <c r="G19" i="6"/>
  <c r="J18" i="6"/>
  <c r="G18" i="6"/>
  <c r="J17" i="6"/>
  <c r="G17" i="6"/>
  <c r="J16" i="6"/>
  <c r="G16" i="6"/>
  <c r="J15" i="6"/>
  <c r="G15" i="6"/>
  <c r="J14" i="6"/>
  <c r="G14" i="6"/>
  <c r="J13" i="6"/>
  <c r="G13" i="6"/>
  <c r="J12" i="6"/>
  <c r="G12" i="6"/>
  <c r="J11" i="6"/>
  <c r="G11" i="6"/>
  <c r="J10" i="6"/>
  <c r="G10" i="6"/>
  <c r="J9" i="6"/>
  <c r="G9" i="6"/>
  <c r="J8" i="6"/>
  <c r="G8" i="6"/>
  <c r="J7" i="6"/>
  <c r="G7" i="6"/>
  <c r="J6" i="6"/>
  <c r="G6" i="6"/>
  <c r="J5" i="6"/>
  <c r="G5" i="6"/>
  <c r="J4" i="6"/>
  <c r="G4" i="6"/>
  <c r="AK32" i="4" l="1"/>
  <c r="AK31" i="4"/>
  <c r="AK30" i="4"/>
  <c r="AK4" i="4"/>
  <c r="AK5" i="4"/>
  <c r="AK6" i="4"/>
  <c r="AK7" i="4"/>
  <c r="AK8" i="4"/>
  <c r="AK9" i="4"/>
  <c r="AK10" i="4"/>
  <c r="AK12" i="4"/>
  <c r="AK13" i="4"/>
  <c r="AK14" i="4"/>
  <c r="AK15" i="4"/>
  <c r="AK16" i="4"/>
  <c r="AK17" i="4"/>
  <c r="AK18" i="4"/>
  <c r="AK19" i="4"/>
  <c r="AK20" i="4"/>
  <c r="AK21" i="4"/>
  <c r="AK22" i="4"/>
  <c r="AK24" i="4"/>
  <c r="AK25" i="4"/>
  <c r="AK26" i="4"/>
  <c r="AK27" i="4"/>
  <c r="AK28" i="4"/>
  <c r="AK3" i="4"/>
  <c r="D30" i="4"/>
  <c r="W53" i="1"/>
  <c r="O26" i="1"/>
  <c r="O17" i="1"/>
  <c r="O18" i="1"/>
  <c r="O19" i="1"/>
  <c r="O20" i="1"/>
  <c r="O21" i="1"/>
  <c r="O22" i="1"/>
  <c r="O23" i="1"/>
  <c r="O24" i="1"/>
  <c r="O25" i="1"/>
  <c r="J19" i="1"/>
  <c r="J18" i="1"/>
  <c r="J17" i="1"/>
  <c r="J16" i="1"/>
  <c r="J15" i="1"/>
  <c r="J14" i="1"/>
  <c r="J12" i="1"/>
  <c r="J11" i="1"/>
  <c r="J10" i="1"/>
  <c r="J9" i="1"/>
  <c r="J8" i="1"/>
  <c r="J7" i="1"/>
  <c r="J6" i="1"/>
  <c r="J5" i="1"/>
  <c r="J4" i="1"/>
  <c r="K4" i="1"/>
  <c r="J20" i="1"/>
  <c r="J26" i="1"/>
  <c r="J25" i="1"/>
  <c r="J24" i="1"/>
  <c r="J23" i="1"/>
  <c r="J22" i="1"/>
  <c r="K26" i="1"/>
  <c r="K25" i="1"/>
  <c r="K22" i="1"/>
  <c r="K20" i="1"/>
  <c r="K18" i="1"/>
  <c r="K17" i="1"/>
  <c r="K16" i="1"/>
  <c r="K15" i="1"/>
  <c r="K14" i="1"/>
  <c r="K13" i="1"/>
  <c r="K12" i="1"/>
  <c r="K11" i="1"/>
  <c r="K10" i="1"/>
  <c r="K9" i="1"/>
  <c r="K8" i="1"/>
  <c r="K6" i="1"/>
  <c r="K5" i="1"/>
  <c r="K24" i="1"/>
  <c r="W52" i="1"/>
  <c r="W51" i="1"/>
  <c r="W50" i="1"/>
  <c r="W49" i="1"/>
  <c r="W48" i="1"/>
  <c r="W47" i="1"/>
  <c r="W46" i="1"/>
  <c r="W45" i="1"/>
  <c r="W44" i="1"/>
  <c r="W39" i="1"/>
  <c r="O16" i="1"/>
  <c r="O4" i="1"/>
  <c r="O5" i="1"/>
  <c r="O6" i="1"/>
  <c r="O7" i="1"/>
  <c r="O8" i="1"/>
  <c r="O9" i="1"/>
  <c r="O10" i="1"/>
  <c r="O11" i="1"/>
  <c r="O12" i="1"/>
  <c r="O13" i="1"/>
  <c r="O14" i="1"/>
  <c r="O15" i="1"/>
  <c r="O3" i="1"/>
  <c r="W43" i="1"/>
  <c r="W42" i="1"/>
  <c r="W41" i="1"/>
  <c r="W40" i="1"/>
  <c r="W38" i="1"/>
  <c r="W37" i="1"/>
  <c r="W36" i="1"/>
  <c r="W35" i="1"/>
  <c r="W34" i="1"/>
  <c r="W33" i="1"/>
  <c r="W32" i="1"/>
  <c r="W31" i="1"/>
  <c r="W30" i="1"/>
  <c r="O30" i="1" l="1"/>
  <c r="O31" i="1"/>
</calcChain>
</file>

<file path=xl/sharedStrings.xml><?xml version="1.0" encoding="utf-8"?>
<sst xmlns="http://schemas.openxmlformats.org/spreadsheetml/2006/main" count="1070" uniqueCount="484">
  <si>
    <t>ID</t>
  </si>
  <si>
    <t>Lyric mod 2</t>
  </si>
  <si>
    <t>Lyric mod 3</t>
  </si>
  <si>
    <t>Lyric mod 4</t>
  </si>
  <si>
    <t>Lyric mod 5</t>
  </si>
  <si>
    <t>Lyric mod 6</t>
  </si>
  <si>
    <t>Lyric mod full 1</t>
  </si>
  <si>
    <t>Lyric mod full 7</t>
  </si>
  <si>
    <t>Old v New Melody</t>
  </si>
  <si>
    <t>P101</t>
  </si>
  <si>
    <t>P102</t>
  </si>
  <si>
    <t>P103</t>
  </si>
  <si>
    <t>P104</t>
  </si>
  <si>
    <t>P105</t>
  </si>
  <si>
    <t>P106</t>
  </si>
  <si>
    <t>P107</t>
  </si>
  <si>
    <t>29/06/2017 15:49:00</t>
  </si>
  <si>
    <t>29/06/2017</t>
  </si>
  <si>
    <t>04/07/2017 15:58:11</t>
  </si>
  <si>
    <t>04/07/2017</t>
  </si>
  <si>
    <t>06/07/2017 11:22:10</t>
  </si>
  <si>
    <t>06/07/2017</t>
  </si>
  <si>
    <t>11/07/2017 15:41:01</t>
  </si>
  <si>
    <t>11/07/2017</t>
  </si>
  <si>
    <t>13/07/2017 15:50:30</t>
  </si>
  <si>
    <t>13/07/2017</t>
  </si>
  <si>
    <t>21/07/2017 12:37:59</t>
  </si>
  <si>
    <t>21/07/2017</t>
  </si>
  <si>
    <t>fmri2</t>
  </si>
  <si>
    <t>20th Century</t>
  </si>
  <si>
    <t>Half Life</t>
  </si>
  <si>
    <t>Lost in Notting Hill</t>
  </si>
  <si>
    <t>Sold</t>
  </si>
  <si>
    <t>People Like You</t>
  </si>
  <si>
    <t>Tonopah</t>
  </si>
  <si>
    <t>Big in the City</t>
  </si>
  <si>
    <t>Take Off Not Landing</t>
  </si>
  <si>
    <t>26/09/2017 12:35:36</t>
  </si>
  <si>
    <t>26/09/2017</t>
  </si>
  <si>
    <t>lab 1</t>
  </si>
  <si>
    <t>28/09/2017 12:42:51</t>
  </si>
  <si>
    <t>28/09/2017</t>
  </si>
  <si>
    <t>lab 2</t>
  </si>
  <si>
    <t>03/10/2017 14:10:36</t>
  </si>
  <si>
    <t>03/10/2017</t>
  </si>
  <si>
    <t>lab 3</t>
  </si>
  <si>
    <t>05/10/2017 11:36:39</t>
  </si>
  <si>
    <t>05/10/2017</t>
  </si>
  <si>
    <t>lab 4</t>
  </si>
  <si>
    <t>10/10/2017 15:32:24</t>
  </si>
  <si>
    <t>10/10/2017</t>
  </si>
  <si>
    <t>post scan</t>
  </si>
  <si>
    <t>Americans</t>
  </si>
  <si>
    <t>Fun Loving Angels</t>
  </si>
  <si>
    <t>Waving Not Drowning</t>
  </si>
  <si>
    <t>Thinking About You</t>
  </si>
  <si>
    <t>Superman</t>
  </si>
  <si>
    <t>Killing Time</t>
  </si>
  <si>
    <t>Stones In Your Pocket</t>
  </si>
  <si>
    <t>Yeah Yeah</t>
  </si>
  <si>
    <t>26/09/2017 11:42:53</t>
  </si>
  <si>
    <t>lab1</t>
  </si>
  <si>
    <t>28/09/2017 13:32:33</t>
  </si>
  <si>
    <t>03/10/2017 11:36:48</t>
  </si>
  <si>
    <t>05/10/2017 13:35:56</t>
  </si>
  <si>
    <t>13/10/2017 10:59:44</t>
  </si>
  <si>
    <t>13/10/2017</t>
  </si>
  <si>
    <t>postscan2</t>
  </si>
  <si>
    <t>02/10/2017 15:48:56</t>
  </si>
  <si>
    <t>02/10/2017</t>
  </si>
  <si>
    <t>04/10/2017 15:39:59</t>
  </si>
  <si>
    <t>04/10/2017</t>
  </si>
  <si>
    <t>17/10/2017 17:10:50</t>
  </si>
  <si>
    <t>17/10/2017</t>
  </si>
  <si>
    <t>20/10/2017 11:38:55</t>
  </si>
  <si>
    <t>20/10/2017</t>
  </si>
  <si>
    <t>24/10/2017 16:46:59</t>
  </si>
  <si>
    <t>24/10/2017</t>
  </si>
  <si>
    <t>10/10/2017 14:50:54</t>
  </si>
  <si>
    <t>12/10/2017 11:32:07</t>
  </si>
  <si>
    <t>12/10/2017</t>
  </si>
  <si>
    <t>16/10/2017 11:35:39</t>
  </si>
  <si>
    <t>16/10/2017</t>
  </si>
  <si>
    <t>19/10/2017 13:33:47</t>
  </si>
  <si>
    <t>19/10/2017</t>
  </si>
  <si>
    <t>25/10/2017 12:57:10</t>
  </si>
  <si>
    <t>25/01/2017</t>
  </si>
  <si>
    <t>Timestamp</t>
  </si>
  <si>
    <t>Participant ID</t>
  </si>
  <si>
    <t>Date</t>
  </si>
  <si>
    <t>Age</t>
  </si>
  <si>
    <t>Which hand do you write with?</t>
  </si>
  <si>
    <t>What level did you attain in school or are currently working towards? (choose one)</t>
  </si>
  <si>
    <t>What is your first language?</t>
  </si>
  <si>
    <t>What other languages do you know? (please also rank your degree of fluency 1-not very fluent, 5-very fluent)</t>
  </si>
  <si>
    <t>Do you wear a hearing aid?</t>
  </si>
  <si>
    <t>Do you have ringing in your ears?</t>
  </si>
  <si>
    <t>If you have ringing in your ears sometimes or always, which ear(s)?</t>
  </si>
  <si>
    <t>How would you describe your general hearing abilities?</t>
  </si>
  <si>
    <t>How would you describe your musical skills/experience</t>
  </si>
  <si>
    <t>Have you ever played and/or had formal training on an instrument or voice?</t>
  </si>
  <si>
    <t>If yes, indicate which instruments and how many years you played. (example: Piano, 5 years; Voice, 2 years)</t>
  </si>
  <si>
    <t>Please list any instruments you currently play regularly</t>
  </si>
  <si>
    <t>I engaged in regular, daily practice of a musical instrument or voice for</t>
  </si>
  <si>
    <t>At the peak of my interest, I practiced ____ per day on my primary instrument</t>
  </si>
  <si>
    <t>I have had formal training in music theory for</t>
  </si>
  <si>
    <t>I have had ____ of formal training on a musical instrument or voice during my lifetime</t>
  </si>
  <si>
    <t>I have music playing in the background for ___ per day</t>
  </si>
  <si>
    <t>I listen attentively to music for ___ per day</t>
  </si>
  <si>
    <t>What device do you most use to listen to music?</t>
  </si>
  <si>
    <t>How important is music to your identity?</t>
  </si>
  <si>
    <t>When you talk with someone in a place that strongly reverberates/echoes (e.g. church or train station), can you understand what the person says?</t>
  </si>
  <si>
    <t>When you are with a group (~5 people) in a lively restaurant, can you follow the group's conversation?</t>
  </si>
  <si>
    <t>Based on the sound of a bus or truck, can you tell whether it is moving towards or away from you?</t>
  </si>
  <si>
    <t>When you are in an unknown environment, can you tell from which direction a brief sound originates?</t>
  </si>
  <si>
    <t>Are you able to ignore distracting sound when you concentrate on a specific aspect of your acoustic surrounding?</t>
  </si>
  <si>
    <t>When you listen to music, do you pay attention to the lyrics?</t>
  </si>
  <si>
    <t>When you listen to music, do you pay attention to the melody?</t>
  </si>
  <si>
    <t>What is most important to you in a song?</t>
  </si>
  <si>
    <t>20/06/2017 15:10:12</t>
  </si>
  <si>
    <t>Pilot 1</t>
  </si>
  <si>
    <t>20/06/2017</t>
  </si>
  <si>
    <t>Female</t>
  </si>
  <si>
    <t>Right</t>
  </si>
  <si>
    <t>Bachelor's degree</t>
  </si>
  <si>
    <t>Mandarin</t>
  </si>
  <si>
    <t>English-5</t>
  </si>
  <si>
    <t>No</t>
  </si>
  <si>
    <t>Never</t>
  </si>
  <si>
    <t>Yes</t>
  </si>
  <si>
    <t>Piano, 7 years</t>
  </si>
  <si>
    <t>Piano</t>
  </si>
  <si>
    <t>6-9 years</t>
  </si>
  <si>
    <t>1.5 hours</t>
  </si>
  <si>
    <t>4-6 years</t>
  </si>
  <si>
    <t>4 hours or more</t>
  </si>
  <si>
    <t>60-90 minutes</t>
  </si>
  <si>
    <t>Phone</t>
  </si>
  <si>
    <t>melody</t>
  </si>
  <si>
    <t>29/06/2017 15:58:04</t>
  </si>
  <si>
    <t>Male</t>
  </si>
  <si>
    <t>Dutch</t>
  </si>
  <si>
    <t>English-5 Dutch-3</t>
  </si>
  <si>
    <t>0 years</t>
  </si>
  <si>
    <t>0 hours</t>
  </si>
  <si>
    <t>30-60 minutes</t>
  </si>
  <si>
    <t>15-30 minutes</t>
  </si>
  <si>
    <t>Iphone (Spotify)</t>
  </si>
  <si>
    <t>20/09/2017 12:43:36</t>
  </si>
  <si>
    <t>20/09/2017</t>
  </si>
  <si>
    <t>Postgraduate Degree</t>
  </si>
  <si>
    <t>Hebrew</t>
  </si>
  <si>
    <t>English (5)</t>
  </si>
  <si>
    <t>Guitar, 10 years</t>
  </si>
  <si>
    <t>2 hours</t>
  </si>
  <si>
    <t>3 years</t>
  </si>
  <si>
    <t>3-5 years</t>
  </si>
  <si>
    <t>computer</t>
  </si>
  <si>
    <t>25/09/2017 11:00:42</t>
  </si>
  <si>
    <t>25/09/2017</t>
  </si>
  <si>
    <t>English (5) French (1)</t>
  </si>
  <si>
    <t>Sometimes</t>
  </si>
  <si>
    <t>Both</t>
  </si>
  <si>
    <t>0-15 minutes</t>
  </si>
  <si>
    <t>Mobile phone</t>
  </si>
  <si>
    <t>26/09/2017 16:44:27</t>
  </si>
  <si>
    <t>English</t>
  </si>
  <si>
    <t>N/A</t>
  </si>
  <si>
    <t>Radio</t>
  </si>
  <si>
    <t>05/10/2017 09:25:11</t>
  </si>
  <si>
    <t>Chinese</t>
  </si>
  <si>
    <t>English-4</t>
  </si>
  <si>
    <t>Piano, 8 years</t>
  </si>
  <si>
    <t>4-5 years</t>
  </si>
  <si>
    <t>0.5 hours</t>
  </si>
  <si>
    <t>1 year</t>
  </si>
  <si>
    <t>Phone, walkman</t>
  </si>
  <si>
    <t>13/10/2017 12:24:43</t>
  </si>
  <si>
    <t>Chinese Mandarin</t>
  </si>
  <si>
    <t>Piano, 3 years; voice, 3 years</t>
  </si>
  <si>
    <t>iPhone</t>
  </si>
  <si>
    <t>16/10/2017 09:24:31</t>
  </si>
  <si>
    <t>lyrics</t>
  </si>
  <si>
    <t>LyricOrientation Score (Sum)</t>
  </si>
  <si>
    <t>17/10/2017 13:49:48</t>
  </si>
  <si>
    <t>19/10/2017 14:38:15</t>
  </si>
  <si>
    <t>24/10/2017 13:34:16</t>
  </si>
  <si>
    <t>26/10/2017 11:34:15</t>
  </si>
  <si>
    <t>26/10/2017</t>
  </si>
  <si>
    <t>30/10/2017 13:41:01</t>
  </si>
  <si>
    <t>30/10/2017</t>
  </si>
  <si>
    <t>17/10/2017 12:35:57</t>
  </si>
  <si>
    <t>19/10/2017 12:33:35</t>
  </si>
  <si>
    <t>24/10/2017 12:31:44</t>
  </si>
  <si>
    <t>26/10/2017 12:36:22</t>
  </si>
  <si>
    <t>30/10/2017 11:51:41</t>
  </si>
  <si>
    <t>Group A # of listens</t>
  </si>
  <si>
    <t>Group B # of listens</t>
  </si>
  <si>
    <t>P108</t>
  </si>
  <si>
    <t>P110</t>
  </si>
  <si>
    <t>P111</t>
  </si>
  <si>
    <t>P112</t>
  </si>
  <si>
    <t>P113</t>
  </si>
  <si>
    <t>P114</t>
  </si>
  <si>
    <t>P115</t>
  </si>
  <si>
    <t>05/02/2018 16:23:16</t>
  </si>
  <si>
    <t>05/02/2018</t>
  </si>
  <si>
    <t>07/02/2018 15:00:26</t>
  </si>
  <si>
    <t>07/02/2018</t>
  </si>
  <si>
    <t>12/02/2018 16:07:15</t>
  </si>
  <si>
    <t>12/02/2018</t>
  </si>
  <si>
    <t>14/02/2018 14:42:57</t>
  </si>
  <si>
    <t>14/02/2018</t>
  </si>
  <si>
    <t>lab4</t>
  </si>
  <si>
    <t>28/02/2018 13:27:01</t>
  </si>
  <si>
    <t>28/02/2018</t>
  </si>
  <si>
    <t>22/01/2018 14:07:45</t>
  </si>
  <si>
    <t>22/01/2018</t>
  </si>
  <si>
    <t>24/01/2018 11:40:52</t>
  </si>
  <si>
    <t>24/01/2018</t>
  </si>
  <si>
    <t>29/01/2018 11:33:03</t>
  </si>
  <si>
    <t>29/01/2018</t>
  </si>
  <si>
    <t>31/01/2018 13:30:11</t>
  </si>
  <si>
    <t>31/01/2018</t>
  </si>
  <si>
    <t>02/02/2018 12:33:28</t>
  </si>
  <si>
    <t>02/02/2018</t>
  </si>
  <si>
    <t>26/02/2018 11:49:29</t>
  </si>
  <si>
    <t>26/02/2018</t>
  </si>
  <si>
    <t>28/02/2018 14:37:51</t>
  </si>
  <si>
    <t>02/03/2018 13:36:57</t>
  </si>
  <si>
    <t>02/03/2018</t>
  </si>
  <si>
    <t>05/03/2018 09:42:00</t>
  </si>
  <si>
    <t>05/03/2018</t>
  </si>
  <si>
    <t>05/03/2018 12:09:03</t>
  </si>
  <si>
    <t>16/01/2018 13:21:54</t>
  </si>
  <si>
    <t>16/01/2018</t>
  </si>
  <si>
    <t>18/01/2018 13:29:33</t>
  </si>
  <si>
    <t>18/01/2018</t>
  </si>
  <si>
    <t>23/01/2018 13:21:38</t>
  </si>
  <si>
    <t>23/01/2018</t>
  </si>
  <si>
    <t>25/01/2018 13:43:46</t>
  </si>
  <si>
    <t>25/01/2018</t>
  </si>
  <si>
    <t>29/01/2018 10:01:21</t>
  </si>
  <si>
    <t>11/01/2018 15:56:35</t>
  </si>
  <si>
    <t>11/01/2018</t>
  </si>
  <si>
    <t>15/01/2018 14:59:47</t>
  </si>
  <si>
    <t>15/01/2018</t>
  </si>
  <si>
    <t>17/01/2018 12:34:51</t>
  </si>
  <si>
    <t>17/01/2018</t>
  </si>
  <si>
    <t>22/01/2018 14:52:04</t>
  </si>
  <si>
    <t>24/01/2018 11:52:52</t>
  </si>
  <si>
    <t>12/01/2018 14:39:54</t>
  </si>
  <si>
    <t>12/01/2018</t>
  </si>
  <si>
    <t>15/01/2018 09:31:32</t>
  </si>
  <si>
    <t>lab2</t>
  </si>
  <si>
    <t>17/01/2018 15:35:28</t>
  </si>
  <si>
    <t>24/01/2018 14:36:04</t>
  </si>
  <si>
    <t>26/01/2018 13:47:29</t>
  </si>
  <si>
    <t>26/01/2018</t>
  </si>
  <si>
    <t>06/02/2018 01:21:51</t>
  </si>
  <si>
    <t>08/02/2018 00:51:30</t>
  </si>
  <si>
    <t>14/02/2018 13:43:28</t>
  </si>
  <si>
    <t>14/02/2018 14:19:18</t>
  </si>
  <si>
    <t>26/02/2018 13:36:07</t>
  </si>
  <si>
    <t>11/01/2018 12:19:26</t>
  </si>
  <si>
    <t>Mandarin 5, French 3</t>
  </si>
  <si>
    <t>Piano, 11 years</t>
  </si>
  <si>
    <t>10 or more years</t>
  </si>
  <si>
    <t>phone</t>
  </si>
  <si>
    <t>16/01/2018 12:30:08</t>
  </si>
  <si>
    <t>Cantonese (5), Mandarin, (4), Korean, (4), French (3)</t>
  </si>
  <si>
    <t>Piano, 11 years; saxophone, 8 years; violin, 7 years; guitar, 6 years; voice, 4 years</t>
  </si>
  <si>
    <t>piano, guitar, voice</t>
  </si>
  <si>
    <t>5 or more hours</t>
  </si>
  <si>
    <t>7 or more years</t>
  </si>
  <si>
    <t>cell phone/laptop connected to speakers</t>
  </si>
  <si>
    <t>09/01/2018 11:49:25</t>
  </si>
  <si>
    <t>09/01/2018</t>
  </si>
  <si>
    <t>French (4)</t>
  </si>
  <si>
    <t>Voice, 16 years; Piano, 3 years; Trumpet, 6 years</t>
  </si>
  <si>
    <t>Voice</t>
  </si>
  <si>
    <t>2 years</t>
  </si>
  <si>
    <t>Laptop with speakers</t>
  </si>
  <si>
    <t>02/02/2018 12:07:32</t>
  </si>
  <si>
    <t>Some university undergraduate schooling</t>
  </si>
  <si>
    <t>Guitar</t>
  </si>
  <si>
    <t>1 hour</t>
  </si>
  <si>
    <t>10/01/2018 11:18:36</t>
  </si>
  <si>
    <t>10/01/2018</t>
  </si>
  <si>
    <t>Indonesian</t>
  </si>
  <si>
    <t>Piano (8 yrs), Violin (1 yr), Ukulele (1 yr), Guitar (1 yr)</t>
  </si>
  <si>
    <t>3-4 hours</t>
  </si>
  <si>
    <t>Phone with ear/headphone</t>
  </si>
  <si>
    <t>depends on the song</t>
  </si>
  <si>
    <t>17/01/2018 11:22:52</t>
  </si>
  <si>
    <t>Bangla - 5, French - 3</t>
  </si>
  <si>
    <t>Clarinet, 3 years</t>
  </si>
  <si>
    <t>2-3 hours</t>
  </si>
  <si>
    <t>My phone</t>
  </si>
  <si>
    <t>16/02/2018 12:24:08</t>
  </si>
  <si>
    <t>16/02/2018</t>
  </si>
  <si>
    <t>Left</t>
  </si>
  <si>
    <t>College degree (2 years)</t>
  </si>
  <si>
    <t>Guitar, 8 years; Piano, 2 years; Percussion, 2 years</t>
  </si>
  <si>
    <t>08/02/2018 00:55:06</t>
  </si>
  <si>
    <t>Korean</t>
  </si>
  <si>
    <t>English - 5</t>
  </si>
  <si>
    <t>piano, 7 years; guitar, 5 years; voice, 2 years; saxophone, 1 year; clarinet, 2 years</t>
  </si>
  <si>
    <t>piano, guitar, drums, voice</t>
  </si>
  <si>
    <t>0.5 years</t>
  </si>
  <si>
    <t>desktop computer - studio monitors</t>
  </si>
  <si>
    <t>Beat Perception (17)</t>
  </si>
  <si>
    <t>Melody Memory (13)</t>
  </si>
  <si>
    <t>a</t>
  </si>
  <si>
    <t>i</t>
  </si>
  <si>
    <t>s</t>
  </si>
  <si>
    <t>w</t>
  </si>
  <si>
    <t>mean</t>
  </si>
  <si>
    <t>Paired Associates</t>
  </si>
  <si>
    <t>Polygons</t>
  </si>
  <si>
    <t>Grammatical Reasoning</t>
  </si>
  <si>
    <t>Double Trouble</t>
  </si>
  <si>
    <t>Monkey Ladder</t>
  </si>
  <si>
    <t>Digit Span</t>
  </si>
  <si>
    <t>Token Search</t>
  </si>
  <si>
    <t>Feature Match</t>
  </si>
  <si>
    <t>Spatial Planning</t>
  </si>
  <si>
    <t>Spatial Span</t>
  </si>
  <si>
    <t>Rotations</t>
  </si>
  <si>
    <t>Odd One Out (Max)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</si>
  <si>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</si>
  <si>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</si>
  <si>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</si>
  <si>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</si>
  <si>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</si>
  <si>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</si>
  <si>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</si>
  <si>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</si>
  <si>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</si>
  <si>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</si>
  <si>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</si>
  <si>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07/05/2018 10:34:48</t>
  </si>
  <si>
    <t>07/05/2018</t>
  </si>
  <si>
    <t>Urdu - 3, Arabic - 1</t>
  </si>
  <si>
    <t>15/05/2018 10:04:58</t>
  </si>
  <si>
    <t>15/05/2018</t>
  </si>
  <si>
    <t>english</t>
  </si>
  <si>
    <t>none</t>
  </si>
  <si>
    <t>Guitar, 9 years</t>
  </si>
  <si>
    <t>guitar</t>
  </si>
  <si>
    <t>car speaker</t>
  </si>
  <si>
    <t>22/05/2018 09:04:23</t>
  </si>
  <si>
    <t>22/05/2018</t>
  </si>
  <si>
    <t>Portuguese</t>
  </si>
  <si>
    <t>English - 4, Spanish - 3</t>
  </si>
  <si>
    <t>08/06/2018 13:37:39</t>
  </si>
  <si>
    <t>08/06/2018</t>
  </si>
  <si>
    <t>Farsi (3) and French (2)</t>
  </si>
  <si>
    <t>Saxophone for approx 5 years</t>
  </si>
  <si>
    <t>None</t>
  </si>
  <si>
    <t>Computer</t>
  </si>
  <si>
    <t>12/06/2018 13:42:46</t>
  </si>
  <si>
    <t>12/06/2018</t>
  </si>
  <si>
    <t>Kazakh</t>
  </si>
  <si>
    <t>English - 5, Russian - 5, Turkish - 2</t>
  </si>
  <si>
    <t>Speakers and headphones</t>
  </si>
  <si>
    <t>13/06/2018 10:47:58</t>
  </si>
  <si>
    <t>13/06/2018</t>
  </si>
  <si>
    <t>hindi - 5, punjabi - 4, urdu - 3</t>
  </si>
  <si>
    <t>cell phone</t>
  </si>
  <si>
    <t>06/06/2018 10:37:53</t>
  </si>
  <si>
    <t>06/06/2018</t>
  </si>
  <si>
    <t>kazakh</t>
  </si>
  <si>
    <t>english (5) russian (5) french 1</t>
  </si>
  <si>
    <t>piano 1 year</t>
  </si>
  <si>
    <t>iphone</t>
  </si>
  <si>
    <t>03/07/2018 11:36:23</t>
  </si>
  <si>
    <t>03/07/2018</t>
  </si>
  <si>
    <t>Piano (8 years), clarinet (1 year)</t>
  </si>
  <si>
    <t>29/06/2018 14:39:59</t>
  </si>
  <si>
    <t>29/06/2018</t>
  </si>
  <si>
    <t>Hindi</t>
  </si>
  <si>
    <t>Engilsh</t>
  </si>
  <si>
    <t>Voice, 3 years</t>
  </si>
  <si>
    <t>19/06/2018 09:38:32</t>
  </si>
  <si>
    <t>19/06/2018</t>
  </si>
  <si>
    <t>spanish -1</t>
  </si>
  <si>
    <t>bass 1 year, piano 1 year</t>
  </si>
  <si>
    <t>computer, record player</t>
  </si>
  <si>
    <t>28/06/2018 12:06:47</t>
  </si>
  <si>
    <t>28/06/2018</t>
  </si>
  <si>
    <t>French -1</t>
  </si>
  <si>
    <t>Piano, 10 years Voice, 3 years</t>
  </si>
  <si>
    <t>22/05/2018 12:37:41</t>
  </si>
  <si>
    <t>23/05/2018 11:59:26</t>
  </si>
  <si>
    <t>23/05/2018</t>
  </si>
  <si>
    <t>29/05/2018 11:44:27</t>
  </si>
  <si>
    <t>29/05/2018</t>
  </si>
  <si>
    <t>30/05/2018 10:48:16</t>
  </si>
  <si>
    <t>30/05/2018</t>
  </si>
  <si>
    <t>05/06/2018 16:03:16</t>
  </si>
  <si>
    <t>05/06/2018</t>
  </si>
  <si>
    <t>13/06/2018 13:21:09</t>
  </si>
  <si>
    <t>15/06/2018 13:42:44</t>
  </si>
  <si>
    <t>15/06/2018</t>
  </si>
  <si>
    <t>20/06/2018 13:03:54</t>
  </si>
  <si>
    <t>20/06/2018</t>
  </si>
  <si>
    <t>22/06/2018 13:21:07</t>
  </si>
  <si>
    <t>22/06/2018</t>
  </si>
  <si>
    <t>25/06/2018 14:48:59</t>
  </si>
  <si>
    <t>25/06/2018</t>
  </si>
  <si>
    <t>06/07/2018 14:21:25</t>
  </si>
  <si>
    <t>06/07/2018</t>
  </si>
  <si>
    <t>10/07/2018 12:45:05</t>
  </si>
  <si>
    <t>10/07/2018</t>
  </si>
  <si>
    <t>13/07/2018 12:44:29</t>
  </si>
  <si>
    <t>13/07/2018</t>
  </si>
  <si>
    <t>20/07/2018 10:45:51</t>
  </si>
  <si>
    <t>20/07/2018</t>
  </si>
  <si>
    <t>23/07/2018 11:36:26</t>
  </si>
  <si>
    <t>23/07/2018</t>
  </si>
  <si>
    <t>20/06/2018 12:11:10</t>
  </si>
  <si>
    <t>25/06/2018 11:40:05</t>
  </si>
  <si>
    <t>28/06/2018 11:15:15</t>
  </si>
  <si>
    <t>04/07/2018 11:03:05</t>
  </si>
  <si>
    <t>04/07/2018</t>
  </si>
  <si>
    <t>09/07/2018 14:16:22</t>
  </si>
  <si>
    <t>09/07/2018</t>
  </si>
  <si>
    <t>14/05/2018 13:21:24</t>
  </si>
  <si>
    <t>14/05/2018</t>
  </si>
  <si>
    <t>17/05/2018 13:35:36</t>
  </si>
  <si>
    <t>17/05/2018</t>
  </si>
  <si>
    <t>22/05/2018 13:09:56</t>
  </si>
  <si>
    <t>Third</t>
  </si>
  <si>
    <t>24/05/2018 13:10:34</t>
  </si>
  <si>
    <t>24/05/2018</t>
  </si>
  <si>
    <t>29/05/2018 13:08:53</t>
  </si>
  <si>
    <t>25/05/2018 09:16:57</t>
  </si>
  <si>
    <t>07/07/1991</t>
  </si>
  <si>
    <t>29/05/2018 11:35:34</t>
  </si>
  <si>
    <t>01/06/2018 13:05:25</t>
  </si>
  <si>
    <t>01/06/2018</t>
  </si>
  <si>
    <t>05/06/2018 09:12:12</t>
  </si>
  <si>
    <t>08/06/2018 10:43:16</t>
  </si>
  <si>
    <t>07/06/2018</t>
  </si>
  <si>
    <t>15/06/2018 14:09:21</t>
  </si>
  <si>
    <t>22/06/2018 14:34:07</t>
  </si>
  <si>
    <t>25/06/2018 14:10:14</t>
  </si>
  <si>
    <t>27/06/2018 11:12:27</t>
  </si>
  <si>
    <t>27/06/2018</t>
  </si>
  <si>
    <t>29/06/2018 14:49:16</t>
  </si>
  <si>
    <t>12/06/2018 15:41:08</t>
  </si>
  <si>
    <t>15/06/2018 14:56:51</t>
  </si>
  <si>
    <t>22/06/2018 16:02:39</t>
  </si>
  <si>
    <t>27/06/2018 10:35:32</t>
  </si>
  <si>
    <t>29/06/2018 12:30:30</t>
  </si>
  <si>
    <t>04/07/2018 10:24:27</t>
  </si>
  <si>
    <t>06/07/2018 14:39:30</t>
  </si>
  <si>
    <t>11/07/2018 12:17:04</t>
  </si>
  <si>
    <t>11/07/2018</t>
  </si>
  <si>
    <t>13/07/2018 13:08:58</t>
  </si>
  <si>
    <t>18/07/2018 11:31:22</t>
  </si>
  <si>
    <t>18/07/2018</t>
  </si>
  <si>
    <t>09/07/2018 12:11:58</t>
  </si>
  <si>
    <t>11/07/2018 13:08:10</t>
  </si>
  <si>
    <t>16/07/2018 12:16:41</t>
  </si>
  <si>
    <t>16/07/2018</t>
  </si>
  <si>
    <t>19/07/2018 12:26:16</t>
  </si>
  <si>
    <t>07/12/2018</t>
  </si>
  <si>
    <t>BOLD</t>
  </si>
  <si>
    <t>ISS</t>
  </si>
  <si>
    <t>scan 1</t>
  </si>
  <si>
    <t>scan2</t>
  </si>
  <si>
    <t>days between scans</t>
  </si>
  <si>
    <t>TotalAcc.m</t>
  </si>
  <si>
    <t>a-pre</t>
  </si>
  <si>
    <t>a-post</t>
  </si>
  <si>
    <t>s-pre</t>
  </si>
  <si>
    <t>s-post</t>
  </si>
  <si>
    <t>w-pre</t>
  </si>
  <si>
    <t>w-post</t>
  </si>
  <si>
    <t>all but 5 speak more than one language</t>
  </si>
  <si>
    <t>mean # of listens</t>
  </si>
  <si>
    <t>Lyric+oldnew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</si>
</sst>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9]mmmm\ d\,\ yyyy;@"/>
  </numFmts>
  <fonts count="18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F0000"/>
      <name val="Arial"/>
      <family val="2"/>
    </font>
    <font>
      <strike/>
      <sz val="12"/>
      <color theme="1"/>
      <name val="Calibri"/>
      <scheme val="minor"/>
    </font>
    <font>
      <sz val="10"/>
      <color theme="5"/>
      <name val="Arial"/>
      <family val="2"/>
    </font>
    <font>
      <sz val="12"/>
      <color theme="5"/>
      <name val="Calibri"/>
      <family val="2"/>
      <scheme val="minor"/>
    </font>
    <font>
      <sz val="10"/>
      <color theme="2"/>
      <name val="Arial"/>
      <family val="2"/>
    </font>
    <font>
      <sz val="12"/>
      <color theme="2"/>
      <name val="Calibri"/>
      <family val="2"/>
      <scheme val="minor"/>
    </font>
    <font>
      <sz val="12"/>
      <name val="Calibri"/>
      <family val="2"/>
      <charset val="134"/>
      <scheme val="minor"/>
    </font>
    <font>
      <sz val="12"/>
      <name val="Calibri"/>
      <scheme val="minor"/>
    </font>
    <font>
      <sz val="12"/>
      <name val="Calibri"/>
      <family val="2"/>
      <charset val="238"/>
      <scheme val="minor"/>
    </font>
    <font>
      <strike/>
      <sz val="12"/>
      <color rgb="FFFF0000"/>
      <name val="Calibri"/>
      <family val="2"/>
      <scheme val="minor"/>
    </font>
    <font>
      <sz val="12"/>
      <color theme="5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auto="1"/>
      </bottom>
      <diagonal/>
    </border>
  </borders>
  <cellStyleXfs count="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7" fillId="0" borderId="0" xfId="0" applyFont="1"/>
    <xf numFmtId="0" fontId="4" fillId="0" borderId="0" xfId="0" applyFont="1"/>
    <xf numFmtId="0" fontId="3" fillId="2" borderId="0" xfId="0" applyFont="1" applyFill="1"/>
    <xf numFmtId="0" fontId="0" fillId="2" borderId="0" xfId="0" applyFill="1"/>
    <xf numFmtId="0" fontId="3" fillId="0" borderId="1" xfId="0" applyFont="1" applyBorder="1"/>
    <xf numFmtId="0" fontId="3" fillId="0" borderId="0" xfId="0" applyFont="1" applyBorder="1"/>
    <xf numFmtId="0" fontId="3" fillId="2" borderId="0" xfId="0" applyFont="1" applyFill="1" applyBorder="1"/>
    <xf numFmtId="0" fontId="0" fillId="0" borderId="1" xfId="0" applyBorder="1"/>
    <xf numFmtId="0" fontId="0" fillId="0" borderId="0" xfId="0" applyBorder="1"/>
    <xf numFmtId="0" fontId="0" fillId="2" borderId="0" xfId="0" applyFill="1" applyBorder="1"/>
    <xf numFmtId="0" fontId="0" fillId="0" borderId="0" xfId="0" applyFont="1" applyFill="1"/>
    <xf numFmtId="0" fontId="0" fillId="0" borderId="0" xfId="0" applyFont="1" applyFill="1" applyBorder="1"/>
    <xf numFmtId="0" fontId="8" fillId="0" borderId="0" xfId="0" applyFont="1"/>
    <xf numFmtId="0" fontId="2" fillId="0" borderId="0" xfId="0" applyFont="1"/>
    <xf numFmtId="0" fontId="1" fillId="0" borderId="2" xfId="0" applyFont="1" applyBorder="1" applyAlignment="1">
      <alignment horizontal="right" wrapText="1"/>
    </xf>
    <xf numFmtId="14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22" fontId="1" fillId="0" borderId="0" xfId="0" applyNumberFormat="1" applyFont="1"/>
    <xf numFmtId="0" fontId="4" fillId="0" borderId="0" xfId="0" applyFont="1" applyFill="1"/>
    <xf numFmtId="0" fontId="4" fillId="2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6" fontId="0" fillId="0" borderId="0" xfId="0" applyNumberFormat="1"/>
    <xf numFmtId="22" fontId="0" fillId="0" borderId="0" xfId="0" applyNumberFormat="1"/>
    <xf numFmtId="164" fontId="11" fillId="0" borderId="0" xfId="0" applyNumberFormat="1" applyFont="1"/>
    <xf numFmtId="164" fontId="0" fillId="0" borderId="0" xfId="0" applyNumberFormat="1"/>
    <xf numFmtId="164" fontId="0" fillId="0" borderId="3" xfId="0" applyNumberFormat="1" applyBorder="1"/>
    <xf numFmtId="164" fontId="0" fillId="0" borderId="0" xfId="0" applyNumberFormat="1" applyFill="1" applyBorder="1"/>
    <xf numFmtId="164" fontId="13" fillId="0" borderId="0" xfId="0" applyNumberFormat="1" applyFont="1"/>
    <xf numFmtId="164" fontId="14" fillId="0" borderId="0" xfId="0" applyNumberFormat="1" applyFont="1"/>
    <xf numFmtId="15" fontId="0" fillId="0" borderId="0" xfId="0" applyNumberFormat="1"/>
    <xf numFmtId="15" fontId="0" fillId="0" borderId="3" xfId="0" applyNumberFormat="1" applyBorder="1"/>
    <xf numFmtId="15" fontId="2" fillId="0" borderId="0" xfId="0" applyNumberFormat="1" applyFont="1" applyFill="1" applyBorder="1"/>
    <xf numFmtId="15" fontId="0" fillId="0" borderId="0" xfId="0" applyNumberFormat="1" applyFill="1" applyBorder="1"/>
    <xf numFmtId="15" fontId="13" fillId="0" borderId="0" xfId="0" applyNumberFormat="1" applyFont="1" applyFill="1" applyBorder="1"/>
    <xf numFmtId="15" fontId="0" fillId="0" borderId="0" xfId="0" applyNumberFormat="1" applyFont="1" applyFill="1" applyBorder="1"/>
    <xf numFmtId="15" fontId="15" fillId="0" borderId="0" xfId="0" applyNumberFormat="1" applyFont="1"/>
    <xf numFmtId="15" fontId="2" fillId="0" borderId="0" xfId="0" applyNumberFormat="1" applyFont="1"/>
    <xf numFmtId="164" fontId="16" fillId="0" borderId="0" xfId="0" applyNumberFormat="1" applyFont="1" applyFill="1" applyBorder="1"/>
    <xf numFmtId="0" fontId="16" fillId="0" borderId="0" xfId="0" applyNumberFormat="1" applyFont="1" applyFill="1" applyBorder="1"/>
    <xf numFmtId="164" fontId="4" fillId="0" borderId="0" xfId="0" applyNumberFormat="1" applyFont="1"/>
    <xf numFmtId="0" fontId="16" fillId="0" borderId="0" xfId="0" applyNumberFormat="1" applyFont="1"/>
    <xf numFmtId="164" fontId="17" fillId="0" borderId="0" xfId="0" applyNumberFormat="1" applyFont="1"/>
    <xf numFmtId="15" fontId="17" fillId="0" borderId="0" xfId="0" applyNumberFormat="1" applyFont="1"/>
    <xf numFmtId="164" fontId="10" fillId="0" borderId="0" xfId="0" applyNumberFormat="1" applyFont="1"/>
    <xf numFmtId="16" fontId="10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zoomScale="85" zoomScaleNormal="85" zoomScalePageLayoutView="160" workbookViewId="0">
      <pane xSplit="1" topLeftCell="B1" activePane="topRight" state="frozen"/>
      <selection pane="topRight" activeCell="O19" sqref="O19"/>
    </sheetView>
  </sheetViews>
  <sheetFormatPr defaultColWidth="11" defaultRowHeight="15.75"/>
  <cols>
    <col min="2" max="3" width="14.125" customWidth="1"/>
    <col min="4" max="4" width="10.625" customWidth="1"/>
    <col min="9" max="9" width="13.375" customWidth="1"/>
    <col min="10" max="10" width="17" customWidth="1"/>
    <col min="11" max="11" width="15.125" customWidth="1"/>
    <col min="12" max="17" width="15.5" customWidth="1"/>
  </cols>
  <sheetData>
    <row r="1" spans="1:33">
      <c r="R1" s="53" t="s">
        <v>196</v>
      </c>
      <c r="S1" s="53"/>
      <c r="T1" s="53"/>
      <c r="U1" s="53"/>
      <c r="V1" s="53"/>
      <c r="W1" s="53"/>
      <c r="X1" s="53"/>
      <c r="Y1" s="53"/>
      <c r="Z1" s="54" t="s">
        <v>197</v>
      </c>
      <c r="AA1" s="55"/>
      <c r="AB1" s="55"/>
      <c r="AC1" s="55"/>
      <c r="AD1" s="55"/>
      <c r="AE1" s="55"/>
      <c r="AF1" s="55"/>
      <c r="AG1" s="55"/>
    </row>
    <row r="2" spans="1:33" s="4" customFormat="1">
      <c r="A2" s="4" t="s">
        <v>0</v>
      </c>
      <c r="B2" s="4" t="s">
        <v>6</v>
      </c>
      <c r="C2" s="4" t="s">
        <v>474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7</v>
      </c>
      <c r="J2" s="4" t="s">
        <v>311</v>
      </c>
      <c r="K2" s="4" t="s">
        <v>312</v>
      </c>
      <c r="L2" s="4" t="s">
        <v>8</v>
      </c>
      <c r="M2" s="4" t="s">
        <v>183</v>
      </c>
      <c r="N2" s="4" t="s">
        <v>483</v>
      </c>
      <c r="O2" s="4" t="s">
        <v>482</v>
      </c>
      <c r="P2" s="4" t="s">
        <v>473</v>
      </c>
      <c r="R2" s="4">
        <v>52</v>
      </c>
      <c r="S2" s="4">
        <v>42</v>
      </c>
      <c r="T2" s="4">
        <v>2</v>
      </c>
      <c r="U2" s="4">
        <v>132</v>
      </c>
      <c r="V2" s="7">
        <v>122</v>
      </c>
      <c r="W2" s="7">
        <v>142</v>
      </c>
      <c r="X2" s="7">
        <v>92</v>
      </c>
      <c r="Y2" s="7">
        <v>62</v>
      </c>
      <c r="Z2" s="9">
        <v>22</v>
      </c>
      <c r="AA2" s="10">
        <v>32</v>
      </c>
      <c r="AB2" s="10">
        <v>12</v>
      </c>
      <c r="AC2" s="10">
        <v>72</v>
      </c>
      <c r="AD2" s="11">
        <v>112</v>
      </c>
      <c r="AE2" s="11">
        <v>152</v>
      </c>
      <c r="AF2" s="11">
        <v>102</v>
      </c>
      <c r="AG2" s="11">
        <v>82</v>
      </c>
    </row>
    <row r="3" spans="1:33">
      <c r="A3" t="s">
        <v>9</v>
      </c>
      <c r="B3">
        <v>28.571400000000001</v>
      </c>
      <c r="C3">
        <v>40</v>
      </c>
      <c r="D3">
        <v>60</v>
      </c>
      <c r="E3">
        <v>50</v>
      </c>
      <c r="F3">
        <v>80</v>
      </c>
      <c r="G3">
        <v>90</v>
      </c>
      <c r="H3">
        <v>70</v>
      </c>
      <c r="I3">
        <v>66.667000000000002</v>
      </c>
      <c r="L3">
        <v>91.304299999999998</v>
      </c>
      <c r="M3">
        <v>112</v>
      </c>
      <c r="N3">
        <f>AVERAGE(I3,L3)</f>
        <v>78.985649999999993</v>
      </c>
      <c r="O3">
        <f>AVERAGE(R3:AG3)</f>
        <v>12.125</v>
      </c>
      <c r="P3" s="1">
        <v>29</v>
      </c>
      <c r="Q3">
        <f>O3/P3</f>
        <v>0.41810344827586204</v>
      </c>
      <c r="R3">
        <v>13</v>
      </c>
      <c r="S3">
        <v>13</v>
      </c>
      <c r="T3">
        <v>12</v>
      </c>
      <c r="U3">
        <v>13</v>
      </c>
      <c r="V3" s="8">
        <v>12</v>
      </c>
      <c r="W3" s="8">
        <v>10</v>
      </c>
      <c r="X3" s="8">
        <v>13</v>
      </c>
      <c r="Y3" s="8">
        <v>11</v>
      </c>
      <c r="Z3" s="12"/>
      <c r="AA3" s="13"/>
      <c r="AB3" s="13"/>
      <c r="AC3" s="13"/>
      <c r="AD3" s="14"/>
      <c r="AE3" s="14"/>
      <c r="AF3" s="14"/>
      <c r="AG3" s="14"/>
    </row>
    <row r="4" spans="1:33">
      <c r="A4" t="s">
        <v>10</v>
      </c>
      <c r="B4">
        <v>37.930999999999997</v>
      </c>
      <c r="C4">
        <v>42.3</v>
      </c>
      <c r="D4">
        <v>80</v>
      </c>
      <c r="E4">
        <v>100</v>
      </c>
      <c r="F4">
        <v>100</v>
      </c>
      <c r="G4">
        <v>100</v>
      </c>
      <c r="I4">
        <v>100</v>
      </c>
      <c r="J4">
        <f>9/17</f>
        <v>0.52941176470588236</v>
      </c>
      <c r="K4">
        <f>11/13</f>
        <v>0.84615384615384615</v>
      </c>
      <c r="L4">
        <v>95.652199999999993</v>
      </c>
      <c r="M4">
        <v>58</v>
      </c>
      <c r="N4">
        <f t="shared" ref="N4:N26" si="0">AVERAGE(I4,L4)</f>
        <v>97.826099999999997</v>
      </c>
      <c r="O4">
        <f t="shared" ref="O4:O15" si="1">AVERAGE(R4:AG4)</f>
        <v>14.375</v>
      </c>
      <c r="P4" s="1">
        <v>20</v>
      </c>
      <c r="Q4">
        <f t="shared" ref="Q4:Q26" si="2">O4/P4</f>
        <v>0.71875</v>
      </c>
      <c r="V4" s="8"/>
      <c r="W4" s="8"/>
      <c r="X4" s="8"/>
      <c r="Y4" s="8"/>
      <c r="Z4" s="12">
        <v>16</v>
      </c>
      <c r="AA4" s="13">
        <v>14</v>
      </c>
      <c r="AB4" s="13">
        <v>14</v>
      </c>
      <c r="AC4" s="13">
        <v>14</v>
      </c>
      <c r="AD4" s="14">
        <v>14</v>
      </c>
      <c r="AE4" s="14">
        <v>13</v>
      </c>
      <c r="AF4" s="14">
        <v>15</v>
      </c>
      <c r="AG4" s="14">
        <v>15</v>
      </c>
    </row>
    <row r="5" spans="1:33">
      <c r="A5" t="s">
        <v>11</v>
      </c>
      <c r="B5">
        <v>23.8095</v>
      </c>
      <c r="C5">
        <v>31.25</v>
      </c>
      <c r="D5">
        <v>50</v>
      </c>
      <c r="E5">
        <v>40</v>
      </c>
      <c r="F5">
        <v>70</v>
      </c>
      <c r="G5">
        <v>90</v>
      </c>
      <c r="I5" s="2">
        <v>66.667000000000002</v>
      </c>
      <c r="J5" s="2">
        <f>11/17</f>
        <v>0.6470588235294118</v>
      </c>
      <c r="K5">
        <f>7/13</f>
        <v>0.53846153846153844</v>
      </c>
      <c r="L5">
        <v>100</v>
      </c>
      <c r="M5">
        <v>99</v>
      </c>
      <c r="N5">
        <f t="shared" si="0"/>
        <v>83.333500000000001</v>
      </c>
      <c r="O5">
        <f t="shared" si="1"/>
        <v>19.25</v>
      </c>
      <c r="P5" s="1">
        <v>24</v>
      </c>
      <c r="Q5">
        <f t="shared" si="2"/>
        <v>0.80208333333333337</v>
      </c>
      <c r="R5">
        <v>21</v>
      </c>
      <c r="S5">
        <v>21</v>
      </c>
      <c r="T5">
        <v>20</v>
      </c>
      <c r="U5">
        <v>18</v>
      </c>
      <c r="V5" s="8">
        <v>18</v>
      </c>
      <c r="W5" s="8">
        <v>19</v>
      </c>
      <c r="X5" s="8">
        <v>18</v>
      </c>
      <c r="Y5" s="8">
        <v>19</v>
      </c>
      <c r="Z5" s="12"/>
      <c r="AA5" s="13"/>
      <c r="AB5" s="13"/>
      <c r="AC5" s="13"/>
      <c r="AD5" s="14"/>
      <c r="AE5" s="14"/>
      <c r="AF5" s="14"/>
      <c r="AG5" s="14"/>
    </row>
    <row r="6" spans="1:33">
      <c r="A6" t="s">
        <v>12</v>
      </c>
      <c r="B6">
        <v>51.7241</v>
      </c>
      <c r="C6">
        <v>53.6</v>
      </c>
      <c r="D6">
        <v>70</v>
      </c>
      <c r="E6">
        <v>90</v>
      </c>
      <c r="F6">
        <v>80</v>
      </c>
      <c r="G6">
        <v>90</v>
      </c>
      <c r="I6" s="3">
        <v>82.758600000000001</v>
      </c>
      <c r="J6">
        <f>16/17</f>
        <v>0.94117647058823528</v>
      </c>
      <c r="K6">
        <f>11/13</f>
        <v>0.84615384615384615</v>
      </c>
      <c r="L6" s="3">
        <v>90.304299999999998</v>
      </c>
      <c r="M6">
        <v>100</v>
      </c>
      <c r="N6">
        <f t="shared" si="0"/>
        <v>86.531450000000007</v>
      </c>
      <c r="O6">
        <f t="shared" si="1"/>
        <v>20.375</v>
      </c>
      <c r="P6" s="1">
        <v>17</v>
      </c>
      <c r="Q6">
        <f t="shared" si="2"/>
        <v>1.1985294117647058</v>
      </c>
      <c r="V6" s="8"/>
      <c r="W6" s="8"/>
      <c r="X6" s="8"/>
      <c r="Y6" s="8"/>
      <c r="Z6" s="12">
        <v>21</v>
      </c>
      <c r="AA6" s="13">
        <v>22</v>
      </c>
      <c r="AB6" s="13">
        <v>23</v>
      </c>
      <c r="AC6" s="13">
        <v>21</v>
      </c>
      <c r="AD6" s="14">
        <v>19</v>
      </c>
      <c r="AE6" s="14">
        <v>21</v>
      </c>
      <c r="AF6" s="14">
        <v>18</v>
      </c>
      <c r="AG6" s="14">
        <v>18</v>
      </c>
    </row>
    <row r="7" spans="1:33">
      <c r="A7" t="s">
        <v>13</v>
      </c>
      <c r="B7">
        <v>33.332999999999998</v>
      </c>
      <c r="C7">
        <v>36.799999999999997</v>
      </c>
      <c r="D7">
        <v>60</v>
      </c>
      <c r="E7">
        <v>50</v>
      </c>
      <c r="F7">
        <v>80</v>
      </c>
      <c r="G7">
        <v>80</v>
      </c>
      <c r="I7">
        <v>85.714299999999994</v>
      </c>
      <c r="J7">
        <f>11/17</f>
        <v>0.6470588235294118</v>
      </c>
      <c r="L7">
        <v>91.304299999999998</v>
      </c>
      <c r="M7">
        <v>82</v>
      </c>
      <c r="N7">
        <f t="shared" si="0"/>
        <v>88.509299999999996</v>
      </c>
      <c r="O7">
        <f t="shared" si="1"/>
        <v>17</v>
      </c>
      <c r="P7" s="1">
        <v>17</v>
      </c>
      <c r="Q7">
        <f t="shared" si="2"/>
        <v>1</v>
      </c>
      <c r="R7">
        <v>18</v>
      </c>
      <c r="S7">
        <v>17</v>
      </c>
      <c r="T7">
        <v>18</v>
      </c>
      <c r="U7">
        <v>16</v>
      </c>
      <c r="V7" s="8">
        <v>18</v>
      </c>
      <c r="W7" s="8">
        <v>16</v>
      </c>
      <c r="X7" s="8">
        <v>16</v>
      </c>
      <c r="Y7" s="8">
        <v>17</v>
      </c>
      <c r="Z7" s="12"/>
      <c r="AA7" s="13"/>
      <c r="AB7" s="13"/>
      <c r="AC7" s="13"/>
      <c r="AD7" s="14"/>
      <c r="AE7" s="14"/>
      <c r="AF7" s="14"/>
      <c r="AG7" s="14"/>
    </row>
    <row r="8" spans="1:33">
      <c r="A8" t="s">
        <v>14</v>
      </c>
      <c r="B8">
        <v>51.7241</v>
      </c>
      <c r="D8">
        <v>90</v>
      </c>
      <c r="E8">
        <v>80</v>
      </c>
      <c r="F8">
        <v>80</v>
      </c>
      <c r="G8">
        <v>60</v>
      </c>
      <c r="I8">
        <v>79.310299999999998</v>
      </c>
      <c r="J8">
        <f>11/17</f>
        <v>0.6470588235294118</v>
      </c>
      <c r="K8">
        <f>9/13</f>
        <v>0.69230769230769229</v>
      </c>
      <c r="L8">
        <v>86.959599999999995</v>
      </c>
      <c r="M8">
        <v>94</v>
      </c>
      <c r="N8">
        <f t="shared" si="0"/>
        <v>83.134950000000003</v>
      </c>
      <c r="O8">
        <f t="shared" si="1"/>
        <v>18.5</v>
      </c>
      <c r="P8" s="1">
        <v>19</v>
      </c>
      <c r="Q8">
        <f t="shared" si="2"/>
        <v>0.97368421052631582</v>
      </c>
      <c r="V8" s="8"/>
      <c r="W8" s="8"/>
      <c r="X8" s="8"/>
      <c r="Y8" s="8"/>
      <c r="Z8" s="12">
        <v>21</v>
      </c>
      <c r="AA8" s="13">
        <v>18</v>
      </c>
      <c r="AB8" s="13">
        <v>19</v>
      </c>
      <c r="AC8" s="13">
        <v>18</v>
      </c>
      <c r="AD8" s="14">
        <v>18</v>
      </c>
      <c r="AE8" s="14">
        <v>18</v>
      </c>
      <c r="AF8" s="14">
        <v>17</v>
      </c>
      <c r="AG8" s="14">
        <v>19</v>
      </c>
    </row>
    <row r="9" spans="1:33">
      <c r="A9" t="s">
        <v>15</v>
      </c>
      <c r="B9">
        <v>23.8095</v>
      </c>
      <c r="C9">
        <v>27.8</v>
      </c>
      <c r="D9">
        <v>70</v>
      </c>
      <c r="E9">
        <v>60</v>
      </c>
      <c r="F9">
        <v>60</v>
      </c>
      <c r="G9">
        <v>70</v>
      </c>
      <c r="I9" s="3">
        <v>80.952399999999997</v>
      </c>
      <c r="J9">
        <f>10/17</f>
        <v>0.58823529411764708</v>
      </c>
      <c r="K9">
        <f>9/13</f>
        <v>0.69230769230769229</v>
      </c>
      <c r="L9" s="3">
        <v>82.608699999999999</v>
      </c>
      <c r="M9">
        <v>119</v>
      </c>
      <c r="N9">
        <f t="shared" si="0"/>
        <v>81.780550000000005</v>
      </c>
      <c r="O9">
        <f t="shared" si="1"/>
        <v>7.25</v>
      </c>
      <c r="P9" s="1">
        <v>14</v>
      </c>
      <c r="Q9">
        <f t="shared" si="2"/>
        <v>0.5178571428571429</v>
      </c>
      <c r="R9">
        <v>7</v>
      </c>
      <c r="S9">
        <v>8</v>
      </c>
      <c r="T9">
        <v>8</v>
      </c>
      <c r="U9">
        <v>7</v>
      </c>
      <c r="V9" s="8">
        <v>7</v>
      </c>
      <c r="W9" s="8">
        <v>8</v>
      </c>
      <c r="X9" s="8">
        <v>6</v>
      </c>
      <c r="Y9" s="8">
        <v>7</v>
      </c>
      <c r="Z9" s="12"/>
      <c r="AA9" s="13"/>
      <c r="AB9" s="13"/>
      <c r="AC9" s="13"/>
      <c r="AD9" s="14"/>
      <c r="AE9" s="14"/>
      <c r="AF9" s="14"/>
      <c r="AG9" s="14"/>
    </row>
    <row r="10" spans="1:33">
      <c r="A10" t="s">
        <v>198</v>
      </c>
      <c r="B10">
        <v>48.2759</v>
      </c>
      <c r="D10">
        <v>60</v>
      </c>
      <c r="E10">
        <v>90</v>
      </c>
      <c r="F10">
        <v>80</v>
      </c>
      <c r="G10">
        <v>70</v>
      </c>
      <c r="I10">
        <v>86.29</v>
      </c>
      <c r="J10">
        <f>12/17</f>
        <v>0.70588235294117652</v>
      </c>
      <c r="K10">
        <f>12/13</f>
        <v>0.92307692307692313</v>
      </c>
      <c r="L10">
        <v>82.608699999999999</v>
      </c>
      <c r="M10">
        <v>118</v>
      </c>
      <c r="N10">
        <f t="shared" si="0"/>
        <v>84.44935000000001</v>
      </c>
      <c r="O10">
        <f t="shared" si="1"/>
        <v>9.875</v>
      </c>
      <c r="P10" s="1">
        <v>18</v>
      </c>
      <c r="Q10">
        <f t="shared" si="2"/>
        <v>0.54861111111111116</v>
      </c>
      <c r="V10" s="8"/>
      <c r="W10" s="8"/>
      <c r="X10" s="8"/>
      <c r="Y10" s="8"/>
      <c r="Z10" s="12">
        <v>10</v>
      </c>
      <c r="AA10" s="13">
        <v>12</v>
      </c>
      <c r="AB10" s="13">
        <v>12</v>
      </c>
      <c r="AC10" s="13">
        <v>10</v>
      </c>
      <c r="AD10" s="14">
        <v>8</v>
      </c>
      <c r="AE10" s="14">
        <v>7</v>
      </c>
      <c r="AF10" s="14">
        <v>9</v>
      </c>
      <c r="AG10" s="14">
        <v>11</v>
      </c>
    </row>
    <row r="11" spans="1:33">
      <c r="A11" t="s">
        <v>199</v>
      </c>
      <c r="B11">
        <v>48.2759</v>
      </c>
      <c r="C11">
        <v>50</v>
      </c>
      <c r="D11">
        <v>80</v>
      </c>
      <c r="E11">
        <v>90</v>
      </c>
      <c r="F11">
        <v>90</v>
      </c>
      <c r="G11">
        <v>90</v>
      </c>
      <c r="I11">
        <v>100</v>
      </c>
      <c r="J11">
        <f>12/17</f>
        <v>0.70588235294117652</v>
      </c>
      <c r="K11">
        <f>10/13</f>
        <v>0.76923076923076927</v>
      </c>
      <c r="L11">
        <v>95.652199999999993</v>
      </c>
      <c r="M11">
        <v>108</v>
      </c>
      <c r="N11">
        <f t="shared" si="0"/>
        <v>97.826099999999997</v>
      </c>
      <c r="O11">
        <f t="shared" si="1"/>
        <v>10.5</v>
      </c>
      <c r="P11" s="1">
        <v>15</v>
      </c>
      <c r="Q11">
        <f t="shared" si="2"/>
        <v>0.7</v>
      </c>
      <c r="V11" s="8"/>
      <c r="W11" s="8"/>
      <c r="X11" s="8"/>
      <c r="Y11" s="8"/>
      <c r="Z11" s="12">
        <v>11</v>
      </c>
      <c r="AA11" s="13">
        <v>11</v>
      </c>
      <c r="AB11" s="13">
        <v>12</v>
      </c>
      <c r="AC11" s="13">
        <v>11</v>
      </c>
      <c r="AD11" s="14">
        <v>10</v>
      </c>
      <c r="AE11" s="14">
        <v>10</v>
      </c>
      <c r="AF11" s="14">
        <v>10</v>
      </c>
      <c r="AG11" s="14">
        <v>9</v>
      </c>
    </row>
    <row r="12" spans="1:33">
      <c r="A12" t="s">
        <v>200</v>
      </c>
      <c r="B12">
        <v>14.2857</v>
      </c>
      <c r="C12">
        <v>16.600000000000001</v>
      </c>
      <c r="D12">
        <v>40</v>
      </c>
      <c r="E12">
        <v>50</v>
      </c>
      <c r="F12">
        <v>50</v>
      </c>
      <c r="I12">
        <v>90.746200000000002</v>
      </c>
      <c r="J12">
        <f>11/17</f>
        <v>0.6470588235294118</v>
      </c>
      <c r="K12">
        <f>8/13</f>
        <v>0.61538461538461542</v>
      </c>
      <c r="L12">
        <v>100</v>
      </c>
      <c r="M12">
        <v>132</v>
      </c>
      <c r="N12">
        <f t="shared" si="0"/>
        <v>95.373099999999994</v>
      </c>
      <c r="O12">
        <f t="shared" si="1"/>
        <v>14.25</v>
      </c>
      <c r="P12" s="1">
        <v>26</v>
      </c>
      <c r="Q12">
        <f t="shared" si="2"/>
        <v>0.54807692307692313</v>
      </c>
      <c r="R12">
        <v>15</v>
      </c>
      <c r="S12">
        <v>16</v>
      </c>
      <c r="T12">
        <v>11</v>
      </c>
      <c r="U12">
        <v>13</v>
      </c>
      <c r="V12" s="8">
        <v>17</v>
      </c>
      <c r="W12" s="8">
        <v>14</v>
      </c>
      <c r="X12" s="8">
        <v>14</v>
      </c>
      <c r="Y12" s="8">
        <v>14</v>
      </c>
      <c r="Z12" s="12"/>
      <c r="AA12" s="13"/>
      <c r="AB12" s="13"/>
      <c r="AC12" s="13"/>
      <c r="AD12" s="14"/>
      <c r="AE12" s="14"/>
      <c r="AF12" s="14"/>
      <c r="AG12" s="14"/>
    </row>
    <row r="13" spans="1:33">
      <c r="A13" t="s">
        <v>201</v>
      </c>
      <c r="B13">
        <v>48.2759</v>
      </c>
      <c r="C13">
        <v>51.8</v>
      </c>
      <c r="D13">
        <v>70</v>
      </c>
      <c r="E13">
        <v>60</v>
      </c>
      <c r="F13">
        <v>60</v>
      </c>
      <c r="G13">
        <v>70</v>
      </c>
      <c r="I13">
        <v>75.862099999999998</v>
      </c>
      <c r="K13">
        <f>7/13</f>
        <v>0.53846153846153844</v>
      </c>
      <c r="L13">
        <v>86.956500000000005</v>
      </c>
      <c r="M13">
        <v>89</v>
      </c>
      <c r="N13">
        <f t="shared" si="0"/>
        <v>81.409300000000002</v>
      </c>
      <c r="O13">
        <f t="shared" si="1"/>
        <v>9.75</v>
      </c>
      <c r="P13" s="1">
        <v>16</v>
      </c>
      <c r="Q13">
        <f t="shared" si="2"/>
        <v>0.609375</v>
      </c>
      <c r="V13" s="8"/>
      <c r="W13" s="8"/>
      <c r="X13" s="8"/>
      <c r="Y13" s="8"/>
      <c r="Z13" s="12">
        <v>12</v>
      </c>
      <c r="AA13" s="13">
        <v>12</v>
      </c>
      <c r="AB13" s="13">
        <v>11</v>
      </c>
      <c r="AC13" s="13">
        <v>10</v>
      </c>
      <c r="AD13" s="14">
        <v>9</v>
      </c>
      <c r="AE13" s="14">
        <v>7</v>
      </c>
      <c r="AF13" s="14">
        <v>9</v>
      </c>
      <c r="AG13" s="14">
        <v>8</v>
      </c>
    </row>
    <row r="14" spans="1:33">
      <c r="A14" t="s">
        <v>202</v>
      </c>
      <c r="B14">
        <v>38.095199999999998</v>
      </c>
      <c r="C14">
        <v>47.1</v>
      </c>
      <c r="D14">
        <v>50</v>
      </c>
      <c r="E14">
        <v>60</v>
      </c>
      <c r="F14">
        <v>30</v>
      </c>
      <c r="G14">
        <v>40</v>
      </c>
      <c r="I14">
        <v>80.952399999999997</v>
      </c>
      <c r="J14">
        <f>12/17</f>
        <v>0.70588235294117652</v>
      </c>
      <c r="K14">
        <f>6/13</f>
        <v>0.46153846153846156</v>
      </c>
      <c r="L14">
        <v>100</v>
      </c>
      <c r="M14">
        <v>112</v>
      </c>
      <c r="N14">
        <f t="shared" si="0"/>
        <v>90.476200000000006</v>
      </c>
      <c r="O14">
        <f t="shared" si="1"/>
        <v>8.5</v>
      </c>
      <c r="P14" s="1">
        <v>16</v>
      </c>
      <c r="Q14">
        <f t="shared" si="2"/>
        <v>0.53125</v>
      </c>
      <c r="R14">
        <v>7</v>
      </c>
      <c r="S14">
        <v>9</v>
      </c>
      <c r="T14">
        <v>9</v>
      </c>
      <c r="U14">
        <v>9</v>
      </c>
      <c r="V14" s="8">
        <v>9</v>
      </c>
      <c r="W14" s="8">
        <v>9</v>
      </c>
      <c r="X14" s="8">
        <v>8</v>
      </c>
      <c r="Y14" s="8">
        <v>8</v>
      </c>
      <c r="Z14" s="12"/>
      <c r="AA14" s="13"/>
      <c r="AB14" s="13"/>
      <c r="AC14" s="13"/>
      <c r="AD14" s="14"/>
      <c r="AE14" s="14"/>
      <c r="AF14" s="14"/>
      <c r="AG14" s="14"/>
    </row>
    <row r="15" spans="1:33">
      <c r="A15" t="s">
        <v>203</v>
      </c>
      <c r="B15">
        <v>44.827599999999997</v>
      </c>
      <c r="D15">
        <v>50</v>
      </c>
      <c r="E15">
        <v>80</v>
      </c>
      <c r="F15">
        <v>70</v>
      </c>
      <c r="G15">
        <v>80</v>
      </c>
      <c r="I15">
        <v>79.310299999999998</v>
      </c>
      <c r="J15">
        <f>17/17</f>
        <v>1</v>
      </c>
      <c r="K15">
        <f>9/13</f>
        <v>0.69230769230769229</v>
      </c>
      <c r="L15">
        <v>95.652199999999993</v>
      </c>
      <c r="M15">
        <v>127</v>
      </c>
      <c r="N15">
        <f t="shared" si="0"/>
        <v>87.481249999999989</v>
      </c>
      <c r="O15">
        <f t="shared" si="1"/>
        <v>17.125</v>
      </c>
      <c r="P15" s="1">
        <v>24</v>
      </c>
      <c r="Q15">
        <f t="shared" si="2"/>
        <v>0.71354166666666663</v>
      </c>
      <c r="V15" s="8"/>
      <c r="W15" s="8"/>
      <c r="X15" s="8"/>
      <c r="Y15" s="8"/>
      <c r="Z15" s="12">
        <v>16</v>
      </c>
      <c r="AA15" s="13">
        <v>17</v>
      </c>
      <c r="AB15" s="13">
        <v>19</v>
      </c>
      <c r="AC15" s="13">
        <v>17</v>
      </c>
      <c r="AD15" s="14">
        <v>16</v>
      </c>
      <c r="AE15" s="14">
        <v>18</v>
      </c>
      <c r="AF15" s="14">
        <v>18</v>
      </c>
      <c r="AG15" s="14">
        <v>16</v>
      </c>
    </row>
    <row r="16" spans="1:33">
      <c r="A16" t="s">
        <v>204</v>
      </c>
      <c r="B16">
        <v>19.047599999999999</v>
      </c>
      <c r="C16">
        <v>20</v>
      </c>
      <c r="D16">
        <v>70</v>
      </c>
      <c r="E16">
        <v>70</v>
      </c>
      <c r="F16">
        <v>60</v>
      </c>
      <c r="G16">
        <v>100</v>
      </c>
      <c r="I16">
        <v>76.1905</v>
      </c>
      <c r="J16">
        <f>15/15</f>
        <v>1</v>
      </c>
      <c r="K16">
        <f>10/13</f>
        <v>0.76923076923076927</v>
      </c>
      <c r="L16">
        <v>95.652199999999993</v>
      </c>
      <c r="M16">
        <v>113</v>
      </c>
      <c r="N16">
        <f t="shared" si="0"/>
        <v>85.92134999999999</v>
      </c>
      <c r="O16">
        <f>AVERAGE(R16:AG16)</f>
        <v>12.625</v>
      </c>
      <c r="P16" s="1">
        <v>17</v>
      </c>
      <c r="Q16">
        <f t="shared" si="2"/>
        <v>0.74264705882352944</v>
      </c>
      <c r="R16">
        <v>14</v>
      </c>
      <c r="S16">
        <v>12</v>
      </c>
      <c r="T16">
        <v>13</v>
      </c>
      <c r="U16">
        <v>12</v>
      </c>
      <c r="V16" s="8">
        <v>11</v>
      </c>
      <c r="W16" s="8">
        <v>16</v>
      </c>
      <c r="X16" s="8">
        <v>11</v>
      </c>
      <c r="Y16" s="8">
        <v>12</v>
      </c>
      <c r="Z16" s="12"/>
      <c r="AA16" s="13"/>
      <c r="AB16" s="13"/>
      <c r="AC16" s="13"/>
      <c r="AD16" s="14"/>
      <c r="AE16" s="14"/>
      <c r="AF16" s="14"/>
      <c r="AG16" s="14"/>
    </row>
    <row r="17" spans="1:33" s="6" customFormat="1">
      <c r="A17" s="6" t="s">
        <v>330</v>
      </c>
      <c r="B17" s="6">
        <v>34.482799999999997</v>
      </c>
      <c r="C17" s="6">
        <v>43.4</v>
      </c>
      <c r="D17" s="6">
        <v>50</v>
      </c>
      <c r="E17" s="6">
        <v>50</v>
      </c>
      <c r="F17" s="6">
        <v>50</v>
      </c>
      <c r="G17" s="6">
        <v>30</v>
      </c>
      <c r="I17" s="6">
        <v>58.620699999999999</v>
      </c>
      <c r="J17" s="6">
        <f>7/17</f>
        <v>0.41176470588235292</v>
      </c>
      <c r="K17" s="6">
        <f>10/13</f>
        <v>0.76923076923076927</v>
      </c>
      <c r="L17" s="6">
        <v>52.173900000000003</v>
      </c>
      <c r="M17" s="6">
        <v>95</v>
      </c>
      <c r="N17" s="6">
        <f t="shared" si="0"/>
        <v>55.397300000000001</v>
      </c>
      <c r="O17" s="6">
        <f t="shared" ref="O17:O26" si="3">AVERAGE(R17:AG17)</f>
        <v>6.75</v>
      </c>
      <c r="P17" s="25">
        <v>22</v>
      </c>
      <c r="Q17">
        <f t="shared" si="2"/>
        <v>0.30681818181818182</v>
      </c>
      <c r="V17" s="24"/>
      <c r="W17" s="24"/>
      <c r="X17" s="24"/>
      <c r="Y17" s="24"/>
      <c r="Z17" s="6">
        <v>7</v>
      </c>
      <c r="AA17" s="6">
        <v>8</v>
      </c>
      <c r="AB17" s="6">
        <v>7</v>
      </c>
      <c r="AC17" s="6">
        <v>7</v>
      </c>
      <c r="AD17" s="24">
        <v>6</v>
      </c>
      <c r="AE17" s="24">
        <v>6</v>
      </c>
      <c r="AF17" s="24">
        <v>6</v>
      </c>
      <c r="AG17" s="24">
        <v>7</v>
      </c>
    </row>
    <row r="18" spans="1:33">
      <c r="A18" t="s">
        <v>331</v>
      </c>
      <c r="B18">
        <v>14.2857</v>
      </c>
      <c r="C18">
        <v>16.600000000000001</v>
      </c>
      <c r="D18">
        <v>90</v>
      </c>
      <c r="E18">
        <v>100</v>
      </c>
      <c r="F18">
        <v>100</v>
      </c>
      <c r="G18">
        <v>90</v>
      </c>
      <c r="I18">
        <v>95.238100000000003</v>
      </c>
      <c r="J18">
        <f>9/17</f>
        <v>0.52941176470588236</v>
      </c>
      <c r="K18">
        <f>9/13</f>
        <v>0.69230769230769229</v>
      </c>
      <c r="L18">
        <v>95.652199999999993</v>
      </c>
      <c r="M18">
        <v>99</v>
      </c>
      <c r="N18">
        <f t="shared" si="0"/>
        <v>95.445149999999998</v>
      </c>
      <c r="O18">
        <f t="shared" si="3"/>
        <v>18.125</v>
      </c>
      <c r="P18" s="1">
        <v>21</v>
      </c>
      <c r="Q18">
        <f t="shared" si="2"/>
        <v>0.86309523809523814</v>
      </c>
      <c r="R18">
        <v>20</v>
      </c>
      <c r="S18">
        <v>19</v>
      </c>
      <c r="T18">
        <v>18</v>
      </c>
      <c r="U18">
        <v>17</v>
      </c>
      <c r="V18" s="8">
        <v>19</v>
      </c>
      <c r="W18" s="8">
        <v>15</v>
      </c>
      <c r="X18" s="8">
        <v>18</v>
      </c>
      <c r="Y18" s="8">
        <v>19</v>
      </c>
      <c r="AD18" s="8"/>
      <c r="AE18" s="8"/>
      <c r="AF18" s="8"/>
      <c r="AG18" s="8"/>
    </row>
    <row r="19" spans="1:33">
      <c r="A19" t="s">
        <v>332</v>
      </c>
      <c r="B19" s="6">
        <v>51.7241</v>
      </c>
      <c r="C19">
        <v>55.5</v>
      </c>
      <c r="D19">
        <v>30</v>
      </c>
      <c r="E19">
        <v>70</v>
      </c>
      <c r="F19">
        <v>70</v>
      </c>
      <c r="G19">
        <v>70</v>
      </c>
      <c r="I19" s="6">
        <v>58.620699999999999</v>
      </c>
      <c r="J19">
        <f>9/17</f>
        <v>0.52941176470588236</v>
      </c>
      <c r="K19" s="6"/>
      <c r="L19" s="6">
        <v>78.260900000000007</v>
      </c>
      <c r="M19">
        <v>111</v>
      </c>
      <c r="N19" s="6">
        <f t="shared" si="0"/>
        <v>68.440799999999996</v>
      </c>
      <c r="O19" s="6">
        <f t="shared" si="3"/>
        <v>3.875</v>
      </c>
      <c r="P19" s="5">
        <v>17</v>
      </c>
      <c r="Q19">
        <f t="shared" si="2"/>
        <v>0.22794117647058823</v>
      </c>
      <c r="V19" s="8"/>
      <c r="W19" s="8"/>
      <c r="X19" s="8"/>
      <c r="Y19" s="8"/>
      <c r="Z19">
        <v>2</v>
      </c>
      <c r="AA19">
        <v>6</v>
      </c>
      <c r="AB19">
        <v>4</v>
      </c>
      <c r="AC19">
        <v>4</v>
      </c>
      <c r="AD19" s="8">
        <v>6</v>
      </c>
      <c r="AE19" s="8">
        <v>3</v>
      </c>
      <c r="AF19" s="8">
        <v>5</v>
      </c>
      <c r="AG19" s="8">
        <v>1</v>
      </c>
    </row>
    <row r="20" spans="1:33">
      <c r="A20" t="s">
        <v>333</v>
      </c>
      <c r="B20">
        <v>19.047599999999999</v>
      </c>
      <c r="D20">
        <v>80</v>
      </c>
      <c r="E20">
        <v>70</v>
      </c>
      <c r="F20">
        <v>80</v>
      </c>
      <c r="G20">
        <v>90</v>
      </c>
      <c r="I20">
        <v>80.952399999999997</v>
      </c>
      <c r="J20">
        <f>12/17</f>
        <v>0.70588235294117652</v>
      </c>
      <c r="K20">
        <f>9/13</f>
        <v>0.69230769230769229</v>
      </c>
      <c r="L20">
        <v>100</v>
      </c>
      <c r="M20">
        <v>129</v>
      </c>
      <c r="N20">
        <f t="shared" si="0"/>
        <v>90.476200000000006</v>
      </c>
      <c r="O20">
        <f t="shared" si="3"/>
        <v>10.875</v>
      </c>
      <c r="P20" s="1">
        <v>17</v>
      </c>
      <c r="Q20">
        <f t="shared" si="2"/>
        <v>0.63970588235294112</v>
      </c>
      <c r="R20">
        <v>10</v>
      </c>
      <c r="S20">
        <v>10</v>
      </c>
      <c r="T20">
        <v>12</v>
      </c>
      <c r="U20">
        <v>11</v>
      </c>
      <c r="V20" s="8">
        <v>11</v>
      </c>
      <c r="W20" s="8">
        <v>10</v>
      </c>
      <c r="X20" s="8">
        <v>11</v>
      </c>
      <c r="Y20" s="8">
        <v>12</v>
      </c>
      <c r="AD20" s="8"/>
      <c r="AE20" s="8"/>
      <c r="AF20" s="8"/>
      <c r="AG20" s="8"/>
    </row>
    <row r="21" spans="1:33">
      <c r="A21" t="s">
        <v>334</v>
      </c>
      <c r="B21">
        <v>51.7241</v>
      </c>
      <c r="C21">
        <v>55.5</v>
      </c>
      <c r="D21">
        <v>70</v>
      </c>
      <c r="E21">
        <v>60</v>
      </c>
      <c r="F21">
        <v>70</v>
      </c>
      <c r="G21">
        <v>70</v>
      </c>
      <c r="H21" s="2"/>
      <c r="I21" s="2">
        <v>65.517200000000003</v>
      </c>
      <c r="J21" s="6"/>
      <c r="K21" s="6"/>
      <c r="L21">
        <v>78.260900000000007</v>
      </c>
      <c r="M21">
        <v>113</v>
      </c>
      <c r="N21">
        <f t="shared" si="0"/>
        <v>71.889049999999997</v>
      </c>
      <c r="O21">
        <f t="shared" si="3"/>
        <v>10.75</v>
      </c>
      <c r="P21" s="1">
        <v>17</v>
      </c>
      <c r="Q21">
        <f t="shared" si="2"/>
        <v>0.63235294117647056</v>
      </c>
      <c r="V21" s="8"/>
      <c r="W21" s="8"/>
      <c r="X21" s="8"/>
      <c r="Y21" s="8"/>
      <c r="Z21">
        <v>9</v>
      </c>
      <c r="AA21">
        <v>14</v>
      </c>
      <c r="AB21">
        <v>12</v>
      </c>
      <c r="AC21">
        <v>9</v>
      </c>
      <c r="AD21" s="8">
        <v>10</v>
      </c>
      <c r="AE21" s="8">
        <v>11</v>
      </c>
      <c r="AF21" s="8">
        <v>10</v>
      </c>
      <c r="AG21" s="8">
        <v>11</v>
      </c>
    </row>
    <row r="22" spans="1:33">
      <c r="A22" t="s">
        <v>336</v>
      </c>
      <c r="B22" s="6">
        <v>27.586200000000002</v>
      </c>
      <c r="D22">
        <v>60</v>
      </c>
      <c r="E22">
        <v>50</v>
      </c>
      <c r="F22">
        <v>80</v>
      </c>
      <c r="G22">
        <v>70</v>
      </c>
      <c r="H22" s="3"/>
      <c r="I22" s="23">
        <v>55.172400000000003</v>
      </c>
      <c r="J22">
        <f>6/13</f>
        <v>0.46153846153846156</v>
      </c>
      <c r="K22">
        <f>7/13</f>
        <v>0.53846153846153844</v>
      </c>
      <c r="L22" s="6">
        <v>78.260900000000007</v>
      </c>
      <c r="M22">
        <v>121</v>
      </c>
      <c r="N22" s="6">
        <f t="shared" si="0"/>
        <v>66.716650000000001</v>
      </c>
      <c r="O22" s="6">
        <f t="shared" si="3"/>
        <v>18.25</v>
      </c>
      <c r="P22" s="5">
        <v>23</v>
      </c>
      <c r="Q22">
        <f t="shared" si="2"/>
        <v>0.79347826086956519</v>
      </c>
      <c r="V22" s="8"/>
      <c r="W22" s="8"/>
      <c r="X22" s="8"/>
      <c r="Y22" s="8"/>
      <c r="Z22">
        <v>19</v>
      </c>
      <c r="AA22">
        <v>20</v>
      </c>
      <c r="AB22">
        <v>22</v>
      </c>
      <c r="AC22">
        <v>20</v>
      </c>
      <c r="AD22" s="8">
        <v>15</v>
      </c>
      <c r="AE22" s="8">
        <v>16</v>
      </c>
      <c r="AF22" s="8">
        <v>17</v>
      </c>
      <c r="AG22" s="8">
        <v>17</v>
      </c>
    </row>
    <row r="23" spans="1:33">
      <c r="A23" t="s">
        <v>337</v>
      </c>
      <c r="B23">
        <v>52.381</v>
      </c>
      <c r="C23">
        <v>55</v>
      </c>
      <c r="D23">
        <v>50</v>
      </c>
      <c r="E23">
        <v>80</v>
      </c>
      <c r="F23">
        <v>40</v>
      </c>
      <c r="G23">
        <v>70</v>
      </c>
      <c r="I23" s="2">
        <v>76.1905</v>
      </c>
      <c r="J23" s="18">
        <f>8/11</f>
        <v>0.72727272727272729</v>
      </c>
      <c r="K23" s="6"/>
      <c r="L23">
        <v>95.652199999999993</v>
      </c>
      <c r="M23">
        <v>88</v>
      </c>
      <c r="N23">
        <f t="shared" si="0"/>
        <v>85.92134999999999</v>
      </c>
      <c r="O23">
        <f t="shared" si="3"/>
        <v>6.375</v>
      </c>
      <c r="P23" s="1">
        <v>20</v>
      </c>
      <c r="Q23">
        <f t="shared" si="2"/>
        <v>0.31874999999999998</v>
      </c>
      <c r="R23">
        <v>8</v>
      </c>
      <c r="S23">
        <v>5</v>
      </c>
      <c r="T23">
        <v>9</v>
      </c>
      <c r="U23">
        <v>5</v>
      </c>
      <c r="V23" s="8">
        <v>5</v>
      </c>
      <c r="W23" s="8">
        <v>4</v>
      </c>
      <c r="X23" s="8">
        <v>8</v>
      </c>
      <c r="Y23" s="8">
        <v>7</v>
      </c>
      <c r="AD23" s="8"/>
      <c r="AE23" s="8"/>
      <c r="AF23" s="8"/>
      <c r="AG23" s="8"/>
    </row>
    <row r="24" spans="1:33" s="6" customFormat="1">
      <c r="A24" s="6" t="s">
        <v>338</v>
      </c>
      <c r="B24" s="6">
        <v>48.2759</v>
      </c>
      <c r="D24" s="6">
        <v>40</v>
      </c>
      <c r="E24" s="6">
        <v>60</v>
      </c>
      <c r="F24" s="6">
        <v>40</v>
      </c>
      <c r="G24" s="6">
        <v>80</v>
      </c>
      <c r="I24" s="23">
        <v>68.965500000000006</v>
      </c>
      <c r="J24" s="6">
        <f>11/14</f>
        <v>0.7857142857142857</v>
      </c>
      <c r="K24" s="6">
        <f>6/9</f>
        <v>0.66666666666666663</v>
      </c>
      <c r="L24" s="6">
        <v>65.217399999999998</v>
      </c>
      <c r="M24" s="6">
        <v>103</v>
      </c>
      <c r="N24" s="6">
        <f t="shared" si="0"/>
        <v>67.091450000000009</v>
      </c>
      <c r="O24" s="6">
        <f t="shared" si="3"/>
        <v>4.75</v>
      </c>
      <c r="P24" s="25">
        <v>19</v>
      </c>
      <c r="Q24">
        <f t="shared" si="2"/>
        <v>0.25</v>
      </c>
      <c r="V24" s="24"/>
      <c r="W24" s="24"/>
      <c r="X24" s="24"/>
      <c r="Y24" s="24"/>
      <c r="Z24" s="6">
        <v>6</v>
      </c>
      <c r="AA24" s="6">
        <v>5</v>
      </c>
      <c r="AB24" s="6">
        <v>7</v>
      </c>
      <c r="AC24" s="6">
        <v>5</v>
      </c>
      <c r="AD24" s="24">
        <v>3</v>
      </c>
      <c r="AE24" s="24">
        <v>3</v>
      </c>
      <c r="AF24" s="24">
        <v>3</v>
      </c>
      <c r="AG24" s="24">
        <v>6</v>
      </c>
    </row>
    <row r="25" spans="1:33">
      <c r="A25" t="s">
        <v>339</v>
      </c>
      <c r="B25">
        <v>23.8095</v>
      </c>
      <c r="D25">
        <v>90</v>
      </c>
      <c r="E25">
        <v>70</v>
      </c>
      <c r="F25">
        <v>60</v>
      </c>
      <c r="G25">
        <v>60</v>
      </c>
      <c r="H25" s="3"/>
      <c r="I25" s="2">
        <v>85.714299999999994</v>
      </c>
      <c r="J25">
        <f>14/17</f>
        <v>0.82352941176470584</v>
      </c>
      <c r="K25">
        <f>3/13</f>
        <v>0.23076923076923078</v>
      </c>
      <c r="L25">
        <v>91.304299999999998</v>
      </c>
      <c r="M25">
        <v>109</v>
      </c>
      <c r="N25">
        <f t="shared" si="0"/>
        <v>88.509299999999996</v>
      </c>
      <c r="O25">
        <f t="shared" si="3"/>
        <v>11</v>
      </c>
      <c r="P25" s="1">
        <v>20</v>
      </c>
      <c r="Q25">
        <f t="shared" si="2"/>
        <v>0.55000000000000004</v>
      </c>
      <c r="R25">
        <v>11</v>
      </c>
      <c r="S25">
        <v>15</v>
      </c>
      <c r="T25">
        <v>12</v>
      </c>
      <c r="U25">
        <v>10</v>
      </c>
      <c r="V25" s="8">
        <v>10</v>
      </c>
      <c r="W25" s="8">
        <v>10</v>
      </c>
      <c r="X25" s="8">
        <v>10</v>
      </c>
      <c r="Y25" s="8">
        <v>10</v>
      </c>
    </row>
    <row r="26" spans="1:33">
      <c r="A26" t="s">
        <v>340</v>
      </c>
      <c r="B26">
        <v>37.930999999999997</v>
      </c>
      <c r="C26">
        <v>42</v>
      </c>
      <c r="D26">
        <v>90</v>
      </c>
      <c r="E26">
        <v>60</v>
      </c>
      <c r="F26">
        <v>60</v>
      </c>
      <c r="G26">
        <v>90</v>
      </c>
      <c r="I26" s="2">
        <v>82.758600000000001</v>
      </c>
      <c r="J26">
        <f>12/17</f>
        <v>0.70588235294117652</v>
      </c>
      <c r="K26">
        <f>8/13</f>
        <v>0.61538461538461542</v>
      </c>
      <c r="L26">
        <v>86.956500000000005</v>
      </c>
      <c r="M26">
        <v>137</v>
      </c>
      <c r="N26">
        <f t="shared" si="0"/>
        <v>84.857550000000003</v>
      </c>
      <c r="O26">
        <f t="shared" si="3"/>
        <v>10</v>
      </c>
      <c r="P26" s="1">
        <v>25</v>
      </c>
      <c r="Q26">
        <f t="shared" si="2"/>
        <v>0.4</v>
      </c>
      <c r="Z26">
        <v>9</v>
      </c>
      <c r="AA26">
        <v>11</v>
      </c>
      <c r="AB26">
        <v>11</v>
      </c>
      <c r="AC26">
        <v>10</v>
      </c>
      <c r="AD26" s="8">
        <v>9</v>
      </c>
      <c r="AE26" s="8">
        <v>10</v>
      </c>
      <c r="AF26" s="8">
        <v>10</v>
      </c>
      <c r="AG26" s="8">
        <v>10</v>
      </c>
    </row>
    <row r="27" spans="1:33">
      <c r="V27" t="s">
        <v>316</v>
      </c>
      <c r="W27" t="s">
        <v>314</v>
      </c>
      <c r="X27" t="s">
        <v>313</v>
      </c>
      <c r="Y27" t="s">
        <v>315</v>
      </c>
      <c r="AD27" t="s">
        <v>316</v>
      </c>
      <c r="AE27" t="s">
        <v>314</v>
      </c>
      <c r="AF27" t="s">
        <v>313</v>
      </c>
      <c r="AG27" t="s">
        <v>315</v>
      </c>
    </row>
    <row r="28" spans="1:33">
      <c r="B28">
        <f>AVERAGE(B3:B16,B18,B20:B21,B23,B25:B26)</f>
        <v>35.558264999999992</v>
      </c>
      <c r="I28">
        <f>AVERAGE(I3:I16,I18,I20:I21,I23,I25:I26)</f>
        <v>81.88960999999999</v>
      </c>
      <c r="L28">
        <f>AVERAGE(L3:L16,L18,L20:L21,L23,L25:L26)</f>
        <v>92.124065000000002</v>
      </c>
      <c r="O28">
        <f>MIN(O3:O16,O18,O20:O21,O23,O25:O26)</f>
        <v>6.375</v>
      </c>
      <c r="P28">
        <f>MIN(P3:P16,P18,P20:P21,P23,P25:P26)</f>
        <v>14</v>
      </c>
    </row>
    <row r="29" spans="1:33">
      <c r="B29">
        <f>STDEV(B3:B16,B18,B20:B21,B23,B25:B26)</f>
        <v>13.715060555281076</v>
      </c>
      <c r="I29">
        <f>STDEV(I3:I16,I18,I20:I21,I23,I25:I26)</f>
        <v>9.7642390603295048</v>
      </c>
      <c r="L29">
        <f>STDEV(L3:L16,L18,L20:L21,L23,L25:L26)</f>
        <v>6.4133342070108714</v>
      </c>
      <c r="O29">
        <f>MAX(O3:O16,O18,O20:O21,O23,O25:O26)</f>
        <v>20.375</v>
      </c>
      <c r="P29">
        <f>MAX(P3:P16,P18,P20:P21,P23,P25:P26)</f>
        <v>29</v>
      </c>
      <c r="W29" s="4" t="s">
        <v>317</v>
      </c>
      <c r="X29" s="4" t="s">
        <v>313</v>
      </c>
      <c r="Y29" s="4" t="s">
        <v>314</v>
      </c>
      <c r="Z29" s="4" t="s">
        <v>315</v>
      </c>
      <c r="AA29" s="4" t="s">
        <v>316</v>
      </c>
    </row>
    <row r="30" spans="1:33">
      <c r="O30">
        <f>AVERAGE(O3:O16,O18:O23,O25:O26)</f>
        <v>12.761363636363637</v>
      </c>
      <c r="P30">
        <f>AVERAGE(P3:P16,P18:P23,P25:P26)</f>
        <v>19.636363636363637</v>
      </c>
      <c r="V30" t="s">
        <v>9</v>
      </c>
      <c r="W30">
        <f>AVERAGE(V3:Y3)</f>
        <v>11.5</v>
      </c>
      <c r="X30" s="15">
        <v>13</v>
      </c>
      <c r="Y30" s="15">
        <v>10</v>
      </c>
      <c r="Z30" s="15">
        <v>11</v>
      </c>
      <c r="AA30" s="15">
        <v>12</v>
      </c>
      <c r="AD30" s="8" t="s">
        <v>469</v>
      </c>
      <c r="AE30" t="s">
        <v>470</v>
      </c>
    </row>
    <row r="31" spans="1:33">
      <c r="O31">
        <f>STDEV(O3:O16,O18:O23,O25:O26)</f>
        <v>4.5943982925945441</v>
      </c>
      <c r="P31">
        <f>STDEV(P3:P16,P18:P23,P25:P26)</f>
        <v>3.9826463389901821</v>
      </c>
      <c r="V31" t="s">
        <v>10</v>
      </c>
      <c r="W31">
        <f>AVERAGE(AD4:AG4)</f>
        <v>14.25</v>
      </c>
      <c r="X31" s="15">
        <v>15</v>
      </c>
      <c r="Y31" s="16">
        <v>13</v>
      </c>
      <c r="Z31" s="15">
        <v>15</v>
      </c>
      <c r="AA31" s="15">
        <v>14</v>
      </c>
    </row>
    <row r="32" spans="1:33">
      <c r="V32" t="s">
        <v>11</v>
      </c>
      <c r="W32">
        <f>AVERAGE(V5:Y5)</f>
        <v>18.5</v>
      </c>
      <c r="X32" s="15">
        <v>18</v>
      </c>
      <c r="Y32" s="15">
        <v>19</v>
      </c>
      <c r="Z32" s="15">
        <v>19</v>
      </c>
      <c r="AA32" s="15">
        <v>18</v>
      </c>
    </row>
    <row r="33" spans="8:27">
      <c r="V33" t="s">
        <v>12</v>
      </c>
      <c r="W33">
        <f>AVERAGE(AD6:AG6)</f>
        <v>19</v>
      </c>
      <c r="X33" s="15">
        <v>18</v>
      </c>
      <c r="Y33" s="15">
        <v>21</v>
      </c>
      <c r="Z33" s="16">
        <v>18</v>
      </c>
      <c r="AA33" s="16">
        <v>19</v>
      </c>
    </row>
    <row r="34" spans="8:27">
      <c r="V34" t="s">
        <v>13</v>
      </c>
      <c r="W34">
        <f>AVERAGE(V7:Y7)</f>
        <v>16.75</v>
      </c>
      <c r="X34" s="15">
        <v>16</v>
      </c>
      <c r="Y34" s="15">
        <v>16</v>
      </c>
      <c r="Z34" s="15">
        <v>17</v>
      </c>
      <c r="AA34" s="15">
        <v>18</v>
      </c>
    </row>
    <row r="35" spans="8:27">
      <c r="H35" s="2"/>
      <c r="I35" s="2"/>
      <c r="V35" t="s">
        <v>14</v>
      </c>
      <c r="W35">
        <f>AVERAGE(AD8:AG8)</f>
        <v>18</v>
      </c>
      <c r="X35" s="15">
        <v>17</v>
      </c>
      <c r="Y35" s="15">
        <v>18</v>
      </c>
      <c r="Z35" s="15">
        <v>19</v>
      </c>
      <c r="AA35" s="15">
        <v>18</v>
      </c>
    </row>
    <row r="36" spans="8:27">
      <c r="H36" s="3"/>
      <c r="I36" s="3"/>
      <c r="V36" t="s">
        <v>15</v>
      </c>
      <c r="W36">
        <f>AVERAGE(V9:Y9)</f>
        <v>7</v>
      </c>
      <c r="X36" s="15">
        <v>6</v>
      </c>
      <c r="Y36" s="15">
        <v>8</v>
      </c>
      <c r="Z36" s="15">
        <v>7</v>
      </c>
      <c r="AA36" s="15">
        <v>7</v>
      </c>
    </row>
    <row r="37" spans="8:27">
      <c r="V37" t="s">
        <v>198</v>
      </c>
      <c r="W37">
        <f>AVERAGE(AD10:AG10)</f>
        <v>8.75</v>
      </c>
      <c r="X37" s="15">
        <v>9</v>
      </c>
      <c r="Y37" s="15">
        <v>7</v>
      </c>
      <c r="Z37" s="15">
        <v>11</v>
      </c>
      <c r="AA37" s="15">
        <v>8</v>
      </c>
    </row>
    <row r="38" spans="8:27">
      <c r="V38" t="s">
        <v>199</v>
      </c>
      <c r="W38">
        <f>AVERAGE(AD11:AG11)</f>
        <v>9.75</v>
      </c>
      <c r="X38" s="15">
        <v>10</v>
      </c>
      <c r="Y38" s="15">
        <v>10</v>
      </c>
      <c r="Z38" s="15">
        <v>9</v>
      </c>
      <c r="AA38" s="15">
        <v>10</v>
      </c>
    </row>
    <row r="39" spans="8:27">
      <c r="H39" s="3"/>
      <c r="I39" s="3"/>
      <c r="V39" t="s">
        <v>200</v>
      </c>
      <c r="W39">
        <f>AVERAGE(V12:Y12)</f>
        <v>14.75</v>
      </c>
      <c r="X39" s="15">
        <v>14</v>
      </c>
      <c r="Y39" s="15">
        <v>14</v>
      </c>
      <c r="Z39" s="15">
        <v>14</v>
      </c>
      <c r="AA39" s="15">
        <v>17</v>
      </c>
    </row>
    <row r="40" spans="8:27">
      <c r="V40" t="s">
        <v>201</v>
      </c>
      <c r="W40">
        <f>AVERAGE(AD13:AG13)</f>
        <v>8.25</v>
      </c>
      <c r="X40" s="15">
        <v>9</v>
      </c>
      <c r="Y40" s="15">
        <v>9</v>
      </c>
      <c r="Z40" s="15">
        <v>8</v>
      </c>
      <c r="AA40" s="15">
        <v>9</v>
      </c>
    </row>
    <row r="41" spans="8:27">
      <c r="V41" t="s">
        <v>202</v>
      </c>
      <c r="W41">
        <f>AVERAGE(V14:Y14)</f>
        <v>8.5</v>
      </c>
      <c r="X41" s="15">
        <v>8</v>
      </c>
      <c r="Y41" s="15">
        <v>9</v>
      </c>
      <c r="Z41" s="15">
        <v>8</v>
      </c>
      <c r="AA41" s="15">
        <v>9</v>
      </c>
    </row>
    <row r="42" spans="8:27">
      <c r="V42" t="s">
        <v>203</v>
      </c>
      <c r="W42">
        <f>AVERAGE(AD15:AG15)</f>
        <v>17</v>
      </c>
      <c r="X42" s="15">
        <v>18</v>
      </c>
      <c r="Y42" s="15">
        <v>18</v>
      </c>
      <c r="Z42" s="15">
        <v>16</v>
      </c>
      <c r="AA42" s="15">
        <v>16</v>
      </c>
    </row>
    <row r="43" spans="8:27">
      <c r="V43" t="s">
        <v>204</v>
      </c>
      <c r="W43">
        <f>AVERAGE(V16:Y16)</f>
        <v>12.5</v>
      </c>
      <c r="X43" s="15">
        <v>11</v>
      </c>
      <c r="Y43" s="15">
        <v>16</v>
      </c>
      <c r="Z43" s="15">
        <v>12</v>
      </c>
      <c r="AA43" s="15">
        <v>11</v>
      </c>
    </row>
    <row r="44" spans="8:27">
      <c r="V44" t="s">
        <v>330</v>
      </c>
      <c r="W44">
        <f>AVERAGE(AD17:AG17)</f>
        <v>6.25</v>
      </c>
      <c r="X44" s="23">
        <v>6</v>
      </c>
      <c r="Y44" s="23">
        <v>6</v>
      </c>
      <c r="Z44" s="23">
        <v>7</v>
      </c>
      <c r="AA44" s="23">
        <v>6</v>
      </c>
    </row>
    <row r="45" spans="8:27">
      <c r="V45" t="s">
        <v>331</v>
      </c>
      <c r="W45">
        <f>AVERAGE(V18:Y18)</f>
        <v>17.75</v>
      </c>
      <c r="X45" s="15">
        <v>18</v>
      </c>
      <c r="Y45" s="15">
        <v>15</v>
      </c>
      <c r="Z45" s="15">
        <v>19</v>
      </c>
      <c r="AA45" s="15">
        <v>19</v>
      </c>
    </row>
    <row r="46" spans="8:27">
      <c r="V46" t="s">
        <v>332</v>
      </c>
      <c r="W46">
        <f>AVERAGE(AD19:AG19)</f>
        <v>3.75</v>
      </c>
      <c r="X46" s="15">
        <v>5</v>
      </c>
      <c r="Y46" s="15">
        <v>3</v>
      </c>
      <c r="Z46" s="15">
        <v>1</v>
      </c>
      <c r="AA46" s="15">
        <v>6</v>
      </c>
    </row>
    <row r="47" spans="8:27">
      <c r="I47" s="6"/>
      <c r="V47" t="s">
        <v>333</v>
      </c>
      <c r="W47">
        <f>AVERAGE(V20:Y20)</f>
        <v>11</v>
      </c>
      <c r="X47" s="15">
        <v>11</v>
      </c>
      <c r="Y47" s="15">
        <v>10</v>
      </c>
      <c r="Z47" s="15">
        <v>12</v>
      </c>
      <c r="AA47" s="15">
        <v>11</v>
      </c>
    </row>
    <row r="48" spans="8:27">
      <c r="V48" t="s">
        <v>334</v>
      </c>
      <c r="W48">
        <f>AVERAGE(AD21:AG21)</f>
        <v>10.5</v>
      </c>
      <c r="X48" s="15">
        <v>10</v>
      </c>
      <c r="Y48" s="15">
        <v>11</v>
      </c>
      <c r="Z48" s="15">
        <v>11</v>
      </c>
      <c r="AA48" s="15">
        <v>10</v>
      </c>
    </row>
    <row r="49" spans="8:27">
      <c r="V49" t="s">
        <v>336</v>
      </c>
      <c r="W49">
        <f>AVERAGE(AD22:AG22)</f>
        <v>16.25</v>
      </c>
      <c r="X49" s="15">
        <v>17</v>
      </c>
      <c r="Y49" s="15">
        <v>16</v>
      </c>
      <c r="Z49" s="15">
        <v>17</v>
      </c>
      <c r="AA49" s="15">
        <v>15</v>
      </c>
    </row>
    <row r="50" spans="8:27">
      <c r="H50" s="2"/>
      <c r="V50" t="s">
        <v>337</v>
      </c>
      <c r="W50">
        <f>AVERAGE(V23:Y23)</f>
        <v>6</v>
      </c>
      <c r="X50" s="15">
        <v>8</v>
      </c>
      <c r="Y50" s="15">
        <v>4</v>
      </c>
      <c r="Z50" s="15">
        <v>7</v>
      </c>
      <c r="AA50" s="15">
        <v>5</v>
      </c>
    </row>
    <row r="51" spans="8:27">
      <c r="H51" s="2"/>
      <c r="I51" s="2"/>
      <c r="V51" t="s">
        <v>338</v>
      </c>
      <c r="W51">
        <f>AVERAGE(AD24:AG24)</f>
        <v>3.75</v>
      </c>
      <c r="X51" s="23">
        <v>3</v>
      </c>
      <c r="Y51" s="23">
        <v>3</v>
      </c>
      <c r="Z51" s="23">
        <v>6</v>
      </c>
      <c r="AA51" s="23">
        <v>3</v>
      </c>
    </row>
    <row r="52" spans="8:27">
      <c r="H52" s="2"/>
      <c r="I52" s="2"/>
      <c r="V52" t="s">
        <v>339</v>
      </c>
      <c r="W52">
        <f>AVERAGE(V25:Y25)</f>
        <v>10</v>
      </c>
      <c r="X52" s="15">
        <v>10</v>
      </c>
      <c r="Y52" s="15">
        <v>10</v>
      </c>
      <c r="Z52" s="15">
        <v>10</v>
      </c>
      <c r="AA52" s="15">
        <v>10</v>
      </c>
    </row>
    <row r="53" spans="8:27">
      <c r="H53" s="2"/>
      <c r="I53" s="2"/>
      <c r="V53" t="s">
        <v>340</v>
      </c>
      <c r="W53">
        <f>AVERAGE(AD26:AG26)</f>
        <v>9.75</v>
      </c>
      <c r="X53" s="15">
        <v>10</v>
      </c>
      <c r="Y53" s="15">
        <v>10</v>
      </c>
      <c r="Z53" s="15">
        <v>10</v>
      </c>
      <c r="AA53" s="15">
        <v>9</v>
      </c>
    </row>
    <row r="54" spans="8:27">
      <c r="H54" s="2"/>
      <c r="I54" s="23"/>
    </row>
    <row r="55" spans="8:27">
      <c r="I55" s="2"/>
    </row>
    <row r="56" spans="8:27">
      <c r="I56" s="2"/>
    </row>
  </sheetData>
  <mergeCells count="2">
    <mergeCell ref="R1:Y1"/>
    <mergeCell ref="Z1:AG1"/>
  </mergeCell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workbookViewId="0">
      <selection activeCell="G4" sqref="G4:L27"/>
    </sheetView>
  </sheetViews>
  <sheetFormatPr defaultRowHeight="15.75"/>
  <sheetData>
    <row r="1" spans="1:12">
      <c r="A1">
        <v>101</v>
      </c>
      <c r="B1">
        <v>0.4</v>
      </c>
      <c r="C1">
        <v>0.5</v>
      </c>
      <c r="D1">
        <v>0.25</v>
      </c>
    </row>
    <row r="2" spans="1:12">
      <c r="A2">
        <v>101</v>
      </c>
      <c r="B2">
        <v>0.66666666666666696</v>
      </c>
      <c r="C2">
        <v>0.66666666666666696</v>
      </c>
      <c r="D2">
        <v>0.5</v>
      </c>
    </row>
    <row r="3" spans="1:12">
      <c r="A3">
        <v>101</v>
      </c>
      <c r="B3">
        <v>0.5</v>
      </c>
      <c r="C3">
        <v>0.5</v>
      </c>
      <c r="D3">
        <v>0.5</v>
      </c>
      <c r="G3" t="s">
        <v>475</v>
      </c>
      <c r="H3" t="s">
        <v>477</v>
      </c>
      <c r="I3" t="s">
        <v>479</v>
      </c>
      <c r="J3" t="s">
        <v>476</v>
      </c>
      <c r="K3" t="s">
        <v>478</v>
      </c>
      <c r="L3" t="s">
        <v>480</v>
      </c>
    </row>
    <row r="4" spans="1:12">
      <c r="A4">
        <v>101</v>
      </c>
      <c r="B4">
        <v>0.8</v>
      </c>
      <c r="C4">
        <v>0.75</v>
      </c>
      <c r="D4">
        <v>1</v>
      </c>
      <c r="F4" t="s">
        <v>9</v>
      </c>
      <c r="G4">
        <f>B1</f>
        <v>0.4</v>
      </c>
      <c r="H4">
        <f t="shared" ref="H4:I4" si="0">C1</f>
        <v>0.5</v>
      </c>
      <c r="I4">
        <f t="shared" si="0"/>
        <v>0.25</v>
      </c>
      <c r="J4">
        <f>B7</f>
        <v>0.83333333333333304</v>
      </c>
      <c r="K4">
        <f t="shared" ref="K4:L4" si="1">C7</f>
        <v>0.5</v>
      </c>
      <c r="L4">
        <f t="shared" si="1"/>
        <v>0.71428571428571397</v>
      </c>
    </row>
    <row r="5" spans="1:12">
      <c r="A5">
        <v>101</v>
      </c>
      <c r="B5">
        <v>1</v>
      </c>
      <c r="C5">
        <v>0.8</v>
      </c>
      <c r="D5">
        <v>1</v>
      </c>
      <c r="F5" t="s">
        <v>10</v>
      </c>
      <c r="G5">
        <f>B8</f>
        <v>0.375</v>
      </c>
      <c r="H5">
        <f t="shared" ref="H5:I5" si="2">C8</f>
        <v>0.33333333333333298</v>
      </c>
      <c r="I5">
        <f t="shared" si="2"/>
        <v>0.55555555555555602</v>
      </c>
      <c r="J5">
        <f>B13</f>
        <v>1</v>
      </c>
      <c r="K5">
        <f t="shared" ref="K5:L5" si="3">C13</f>
        <v>1</v>
      </c>
      <c r="L5">
        <f t="shared" si="3"/>
        <v>1</v>
      </c>
    </row>
    <row r="6" spans="1:12">
      <c r="A6">
        <v>101</v>
      </c>
      <c r="B6">
        <v>0.75</v>
      </c>
      <c r="C6">
        <v>0.5</v>
      </c>
      <c r="D6">
        <v>0.75</v>
      </c>
      <c r="F6" t="s">
        <v>11</v>
      </c>
      <c r="G6">
        <f>B14</f>
        <v>0.33333333333333298</v>
      </c>
      <c r="H6">
        <f t="shared" ref="H6:I6" si="4">C14</f>
        <v>0.4</v>
      </c>
      <c r="I6">
        <f t="shared" si="4"/>
        <v>0.2</v>
      </c>
      <c r="J6">
        <f>B19</f>
        <v>0.66666666666666696</v>
      </c>
      <c r="K6">
        <f t="shared" ref="K6:L6" si="5">C19</f>
        <v>0.75</v>
      </c>
      <c r="L6">
        <f t="shared" si="5"/>
        <v>0.66666666666666696</v>
      </c>
    </row>
    <row r="7" spans="1:12">
      <c r="A7">
        <v>101</v>
      </c>
      <c r="B7">
        <v>0.83333333333333304</v>
      </c>
      <c r="C7">
        <v>0.5</v>
      </c>
      <c r="D7">
        <v>0.71428571428571397</v>
      </c>
      <c r="F7" t="s">
        <v>12</v>
      </c>
      <c r="G7">
        <f>B20</f>
        <v>0.33333333333333298</v>
      </c>
      <c r="H7">
        <f t="shared" ref="H7:I7" si="6">C20</f>
        <v>0.6</v>
      </c>
      <c r="I7">
        <f t="shared" si="6"/>
        <v>0.66666666666666696</v>
      </c>
      <c r="J7">
        <f>B25</f>
        <v>0.55555555555555602</v>
      </c>
      <c r="K7">
        <f t="shared" ref="K7:L7" si="7">C25</f>
        <v>1</v>
      </c>
      <c r="L7">
        <f t="shared" si="7"/>
        <v>0.9</v>
      </c>
    </row>
    <row r="8" spans="1:12">
      <c r="A8">
        <v>102</v>
      </c>
      <c r="B8">
        <v>0.375</v>
      </c>
      <c r="C8">
        <v>0.33333333333333298</v>
      </c>
      <c r="D8">
        <v>0.55555555555555602</v>
      </c>
      <c r="F8" t="s">
        <v>13</v>
      </c>
      <c r="G8">
        <f>B26</f>
        <v>0.5</v>
      </c>
      <c r="H8">
        <f t="shared" ref="H8:I8" si="8">C26</f>
        <v>0.14285714285714299</v>
      </c>
      <c r="I8">
        <f t="shared" si="8"/>
        <v>0.5</v>
      </c>
      <c r="J8">
        <f>B31</f>
        <v>1</v>
      </c>
      <c r="K8">
        <f t="shared" ref="K8:L8" si="9">C31</f>
        <v>0.875</v>
      </c>
      <c r="L8">
        <f t="shared" si="9"/>
        <v>0.71428571428571397</v>
      </c>
    </row>
    <row r="9" spans="1:12">
      <c r="A9">
        <v>102</v>
      </c>
      <c r="B9">
        <v>0.5</v>
      </c>
      <c r="C9">
        <v>1</v>
      </c>
      <c r="D9">
        <v>1</v>
      </c>
      <c r="F9" t="s">
        <v>14</v>
      </c>
      <c r="G9">
        <f>B32</f>
        <v>0.33333333333333298</v>
      </c>
      <c r="H9">
        <f t="shared" ref="H9:I9" si="10">C32</f>
        <v>0.7</v>
      </c>
      <c r="I9">
        <f t="shared" si="10"/>
        <v>0.5</v>
      </c>
      <c r="J9">
        <f>B37</f>
        <v>0.77777777777777801</v>
      </c>
      <c r="K9">
        <f t="shared" ref="K9:L9" si="11">C37</f>
        <v>0.9</v>
      </c>
      <c r="L9">
        <f t="shared" si="11"/>
        <v>0.7</v>
      </c>
    </row>
    <row r="10" spans="1:12">
      <c r="A10">
        <v>102</v>
      </c>
      <c r="B10">
        <v>1</v>
      </c>
      <c r="C10">
        <v>1</v>
      </c>
      <c r="D10">
        <v>1</v>
      </c>
      <c r="F10" t="s">
        <v>15</v>
      </c>
      <c r="G10">
        <f>B38</f>
        <v>0</v>
      </c>
      <c r="H10">
        <f t="shared" ref="H10:I10" si="12">C38</f>
        <v>0.375</v>
      </c>
      <c r="I10">
        <f t="shared" si="12"/>
        <v>0.28571428571428598</v>
      </c>
      <c r="J10">
        <f>B43</f>
        <v>0.83333333333333304</v>
      </c>
      <c r="K10">
        <f t="shared" ref="K10:L10" si="13">C43</f>
        <v>0.875</v>
      </c>
      <c r="L10">
        <f t="shared" si="13"/>
        <v>0.71428571428571397</v>
      </c>
    </row>
    <row r="11" spans="1:12">
      <c r="A11">
        <v>102</v>
      </c>
      <c r="B11">
        <v>1</v>
      </c>
      <c r="C11">
        <v>1</v>
      </c>
      <c r="D11">
        <v>1</v>
      </c>
      <c r="F11" t="s">
        <v>198</v>
      </c>
      <c r="G11">
        <f>B44</f>
        <v>0.44444444444444398</v>
      </c>
      <c r="H11">
        <f t="shared" ref="H11:I11" si="14">C44</f>
        <v>0.5</v>
      </c>
      <c r="I11">
        <f t="shared" si="14"/>
        <v>0.5</v>
      </c>
      <c r="J11">
        <f>B49</f>
        <v>0.66666666666666696</v>
      </c>
      <c r="K11">
        <f t="shared" ref="K11:L11" si="15">C49</f>
        <v>0.9</v>
      </c>
      <c r="L11">
        <f t="shared" si="15"/>
        <v>1</v>
      </c>
    </row>
    <row r="12" spans="1:12">
      <c r="A12">
        <v>102</v>
      </c>
      <c r="B12">
        <v>1</v>
      </c>
      <c r="C12">
        <v>1</v>
      </c>
      <c r="D12">
        <v>1</v>
      </c>
      <c r="F12" t="s">
        <v>199</v>
      </c>
      <c r="G12">
        <f>B51</f>
        <v>0.33333333333333298</v>
      </c>
      <c r="H12">
        <f t="shared" ref="H12:I12" si="16">C51</f>
        <v>0.66666666666666696</v>
      </c>
      <c r="I12">
        <f t="shared" si="16"/>
        <v>0.5</v>
      </c>
      <c r="J12">
        <f>B56</f>
        <v>1</v>
      </c>
      <c r="K12">
        <f t="shared" ref="K12:L12" si="17">C56</f>
        <v>1</v>
      </c>
      <c r="L12">
        <f t="shared" si="17"/>
        <v>1</v>
      </c>
    </row>
    <row r="13" spans="1:12">
      <c r="A13">
        <v>102</v>
      </c>
      <c r="B13">
        <v>1</v>
      </c>
      <c r="C13">
        <v>1</v>
      </c>
      <c r="D13">
        <v>1</v>
      </c>
      <c r="F13" t="s">
        <v>200</v>
      </c>
      <c r="G13">
        <f>B57</f>
        <v>0.16666666666666699</v>
      </c>
      <c r="H13">
        <f t="shared" ref="H13:I13" si="18">C57</f>
        <v>0.16666666666666699</v>
      </c>
      <c r="I13">
        <f t="shared" si="18"/>
        <v>0.16666666666666699</v>
      </c>
      <c r="J13">
        <f>B61</f>
        <v>0.83333333333333304</v>
      </c>
      <c r="K13">
        <f t="shared" ref="K13:L13" si="19">C61</f>
        <v>1</v>
      </c>
      <c r="L13">
        <f t="shared" si="19"/>
        <v>0.85714285714285698</v>
      </c>
    </row>
    <row r="14" spans="1:12">
      <c r="A14">
        <v>103</v>
      </c>
      <c r="B14">
        <v>0.33333333333333298</v>
      </c>
      <c r="C14">
        <v>0.4</v>
      </c>
      <c r="D14">
        <v>0.2</v>
      </c>
      <c r="F14" t="s">
        <v>201</v>
      </c>
      <c r="G14">
        <f>B62</f>
        <v>0.42857142857142899</v>
      </c>
      <c r="H14">
        <f t="shared" ref="H14:I14" si="20">C62</f>
        <v>0.6</v>
      </c>
      <c r="I14">
        <f t="shared" si="20"/>
        <v>0.5</v>
      </c>
      <c r="J14">
        <f>B67</f>
        <v>0.66666666666666696</v>
      </c>
      <c r="K14">
        <f t="shared" ref="K14:L14" si="21">C67</f>
        <v>1</v>
      </c>
      <c r="L14">
        <f t="shared" si="21"/>
        <v>0.6</v>
      </c>
    </row>
    <row r="15" spans="1:12">
      <c r="A15">
        <v>103</v>
      </c>
      <c r="B15">
        <v>0.33333333333333298</v>
      </c>
      <c r="C15">
        <v>0.33333333333333298</v>
      </c>
      <c r="D15">
        <v>0.75</v>
      </c>
      <c r="F15" t="s">
        <v>202</v>
      </c>
      <c r="G15">
        <f>B68</f>
        <v>0.16666666666666699</v>
      </c>
      <c r="H15">
        <f t="shared" ref="H15:I15" si="22">C68</f>
        <v>0.75</v>
      </c>
      <c r="I15">
        <f t="shared" si="22"/>
        <v>0.57142857142857095</v>
      </c>
      <c r="J15">
        <f>B73</f>
        <v>0.83333333333333304</v>
      </c>
      <c r="K15">
        <f t="shared" ref="K15:L15" si="23">C73</f>
        <v>0.875</v>
      </c>
      <c r="L15">
        <f t="shared" si="23"/>
        <v>0.71428571428571397</v>
      </c>
    </row>
    <row r="16" spans="1:12">
      <c r="A16">
        <v>103</v>
      </c>
      <c r="B16">
        <v>0</v>
      </c>
      <c r="C16">
        <v>0.5</v>
      </c>
      <c r="D16">
        <v>0.5</v>
      </c>
      <c r="F16" t="s">
        <v>203</v>
      </c>
      <c r="G16">
        <f>B74</f>
        <v>0.33333333333333298</v>
      </c>
      <c r="H16">
        <f t="shared" ref="H16:I16" si="24">C74</f>
        <v>0.6</v>
      </c>
      <c r="I16">
        <f t="shared" si="24"/>
        <v>0.4</v>
      </c>
      <c r="J16">
        <f>B79</f>
        <v>0.77777777777777801</v>
      </c>
      <c r="K16">
        <f t="shared" ref="K16:L16" si="25">C79</f>
        <v>0.9</v>
      </c>
      <c r="L16">
        <f t="shared" si="25"/>
        <v>0.7</v>
      </c>
    </row>
    <row r="17" spans="1:12">
      <c r="A17">
        <v>103</v>
      </c>
      <c r="B17">
        <v>0.8</v>
      </c>
      <c r="C17">
        <v>0</v>
      </c>
      <c r="D17">
        <v>0.75</v>
      </c>
      <c r="F17" t="s">
        <v>204</v>
      </c>
      <c r="G17">
        <f>B80</f>
        <v>0.16666666666666699</v>
      </c>
      <c r="H17">
        <f t="shared" ref="H17:I17" si="26">C80</f>
        <v>0</v>
      </c>
      <c r="I17">
        <f t="shared" si="26"/>
        <v>0.42857142857142899</v>
      </c>
      <c r="J17">
        <f>B84</f>
        <v>1</v>
      </c>
      <c r="K17">
        <f t="shared" ref="K17:L17" si="27">C84</f>
        <v>0.75</v>
      </c>
      <c r="L17">
        <f t="shared" si="27"/>
        <v>0.57142857142857095</v>
      </c>
    </row>
    <row r="18" spans="1:12">
      <c r="A18">
        <v>103</v>
      </c>
      <c r="B18">
        <v>1</v>
      </c>
      <c r="C18">
        <v>1</v>
      </c>
      <c r="D18">
        <v>0.75</v>
      </c>
      <c r="F18" s="6" t="s">
        <v>330</v>
      </c>
      <c r="G18">
        <f>B85</f>
        <v>0.33333333333333298</v>
      </c>
      <c r="H18">
        <f t="shared" ref="H18:I18" si="28">C85</f>
        <v>0.71428571428571397</v>
      </c>
      <c r="I18">
        <f t="shared" si="28"/>
        <v>0.3</v>
      </c>
      <c r="J18">
        <f>B90</f>
        <v>0.625</v>
      </c>
      <c r="K18">
        <f t="shared" ref="K18:L18" si="29">C90</f>
        <v>0.8</v>
      </c>
      <c r="L18">
        <f t="shared" si="29"/>
        <v>0.5</v>
      </c>
    </row>
    <row r="19" spans="1:12">
      <c r="A19">
        <v>103</v>
      </c>
      <c r="B19">
        <v>0.66666666666666696</v>
      </c>
      <c r="C19">
        <v>0.75</v>
      </c>
      <c r="D19">
        <v>0.66666666666666696</v>
      </c>
      <c r="F19" t="s">
        <v>331</v>
      </c>
      <c r="G19">
        <f>B91</f>
        <v>0.5</v>
      </c>
      <c r="H19">
        <f t="shared" ref="H19:I19" si="30">C91</f>
        <v>0</v>
      </c>
      <c r="I19">
        <f t="shared" si="30"/>
        <v>0.16666666666666699</v>
      </c>
      <c r="J19">
        <f>B96</f>
        <v>1</v>
      </c>
      <c r="K19">
        <f t="shared" ref="K19:L19" si="31">C96</f>
        <v>1</v>
      </c>
      <c r="L19">
        <f t="shared" si="31"/>
        <v>0.85714285714285698</v>
      </c>
    </row>
    <row r="20" spans="1:12">
      <c r="A20">
        <v>104</v>
      </c>
      <c r="B20">
        <v>0.33333333333333298</v>
      </c>
      <c r="C20">
        <v>0.6</v>
      </c>
      <c r="D20">
        <v>0.66666666666666696</v>
      </c>
      <c r="F20" t="s">
        <v>332</v>
      </c>
      <c r="G20">
        <f>B97</f>
        <v>0.375</v>
      </c>
      <c r="H20">
        <f t="shared" ref="H20:I20" si="32">C97</f>
        <v>0.8</v>
      </c>
      <c r="I20">
        <f t="shared" si="32"/>
        <v>0.44444444444444398</v>
      </c>
      <c r="J20">
        <f>B102</f>
        <v>0.55555555555555602</v>
      </c>
      <c r="K20">
        <f t="shared" ref="K20:L20" si="33">C102</f>
        <v>0.77777777777777801</v>
      </c>
      <c r="L20">
        <f t="shared" si="33"/>
        <v>0.55555555555555602</v>
      </c>
    </row>
    <row r="21" spans="1:12">
      <c r="A21">
        <v>104</v>
      </c>
      <c r="B21">
        <v>0.33333333333333298</v>
      </c>
      <c r="C21">
        <v>1</v>
      </c>
      <c r="D21">
        <v>0.75</v>
      </c>
      <c r="F21" t="s">
        <v>333</v>
      </c>
      <c r="G21">
        <f>B103</f>
        <v>0.33333333333333298</v>
      </c>
      <c r="H21">
        <f t="shared" ref="H21:I21" si="34">C103</f>
        <v>0.125</v>
      </c>
      <c r="I21">
        <f t="shared" si="34"/>
        <v>0.16666666666666699</v>
      </c>
      <c r="J21">
        <f>B108</f>
        <v>0.83333333333333304</v>
      </c>
      <c r="K21">
        <f t="shared" ref="K21:L21" si="35">C108</f>
        <v>0.875</v>
      </c>
      <c r="L21">
        <f t="shared" si="35"/>
        <v>0.71428571428571397</v>
      </c>
    </row>
    <row r="22" spans="1:12">
      <c r="A22">
        <v>104</v>
      </c>
      <c r="B22">
        <v>0.75</v>
      </c>
      <c r="C22">
        <v>1</v>
      </c>
      <c r="D22">
        <v>1</v>
      </c>
      <c r="F22" t="s">
        <v>334</v>
      </c>
      <c r="G22">
        <f>B109</f>
        <v>0.33333333333333298</v>
      </c>
      <c r="H22">
        <f t="shared" ref="H22:I22" si="36">C109</f>
        <v>0.875</v>
      </c>
      <c r="I22">
        <f t="shared" si="36"/>
        <v>0.5</v>
      </c>
      <c r="J22">
        <f>B114</f>
        <v>0.44444444444444398</v>
      </c>
      <c r="K22">
        <f t="shared" ref="K22:L22" si="37">C114</f>
        <v>0.7</v>
      </c>
      <c r="L22">
        <f t="shared" si="37"/>
        <v>0.8</v>
      </c>
    </row>
    <row r="23" spans="1:12">
      <c r="A23">
        <v>104</v>
      </c>
      <c r="B23">
        <v>0.66666666666666696</v>
      </c>
      <c r="C23">
        <v>1</v>
      </c>
      <c r="D23">
        <v>0.5</v>
      </c>
      <c r="F23" t="s">
        <v>336</v>
      </c>
      <c r="G23">
        <f>B116</f>
        <v>0.11111111111111099</v>
      </c>
      <c r="H23">
        <f t="shared" ref="H23:I23" si="38">C116</f>
        <v>0.4</v>
      </c>
      <c r="I23">
        <f t="shared" si="38"/>
        <v>0.3</v>
      </c>
      <c r="J23">
        <f>B121</f>
        <v>0.55555555555555602</v>
      </c>
      <c r="K23">
        <f t="shared" ref="K23:L23" si="39">C121</f>
        <v>0.5</v>
      </c>
      <c r="L23">
        <f t="shared" si="39"/>
        <v>0.7</v>
      </c>
    </row>
    <row r="24" spans="1:12">
      <c r="A24">
        <v>104</v>
      </c>
      <c r="B24">
        <v>0.75</v>
      </c>
      <c r="C24">
        <v>1</v>
      </c>
      <c r="D24">
        <v>1</v>
      </c>
      <c r="F24" t="s">
        <v>337</v>
      </c>
      <c r="G24">
        <f>B122</f>
        <v>0.66666666666666696</v>
      </c>
      <c r="H24">
        <f t="shared" ref="H24:I24" si="40">C122</f>
        <v>0.25</v>
      </c>
      <c r="I24">
        <f t="shared" si="40"/>
        <v>0.83333333333333304</v>
      </c>
      <c r="J24">
        <f>B127</f>
        <v>0.66666666666666696</v>
      </c>
      <c r="K24">
        <f t="shared" ref="K24:L24" si="41">C127</f>
        <v>0.875</v>
      </c>
      <c r="L24">
        <f t="shared" si="41"/>
        <v>0.71428571428571397</v>
      </c>
    </row>
    <row r="25" spans="1:12">
      <c r="A25">
        <v>104</v>
      </c>
      <c r="B25">
        <v>0.55555555555555602</v>
      </c>
      <c r="C25">
        <v>1</v>
      </c>
      <c r="D25">
        <v>0.9</v>
      </c>
      <c r="F25" s="6" t="s">
        <v>338</v>
      </c>
      <c r="G25">
        <f>B128</f>
        <v>0.85714285714285698</v>
      </c>
      <c r="H25">
        <f t="shared" ref="H25:I25" si="42">C128</f>
        <v>0.44444444444444398</v>
      </c>
      <c r="I25">
        <f t="shared" si="42"/>
        <v>0.4</v>
      </c>
      <c r="J25">
        <f>B133</f>
        <v>0.33333333333333298</v>
      </c>
      <c r="K25">
        <f t="shared" ref="K25:L25" si="43">C133</f>
        <v>0.9</v>
      </c>
      <c r="L25">
        <f t="shared" si="43"/>
        <v>0.8</v>
      </c>
    </row>
    <row r="26" spans="1:12">
      <c r="A26">
        <v>105</v>
      </c>
      <c r="B26">
        <v>0.5</v>
      </c>
      <c r="C26">
        <v>0.14285714285714299</v>
      </c>
      <c r="D26">
        <v>0.5</v>
      </c>
      <c r="F26" t="s">
        <v>339</v>
      </c>
      <c r="G26">
        <f>B134</f>
        <v>0.33333333333333298</v>
      </c>
      <c r="H26">
        <f t="shared" ref="H26:I26" si="44">C134</f>
        <v>0</v>
      </c>
      <c r="I26">
        <f t="shared" si="44"/>
        <v>0.42857142857142899</v>
      </c>
      <c r="J26">
        <f>B139</f>
        <v>1</v>
      </c>
      <c r="K26">
        <f t="shared" ref="K26:L26" si="45">C139</f>
        <v>0.875</v>
      </c>
      <c r="L26">
        <f t="shared" si="45"/>
        <v>0.71428571428571397</v>
      </c>
    </row>
    <row r="27" spans="1:12">
      <c r="A27">
        <v>105</v>
      </c>
      <c r="B27">
        <v>1</v>
      </c>
      <c r="C27">
        <v>0.5</v>
      </c>
      <c r="D27">
        <v>0.5</v>
      </c>
      <c r="F27" t="s">
        <v>340</v>
      </c>
      <c r="G27">
        <f>B140</f>
        <v>0.25</v>
      </c>
      <c r="H27">
        <f t="shared" ref="H27:I27" si="46">C140</f>
        <v>0.6</v>
      </c>
      <c r="I27">
        <f t="shared" si="46"/>
        <v>0.375</v>
      </c>
      <c r="J27">
        <f>B145</f>
        <v>0.77777777777777801</v>
      </c>
      <c r="K27">
        <f t="shared" ref="K27:L27" si="47">C145</f>
        <v>0.8</v>
      </c>
      <c r="L27">
        <f t="shared" si="47"/>
        <v>0.9</v>
      </c>
    </row>
    <row r="28" spans="1:12">
      <c r="A28">
        <v>105</v>
      </c>
      <c r="B28">
        <v>0.66666666666666696</v>
      </c>
      <c r="C28">
        <v>0.66666666666666696</v>
      </c>
      <c r="D28">
        <v>0</v>
      </c>
    </row>
    <row r="29" spans="1:12">
      <c r="A29">
        <v>105</v>
      </c>
      <c r="B29">
        <v>1</v>
      </c>
      <c r="C29">
        <v>0.66666666666666696</v>
      </c>
      <c r="D29">
        <v>1</v>
      </c>
      <c r="G29">
        <f>AVERAGE(G4:G27)</f>
        <v>0.35033068783068771</v>
      </c>
      <c r="H29">
        <f t="shared" ref="H29:L29" si="48">AVERAGE(H4:H27)</f>
        <v>0.43930224867724871</v>
      </c>
      <c r="I29">
        <f t="shared" si="48"/>
        <v>0.41413690476190484</v>
      </c>
      <c r="J29">
        <f t="shared" si="48"/>
        <v>0.75983796296296313</v>
      </c>
      <c r="K29">
        <f t="shared" si="48"/>
        <v>0.85115740740740753</v>
      </c>
      <c r="L29">
        <f t="shared" si="48"/>
        <v>0.75449735449735433</v>
      </c>
    </row>
    <row r="30" spans="1:12">
      <c r="A30">
        <v>105</v>
      </c>
      <c r="B30">
        <v>0.75</v>
      </c>
      <c r="C30">
        <v>0.66666666666666696</v>
      </c>
      <c r="D30">
        <v>1</v>
      </c>
    </row>
    <row r="31" spans="1:12">
      <c r="A31">
        <v>105</v>
      </c>
      <c r="B31">
        <v>1</v>
      </c>
      <c r="C31">
        <v>0.875</v>
      </c>
      <c r="D31">
        <v>0.71428571428571397</v>
      </c>
    </row>
    <row r="32" spans="1:12">
      <c r="A32">
        <v>106</v>
      </c>
      <c r="B32">
        <v>0.33333333333333298</v>
      </c>
      <c r="C32">
        <v>0.7</v>
      </c>
      <c r="D32">
        <v>0.5</v>
      </c>
    </row>
    <row r="33" spans="1:4">
      <c r="A33">
        <v>106</v>
      </c>
      <c r="B33">
        <v>0.66666666666666696</v>
      </c>
      <c r="C33">
        <v>1</v>
      </c>
      <c r="D33">
        <v>1</v>
      </c>
    </row>
    <row r="34" spans="1:4">
      <c r="A34">
        <v>106</v>
      </c>
      <c r="B34">
        <v>0.5</v>
      </c>
      <c r="C34">
        <v>0.8</v>
      </c>
      <c r="D34">
        <v>1</v>
      </c>
    </row>
    <row r="35" spans="1:4">
      <c r="A35">
        <v>106</v>
      </c>
      <c r="B35">
        <v>0.5</v>
      </c>
      <c r="C35">
        <v>1</v>
      </c>
      <c r="D35">
        <v>0.75</v>
      </c>
    </row>
    <row r="36" spans="1:4">
      <c r="A36">
        <v>106</v>
      </c>
      <c r="B36">
        <v>0.5</v>
      </c>
      <c r="C36">
        <v>0.75</v>
      </c>
      <c r="D36">
        <v>0.5</v>
      </c>
    </row>
    <row r="37" spans="1:4">
      <c r="A37">
        <v>106</v>
      </c>
      <c r="B37">
        <v>0.77777777777777801</v>
      </c>
      <c r="C37">
        <v>0.9</v>
      </c>
      <c r="D37">
        <v>0.7</v>
      </c>
    </row>
    <row r="38" spans="1:4">
      <c r="A38">
        <v>107</v>
      </c>
      <c r="B38">
        <v>0</v>
      </c>
      <c r="C38">
        <v>0.375</v>
      </c>
      <c r="D38">
        <v>0.28571428571428598</v>
      </c>
    </row>
    <row r="39" spans="1:4">
      <c r="A39">
        <v>107</v>
      </c>
      <c r="B39">
        <v>0.66666666666666696</v>
      </c>
      <c r="C39">
        <v>1</v>
      </c>
      <c r="D39">
        <v>0.5</v>
      </c>
    </row>
    <row r="40" spans="1:4">
      <c r="A40">
        <v>107</v>
      </c>
      <c r="B40">
        <v>0.66666666666666696</v>
      </c>
      <c r="C40">
        <v>0.75</v>
      </c>
      <c r="D40">
        <v>0.33333333333333298</v>
      </c>
    </row>
    <row r="41" spans="1:4">
      <c r="A41">
        <v>107</v>
      </c>
      <c r="B41">
        <v>0.25</v>
      </c>
      <c r="C41">
        <v>1</v>
      </c>
      <c r="D41">
        <v>0.66666666666666696</v>
      </c>
    </row>
    <row r="42" spans="1:4">
      <c r="A42">
        <v>107</v>
      </c>
      <c r="B42">
        <v>1</v>
      </c>
      <c r="C42">
        <v>0.33333333333333298</v>
      </c>
      <c r="D42">
        <v>0.75</v>
      </c>
    </row>
    <row r="43" spans="1:4">
      <c r="A43">
        <v>107</v>
      </c>
      <c r="B43">
        <v>0.83333333333333304</v>
      </c>
      <c r="C43">
        <v>0.875</v>
      </c>
      <c r="D43">
        <v>0.71428571428571397</v>
      </c>
    </row>
    <row r="44" spans="1:4">
      <c r="A44">
        <v>108</v>
      </c>
      <c r="B44">
        <v>0.44444444444444398</v>
      </c>
      <c r="C44">
        <v>0.5</v>
      </c>
      <c r="D44">
        <v>0.5</v>
      </c>
    </row>
    <row r="45" spans="1:4">
      <c r="A45">
        <v>108</v>
      </c>
      <c r="B45">
        <v>0</v>
      </c>
      <c r="C45">
        <v>0.8</v>
      </c>
      <c r="D45">
        <v>0.5</v>
      </c>
    </row>
    <row r="46" spans="1:4">
      <c r="A46">
        <v>108</v>
      </c>
      <c r="B46">
        <v>0.66666666666666696</v>
      </c>
      <c r="C46">
        <v>1</v>
      </c>
      <c r="D46">
        <v>1</v>
      </c>
    </row>
    <row r="47" spans="1:4">
      <c r="A47">
        <v>108</v>
      </c>
      <c r="B47">
        <v>0.33333333333333298</v>
      </c>
      <c r="C47">
        <v>1</v>
      </c>
      <c r="D47">
        <v>1</v>
      </c>
    </row>
    <row r="48" spans="1:4">
      <c r="A48">
        <v>108</v>
      </c>
      <c r="B48">
        <v>0</v>
      </c>
      <c r="C48">
        <v>0.8</v>
      </c>
      <c r="D48">
        <v>0.75</v>
      </c>
    </row>
    <row r="49" spans="1:4">
      <c r="A49">
        <v>108</v>
      </c>
      <c r="B49">
        <v>0.66666666666666696</v>
      </c>
      <c r="C49">
        <v>0.9</v>
      </c>
      <c r="D49">
        <v>1</v>
      </c>
    </row>
    <row r="50" spans="1:4">
      <c r="A50">
        <v>109</v>
      </c>
      <c r="B50">
        <v>0.2</v>
      </c>
      <c r="C50">
        <v>0.14285714285714299</v>
      </c>
      <c r="D50">
        <v>0.5</v>
      </c>
    </row>
    <row r="51" spans="1:4">
      <c r="A51">
        <v>110</v>
      </c>
      <c r="B51">
        <v>0.33333333333333298</v>
      </c>
      <c r="C51">
        <v>0.66666666666666696</v>
      </c>
      <c r="D51">
        <v>0.5</v>
      </c>
    </row>
    <row r="52" spans="1:4">
      <c r="A52">
        <v>110</v>
      </c>
      <c r="B52">
        <v>0.75</v>
      </c>
      <c r="C52">
        <v>0.66666666666666696</v>
      </c>
      <c r="D52">
        <v>1</v>
      </c>
    </row>
    <row r="53" spans="1:4">
      <c r="A53">
        <v>110</v>
      </c>
      <c r="B53">
        <v>1</v>
      </c>
      <c r="C53">
        <v>0.75</v>
      </c>
      <c r="D53">
        <v>1</v>
      </c>
    </row>
    <row r="54" spans="1:4">
      <c r="A54">
        <v>110</v>
      </c>
      <c r="B54">
        <v>0.75</v>
      </c>
      <c r="C54">
        <v>1</v>
      </c>
      <c r="D54">
        <v>1</v>
      </c>
    </row>
    <row r="55" spans="1:4">
      <c r="A55">
        <v>110</v>
      </c>
      <c r="B55">
        <v>0.75</v>
      </c>
      <c r="C55">
        <v>1</v>
      </c>
      <c r="D55">
        <v>1</v>
      </c>
    </row>
    <row r="56" spans="1:4">
      <c r="A56">
        <v>110</v>
      </c>
      <c r="B56">
        <v>1</v>
      </c>
      <c r="C56">
        <v>1</v>
      </c>
      <c r="D56">
        <v>1</v>
      </c>
    </row>
    <row r="57" spans="1:4">
      <c r="A57">
        <v>111</v>
      </c>
      <c r="B57">
        <v>0.16666666666666699</v>
      </c>
      <c r="C57">
        <v>0.16666666666666699</v>
      </c>
      <c r="D57">
        <v>0.16666666666666699</v>
      </c>
    </row>
    <row r="58" spans="1:4">
      <c r="A58">
        <v>111</v>
      </c>
      <c r="B58">
        <v>0.33333333333333298</v>
      </c>
      <c r="C58">
        <v>0.4</v>
      </c>
      <c r="D58">
        <v>0.5</v>
      </c>
    </row>
    <row r="59" spans="1:4">
      <c r="A59">
        <v>111</v>
      </c>
      <c r="B59">
        <v>0.25</v>
      </c>
      <c r="C59">
        <v>0</v>
      </c>
      <c r="D59">
        <v>0.8</v>
      </c>
    </row>
    <row r="60" spans="1:4">
      <c r="A60">
        <v>111</v>
      </c>
      <c r="B60">
        <v>0.33333333333333298</v>
      </c>
      <c r="C60">
        <v>0.75</v>
      </c>
      <c r="D60">
        <v>0.33333333333333298</v>
      </c>
    </row>
    <row r="61" spans="1:4">
      <c r="A61">
        <v>111</v>
      </c>
      <c r="B61">
        <v>0.83333333333333304</v>
      </c>
      <c r="C61">
        <v>1</v>
      </c>
      <c r="D61">
        <v>0.85714285714285698</v>
      </c>
    </row>
    <row r="62" spans="1:4">
      <c r="A62">
        <v>112</v>
      </c>
      <c r="B62">
        <v>0.42857142857142899</v>
      </c>
      <c r="C62">
        <v>0.6</v>
      </c>
      <c r="D62">
        <v>0.5</v>
      </c>
    </row>
    <row r="63" spans="1:4">
      <c r="A63">
        <v>112</v>
      </c>
      <c r="B63">
        <v>0.33333333333333298</v>
      </c>
      <c r="C63">
        <v>1</v>
      </c>
      <c r="D63">
        <v>0.66666666666666696</v>
      </c>
    </row>
    <row r="64" spans="1:4">
      <c r="A64">
        <v>112</v>
      </c>
      <c r="B64">
        <v>0.5</v>
      </c>
      <c r="C64">
        <v>0.75</v>
      </c>
      <c r="D64">
        <v>0.5</v>
      </c>
    </row>
    <row r="65" spans="1:4">
      <c r="A65">
        <v>112</v>
      </c>
      <c r="B65">
        <v>1</v>
      </c>
      <c r="C65">
        <v>0.5</v>
      </c>
      <c r="D65">
        <v>0.6</v>
      </c>
    </row>
    <row r="66" spans="1:4">
      <c r="A66">
        <v>112</v>
      </c>
      <c r="B66">
        <v>0.66666666666666696</v>
      </c>
      <c r="C66">
        <v>0.8</v>
      </c>
      <c r="D66">
        <v>0.5</v>
      </c>
    </row>
    <row r="67" spans="1:4">
      <c r="A67">
        <v>112</v>
      </c>
      <c r="B67">
        <v>0.66666666666666696</v>
      </c>
      <c r="C67">
        <v>1</v>
      </c>
      <c r="D67">
        <v>0.6</v>
      </c>
    </row>
    <row r="68" spans="1:4">
      <c r="A68">
        <v>113</v>
      </c>
      <c r="B68">
        <v>0.16666666666666699</v>
      </c>
      <c r="C68">
        <v>0.75</v>
      </c>
      <c r="D68">
        <v>0.57142857142857095</v>
      </c>
    </row>
    <row r="69" spans="1:4">
      <c r="A69">
        <v>113</v>
      </c>
      <c r="B69">
        <v>0.66666666666666696</v>
      </c>
      <c r="C69">
        <v>0.33333333333333298</v>
      </c>
      <c r="D69">
        <v>0.5</v>
      </c>
    </row>
    <row r="70" spans="1:4">
      <c r="A70">
        <v>113</v>
      </c>
      <c r="B70">
        <v>0.5</v>
      </c>
      <c r="C70">
        <v>0.66666666666666696</v>
      </c>
      <c r="D70">
        <v>0.6</v>
      </c>
    </row>
    <row r="71" spans="1:4">
      <c r="A71">
        <v>113</v>
      </c>
      <c r="B71">
        <v>0.25</v>
      </c>
      <c r="C71">
        <v>0.25</v>
      </c>
      <c r="D71">
        <v>0.5</v>
      </c>
    </row>
    <row r="72" spans="1:4">
      <c r="A72">
        <v>113</v>
      </c>
      <c r="B72">
        <v>0.33333333333333298</v>
      </c>
      <c r="C72">
        <v>0.66666666666666696</v>
      </c>
      <c r="D72">
        <v>0.25</v>
      </c>
    </row>
    <row r="73" spans="1:4">
      <c r="A73">
        <v>113</v>
      </c>
      <c r="B73">
        <v>0.83333333333333304</v>
      </c>
      <c r="C73">
        <v>0.875</v>
      </c>
      <c r="D73">
        <v>0.71428571428571397</v>
      </c>
    </row>
    <row r="74" spans="1:4">
      <c r="A74">
        <v>114</v>
      </c>
      <c r="B74">
        <v>0.33333333333333298</v>
      </c>
      <c r="C74">
        <v>0.6</v>
      </c>
      <c r="D74">
        <v>0.4</v>
      </c>
    </row>
    <row r="75" spans="1:4">
      <c r="A75">
        <v>114</v>
      </c>
      <c r="B75">
        <v>0</v>
      </c>
      <c r="C75">
        <v>0.5</v>
      </c>
      <c r="D75">
        <v>1</v>
      </c>
    </row>
    <row r="76" spans="1:4">
      <c r="A76">
        <v>114</v>
      </c>
      <c r="B76">
        <v>1</v>
      </c>
      <c r="C76">
        <v>1</v>
      </c>
      <c r="D76">
        <v>0.6</v>
      </c>
    </row>
    <row r="77" spans="1:4">
      <c r="A77">
        <v>114</v>
      </c>
      <c r="B77">
        <v>0.75</v>
      </c>
      <c r="C77">
        <v>1</v>
      </c>
      <c r="D77">
        <v>0.5</v>
      </c>
    </row>
    <row r="78" spans="1:4">
      <c r="A78">
        <v>114</v>
      </c>
      <c r="B78">
        <v>0.75</v>
      </c>
      <c r="C78">
        <v>0.66666666666666696</v>
      </c>
      <c r="D78">
        <v>1</v>
      </c>
    </row>
    <row r="79" spans="1:4">
      <c r="A79">
        <v>114</v>
      </c>
      <c r="B79">
        <v>0.77777777777777801</v>
      </c>
      <c r="C79">
        <v>0.9</v>
      </c>
      <c r="D79">
        <v>0.7</v>
      </c>
    </row>
    <row r="80" spans="1:4">
      <c r="A80">
        <v>115</v>
      </c>
      <c r="B80">
        <v>0.16666666666666699</v>
      </c>
      <c r="C80">
        <v>0</v>
      </c>
      <c r="D80">
        <v>0.42857142857142899</v>
      </c>
    </row>
    <row r="81" spans="1:4">
      <c r="A81">
        <v>115</v>
      </c>
      <c r="B81">
        <v>0.66666666666666696</v>
      </c>
      <c r="C81">
        <v>0.66666666666666696</v>
      </c>
      <c r="D81">
        <v>0.75</v>
      </c>
    </row>
    <row r="82" spans="1:4">
      <c r="A82">
        <v>115</v>
      </c>
      <c r="B82">
        <v>0.33333333333333298</v>
      </c>
      <c r="C82">
        <v>1</v>
      </c>
      <c r="D82">
        <v>0.66666666666666696</v>
      </c>
    </row>
    <row r="83" spans="1:4">
      <c r="A83">
        <v>115</v>
      </c>
      <c r="B83">
        <v>0.66666666666666696</v>
      </c>
      <c r="C83">
        <v>0.66666666666666696</v>
      </c>
      <c r="D83">
        <v>0.5</v>
      </c>
    </row>
    <row r="84" spans="1:4">
      <c r="A84">
        <v>115</v>
      </c>
      <c r="B84">
        <v>1</v>
      </c>
      <c r="C84">
        <v>0.75</v>
      </c>
      <c r="D84">
        <v>0.57142857142857095</v>
      </c>
    </row>
    <row r="85" spans="1:4">
      <c r="A85">
        <v>116</v>
      </c>
      <c r="B85">
        <v>0.33333333333333298</v>
      </c>
      <c r="C85">
        <v>0.71428571428571397</v>
      </c>
      <c r="D85">
        <v>0.3</v>
      </c>
    </row>
    <row r="86" spans="1:4">
      <c r="A86">
        <v>116</v>
      </c>
      <c r="B86">
        <v>0.33333333333333298</v>
      </c>
      <c r="C86">
        <v>1</v>
      </c>
      <c r="D86">
        <v>0</v>
      </c>
    </row>
    <row r="87" spans="1:4">
      <c r="A87">
        <v>116</v>
      </c>
      <c r="B87">
        <v>1</v>
      </c>
      <c r="C87">
        <v>0.25</v>
      </c>
      <c r="D87">
        <v>0.6</v>
      </c>
    </row>
    <row r="88" spans="1:4">
      <c r="A88">
        <v>116</v>
      </c>
      <c r="B88">
        <v>0.66666666666666696</v>
      </c>
      <c r="C88">
        <v>0.5</v>
      </c>
      <c r="D88">
        <v>0.4</v>
      </c>
    </row>
    <row r="89" spans="1:4">
      <c r="A89">
        <v>116</v>
      </c>
      <c r="B89">
        <v>0.33333333333333298</v>
      </c>
      <c r="C89">
        <v>0.2</v>
      </c>
      <c r="D89">
        <v>0.5</v>
      </c>
    </row>
    <row r="90" spans="1:4">
      <c r="A90">
        <v>116</v>
      </c>
      <c r="B90">
        <v>0.625</v>
      </c>
      <c r="C90">
        <v>0.8</v>
      </c>
      <c r="D90">
        <v>0.5</v>
      </c>
    </row>
    <row r="91" spans="1:4">
      <c r="A91">
        <v>117</v>
      </c>
      <c r="B91">
        <v>0.5</v>
      </c>
      <c r="C91">
        <v>0</v>
      </c>
      <c r="D91">
        <v>0.16666666666666699</v>
      </c>
    </row>
    <row r="92" spans="1:4">
      <c r="A92">
        <v>117</v>
      </c>
      <c r="B92">
        <v>1</v>
      </c>
      <c r="C92">
        <v>1</v>
      </c>
      <c r="D92">
        <v>0.83333333333333304</v>
      </c>
    </row>
    <row r="93" spans="1:4">
      <c r="A93">
        <v>117</v>
      </c>
      <c r="B93">
        <v>1</v>
      </c>
      <c r="C93">
        <v>1</v>
      </c>
      <c r="D93">
        <v>1</v>
      </c>
    </row>
    <row r="94" spans="1:4">
      <c r="A94">
        <v>117</v>
      </c>
      <c r="B94">
        <v>1</v>
      </c>
      <c r="C94">
        <v>1</v>
      </c>
      <c r="D94">
        <v>1</v>
      </c>
    </row>
    <row r="95" spans="1:4">
      <c r="A95">
        <v>117</v>
      </c>
      <c r="B95">
        <v>1</v>
      </c>
      <c r="C95">
        <v>1</v>
      </c>
      <c r="D95">
        <v>0.75</v>
      </c>
    </row>
    <row r="96" spans="1:4">
      <c r="A96">
        <v>117</v>
      </c>
      <c r="B96">
        <v>1</v>
      </c>
      <c r="C96">
        <v>1</v>
      </c>
      <c r="D96">
        <v>0.85714285714285698</v>
      </c>
    </row>
    <row r="97" spans="1:4">
      <c r="A97">
        <v>118</v>
      </c>
      <c r="B97">
        <v>0.375</v>
      </c>
      <c r="C97">
        <v>0.8</v>
      </c>
      <c r="D97">
        <v>0.44444444444444398</v>
      </c>
    </row>
    <row r="98" spans="1:4">
      <c r="A98">
        <v>118</v>
      </c>
      <c r="B98">
        <v>0.33333333333333298</v>
      </c>
      <c r="C98">
        <v>0.25</v>
      </c>
      <c r="D98">
        <v>0.33333333333333298</v>
      </c>
    </row>
    <row r="99" spans="1:4">
      <c r="A99">
        <v>118</v>
      </c>
      <c r="B99">
        <v>0</v>
      </c>
      <c r="C99">
        <v>1</v>
      </c>
      <c r="D99">
        <v>0.6</v>
      </c>
    </row>
    <row r="100" spans="1:4">
      <c r="A100">
        <v>118</v>
      </c>
      <c r="B100">
        <v>0.5</v>
      </c>
      <c r="C100">
        <v>0.6</v>
      </c>
      <c r="D100">
        <v>1</v>
      </c>
    </row>
    <row r="101" spans="1:4">
      <c r="A101">
        <v>118</v>
      </c>
      <c r="B101">
        <v>0.66666666666666696</v>
      </c>
      <c r="C101">
        <v>0.75</v>
      </c>
      <c r="D101">
        <v>0.66666666666666696</v>
      </c>
    </row>
    <row r="102" spans="1:4">
      <c r="A102">
        <v>118</v>
      </c>
      <c r="B102">
        <v>0.55555555555555602</v>
      </c>
      <c r="C102">
        <v>0.77777777777777801</v>
      </c>
      <c r="D102">
        <v>0.55555555555555602</v>
      </c>
    </row>
    <row r="103" spans="1:4">
      <c r="A103">
        <v>119</v>
      </c>
      <c r="B103">
        <v>0.33333333333333298</v>
      </c>
      <c r="C103">
        <v>0.125</v>
      </c>
      <c r="D103">
        <v>0.16666666666666699</v>
      </c>
    </row>
    <row r="104" spans="1:4">
      <c r="A104">
        <v>119</v>
      </c>
      <c r="B104">
        <v>0.66666666666666696</v>
      </c>
      <c r="C104">
        <v>0.75</v>
      </c>
      <c r="D104">
        <v>1</v>
      </c>
    </row>
    <row r="105" spans="1:4">
      <c r="A105">
        <v>119</v>
      </c>
      <c r="B105">
        <v>0</v>
      </c>
      <c r="C105">
        <v>1</v>
      </c>
      <c r="D105">
        <v>0.8</v>
      </c>
    </row>
    <row r="106" spans="1:4">
      <c r="A106">
        <v>119</v>
      </c>
      <c r="B106">
        <v>0.75</v>
      </c>
      <c r="C106">
        <v>0.8</v>
      </c>
      <c r="D106">
        <v>1</v>
      </c>
    </row>
    <row r="107" spans="1:4">
      <c r="A107">
        <v>119</v>
      </c>
      <c r="B107">
        <v>1</v>
      </c>
      <c r="C107">
        <v>1</v>
      </c>
      <c r="D107">
        <v>0.83333333333333304</v>
      </c>
    </row>
    <row r="108" spans="1:4">
      <c r="A108">
        <v>119</v>
      </c>
      <c r="B108">
        <v>0.83333333333333304</v>
      </c>
      <c r="C108">
        <v>0.875</v>
      </c>
      <c r="D108">
        <v>0.71428571428571397</v>
      </c>
    </row>
    <row r="109" spans="1:4">
      <c r="A109">
        <v>120</v>
      </c>
      <c r="B109">
        <v>0.33333333333333298</v>
      </c>
      <c r="C109">
        <v>0.875</v>
      </c>
      <c r="D109">
        <v>0.5</v>
      </c>
    </row>
    <row r="110" spans="1:4">
      <c r="A110">
        <v>120</v>
      </c>
      <c r="B110">
        <v>0.5</v>
      </c>
      <c r="C110">
        <v>1</v>
      </c>
      <c r="D110">
        <v>0.5</v>
      </c>
    </row>
    <row r="111" spans="1:4">
      <c r="A111">
        <v>120</v>
      </c>
      <c r="B111">
        <v>0.66666666666666696</v>
      </c>
      <c r="C111">
        <v>0.25</v>
      </c>
      <c r="D111">
        <v>1</v>
      </c>
    </row>
    <row r="112" spans="1:4">
      <c r="A112">
        <v>120</v>
      </c>
      <c r="B112">
        <v>0.5</v>
      </c>
      <c r="C112">
        <v>0.66666666666666696</v>
      </c>
      <c r="D112">
        <v>0.8</v>
      </c>
    </row>
    <row r="113" spans="1:4">
      <c r="A113">
        <v>120</v>
      </c>
      <c r="B113">
        <v>0.8</v>
      </c>
      <c r="C113">
        <v>0.5</v>
      </c>
      <c r="D113">
        <v>1</v>
      </c>
    </row>
    <row r="114" spans="1:4">
      <c r="A114">
        <v>120</v>
      </c>
      <c r="B114">
        <v>0.44444444444444398</v>
      </c>
      <c r="C114">
        <v>0.7</v>
      </c>
      <c r="D114">
        <v>0.8</v>
      </c>
    </row>
    <row r="115" spans="1:4">
      <c r="A115">
        <v>121</v>
      </c>
      <c r="B115">
        <v>0</v>
      </c>
      <c r="C115">
        <v>0.25</v>
      </c>
      <c r="D115">
        <v>0.42857142857142899</v>
      </c>
    </row>
    <row r="116" spans="1:4">
      <c r="A116">
        <v>122</v>
      </c>
      <c r="B116">
        <v>0.11111111111111099</v>
      </c>
      <c r="C116">
        <v>0.4</v>
      </c>
      <c r="D116">
        <v>0.3</v>
      </c>
    </row>
    <row r="117" spans="1:4">
      <c r="A117">
        <v>122</v>
      </c>
      <c r="B117">
        <v>0.66666666666666696</v>
      </c>
      <c r="C117">
        <v>0.66666666666666696</v>
      </c>
      <c r="D117">
        <v>0.5</v>
      </c>
    </row>
    <row r="118" spans="1:4">
      <c r="A118">
        <v>122</v>
      </c>
      <c r="B118">
        <v>0.5</v>
      </c>
      <c r="C118">
        <v>0.6</v>
      </c>
      <c r="D118">
        <v>0</v>
      </c>
    </row>
    <row r="119" spans="1:4">
      <c r="A119">
        <v>122</v>
      </c>
      <c r="B119">
        <v>0.5</v>
      </c>
      <c r="C119">
        <v>1</v>
      </c>
      <c r="D119">
        <v>0.75</v>
      </c>
    </row>
    <row r="120" spans="1:4">
      <c r="A120">
        <v>122</v>
      </c>
      <c r="B120">
        <v>1</v>
      </c>
      <c r="C120">
        <v>0.4</v>
      </c>
      <c r="D120">
        <v>1</v>
      </c>
    </row>
    <row r="121" spans="1:4">
      <c r="A121">
        <v>122</v>
      </c>
      <c r="B121">
        <v>0.55555555555555602</v>
      </c>
      <c r="C121">
        <v>0.5</v>
      </c>
      <c r="D121">
        <v>0.7</v>
      </c>
    </row>
    <row r="122" spans="1:4">
      <c r="A122">
        <v>123</v>
      </c>
      <c r="B122">
        <v>0.66666666666666696</v>
      </c>
      <c r="C122">
        <v>0.25</v>
      </c>
      <c r="D122">
        <v>0.83333333333333304</v>
      </c>
    </row>
    <row r="123" spans="1:4">
      <c r="A123">
        <v>123</v>
      </c>
      <c r="B123">
        <v>1</v>
      </c>
      <c r="C123">
        <v>0</v>
      </c>
      <c r="D123">
        <v>1</v>
      </c>
    </row>
    <row r="124" spans="1:4">
      <c r="A124">
        <v>123</v>
      </c>
      <c r="B124">
        <v>0.75</v>
      </c>
      <c r="C124">
        <v>1</v>
      </c>
      <c r="D124">
        <v>0.66666666666666696</v>
      </c>
    </row>
    <row r="125" spans="1:4">
      <c r="A125">
        <v>123</v>
      </c>
      <c r="B125">
        <v>0.66666666666666696</v>
      </c>
      <c r="C125">
        <v>0.5</v>
      </c>
      <c r="D125">
        <v>0</v>
      </c>
    </row>
    <row r="126" spans="1:4">
      <c r="A126">
        <v>123</v>
      </c>
      <c r="B126">
        <v>0.83333333333333304</v>
      </c>
      <c r="C126">
        <v>1</v>
      </c>
      <c r="D126">
        <v>0.33333333333333298</v>
      </c>
    </row>
    <row r="127" spans="1:4">
      <c r="A127">
        <v>123</v>
      </c>
      <c r="B127">
        <v>0.66666666666666696</v>
      </c>
      <c r="C127">
        <v>0.875</v>
      </c>
      <c r="D127">
        <v>0.71428571428571397</v>
      </c>
    </row>
    <row r="128" spans="1:4">
      <c r="A128">
        <v>124</v>
      </c>
      <c r="B128">
        <v>0.85714285714285698</v>
      </c>
      <c r="C128">
        <v>0.44444444444444398</v>
      </c>
      <c r="D128">
        <v>0.4</v>
      </c>
    </row>
    <row r="129" spans="1:4">
      <c r="A129">
        <v>124</v>
      </c>
      <c r="B129">
        <v>0.4</v>
      </c>
      <c r="C129">
        <v>0.66666666666666696</v>
      </c>
      <c r="D129">
        <v>0</v>
      </c>
    </row>
    <row r="130" spans="1:4">
      <c r="A130">
        <v>124</v>
      </c>
      <c r="B130">
        <v>0.33333333333333298</v>
      </c>
      <c r="C130">
        <v>0.75</v>
      </c>
      <c r="D130">
        <v>0.66666666666666696</v>
      </c>
    </row>
    <row r="131" spans="1:4">
      <c r="A131">
        <v>124</v>
      </c>
      <c r="B131">
        <v>0.25</v>
      </c>
      <c r="C131">
        <v>0.75</v>
      </c>
      <c r="D131">
        <v>0</v>
      </c>
    </row>
    <row r="132" spans="1:4">
      <c r="A132">
        <v>124</v>
      </c>
      <c r="B132">
        <v>0.66666666666666696</v>
      </c>
      <c r="C132">
        <v>0.66666666666666696</v>
      </c>
      <c r="D132">
        <v>1</v>
      </c>
    </row>
    <row r="133" spans="1:4">
      <c r="A133">
        <v>124</v>
      </c>
      <c r="B133">
        <v>0.33333333333333298</v>
      </c>
      <c r="C133">
        <v>0.9</v>
      </c>
      <c r="D133">
        <v>0.8</v>
      </c>
    </row>
    <row r="134" spans="1:4">
      <c r="A134">
        <v>125</v>
      </c>
      <c r="B134">
        <v>0.33333333333333298</v>
      </c>
      <c r="C134">
        <v>0</v>
      </c>
      <c r="D134">
        <v>0.42857142857142899</v>
      </c>
    </row>
    <row r="135" spans="1:4">
      <c r="A135">
        <v>125</v>
      </c>
      <c r="B135">
        <v>0.66666666666666696</v>
      </c>
      <c r="C135">
        <v>1</v>
      </c>
      <c r="D135">
        <v>1</v>
      </c>
    </row>
    <row r="136" spans="1:4">
      <c r="A136">
        <v>125</v>
      </c>
      <c r="B136">
        <v>0.33333333333333298</v>
      </c>
      <c r="C136">
        <v>0.75</v>
      </c>
      <c r="D136">
        <v>1</v>
      </c>
    </row>
    <row r="137" spans="1:4">
      <c r="A137">
        <v>125</v>
      </c>
      <c r="B137">
        <v>0.66666666666666696</v>
      </c>
      <c r="C137">
        <v>0.5</v>
      </c>
      <c r="D137">
        <v>0.66666666666666696</v>
      </c>
    </row>
    <row r="138" spans="1:4">
      <c r="A138">
        <v>125</v>
      </c>
      <c r="B138">
        <v>0.66666666666666696</v>
      </c>
      <c r="C138">
        <v>0.75</v>
      </c>
      <c r="D138">
        <v>0.33333333333333298</v>
      </c>
    </row>
    <row r="139" spans="1:4">
      <c r="A139">
        <v>125</v>
      </c>
      <c r="B139">
        <v>1</v>
      </c>
      <c r="C139">
        <v>0.875</v>
      </c>
      <c r="D139">
        <v>0.71428571428571397</v>
      </c>
    </row>
    <row r="140" spans="1:4">
      <c r="A140">
        <v>126</v>
      </c>
      <c r="B140">
        <v>0.25</v>
      </c>
      <c r="C140">
        <v>0.6</v>
      </c>
      <c r="D140">
        <v>0.375</v>
      </c>
    </row>
    <row r="141" spans="1:4">
      <c r="A141">
        <v>126</v>
      </c>
      <c r="B141">
        <v>1</v>
      </c>
      <c r="C141">
        <v>1</v>
      </c>
      <c r="D141">
        <v>0.66666666666666696</v>
      </c>
    </row>
    <row r="142" spans="1:4">
      <c r="A142">
        <v>126</v>
      </c>
      <c r="B142">
        <v>0.33333333333333298</v>
      </c>
      <c r="C142">
        <v>0.8</v>
      </c>
      <c r="D142">
        <v>0.5</v>
      </c>
    </row>
    <row r="143" spans="1:4">
      <c r="A143">
        <v>126</v>
      </c>
      <c r="B143">
        <v>0.66666666666666696</v>
      </c>
      <c r="C143">
        <v>0.5</v>
      </c>
      <c r="D143">
        <v>0.6</v>
      </c>
    </row>
    <row r="144" spans="1:4">
      <c r="A144">
        <v>126</v>
      </c>
      <c r="B144">
        <v>1</v>
      </c>
      <c r="C144">
        <v>0.83333333333333304</v>
      </c>
      <c r="D144">
        <v>1</v>
      </c>
    </row>
    <row r="145" spans="1:4">
      <c r="A145">
        <v>126</v>
      </c>
      <c r="B145">
        <v>0.77777777777777801</v>
      </c>
      <c r="C145">
        <v>0.8</v>
      </c>
      <c r="D145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C26" sqref="C26"/>
    </sheetView>
  </sheetViews>
  <sheetFormatPr defaultColWidth="8.875" defaultRowHeight="15.75"/>
  <sheetData>
    <row r="1" spans="1:13">
      <c r="B1" t="s">
        <v>318</v>
      </c>
      <c r="C1" t="s">
        <v>329</v>
      </c>
      <c r="D1" t="s">
        <v>319</v>
      </c>
      <c r="E1" t="s">
        <v>320</v>
      </c>
      <c r="F1" t="s">
        <v>321</v>
      </c>
      <c r="G1" t="s">
        <v>322</v>
      </c>
      <c r="H1" t="s">
        <v>323</v>
      </c>
      <c r="I1" t="s">
        <v>324</v>
      </c>
      <c r="J1" t="s">
        <v>325</v>
      </c>
      <c r="K1" t="s">
        <v>326</v>
      </c>
      <c r="L1" t="s">
        <v>327</v>
      </c>
      <c r="M1" t="s">
        <v>328</v>
      </c>
    </row>
    <row r="2" spans="1:13">
      <c r="A2" t="s">
        <v>9</v>
      </c>
      <c r="B2">
        <v>3</v>
      </c>
      <c r="C2">
        <v>13</v>
      </c>
      <c r="D2">
        <v>31</v>
      </c>
      <c r="E2">
        <v>14</v>
      </c>
      <c r="F2">
        <v>22</v>
      </c>
      <c r="G2">
        <v>8</v>
      </c>
      <c r="H2">
        <v>5</v>
      </c>
      <c r="I2">
        <v>9</v>
      </c>
      <c r="J2">
        <v>99</v>
      </c>
      <c r="K2">
        <v>30</v>
      </c>
      <c r="L2">
        <v>5</v>
      </c>
      <c r="M2">
        <v>120</v>
      </c>
    </row>
    <row r="3" spans="1:13">
      <c r="A3" t="s">
        <v>10</v>
      </c>
      <c r="B3">
        <v>5</v>
      </c>
      <c r="C3">
        <v>11</v>
      </c>
      <c r="D3">
        <v>48</v>
      </c>
      <c r="E3">
        <v>19</v>
      </c>
      <c r="F3">
        <v>34</v>
      </c>
      <c r="G3">
        <v>9</v>
      </c>
      <c r="H3">
        <v>8</v>
      </c>
      <c r="I3">
        <v>9</v>
      </c>
      <c r="J3">
        <v>121</v>
      </c>
      <c r="K3">
        <v>29</v>
      </c>
      <c r="L3">
        <v>5</v>
      </c>
      <c r="M3">
        <v>69</v>
      </c>
    </row>
    <row r="4" spans="1:13">
      <c r="A4" t="s">
        <v>11</v>
      </c>
      <c r="B4">
        <v>4</v>
      </c>
      <c r="C4">
        <v>15</v>
      </c>
      <c r="D4">
        <v>3</v>
      </c>
      <c r="E4">
        <v>15</v>
      </c>
      <c r="F4">
        <v>28</v>
      </c>
      <c r="G4">
        <v>8</v>
      </c>
      <c r="H4">
        <v>7</v>
      </c>
      <c r="I4">
        <v>7</v>
      </c>
      <c r="J4">
        <v>80</v>
      </c>
      <c r="K4">
        <v>19</v>
      </c>
      <c r="L4">
        <v>6</v>
      </c>
      <c r="M4">
        <v>69</v>
      </c>
    </row>
    <row r="5" spans="1:13">
      <c r="A5" t="s">
        <v>12</v>
      </c>
      <c r="B5">
        <v>4</v>
      </c>
      <c r="C5">
        <v>20</v>
      </c>
      <c r="D5">
        <v>76</v>
      </c>
      <c r="E5">
        <v>15</v>
      </c>
      <c r="F5">
        <v>48</v>
      </c>
      <c r="G5">
        <v>10</v>
      </c>
      <c r="H5">
        <v>12</v>
      </c>
      <c r="I5">
        <v>10</v>
      </c>
      <c r="J5">
        <v>143</v>
      </c>
      <c r="K5">
        <v>19</v>
      </c>
      <c r="L5">
        <v>6</v>
      </c>
      <c r="M5">
        <v>132</v>
      </c>
    </row>
    <row r="6" spans="1:13">
      <c r="A6" t="s">
        <v>13</v>
      </c>
      <c r="B6">
        <v>5</v>
      </c>
      <c r="C6">
        <v>18</v>
      </c>
      <c r="D6">
        <v>46</v>
      </c>
      <c r="E6">
        <v>17</v>
      </c>
      <c r="F6">
        <v>33</v>
      </c>
      <c r="G6">
        <v>9</v>
      </c>
      <c r="H6">
        <v>10</v>
      </c>
      <c r="I6">
        <v>10</v>
      </c>
      <c r="J6">
        <v>144</v>
      </c>
      <c r="K6">
        <v>13</v>
      </c>
      <c r="L6">
        <v>7</v>
      </c>
      <c r="M6">
        <v>78</v>
      </c>
    </row>
    <row r="7" spans="1:13">
      <c r="A7" t="s">
        <v>14</v>
      </c>
    </row>
    <row r="8" spans="1:13">
      <c r="A8" t="s">
        <v>15</v>
      </c>
      <c r="B8">
        <v>4</v>
      </c>
      <c r="C8">
        <v>15</v>
      </c>
      <c r="D8">
        <v>32</v>
      </c>
      <c r="E8">
        <v>24</v>
      </c>
      <c r="F8">
        <v>32</v>
      </c>
      <c r="G8">
        <v>10</v>
      </c>
      <c r="H8">
        <v>4</v>
      </c>
      <c r="I8">
        <v>7</v>
      </c>
      <c r="J8">
        <v>58</v>
      </c>
      <c r="K8">
        <v>19</v>
      </c>
      <c r="L8">
        <v>5</v>
      </c>
      <c r="M8">
        <v>48</v>
      </c>
    </row>
    <row r="9" spans="1:13">
      <c r="A9" t="s">
        <v>198</v>
      </c>
      <c r="B9">
        <v>6</v>
      </c>
      <c r="C9">
        <v>15</v>
      </c>
      <c r="D9">
        <v>74</v>
      </c>
      <c r="E9">
        <v>32</v>
      </c>
      <c r="F9">
        <v>63</v>
      </c>
      <c r="G9">
        <v>11</v>
      </c>
      <c r="H9">
        <v>10</v>
      </c>
      <c r="I9">
        <v>10</v>
      </c>
      <c r="J9">
        <v>144</v>
      </c>
      <c r="K9">
        <v>53</v>
      </c>
      <c r="L9">
        <v>7</v>
      </c>
      <c r="M9">
        <v>166</v>
      </c>
    </row>
    <row r="10" spans="1:13">
      <c r="A10" t="s">
        <v>199</v>
      </c>
      <c r="B10">
        <v>5</v>
      </c>
      <c r="C10">
        <v>17</v>
      </c>
      <c r="D10">
        <v>18</v>
      </c>
      <c r="E10">
        <v>16</v>
      </c>
      <c r="F10">
        <v>34</v>
      </c>
      <c r="G10">
        <v>8</v>
      </c>
      <c r="H10">
        <v>8</v>
      </c>
      <c r="I10">
        <v>9</v>
      </c>
      <c r="J10">
        <v>144</v>
      </c>
      <c r="K10">
        <v>23</v>
      </c>
      <c r="L10">
        <v>4</v>
      </c>
      <c r="M10">
        <v>98</v>
      </c>
    </row>
    <row r="11" spans="1:13">
      <c r="A11" t="s">
        <v>200</v>
      </c>
      <c r="B11">
        <v>3</v>
      </c>
      <c r="C11">
        <v>14</v>
      </c>
      <c r="D11">
        <v>26</v>
      </c>
      <c r="E11">
        <v>16</v>
      </c>
      <c r="F11">
        <v>13</v>
      </c>
      <c r="G11">
        <v>9</v>
      </c>
      <c r="H11">
        <v>5</v>
      </c>
      <c r="I11">
        <v>8</v>
      </c>
      <c r="J11">
        <v>72</v>
      </c>
      <c r="K11">
        <v>43</v>
      </c>
      <c r="L11">
        <v>7</v>
      </c>
      <c r="M11">
        <v>69</v>
      </c>
    </row>
    <row r="12" spans="1:13">
      <c r="A12" t="s">
        <v>201</v>
      </c>
      <c r="B12">
        <v>4</v>
      </c>
      <c r="C12">
        <v>15</v>
      </c>
      <c r="D12">
        <v>26</v>
      </c>
      <c r="E12">
        <v>22</v>
      </c>
      <c r="F12">
        <v>67</v>
      </c>
      <c r="G12">
        <v>9</v>
      </c>
      <c r="H12">
        <v>8</v>
      </c>
      <c r="I12">
        <v>6</v>
      </c>
      <c r="J12">
        <v>100</v>
      </c>
      <c r="K12">
        <v>22</v>
      </c>
      <c r="L12">
        <v>6</v>
      </c>
      <c r="M12">
        <v>78</v>
      </c>
    </row>
    <row r="13" spans="1:13">
      <c r="A13" t="s">
        <v>202</v>
      </c>
      <c r="B13">
        <v>5</v>
      </c>
      <c r="C13">
        <v>17</v>
      </c>
      <c r="D13">
        <v>60</v>
      </c>
      <c r="E13">
        <v>20</v>
      </c>
      <c r="F13">
        <v>36</v>
      </c>
      <c r="G13">
        <v>9</v>
      </c>
      <c r="H13">
        <v>7</v>
      </c>
      <c r="I13">
        <v>8</v>
      </c>
      <c r="J13">
        <v>120</v>
      </c>
      <c r="K13">
        <v>20</v>
      </c>
      <c r="L13">
        <v>9</v>
      </c>
      <c r="M13">
        <v>88</v>
      </c>
    </row>
    <row r="14" spans="1:13">
      <c r="A14" t="s">
        <v>203</v>
      </c>
      <c r="B14">
        <v>6</v>
      </c>
      <c r="C14">
        <v>20</v>
      </c>
      <c r="D14">
        <v>53</v>
      </c>
      <c r="E14">
        <v>18</v>
      </c>
      <c r="F14">
        <v>42</v>
      </c>
      <c r="G14">
        <v>10</v>
      </c>
      <c r="H14">
        <v>8</v>
      </c>
      <c r="I14">
        <v>8</v>
      </c>
      <c r="J14">
        <v>169</v>
      </c>
      <c r="K14">
        <v>8</v>
      </c>
      <c r="L14">
        <v>8</v>
      </c>
      <c r="M14">
        <v>99</v>
      </c>
    </row>
    <row r="15" spans="1:13">
      <c r="A15" t="s">
        <v>204</v>
      </c>
      <c r="B15">
        <v>5</v>
      </c>
      <c r="C15">
        <v>14</v>
      </c>
      <c r="D15">
        <v>38</v>
      </c>
      <c r="E15">
        <v>22</v>
      </c>
      <c r="F15">
        <v>38</v>
      </c>
      <c r="G15">
        <v>8</v>
      </c>
      <c r="H15">
        <v>6</v>
      </c>
      <c r="I15">
        <v>8</v>
      </c>
      <c r="J15">
        <v>182</v>
      </c>
      <c r="K15">
        <v>16</v>
      </c>
      <c r="L15">
        <v>6</v>
      </c>
      <c r="M15">
        <v>109</v>
      </c>
    </row>
    <row r="16" spans="1:13">
      <c r="A16" t="s">
        <v>330</v>
      </c>
      <c r="B16">
        <v>5</v>
      </c>
      <c r="C16">
        <v>14</v>
      </c>
      <c r="D16">
        <v>36</v>
      </c>
      <c r="E16">
        <v>23</v>
      </c>
      <c r="F16">
        <v>23</v>
      </c>
      <c r="G16">
        <v>8</v>
      </c>
      <c r="H16">
        <v>7</v>
      </c>
      <c r="I16">
        <v>5</v>
      </c>
      <c r="J16">
        <v>80</v>
      </c>
      <c r="K16">
        <v>13</v>
      </c>
      <c r="L16">
        <v>5</v>
      </c>
      <c r="M16">
        <v>58</v>
      </c>
    </row>
    <row r="17" spans="1:13">
      <c r="A17" t="s">
        <v>331</v>
      </c>
      <c r="B17">
        <v>6</v>
      </c>
      <c r="C17">
        <v>13</v>
      </c>
      <c r="D17">
        <v>53</v>
      </c>
      <c r="E17">
        <v>18</v>
      </c>
      <c r="F17">
        <v>53</v>
      </c>
      <c r="G17">
        <v>10</v>
      </c>
      <c r="H17">
        <v>8</v>
      </c>
      <c r="I17">
        <v>8</v>
      </c>
      <c r="J17">
        <v>141</v>
      </c>
      <c r="K17">
        <v>30</v>
      </c>
      <c r="L17">
        <v>8</v>
      </c>
      <c r="M17">
        <v>157</v>
      </c>
    </row>
    <row r="18" spans="1:13">
      <c r="A18" t="s">
        <v>332</v>
      </c>
      <c r="B18">
        <v>4</v>
      </c>
      <c r="C18">
        <v>17</v>
      </c>
      <c r="D18">
        <v>58</v>
      </c>
      <c r="E18">
        <v>14</v>
      </c>
      <c r="F18">
        <v>42</v>
      </c>
      <c r="G18">
        <v>8</v>
      </c>
      <c r="H18">
        <v>8</v>
      </c>
      <c r="I18">
        <v>9</v>
      </c>
      <c r="J18">
        <v>121</v>
      </c>
      <c r="K18">
        <v>25</v>
      </c>
      <c r="L18">
        <v>5</v>
      </c>
      <c r="M18">
        <v>88</v>
      </c>
    </row>
    <row r="19" spans="1:13">
      <c r="A19" t="s">
        <v>333</v>
      </c>
      <c r="B19">
        <v>5</v>
      </c>
      <c r="C19">
        <v>17</v>
      </c>
      <c r="D19">
        <v>25</v>
      </c>
      <c r="E19">
        <v>17</v>
      </c>
      <c r="F19">
        <v>41</v>
      </c>
      <c r="G19">
        <v>12</v>
      </c>
      <c r="H19">
        <v>5</v>
      </c>
      <c r="I19">
        <v>7</v>
      </c>
      <c r="J19">
        <v>87</v>
      </c>
      <c r="K19">
        <v>15</v>
      </c>
      <c r="L19">
        <v>5</v>
      </c>
      <c r="M19">
        <v>137</v>
      </c>
    </row>
    <row r="20" spans="1:13">
      <c r="A20" t="s">
        <v>334</v>
      </c>
      <c r="B20">
        <v>2</v>
      </c>
      <c r="C20">
        <v>16</v>
      </c>
      <c r="D20">
        <v>20</v>
      </c>
      <c r="E20">
        <v>4</v>
      </c>
      <c r="F20">
        <v>-4</v>
      </c>
      <c r="G20">
        <v>7</v>
      </c>
      <c r="H20">
        <v>9</v>
      </c>
      <c r="I20">
        <v>7</v>
      </c>
      <c r="J20">
        <v>61</v>
      </c>
      <c r="K20">
        <v>30</v>
      </c>
      <c r="L20">
        <v>7</v>
      </c>
      <c r="M20">
        <v>60</v>
      </c>
    </row>
    <row r="21" spans="1:13">
      <c r="A21" s="17" t="s">
        <v>335</v>
      </c>
    </row>
    <row r="22" spans="1:13">
      <c r="A22" t="s">
        <v>336</v>
      </c>
      <c r="B22">
        <v>5</v>
      </c>
      <c r="C22">
        <v>17</v>
      </c>
      <c r="D22">
        <v>74</v>
      </c>
      <c r="E22">
        <v>16</v>
      </c>
      <c r="F22">
        <v>23</v>
      </c>
      <c r="G22">
        <v>9</v>
      </c>
      <c r="H22">
        <v>3</v>
      </c>
      <c r="I22">
        <v>8</v>
      </c>
      <c r="J22">
        <v>146</v>
      </c>
      <c r="K22">
        <v>21</v>
      </c>
      <c r="L22">
        <v>4</v>
      </c>
      <c r="M22">
        <v>30</v>
      </c>
    </row>
    <row r="23" spans="1:13">
      <c r="A23" t="s">
        <v>337</v>
      </c>
      <c r="B23">
        <v>5</v>
      </c>
      <c r="C23">
        <v>18</v>
      </c>
      <c r="D23">
        <v>71</v>
      </c>
      <c r="E23">
        <v>7</v>
      </c>
      <c r="F23">
        <v>28</v>
      </c>
      <c r="G23">
        <v>10</v>
      </c>
      <c r="H23">
        <v>6</v>
      </c>
      <c r="I23">
        <v>5</v>
      </c>
      <c r="J23">
        <v>21</v>
      </c>
      <c r="K23">
        <v>11</v>
      </c>
      <c r="L23">
        <v>9</v>
      </c>
      <c r="M23">
        <v>103</v>
      </c>
    </row>
    <row r="24" spans="1:13">
      <c r="A24" t="s">
        <v>338</v>
      </c>
      <c r="B24">
        <v>3</v>
      </c>
      <c r="C24">
        <v>17</v>
      </c>
      <c r="D24">
        <v>24</v>
      </c>
      <c r="E24">
        <v>0</v>
      </c>
      <c r="F24">
        <v>2</v>
      </c>
      <c r="G24">
        <v>7</v>
      </c>
      <c r="H24">
        <v>6</v>
      </c>
      <c r="I24">
        <v>7</v>
      </c>
      <c r="J24">
        <v>95</v>
      </c>
      <c r="K24">
        <v>16</v>
      </c>
      <c r="L24">
        <v>5</v>
      </c>
      <c r="M24">
        <v>86</v>
      </c>
    </row>
    <row r="25" spans="1:13">
      <c r="A25" t="s">
        <v>339</v>
      </c>
      <c r="B25">
        <v>4</v>
      </c>
      <c r="C25">
        <v>16</v>
      </c>
      <c r="D25">
        <v>13</v>
      </c>
      <c r="E25">
        <v>19</v>
      </c>
      <c r="F25">
        <v>31</v>
      </c>
      <c r="G25">
        <v>8</v>
      </c>
      <c r="H25">
        <v>5</v>
      </c>
      <c r="I25">
        <v>7</v>
      </c>
      <c r="J25">
        <v>121</v>
      </c>
      <c r="K25">
        <v>20</v>
      </c>
      <c r="L25">
        <v>6</v>
      </c>
      <c r="M25">
        <v>93</v>
      </c>
    </row>
    <row r="26" spans="1:13">
      <c r="A26" t="s">
        <v>340</v>
      </c>
      <c r="B26">
        <v>4</v>
      </c>
      <c r="C26">
        <v>17</v>
      </c>
      <c r="D26">
        <v>51</v>
      </c>
      <c r="E26">
        <v>20</v>
      </c>
      <c r="F26">
        <v>37</v>
      </c>
      <c r="G26">
        <v>10</v>
      </c>
      <c r="H26">
        <v>6</v>
      </c>
      <c r="I26">
        <v>7</v>
      </c>
      <c r="J26">
        <v>132</v>
      </c>
      <c r="K26">
        <v>54</v>
      </c>
      <c r="L26">
        <v>7</v>
      </c>
      <c r="M26">
        <v>120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abSelected="1" zoomScaleNormal="100" zoomScalePageLayoutView="120" workbookViewId="0">
      <selection activeCell="D30" sqref="D30"/>
    </sheetView>
  </sheetViews>
  <sheetFormatPr defaultColWidth="11" defaultRowHeight="15.75"/>
  <cols>
    <col min="8" max="8" width="17.75" customWidth="1"/>
    <col min="9" max="9" width="16.125" customWidth="1"/>
    <col min="35" max="35" width="17.25" bestFit="1" customWidth="1"/>
    <col min="36" max="36" width="17" customWidth="1"/>
  </cols>
  <sheetData>
    <row r="1" spans="1:39">
      <c r="A1" s="1" t="s">
        <v>87</v>
      </c>
      <c r="B1" s="1" t="s">
        <v>88</v>
      </c>
      <c r="C1" s="1" t="s">
        <v>89</v>
      </c>
      <c r="D1" s="1" t="s">
        <v>90</v>
      </c>
      <c r="E1" s="1"/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  <c r="AH1" s="1"/>
      <c r="AI1" s="1" t="s">
        <v>471</v>
      </c>
      <c r="AJ1" s="1" t="s">
        <v>472</v>
      </c>
      <c r="AK1" s="1" t="s">
        <v>473</v>
      </c>
      <c r="AL1" s="1"/>
      <c r="AM1" s="1"/>
    </row>
    <row r="2" spans="1:39" s="28" customFormat="1">
      <c r="A2" s="27" t="s">
        <v>119</v>
      </c>
      <c r="B2" s="27" t="s">
        <v>120</v>
      </c>
      <c r="C2" s="27" t="s">
        <v>121</v>
      </c>
      <c r="D2" s="27">
        <v>19</v>
      </c>
      <c r="E2" s="27" t="s">
        <v>122</v>
      </c>
      <c r="F2" s="27" t="s">
        <v>123</v>
      </c>
      <c r="G2" s="27" t="s">
        <v>124</v>
      </c>
      <c r="H2" s="27" t="s">
        <v>125</v>
      </c>
      <c r="I2" s="27" t="s">
        <v>126</v>
      </c>
      <c r="J2" s="27" t="s">
        <v>127</v>
      </c>
      <c r="K2" s="27" t="s">
        <v>128</v>
      </c>
      <c r="L2" s="27"/>
      <c r="M2" s="27">
        <v>5</v>
      </c>
      <c r="N2" s="27">
        <v>6</v>
      </c>
      <c r="O2" s="27" t="s">
        <v>129</v>
      </c>
      <c r="P2" s="27" t="s">
        <v>130</v>
      </c>
      <c r="Q2" s="27" t="s">
        <v>131</v>
      </c>
      <c r="R2" s="27" t="s">
        <v>132</v>
      </c>
      <c r="S2" s="27" t="s">
        <v>133</v>
      </c>
      <c r="T2" s="27" t="s">
        <v>134</v>
      </c>
      <c r="U2" s="27" t="s">
        <v>132</v>
      </c>
      <c r="V2" s="27" t="s">
        <v>135</v>
      </c>
      <c r="W2" s="27" t="s">
        <v>136</v>
      </c>
      <c r="X2" s="27" t="s">
        <v>137</v>
      </c>
      <c r="Y2" s="27">
        <v>6</v>
      </c>
      <c r="Z2" s="27">
        <v>7</v>
      </c>
      <c r="AA2" s="27">
        <v>6</v>
      </c>
      <c r="AB2" s="27">
        <v>6</v>
      </c>
      <c r="AC2" s="27">
        <v>5</v>
      </c>
      <c r="AD2" s="27">
        <v>6</v>
      </c>
      <c r="AE2" s="27">
        <v>5</v>
      </c>
      <c r="AF2" s="27">
        <v>6</v>
      </c>
      <c r="AG2" s="27" t="s">
        <v>138</v>
      </c>
      <c r="AH2" s="27"/>
      <c r="AI2" s="31"/>
      <c r="AJ2" s="27"/>
      <c r="AK2" s="27"/>
      <c r="AL2" s="27"/>
      <c r="AM2" s="27"/>
    </row>
    <row r="3" spans="1:39">
      <c r="A3" s="1" t="s">
        <v>139</v>
      </c>
      <c r="B3" s="1">
        <v>101</v>
      </c>
      <c r="C3" s="1" t="s">
        <v>17</v>
      </c>
      <c r="D3" s="1">
        <v>23</v>
      </c>
      <c r="E3" s="1" t="s">
        <v>140</v>
      </c>
      <c r="F3" s="1" t="s">
        <v>123</v>
      </c>
      <c r="G3" s="1" t="s">
        <v>124</v>
      </c>
      <c r="H3" s="1" t="s">
        <v>141</v>
      </c>
      <c r="I3" s="1" t="s">
        <v>142</v>
      </c>
      <c r="J3" s="1" t="s">
        <v>127</v>
      </c>
      <c r="K3" s="1" t="s">
        <v>128</v>
      </c>
      <c r="L3" s="1"/>
      <c r="M3" s="1">
        <v>7</v>
      </c>
      <c r="N3" s="1">
        <v>3</v>
      </c>
      <c r="O3" s="1" t="s">
        <v>127</v>
      </c>
      <c r="P3" s="1"/>
      <c r="Q3" s="1"/>
      <c r="R3" s="1" t="s">
        <v>143</v>
      </c>
      <c r="S3" s="1" t="s">
        <v>144</v>
      </c>
      <c r="T3" s="1" t="s">
        <v>143</v>
      </c>
      <c r="U3" s="1" t="s">
        <v>143</v>
      </c>
      <c r="V3" s="1" t="s">
        <v>145</v>
      </c>
      <c r="W3" s="1" t="s">
        <v>146</v>
      </c>
      <c r="X3" s="1" t="s">
        <v>147</v>
      </c>
      <c r="Y3" s="1">
        <v>7</v>
      </c>
      <c r="Z3" s="1">
        <v>6</v>
      </c>
      <c r="AA3" s="1">
        <v>5</v>
      </c>
      <c r="AB3" s="1">
        <v>7</v>
      </c>
      <c r="AC3" s="1">
        <v>7</v>
      </c>
      <c r="AD3" s="1">
        <v>6</v>
      </c>
      <c r="AE3" s="1">
        <v>5</v>
      </c>
      <c r="AF3" s="1">
        <v>7</v>
      </c>
      <c r="AG3" s="1" t="s">
        <v>138</v>
      </c>
      <c r="AH3" s="1"/>
      <c r="AI3" s="32">
        <v>42908</v>
      </c>
      <c r="AJ3" s="29">
        <v>42937</v>
      </c>
      <c r="AK3" s="1">
        <f>DATEDIF(AI3,AJ3,"d")</f>
        <v>29</v>
      </c>
      <c r="AL3" s="1"/>
      <c r="AM3" s="1"/>
    </row>
    <row r="4" spans="1:39">
      <c r="A4" s="1" t="s">
        <v>148</v>
      </c>
      <c r="B4" s="1">
        <v>102</v>
      </c>
      <c r="C4" s="1" t="s">
        <v>149</v>
      </c>
      <c r="D4" s="1">
        <v>39</v>
      </c>
      <c r="E4" s="1" t="s">
        <v>140</v>
      </c>
      <c r="F4" s="1" t="s">
        <v>123</v>
      </c>
      <c r="G4" s="1" t="s">
        <v>150</v>
      </c>
      <c r="H4" s="1" t="s">
        <v>151</v>
      </c>
      <c r="I4" s="1" t="s">
        <v>152</v>
      </c>
      <c r="J4" s="1" t="s">
        <v>127</v>
      </c>
      <c r="K4" s="1" t="s">
        <v>128</v>
      </c>
      <c r="L4" s="1"/>
      <c r="M4" s="1">
        <v>7</v>
      </c>
      <c r="N4" s="1">
        <v>5</v>
      </c>
      <c r="O4" s="1" t="s">
        <v>129</v>
      </c>
      <c r="P4" s="1" t="s">
        <v>153</v>
      </c>
      <c r="Q4" s="1"/>
      <c r="R4" s="1" t="s">
        <v>132</v>
      </c>
      <c r="S4" s="1" t="s">
        <v>154</v>
      </c>
      <c r="T4" s="1" t="s">
        <v>155</v>
      </c>
      <c r="U4" s="1" t="s">
        <v>156</v>
      </c>
      <c r="V4" s="1" t="s">
        <v>145</v>
      </c>
      <c r="W4" s="1" t="s">
        <v>146</v>
      </c>
      <c r="X4" s="1" t="s">
        <v>157</v>
      </c>
      <c r="Y4" s="1">
        <v>5</v>
      </c>
      <c r="Z4" s="1">
        <v>6</v>
      </c>
      <c r="AA4" s="1">
        <v>5</v>
      </c>
      <c r="AB4" s="1">
        <v>7</v>
      </c>
      <c r="AC4" s="1">
        <v>6</v>
      </c>
      <c r="AD4" s="1">
        <v>6</v>
      </c>
      <c r="AE4" s="1">
        <v>2</v>
      </c>
      <c r="AF4" s="1">
        <v>7</v>
      </c>
      <c r="AG4" s="1" t="s">
        <v>138</v>
      </c>
      <c r="AH4" s="1"/>
      <c r="AI4" s="32">
        <v>42998</v>
      </c>
      <c r="AJ4" s="37">
        <v>43018</v>
      </c>
      <c r="AK4" s="1">
        <f t="shared" ref="AK4:AK28" si="0">DATEDIF(AI4,AJ4,"d")</f>
        <v>20</v>
      </c>
      <c r="AL4" s="1"/>
      <c r="AM4" s="1"/>
    </row>
    <row r="5" spans="1:39">
      <c r="A5" s="1" t="s">
        <v>158</v>
      </c>
      <c r="B5" s="1">
        <v>105</v>
      </c>
      <c r="C5" s="1" t="s">
        <v>159</v>
      </c>
      <c r="D5" s="1">
        <v>24</v>
      </c>
      <c r="E5" s="1" t="s">
        <v>122</v>
      </c>
      <c r="F5" s="1" t="s">
        <v>123</v>
      </c>
      <c r="G5" s="1" t="s">
        <v>150</v>
      </c>
      <c r="H5" s="1" t="s">
        <v>125</v>
      </c>
      <c r="I5" s="1" t="s">
        <v>160</v>
      </c>
      <c r="J5" s="1" t="s">
        <v>127</v>
      </c>
      <c r="K5" s="1" t="s">
        <v>161</v>
      </c>
      <c r="L5" s="1" t="s">
        <v>162</v>
      </c>
      <c r="M5" s="1">
        <v>6</v>
      </c>
      <c r="N5" s="1">
        <v>3</v>
      </c>
      <c r="O5" s="1" t="s">
        <v>127</v>
      </c>
      <c r="P5" s="1"/>
      <c r="Q5" s="1"/>
      <c r="R5" s="1" t="s">
        <v>143</v>
      </c>
      <c r="S5" s="1" t="s">
        <v>144</v>
      </c>
      <c r="T5" s="1" t="s">
        <v>143</v>
      </c>
      <c r="U5" s="1" t="s">
        <v>143</v>
      </c>
      <c r="V5" s="1" t="s">
        <v>163</v>
      </c>
      <c r="W5" s="1" t="s">
        <v>163</v>
      </c>
      <c r="X5" s="1" t="s">
        <v>164</v>
      </c>
      <c r="Y5" s="1">
        <v>3</v>
      </c>
      <c r="Z5" s="1">
        <v>3</v>
      </c>
      <c r="AA5" s="1">
        <v>6</v>
      </c>
      <c r="AB5" s="1">
        <v>5</v>
      </c>
      <c r="AC5" s="1">
        <v>4</v>
      </c>
      <c r="AD5" s="1">
        <v>5</v>
      </c>
      <c r="AE5" s="1">
        <v>4</v>
      </c>
      <c r="AF5" s="1">
        <v>5</v>
      </c>
      <c r="AG5" s="1" t="s">
        <v>138</v>
      </c>
      <c r="AH5" s="1"/>
      <c r="AI5" s="32">
        <v>43007</v>
      </c>
      <c r="AJ5" s="37">
        <v>43031</v>
      </c>
      <c r="AK5" s="1">
        <f t="shared" si="0"/>
        <v>24</v>
      </c>
      <c r="AL5" s="1"/>
      <c r="AM5" s="1"/>
    </row>
    <row r="6" spans="1:39">
      <c r="A6" s="1" t="s">
        <v>165</v>
      </c>
      <c r="B6" s="1">
        <v>103</v>
      </c>
      <c r="C6" s="1" t="s">
        <v>38</v>
      </c>
      <c r="D6" s="1">
        <v>21</v>
      </c>
      <c r="E6" s="1" t="s">
        <v>140</v>
      </c>
      <c r="F6" s="1" t="s">
        <v>123</v>
      </c>
      <c r="G6" s="1" t="s">
        <v>124</v>
      </c>
      <c r="H6" s="1" t="s">
        <v>166</v>
      </c>
      <c r="I6" s="1" t="s">
        <v>167</v>
      </c>
      <c r="J6" s="1" t="s">
        <v>127</v>
      </c>
      <c r="K6" s="1" t="s">
        <v>128</v>
      </c>
      <c r="L6" s="1"/>
      <c r="M6" s="1">
        <v>6</v>
      </c>
      <c r="N6" s="1">
        <v>4</v>
      </c>
      <c r="O6" s="1" t="s">
        <v>127</v>
      </c>
      <c r="P6" s="1"/>
      <c r="Q6" s="1"/>
      <c r="R6" s="1" t="s">
        <v>143</v>
      </c>
      <c r="S6" s="1" t="s">
        <v>144</v>
      </c>
      <c r="T6" s="1" t="s">
        <v>143</v>
      </c>
      <c r="U6" s="1" t="s">
        <v>143</v>
      </c>
      <c r="V6" s="1" t="s">
        <v>136</v>
      </c>
      <c r="W6" s="1" t="s">
        <v>145</v>
      </c>
      <c r="X6" s="1" t="s">
        <v>168</v>
      </c>
      <c r="Y6" s="1">
        <v>3</v>
      </c>
      <c r="Z6" s="1">
        <v>5</v>
      </c>
      <c r="AA6" s="1">
        <v>6</v>
      </c>
      <c r="AB6" s="1">
        <v>5</v>
      </c>
      <c r="AC6" s="1">
        <v>4</v>
      </c>
      <c r="AD6" s="1">
        <v>6</v>
      </c>
      <c r="AE6" s="1">
        <v>4</v>
      </c>
      <c r="AF6" s="1">
        <v>6</v>
      </c>
      <c r="AG6" s="1" t="s">
        <v>138</v>
      </c>
      <c r="AH6" s="1"/>
      <c r="AI6" s="32">
        <v>43021</v>
      </c>
      <c r="AJ6" s="37">
        <v>43038</v>
      </c>
      <c r="AK6" s="1">
        <f t="shared" si="0"/>
        <v>17</v>
      </c>
      <c r="AL6" s="1"/>
      <c r="AM6" s="1"/>
    </row>
    <row r="7" spans="1:39">
      <c r="A7" s="1" t="s">
        <v>169</v>
      </c>
      <c r="B7" s="1">
        <v>106</v>
      </c>
      <c r="C7" s="1" t="s">
        <v>47</v>
      </c>
      <c r="D7" s="1">
        <v>23</v>
      </c>
      <c r="E7" s="1" t="s">
        <v>122</v>
      </c>
      <c r="F7" s="1" t="s">
        <v>123</v>
      </c>
      <c r="G7" s="1" t="s">
        <v>150</v>
      </c>
      <c r="H7" s="1" t="s">
        <v>170</v>
      </c>
      <c r="I7" s="1" t="s">
        <v>171</v>
      </c>
      <c r="J7" s="1" t="s">
        <v>127</v>
      </c>
      <c r="K7" s="1" t="s">
        <v>128</v>
      </c>
      <c r="L7" s="1"/>
      <c r="M7" s="1">
        <v>7</v>
      </c>
      <c r="N7" s="1">
        <v>5</v>
      </c>
      <c r="O7" s="1" t="s">
        <v>129</v>
      </c>
      <c r="P7" s="1" t="s">
        <v>172</v>
      </c>
      <c r="Q7" s="1" t="s">
        <v>131</v>
      </c>
      <c r="R7" s="1" t="s">
        <v>173</v>
      </c>
      <c r="S7" s="1" t="s">
        <v>174</v>
      </c>
      <c r="T7" s="1" t="s">
        <v>143</v>
      </c>
      <c r="U7" s="1" t="s">
        <v>175</v>
      </c>
      <c r="V7" s="1" t="s">
        <v>163</v>
      </c>
      <c r="W7" s="1" t="s">
        <v>146</v>
      </c>
      <c r="X7" s="1" t="s">
        <v>176</v>
      </c>
      <c r="Y7" s="1">
        <v>5</v>
      </c>
      <c r="Z7" s="1">
        <v>4</v>
      </c>
      <c r="AA7" s="1">
        <v>4</v>
      </c>
      <c r="AB7" s="1">
        <v>5</v>
      </c>
      <c r="AC7" s="1">
        <v>6</v>
      </c>
      <c r="AD7" s="1">
        <v>6</v>
      </c>
      <c r="AE7" s="1">
        <v>6</v>
      </c>
      <c r="AF7" s="1">
        <v>7</v>
      </c>
      <c r="AG7" s="1" t="s">
        <v>138</v>
      </c>
      <c r="AH7" s="1"/>
      <c r="AI7" s="32">
        <v>43003</v>
      </c>
      <c r="AJ7" s="37">
        <v>43020</v>
      </c>
      <c r="AK7" s="1">
        <f t="shared" si="0"/>
        <v>17</v>
      </c>
      <c r="AL7" s="1"/>
      <c r="AM7" s="1"/>
    </row>
    <row r="8" spans="1:39">
      <c r="A8" s="1" t="s">
        <v>177</v>
      </c>
      <c r="B8" s="1">
        <v>104</v>
      </c>
      <c r="C8" s="1" t="s">
        <v>66</v>
      </c>
      <c r="D8" s="1">
        <v>29</v>
      </c>
      <c r="E8" s="1" t="s">
        <v>122</v>
      </c>
      <c r="F8" s="1" t="s">
        <v>123</v>
      </c>
      <c r="G8" s="1" t="s">
        <v>124</v>
      </c>
      <c r="H8" s="1" t="s">
        <v>178</v>
      </c>
      <c r="I8" s="1" t="s">
        <v>171</v>
      </c>
      <c r="J8" s="1" t="s">
        <v>127</v>
      </c>
      <c r="K8" s="1" t="s">
        <v>128</v>
      </c>
      <c r="L8" s="1"/>
      <c r="M8" s="1">
        <v>6</v>
      </c>
      <c r="N8" s="1">
        <v>6</v>
      </c>
      <c r="O8" s="1" t="s">
        <v>129</v>
      </c>
      <c r="P8" s="1" t="s">
        <v>179</v>
      </c>
      <c r="Q8" s="1"/>
      <c r="R8" s="1" t="s">
        <v>155</v>
      </c>
      <c r="S8" s="1" t="s">
        <v>154</v>
      </c>
      <c r="T8" s="1" t="s">
        <v>143</v>
      </c>
      <c r="U8" s="1" t="s">
        <v>132</v>
      </c>
      <c r="V8" s="1" t="s">
        <v>146</v>
      </c>
      <c r="W8" s="1" t="s">
        <v>146</v>
      </c>
      <c r="X8" s="1" t="s">
        <v>180</v>
      </c>
      <c r="Y8" s="1">
        <v>2</v>
      </c>
      <c r="Z8" s="1">
        <v>6</v>
      </c>
      <c r="AA8" s="1">
        <v>6</v>
      </c>
      <c r="AB8" s="1">
        <v>5</v>
      </c>
      <c r="AC8" s="1">
        <v>5</v>
      </c>
      <c r="AD8" s="1">
        <v>7</v>
      </c>
      <c r="AE8" s="1">
        <v>4</v>
      </c>
      <c r="AF8" s="1">
        <v>7</v>
      </c>
      <c r="AG8" s="1" t="s">
        <v>138</v>
      </c>
      <c r="AH8" s="1"/>
      <c r="AI8" s="32">
        <v>43014</v>
      </c>
      <c r="AJ8" s="37">
        <v>43033</v>
      </c>
      <c r="AK8" s="1">
        <f t="shared" si="0"/>
        <v>19</v>
      </c>
      <c r="AL8" s="1"/>
      <c r="AM8" s="1"/>
    </row>
    <row r="9" spans="1:39">
      <c r="A9" s="1" t="s">
        <v>181</v>
      </c>
      <c r="B9" s="1">
        <v>107</v>
      </c>
      <c r="C9" s="1" t="s">
        <v>82</v>
      </c>
      <c r="D9" s="1">
        <v>19</v>
      </c>
      <c r="E9" s="1" t="s">
        <v>122</v>
      </c>
      <c r="F9" s="1" t="s">
        <v>123</v>
      </c>
      <c r="G9" s="1" t="s">
        <v>124</v>
      </c>
      <c r="H9" s="1" t="s">
        <v>166</v>
      </c>
      <c r="I9" s="1" t="s">
        <v>167</v>
      </c>
      <c r="J9" s="1" t="s">
        <v>127</v>
      </c>
      <c r="K9" s="1" t="s">
        <v>128</v>
      </c>
      <c r="L9" s="1"/>
      <c r="M9" s="1">
        <v>7</v>
      </c>
      <c r="N9" s="1">
        <v>1</v>
      </c>
      <c r="O9" s="1" t="s">
        <v>127</v>
      </c>
      <c r="P9" s="1"/>
      <c r="Q9" s="1"/>
      <c r="R9" s="1" t="s">
        <v>143</v>
      </c>
      <c r="S9" s="1" t="s">
        <v>144</v>
      </c>
      <c r="T9" s="1" t="s">
        <v>143</v>
      </c>
      <c r="U9" s="1" t="s">
        <v>143</v>
      </c>
      <c r="V9" s="1" t="s">
        <v>135</v>
      </c>
      <c r="W9" s="1" t="s">
        <v>136</v>
      </c>
      <c r="X9" s="1" t="s">
        <v>137</v>
      </c>
      <c r="Y9" s="1">
        <v>4</v>
      </c>
      <c r="Z9" s="1">
        <v>7</v>
      </c>
      <c r="AA9" s="1">
        <v>7</v>
      </c>
      <c r="AB9" s="1">
        <v>5</v>
      </c>
      <c r="AC9" s="1">
        <v>5</v>
      </c>
      <c r="AD9" s="1">
        <v>6</v>
      </c>
      <c r="AE9" s="1">
        <v>6</v>
      </c>
      <c r="AF9" s="1">
        <v>5</v>
      </c>
      <c r="AG9" s="1" t="s">
        <v>182</v>
      </c>
      <c r="AH9" s="1"/>
      <c r="AI9" s="33">
        <v>43024</v>
      </c>
      <c r="AJ9" s="38">
        <v>43038</v>
      </c>
      <c r="AK9" s="1">
        <f t="shared" si="0"/>
        <v>14</v>
      </c>
      <c r="AL9" s="1"/>
      <c r="AM9" s="1"/>
    </row>
    <row r="10" spans="1:39">
      <c r="A10" s="1" t="s">
        <v>264</v>
      </c>
      <c r="B10" s="1">
        <v>108</v>
      </c>
      <c r="C10" s="1" t="s">
        <v>244</v>
      </c>
      <c r="D10" s="1">
        <v>18</v>
      </c>
      <c r="E10" s="1" t="s">
        <v>122</v>
      </c>
      <c r="F10" s="1" t="s">
        <v>123</v>
      </c>
      <c r="G10" s="1" t="s">
        <v>124</v>
      </c>
      <c r="H10" s="1" t="s">
        <v>166</v>
      </c>
      <c r="I10" s="1" t="s">
        <v>265</v>
      </c>
      <c r="J10" s="1" t="s">
        <v>127</v>
      </c>
      <c r="K10" s="1" t="s">
        <v>128</v>
      </c>
      <c r="L10" s="1"/>
      <c r="M10" s="1">
        <v>6</v>
      </c>
      <c r="N10" s="1">
        <v>7</v>
      </c>
      <c r="O10" s="1" t="s">
        <v>129</v>
      </c>
      <c r="P10" s="1" t="s">
        <v>266</v>
      </c>
      <c r="Q10" s="1" t="s">
        <v>131</v>
      </c>
      <c r="R10" s="1" t="s">
        <v>132</v>
      </c>
      <c r="S10" s="1" t="s">
        <v>154</v>
      </c>
      <c r="T10" s="1" t="s">
        <v>134</v>
      </c>
      <c r="U10" s="1" t="s">
        <v>267</v>
      </c>
      <c r="V10" s="1" t="s">
        <v>154</v>
      </c>
      <c r="W10" s="1" t="s">
        <v>163</v>
      </c>
      <c r="X10" s="1" t="s">
        <v>268</v>
      </c>
      <c r="Y10" s="1">
        <v>5</v>
      </c>
      <c r="Z10" s="1">
        <v>6</v>
      </c>
      <c r="AA10" s="1">
        <v>6</v>
      </c>
      <c r="AB10" s="1">
        <v>5</v>
      </c>
      <c r="AC10" s="1">
        <v>5</v>
      </c>
      <c r="AD10" s="1">
        <v>5</v>
      </c>
      <c r="AE10" s="1">
        <v>5</v>
      </c>
      <c r="AF10" s="1">
        <v>6</v>
      </c>
      <c r="AG10" s="1" t="s">
        <v>138</v>
      </c>
      <c r="AH10" s="1"/>
      <c r="AI10" s="32">
        <v>43111</v>
      </c>
      <c r="AJ10" s="39">
        <v>43129</v>
      </c>
      <c r="AK10" s="1">
        <f t="shared" si="0"/>
        <v>18</v>
      </c>
      <c r="AL10" s="1"/>
      <c r="AM10" s="1"/>
    </row>
    <row r="11" spans="1:39" s="6" customFormat="1">
      <c r="A11" s="5" t="s">
        <v>269</v>
      </c>
      <c r="B11" s="5">
        <v>109</v>
      </c>
      <c r="C11" s="5" t="s">
        <v>235</v>
      </c>
      <c r="D11" s="5">
        <v>18</v>
      </c>
      <c r="E11" s="5" t="s">
        <v>122</v>
      </c>
      <c r="F11" s="5" t="s">
        <v>123</v>
      </c>
      <c r="G11" s="5" t="s">
        <v>124</v>
      </c>
      <c r="H11" s="5" t="s">
        <v>166</v>
      </c>
      <c r="I11" s="5" t="s">
        <v>270</v>
      </c>
      <c r="J11" s="5" t="s">
        <v>127</v>
      </c>
      <c r="K11" s="5" t="s">
        <v>128</v>
      </c>
      <c r="L11" s="5"/>
      <c r="M11" s="5">
        <v>7</v>
      </c>
      <c r="N11" s="5">
        <v>7</v>
      </c>
      <c r="O11" s="5" t="s">
        <v>129</v>
      </c>
      <c r="P11" s="5" t="s">
        <v>271</v>
      </c>
      <c r="Q11" s="5" t="s">
        <v>272</v>
      </c>
      <c r="R11" s="5" t="s">
        <v>267</v>
      </c>
      <c r="S11" s="5" t="s">
        <v>273</v>
      </c>
      <c r="T11" s="5" t="s">
        <v>274</v>
      </c>
      <c r="U11" s="5" t="s">
        <v>267</v>
      </c>
      <c r="V11" s="5" t="s">
        <v>135</v>
      </c>
      <c r="W11" s="5" t="s">
        <v>136</v>
      </c>
      <c r="X11" s="5" t="s">
        <v>275</v>
      </c>
      <c r="Y11" s="5">
        <v>7</v>
      </c>
      <c r="Z11" s="5">
        <v>7</v>
      </c>
      <c r="AA11" s="5">
        <v>7</v>
      </c>
      <c r="AB11" s="5">
        <v>7</v>
      </c>
      <c r="AC11" s="5">
        <v>7</v>
      </c>
      <c r="AD11" s="5">
        <v>6</v>
      </c>
      <c r="AE11" s="5">
        <v>6</v>
      </c>
      <c r="AF11" s="5">
        <v>7</v>
      </c>
      <c r="AG11" s="5" t="s">
        <v>138</v>
      </c>
      <c r="AH11" s="5"/>
      <c r="AI11" s="45"/>
      <c r="AJ11" s="46"/>
      <c r="AK11" s="5"/>
      <c r="AL11" s="5"/>
      <c r="AM11" s="5"/>
    </row>
    <row r="12" spans="1:39">
      <c r="A12" s="1" t="s">
        <v>276</v>
      </c>
      <c r="B12" s="1">
        <v>110</v>
      </c>
      <c r="C12" s="1" t="s">
        <v>277</v>
      </c>
      <c r="D12" s="1">
        <v>25</v>
      </c>
      <c r="E12" s="1" t="s">
        <v>122</v>
      </c>
      <c r="F12" s="1" t="s">
        <v>123</v>
      </c>
      <c r="G12" s="1" t="s">
        <v>150</v>
      </c>
      <c r="H12" s="1" t="s">
        <v>166</v>
      </c>
      <c r="I12" s="1" t="s">
        <v>278</v>
      </c>
      <c r="J12" s="1" t="s">
        <v>127</v>
      </c>
      <c r="K12" s="1" t="s">
        <v>128</v>
      </c>
      <c r="L12" s="1"/>
      <c r="M12" s="1">
        <v>7</v>
      </c>
      <c r="N12" s="1">
        <v>7</v>
      </c>
      <c r="O12" s="1" t="s">
        <v>129</v>
      </c>
      <c r="P12" s="1" t="s">
        <v>279</v>
      </c>
      <c r="Q12" s="1" t="s">
        <v>280</v>
      </c>
      <c r="R12" s="1" t="s">
        <v>267</v>
      </c>
      <c r="S12" s="1" t="s">
        <v>154</v>
      </c>
      <c r="T12" s="1" t="s">
        <v>281</v>
      </c>
      <c r="U12" s="1" t="s">
        <v>267</v>
      </c>
      <c r="V12" s="1" t="s">
        <v>154</v>
      </c>
      <c r="W12" s="1" t="s">
        <v>146</v>
      </c>
      <c r="X12" s="1" t="s">
        <v>282</v>
      </c>
      <c r="Y12" s="1">
        <v>7</v>
      </c>
      <c r="Z12" s="1">
        <v>7</v>
      </c>
      <c r="AA12" s="1">
        <v>7</v>
      </c>
      <c r="AB12" s="1">
        <v>6</v>
      </c>
      <c r="AC12" s="1">
        <v>7</v>
      </c>
      <c r="AD12" s="1">
        <v>4</v>
      </c>
      <c r="AE12" s="1">
        <v>7</v>
      </c>
      <c r="AF12" s="1">
        <v>7</v>
      </c>
      <c r="AG12" s="1" t="s">
        <v>138</v>
      </c>
      <c r="AH12" s="1"/>
      <c r="AI12" s="34">
        <v>43109</v>
      </c>
      <c r="AJ12" s="40">
        <v>43124</v>
      </c>
      <c r="AK12" s="1">
        <f t="shared" si="0"/>
        <v>15</v>
      </c>
      <c r="AL12" s="1"/>
      <c r="AM12" s="1"/>
    </row>
    <row r="13" spans="1:39">
      <c r="A13" s="1" t="s">
        <v>283</v>
      </c>
      <c r="B13" s="1">
        <v>111</v>
      </c>
      <c r="C13" s="1" t="s">
        <v>225</v>
      </c>
      <c r="D13" s="1">
        <v>19</v>
      </c>
      <c r="E13" s="1" t="s">
        <v>140</v>
      </c>
      <c r="F13" s="1" t="s">
        <v>123</v>
      </c>
      <c r="G13" s="1" t="s">
        <v>284</v>
      </c>
      <c r="H13" s="1" t="s">
        <v>166</v>
      </c>
      <c r="I13" s="1" t="s">
        <v>167</v>
      </c>
      <c r="J13" s="1" t="s">
        <v>127</v>
      </c>
      <c r="K13" s="1" t="s">
        <v>161</v>
      </c>
      <c r="L13" s="1" t="s">
        <v>162</v>
      </c>
      <c r="M13" s="1">
        <v>6</v>
      </c>
      <c r="N13" s="1">
        <v>2</v>
      </c>
      <c r="O13" s="1" t="s">
        <v>127</v>
      </c>
      <c r="P13" s="1" t="s">
        <v>175</v>
      </c>
      <c r="Q13" s="1" t="s">
        <v>285</v>
      </c>
      <c r="R13" s="1" t="s">
        <v>175</v>
      </c>
      <c r="S13" s="1" t="s">
        <v>286</v>
      </c>
      <c r="T13" s="1" t="s">
        <v>143</v>
      </c>
      <c r="U13" s="1" t="s">
        <v>143</v>
      </c>
      <c r="V13" s="1" t="s">
        <v>146</v>
      </c>
      <c r="W13" s="1" t="s">
        <v>163</v>
      </c>
      <c r="X13" s="1" t="s">
        <v>168</v>
      </c>
      <c r="Y13" s="1">
        <v>2</v>
      </c>
      <c r="Z13" s="1">
        <v>6</v>
      </c>
      <c r="AA13" s="1">
        <v>5</v>
      </c>
      <c r="AB13" s="1">
        <v>7</v>
      </c>
      <c r="AC13" s="1">
        <v>7</v>
      </c>
      <c r="AD13" s="1">
        <v>3</v>
      </c>
      <c r="AE13" s="1">
        <v>7</v>
      </c>
      <c r="AF13" s="1">
        <v>4</v>
      </c>
      <c r="AG13" s="1" t="s">
        <v>162</v>
      </c>
      <c r="AH13" s="1"/>
      <c r="AI13" s="35">
        <v>43133</v>
      </c>
      <c r="AJ13" s="39">
        <v>43159</v>
      </c>
      <c r="AK13" s="1">
        <f t="shared" si="0"/>
        <v>26</v>
      </c>
      <c r="AL13" s="1"/>
      <c r="AM13" s="1"/>
    </row>
    <row r="14" spans="1:39">
      <c r="A14" s="1" t="s">
        <v>287</v>
      </c>
      <c r="B14" s="1">
        <v>112</v>
      </c>
      <c r="C14" s="1" t="s">
        <v>288</v>
      </c>
      <c r="D14" s="1">
        <v>36</v>
      </c>
      <c r="E14" s="1" t="s">
        <v>122</v>
      </c>
      <c r="F14" s="1" t="s">
        <v>123</v>
      </c>
      <c r="G14" s="1" t="s">
        <v>150</v>
      </c>
      <c r="H14" s="1" t="s">
        <v>289</v>
      </c>
      <c r="I14" s="1" t="s">
        <v>152</v>
      </c>
      <c r="J14" s="1" t="s">
        <v>127</v>
      </c>
      <c r="K14" s="1" t="s">
        <v>128</v>
      </c>
      <c r="L14" s="1"/>
      <c r="M14" s="1">
        <v>7</v>
      </c>
      <c r="N14" s="1">
        <v>5</v>
      </c>
      <c r="O14" s="1" t="s">
        <v>129</v>
      </c>
      <c r="P14" s="1" t="s">
        <v>290</v>
      </c>
      <c r="Q14" s="1" t="s">
        <v>285</v>
      </c>
      <c r="R14" s="1" t="s">
        <v>281</v>
      </c>
      <c r="S14" s="1" t="s">
        <v>291</v>
      </c>
      <c r="T14" s="1" t="s">
        <v>281</v>
      </c>
      <c r="U14" s="1" t="s">
        <v>267</v>
      </c>
      <c r="V14" s="1" t="s">
        <v>135</v>
      </c>
      <c r="W14" s="1" t="s">
        <v>135</v>
      </c>
      <c r="X14" s="1" t="s">
        <v>292</v>
      </c>
      <c r="Y14" s="1">
        <v>5</v>
      </c>
      <c r="Z14" s="1">
        <v>6</v>
      </c>
      <c r="AA14" s="1">
        <v>7</v>
      </c>
      <c r="AB14" s="1">
        <v>6</v>
      </c>
      <c r="AC14" s="1">
        <v>5</v>
      </c>
      <c r="AD14" s="1">
        <v>5</v>
      </c>
      <c r="AE14" s="1">
        <v>4</v>
      </c>
      <c r="AF14" s="1">
        <v>5</v>
      </c>
      <c r="AG14" s="1" t="s">
        <v>293</v>
      </c>
      <c r="AH14" s="1"/>
      <c r="AI14" s="36">
        <v>43110</v>
      </c>
      <c r="AJ14" s="39">
        <v>43126</v>
      </c>
      <c r="AK14" s="1">
        <f t="shared" si="0"/>
        <v>16</v>
      </c>
      <c r="AL14" s="1"/>
      <c r="AM14" s="1"/>
    </row>
    <row r="15" spans="1:39">
      <c r="A15" s="1" t="s">
        <v>294</v>
      </c>
      <c r="B15" s="1">
        <v>113</v>
      </c>
      <c r="C15" s="1" t="s">
        <v>248</v>
      </c>
      <c r="D15" s="1">
        <v>21</v>
      </c>
      <c r="E15" s="1" t="s">
        <v>122</v>
      </c>
      <c r="F15" s="1" t="s">
        <v>123</v>
      </c>
      <c r="G15" s="1" t="s">
        <v>124</v>
      </c>
      <c r="H15" s="1" t="s">
        <v>166</v>
      </c>
      <c r="I15" s="1" t="s">
        <v>295</v>
      </c>
      <c r="J15" s="1" t="s">
        <v>127</v>
      </c>
      <c r="K15" s="1" t="s">
        <v>128</v>
      </c>
      <c r="L15" s="1"/>
      <c r="M15" s="1">
        <v>7</v>
      </c>
      <c r="N15" s="1">
        <v>2</v>
      </c>
      <c r="O15" s="1" t="s">
        <v>129</v>
      </c>
      <c r="P15" s="1" t="s">
        <v>296</v>
      </c>
      <c r="Q15" s="1"/>
      <c r="R15" s="1" t="s">
        <v>155</v>
      </c>
      <c r="S15" s="1" t="s">
        <v>133</v>
      </c>
      <c r="T15" s="1" t="s">
        <v>155</v>
      </c>
      <c r="U15" s="1" t="s">
        <v>156</v>
      </c>
      <c r="V15" s="1" t="s">
        <v>297</v>
      </c>
      <c r="W15" s="1" t="s">
        <v>154</v>
      </c>
      <c r="X15" s="1" t="s">
        <v>298</v>
      </c>
      <c r="Y15" s="1">
        <v>5</v>
      </c>
      <c r="Z15" s="1">
        <v>7</v>
      </c>
      <c r="AA15" s="1">
        <v>6</v>
      </c>
      <c r="AB15" s="1">
        <v>6</v>
      </c>
      <c r="AC15" s="1">
        <v>6</v>
      </c>
      <c r="AD15" s="1">
        <v>6</v>
      </c>
      <c r="AE15" s="1">
        <v>7</v>
      </c>
      <c r="AF15" s="1">
        <v>7</v>
      </c>
      <c r="AG15" s="1" t="s">
        <v>138</v>
      </c>
      <c r="AH15" s="1"/>
      <c r="AI15" s="35">
        <v>43117</v>
      </c>
      <c r="AJ15" s="41">
        <v>43133</v>
      </c>
      <c r="AK15" s="1">
        <f t="shared" si="0"/>
        <v>16</v>
      </c>
      <c r="AL15" s="1"/>
      <c r="AM15" s="1"/>
    </row>
    <row r="16" spans="1:39">
      <c r="A16" s="1" t="s">
        <v>304</v>
      </c>
      <c r="B16" s="1">
        <v>114</v>
      </c>
      <c r="C16" s="1" t="s">
        <v>208</v>
      </c>
      <c r="D16" s="1">
        <v>20</v>
      </c>
      <c r="E16" s="1" t="s">
        <v>140</v>
      </c>
      <c r="F16" s="1" t="s">
        <v>123</v>
      </c>
      <c r="G16" s="1" t="s">
        <v>284</v>
      </c>
      <c r="H16" s="1" t="s">
        <v>305</v>
      </c>
      <c r="I16" s="1" t="s">
        <v>306</v>
      </c>
      <c r="J16" s="1" t="s">
        <v>127</v>
      </c>
      <c r="K16" s="1" t="s">
        <v>161</v>
      </c>
      <c r="L16" s="1" t="s">
        <v>162</v>
      </c>
      <c r="M16" s="1">
        <v>6</v>
      </c>
      <c r="N16" s="1">
        <v>6</v>
      </c>
      <c r="O16" s="1" t="s">
        <v>129</v>
      </c>
      <c r="P16" s="1" t="s">
        <v>307</v>
      </c>
      <c r="Q16" s="1" t="s">
        <v>308</v>
      </c>
      <c r="R16" s="1" t="s">
        <v>173</v>
      </c>
      <c r="S16" s="1" t="s">
        <v>291</v>
      </c>
      <c r="T16" s="1" t="s">
        <v>309</v>
      </c>
      <c r="U16" s="1" t="s">
        <v>175</v>
      </c>
      <c r="V16" s="1" t="s">
        <v>135</v>
      </c>
      <c r="W16" s="1" t="s">
        <v>145</v>
      </c>
      <c r="X16" s="1" t="s">
        <v>310</v>
      </c>
      <c r="Y16" s="1">
        <v>7</v>
      </c>
      <c r="Z16" s="1">
        <v>5</v>
      </c>
      <c r="AA16" s="1">
        <v>5</v>
      </c>
      <c r="AB16" s="1">
        <v>5</v>
      </c>
      <c r="AC16" s="1">
        <v>7</v>
      </c>
      <c r="AD16" s="1">
        <v>6</v>
      </c>
      <c r="AE16" s="1">
        <v>4</v>
      </c>
      <c r="AF16" s="1">
        <v>6</v>
      </c>
      <c r="AG16" s="1" t="s">
        <v>138</v>
      </c>
      <c r="AH16" s="1"/>
      <c r="AI16" s="32">
        <v>43133</v>
      </c>
      <c r="AJ16" s="42">
        <v>43157</v>
      </c>
      <c r="AK16" s="1">
        <f t="shared" si="0"/>
        <v>24</v>
      </c>
      <c r="AL16" s="1"/>
      <c r="AM16" s="1"/>
    </row>
    <row r="17" spans="1:39">
      <c r="A17" s="1" t="s">
        <v>299</v>
      </c>
      <c r="B17" s="1">
        <v>115</v>
      </c>
      <c r="C17" s="1" t="s">
        <v>300</v>
      </c>
      <c r="D17" s="1">
        <v>20</v>
      </c>
      <c r="E17" s="1" t="s">
        <v>140</v>
      </c>
      <c r="F17" s="1" t="s">
        <v>301</v>
      </c>
      <c r="G17" s="1" t="s">
        <v>302</v>
      </c>
      <c r="H17" s="1" t="s">
        <v>166</v>
      </c>
      <c r="I17" s="1"/>
      <c r="J17" s="1" t="s">
        <v>127</v>
      </c>
      <c r="K17" s="1" t="s">
        <v>128</v>
      </c>
      <c r="L17" s="1"/>
      <c r="M17" s="1">
        <v>7</v>
      </c>
      <c r="N17" s="1">
        <v>6</v>
      </c>
      <c r="O17" s="1" t="s">
        <v>129</v>
      </c>
      <c r="P17" s="1" t="s">
        <v>303</v>
      </c>
      <c r="Q17" s="1" t="s">
        <v>285</v>
      </c>
      <c r="R17" s="1" t="s">
        <v>132</v>
      </c>
      <c r="S17" s="1" t="s">
        <v>154</v>
      </c>
      <c r="T17" s="1" t="s">
        <v>155</v>
      </c>
      <c r="U17" s="1" t="s">
        <v>156</v>
      </c>
      <c r="V17" s="1" t="s">
        <v>145</v>
      </c>
      <c r="W17" s="1" t="s">
        <v>146</v>
      </c>
      <c r="X17" s="1" t="s">
        <v>180</v>
      </c>
      <c r="Y17" s="1">
        <v>6</v>
      </c>
      <c r="Z17" s="1">
        <v>5</v>
      </c>
      <c r="AA17" s="1">
        <v>5</v>
      </c>
      <c r="AB17" s="1">
        <v>7</v>
      </c>
      <c r="AC17" s="1">
        <v>7</v>
      </c>
      <c r="AD17" s="1">
        <v>4</v>
      </c>
      <c r="AE17" s="1">
        <v>5</v>
      </c>
      <c r="AF17" s="1">
        <v>6</v>
      </c>
      <c r="AG17" s="1" t="s">
        <v>138</v>
      </c>
      <c r="AH17" s="1"/>
      <c r="AI17" s="32">
        <v>43147</v>
      </c>
      <c r="AJ17" s="30">
        <v>43164</v>
      </c>
      <c r="AK17" s="1">
        <f t="shared" si="0"/>
        <v>17</v>
      </c>
      <c r="AL17" s="1"/>
      <c r="AM17" s="1"/>
    </row>
    <row r="18" spans="1:39" s="26" customFormat="1">
      <c r="A18" s="25" t="s">
        <v>341</v>
      </c>
      <c r="B18" s="25">
        <v>116</v>
      </c>
      <c r="C18" s="25" t="s">
        <v>342</v>
      </c>
      <c r="D18" s="25">
        <v>19</v>
      </c>
      <c r="E18" s="25" t="s">
        <v>140</v>
      </c>
      <c r="F18" s="25" t="s">
        <v>123</v>
      </c>
      <c r="G18" s="25" t="s">
        <v>124</v>
      </c>
      <c r="H18" s="25" t="s">
        <v>166</v>
      </c>
      <c r="I18" s="25" t="s">
        <v>343</v>
      </c>
      <c r="J18" s="25" t="s">
        <v>127</v>
      </c>
      <c r="K18" s="25" t="s">
        <v>128</v>
      </c>
      <c r="L18" s="25"/>
      <c r="M18" s="25">
        <v>6</v>
      </c>
      <c r="N18" s="25">
        <v>1</v>
      </c>
      <c r="O18" s="25" t="s">
        <v>127</v>
      </c>
      <c r="P18" s="25"/>
      <c r="Q18" s="25"/>
      <c r="R18" s="25" t="s">
        <v>143</v>
      </c>
      <c r="S18" s="25" t="s">
        <v>144</v>
      </c>
      <c r="T18" s="25" t="s">
        <v>143</v>
      </c>
      <c r="U18" s="25" t="s">
        <v>143</v>
      </c>
      <c r="V18" s="25" t="s">
        <v>163</v>
      </c>
      <c r="W18" s="25" t="s">
        <v>163</v>
      </c>
      <c r="X18" s="25" t="s">
        <v>137</v>
      </c>
      <c r="Y18" s="25">
        <v>2</v>
      </c>
      <c r="Z18" s="25">
        <v>5</v>
      </c>
      <c r="AA18" s="25">
        <v>5</v>
      </c>
      <c r="AB18" s="25">
        <v>6</v>
      </c>
      <c r="AC18" s="25">
        <v>3</v>
      </c>
      <c r="AD18" s="25">
        <v>6</v>
      </c>
      <c r="AE18" s="25">
        <v>4</v>
      </c>
      <c r="AF18" s="25">
        <v>5</v>
      </c>
      <c r="AG18" s="25" t="s">
        <v>138</v>
      </c>
      <c r="AH18" s="25"/>
      <c r="AI18" s="49">
        <v>43227</v>
      </c>
      <c r="AJ18" s="50">
        <v>43249</v>
      </c>
      <c r="AK18" s="25">
        <f t="shared" si="0"/>
        <v>22</v>
      </c>
      <c r="AL18" s="25"/>
      <c r="AM18" s="25"/>
    </row>
    <row r="19" spans="1:39">
      <c r="A19" s="1" t="s">
        <v>344</v>
      </c>
      <c r="B19" s="1">
        <v>117</v>
      </c>
      <c r="C19" s="1" t="s">
        <v>345</v>
      </c>
      <c r="D19" s="1">
        <v>23</v>
      </c>
      <c r="E19" s="1" t="s">
        <v>140</v>
      </c>
      <c r="F19" s="1" t="s">
        <v>123</v>
      </c>
      <c r="G19" s="1" t="s">
        <v>124</v>
      </c>
      <c r="H19" s="1" t="s">
        <v>346</v>
      </c>
      <c r="I19" s="1" t="s">
        <v>347</v>
      </c>
      <c r="J19" s="1" t="s">
        <v>127</v>
      </c>
      <c r="K19" s="1" t="s">
        <v>128</v>
      </c>
      <c r="L19" s="1"/>
      <c r="M19" s="1">
        <v>6</v>
      </c>
      <c r="N19" s="1">
        <v>5</v>
      </c>
      <c r="O19" s="1" t="s">
        <v>129</v>
      </c>
      <c r="P19" s="1" t="s">
        <v>348</v>
      </c>
      <c r="Q19" s="1" t="s">
        <v>349</v>
      </c>
      <c r="R19" s="1" t="s">
        <v>173</v>
      </c>
      <c r="S19" s="1" t="s">
        <v>133</v>
      </c>
      <c r="T19" s="1" t="s">
        <v>309</v>
      </c>
      <c r="U19" s="1" t="s">
        <v>309</v>
      </c>
      <c r="V19" s="1" t="s">
        <v>136</v>
      </c>
      <c r="W19" s="1" t="s">
        <v>145</v>
      </c>
      <c r="X19" s="1" t="s">
        <v>350</v>
      </c>
      <c r="Y19" s="1">
        <v>4</v>
      </c>
      <c r="Z19" s="1">
        <v>6</v>
      </c>
      <c r="AA19" s="1">
        <v>5</v>
      </c>
      <c r="AB19" s="1">
        <v>7</v>
      </c>
      <c r="AC19" s="1">
        <v>6</v>
      </c>
      <c r="AD19" s="1">
        <v>6</v>
      </c>
      <c r="AE19" s="1">
        <v>5</v>
      </c>
      <c r="AF19" s="1">
        <v>6</v>
      </c>
      <c r="AG19" s="1" t="s">
        <v>138</v>
      </c>
      <c r="AH19" s="1"/>
      <c r="AI19" s="32">
        <v>43235</v>
      </c>
      <c r="AJ19" s="43">
        <v>43256</v>
      </c>
      <c r="AK19" s="1">
        <f t="shared" si="0"/>
        <v>21</v>
      </c>
      <c r="AL19" s="1"/>
      <c r="AM19" s="1"/>
    </row>
    <row r="20" spans="1:39">
      <c r="A20" s="1" t="s">
        <v>351</v>
      </c>
      <c r="B20" s="1">
        <v>118</v>
      </c>
      <c r="C20" s="1" t="s">
        <v>352</v>
      </c>
      <c r="D20" s="1">
        <v>26</v>
      </c>
      <c r="E20" s="1" t="s">
        <v>140</v>
      </c>
      <c r="F20" s="1" t="s">
        <v>123</v>
      </c>
      <c r="G20" s="1" t="s">
        <v>150</v>
      </c>
      <c r="H20" s="1" t="s">
        <v>353</v>
      </c>
      <c r="I20" s="1" t="s">
        <v>354</v>
      </c>
      <c r="J20" s="1" t="s">
        <v>127</v>
      </c>
      <c r="K20" s="1" t="s">
        <v>161</v>
      </c>
      <c r="L20" s="1" t="s">
        <v>123</v>
      </c>
      <c r="M20" s="1">
        <v>7</v>
      </c>
      <c r="N20" s="1">
        <v>1</v>
      </c>
      <c r="O20" s="1" t="s">
        <v>127</v>
      </c>
      <c r="P20" s="1"/>
      <c r="Q20" s="1"/>
      <c r="R20" s="1" t="s">
        <v>143</v>
      </c>
      <c r="S20" s="1" t="s">
        <v>144</v>
      </c>
      <c r="T20" s="1" t="s">
        <v>143</v>
      </c>
      <c r="U20" s="1" t="s">
        <v>143</v>
      </c>
      <c r="V20" s="1" t="s">
        <v>135</v>
      </c>
      <c r="W20" s="1" t="s">
        <v>136</v>
      </c>
      <c r="X20" s="1" t="s">
        <v>137</v>
      </c>
      <c r="Y20" s="1">
        <v>7</v>
      </c>
      <c r="Z20" s="1">
        <v>6</v>
      </c>
      <c r="AA20" s="1">
        <v>7</v>
      </c>
      <c r="AB20" s="1">
        <v>5</v>
      </c>
      <c r="AC20" s="1">
        <v>7</v>
      </c>
      <c r="AD20" s="1">
        <v>5</v>
      </c>
      <c r="AE20" s="1">
        <v>5</v>
      </c>
      <c r="AF20" s="1">
        <v>5</v>
      </c>
      <c r="AG20" s="1" t="s">
        <v>138</v>
      </c>
      <c r="AH20" s="1"/>
      <c r="AI20" s="36">
        <v>43242</v>
      </c>
      <c r="AJ20" s="44">
        <v>43259</v>
      </c>
      <c r="AK20" s="1">
        <f t="shared" si="0"/>
        <v>17</v>
      </c>
      <c r="AL20" s="1"/>
      <c r="AM20" s="1"/>
    </row>
    <row r="21" spans="1:39">
      <c r="A21" s="1" t="s">
        <v>355</v>
      </c>
      <c r="B21" s="1">
        <v>119</v>
      </c>
      <c r="C21" s="1" t="s">
        <v>356</v>
      </c>
      <c r="D21" s="1">
        <v>20</v>
      </c>
      <c r="E21" s="1" t="s">
        <v>122</v>
      </c>
      <c r="F21" s="1" t="s">
        <v>123</v>
      </c>
      <c r="G21" s="1" t="s">
        <v>124</v>
      </c>
      <c r="H21" s="1" t="s">
        <v>166</v>
      </c>
      <c r="I21" s="1" t="s">
        <v>357</v>
      </c>
      <c r="J21" s="1" t="s">
        <v>127</v>
      </c>
      <c r="K21" s="1" t="s">
        <v>161</v>
      </c>
      <c r="L21" s="1" t="s">
        <v>162</v>
      </c>
      <c r="M21" s="1">
        <v>6</v>
      </c>
      <c r="N21" s="1">
        <v>4</v>
      </c>
      <c r="O21" s="1" t="s">
        <v>129</v>
      </c>
      <c r="P21" s="1" t="s">
        <v>358</v>
      </c>
      <c r="Q21" s="1" t="s">
        <v>359</v>
      </c>
      <c r="R21" s="1" t="s">
        <v>173</v>
      </c>
      <c r="S21" s="1" t="s">
        <v>286</v>
      </c>
      <c r="T21" s="1" t="s">
        <v>175</v>
      </c>
      <c r="U21" s="1" t="s">
        <v>175</v>
      </c>
      <c r="V21" s="1" t="s">
        <v>145</v>
      </c>
      <c r="W21" s="1" t="s">
        <v>163</v>
      </c>
      <c r="X21" s="1" t="s">
        <v>360</v>
      </c>
      <c r="Y21" s="1">
        <v>4</v>
      </c>
      <c r="Z21" s="1">
        <v>6</v>
      </c>
      <c r="AA21" s="1">
        <v>4</v>
      </c>
      <c r="AB21" s="1">
        <v>5</v>
      </c>
      <c r="AC21" s="1">
        <v>5</v>
      </c>
      <c r="AD21" s="1">
        <v>6</v>
      </c>
      <c r="AE21" s="1">
        <v>6</v>
      </c>
      <c r="AF21" s="1">
        <v>6</v>
      </c>
      <c r="AG21" s="1" t="s">
        <v>138</v>
      </c>
      <c r="AH21" s="1"/>
      <c r="AI21" s="36">
        <v>43259</v>
      </c>
      <c r="AJ21" s="44">
        <v>43276</v>
      </c>
      <c r="AK21" s="1">
        <f t="shared" si="0"/>
        <v>17</v>
      </c>
      <c r="AL21" s="1"/>
      <c r="AM21" s="1"/>
    </row>
    <row r="22" spans="1:39">
      <c r="A22" s="1" t="s">
        <v>361</v>
      </c>
      <c r="B22" s="1">
        <v>120</v>
      </c>
      <c r="C22" s="1" t="s">
        <v>362</v>
      </c>
      <c r="D22" s="1">
        <v>22</v>
      </c>
      <c r="E22" s="1" t="s">
        <v>122</v>
      </c>
      <c r="F22" s="1" t="s">
        <v>123</v>
      </c>
      <c r="G22" s="1" t="s">
        <v>124</v>
      </c>
      <c r="H22" s="1" t="s">
        <v>363</v>
      </c>
      <c r="I22" s="1" t="s">
        <v>364</v>
      </c>
      <c r="J22" s="1" t="s">
        <v>127</v>
      </c>
      <c r="K22" s="1" t="s">
        <v>161</v>
      </c>
      <c r="L22" s="1" t="s">
        <v>162</v>
      </c>
      <c r="M22" s="1">
        <v>7</v>
      </c>
      <c r="N22" s="1">
        <v>2</v>
      </c>
      <c r="O22" s="1" t="s">
        <v>127</v>
      </c>
      <c r="P22" s="1"/>
      <c r="Q22" s="1"/>
      <c r="R22" s="1" t="s">
        <v>143</v>
      </c>
      <c r="S22" s="1" t="s">
        <v>144</v>
      </c>
      <c r="T22" s="1" t="s">
        <v>143</v>
      </c>
      <c r="U22" s="1" t="s">
        <v>143</v>
      </c>
      <c r="V22" s="1" t="s">
        <v>136</v>
      </c>
      <c r="W22" s="1" t="s">
        <v>136</v>
      </c>
      <c r="X22" s="1" t="s">
        <v>365</v>
      </c>
      <c r="Y22" s="1">
        <v>4</v>
      </c>
      <c r="Z22" s="1">
        <v>5</v>
      </c>
      <c r="AA22" s="1">
        <v>5</v>
      </c>
      <c r="AB22" s="1">
        <v>4</v>
      </c>
      <c r="AC22" s="1">
        <v>4</v>
      </c>
      <c r="AD22" s="1">
        <v>5</v>
      </c>
      <c r="AE22" s="1">
        <v>6</v>
      </c>
      <c r="AF22" s="1">
        <v>6</v>
      </c>
      <c r="AG22" s="1" t="s">
        <v>138</v>
      </c>
      <c r="AH22" s="1"/>
      <c r="AI22" s="36">
        <v>43263</v>
      </c>
      <c r="AJ22" s="44">
        <v>43280</v>
      </c>
      <c r="AK22" s="1">
        <f t="shared" si="0"/>
        <v>17</v>
      </c>
      <c r="AL22" s="1"/>
      <c r="AM22" s="1"/>
    </row>
    <row r="23" spans="1:39" s="6" customFormat="1">
      <c r="A23" s="5" t="s">
        <v>366</v>
      </c>
      <c r="B23" s="5">
        <v>121</v>
      </c>
      <c r="C23" s="5" t="s">
        <v>367</v>
      </c>
      <c r="D23" s="5">
        <v>18</v>
      </c>
      <c r="E23" s="5" t="s">
        <v>140</v>
      </c>
      <c r="F23" s="5" t="s">
        <v>123</v>
      </c>
      <c r="G23" s="5" t="s">
        <v>124</v>
      </c>
      <c r="H23" s="5" t="s">
        <v>346</v>
      </c>
      <c r="I23" s="5" t="s">
        <v>368</v>
      </c>
      <c r="J23" s="5" t="s">
        <v>127</v>
      </c>
      <c r="K23" s="5" t="s">
        <v>128</v>
      </c>
      <c r="L23" s="5"/>
      <c r="M23" s="5">
        <v>6</v>
      </c>
      <c r="N23" s="5">
        <v>1</v>
      </c>
      <c r="O23" s="5" t="s">
        <v>127</v>
      </c>
      <c r="P23" s="5"/>
      <c r="Q23" s="5"/>
      <c r="R23" s="5" t="s">
        <v>143</v>
      </c>
      <c r="S23" s="5" t="s">
        <v>144</v>
      </c>
      <c r="T23" s="5" t="s">
        <v>143</v>
      </c>
      <c r="U23" s="5" t="s">
        <v>143</v>
      </c>
      <c r="V23" s="5" t="s">
        <v>163</v>
      </c>
      <c r="W23" s="5" t="s">
        <v>163</v>
      </c>
      <c r="X23" s="5" t="s">
        <v>369</v>
      </c>
      <c r="Y23" s="5">
        <v>5</v>
      </c>
      <c r="Z23" s="5">
        <v>6</v>
      </c>
      <c r="AA23" s="5">
        <v>5</v>
      </c>
      <c r="AB23" s="5">
        <v>6</v>
      </c>
      <c r="AC23" s="5">
        <v>6</v>
      </c>
      <c r="AD23" s="5">
        <v>6</v>
      </c>
      <c r="AE23" s="5">
        <v>7</v>
      </c>
      <c r="AF23" s="5">
        <v>7</v>
      </c>
      <c r="AG23" s="5" t="s">
        <v>138</v>
      </c>
      <c r="AH23" s="5"/>
      <c r="AI23" s="47"/>
      <c r="AJ23" s="48"/>
      <c r="AK23" s="5"/>
      <c r="AL23" s="5"/>
      <c r="AM23" s="5"/>
    </row>
    <row r="24" spans="1:39">
      <c r="A24" s="1" t="s">
        <v>370</v>
      </c>
      <c r="B24" s="1">
        <v>122</v>
      </c>
      <c r="C24" s="1" t="s">
        <v>371</v>
      </c>
      <c r="D24" s="1">
        <v>27</v>
      </c>
      <c r="E24" s="1" t="s">
        <v>122</v>
      </c>
      <c r="F24" s="1" t="s">
        <v>123</v>
      </c>
      <c r="G24" s="1" t="s">
        <v>150</v>
      </c>
      <c r="H24" s="1" t="s">
        <v>372</v>
      </c>
      <c r="I24" s="1" t="s">
        <v>373</v>
      </c>
      <c r="J24" s="1" t="s">
        <v>127</v>
      </c>
      <c r="K24" s="1" t="s">
        <v>161</v>
      </c>
      <c r="L24" s="1" t="s">
        <v>162</v>
      </c>
      <c r="M24" s="1">
        <v>6</v>
      </c>
      <c r="N24" s="1">
        <v>1</v>
      </c>
      <c r="O24" s="1" t="s">
        <v>129</v>
      </c>
      <c r="P24" s="1" t="s">
        <v>374</v>
      </c>
      <c r="Q24" s="1" t="s">
        <v>347</v>
      </c>
      <c r="R24" s="1" t="s">
        <v>143</v>
      </c>
      <c r="S24" s="1" t="s">
        <v>174</v>
      </c>
      <c r="T24" s="1" t="s">
        <v>143</v>
      </c>
      <c r="U24" s="1" t="s">
        <v>143</v>
      </c>
      <c r="V24" s="1" t="s">
        <v>297</v>
      </c>
      <c r="W24" s="1" t="s">
        <v>136</v>
      </c>
      <c r="X24" s="1" t="s">
        <v>375</v>
      </c>
      <c r="Y24" s="1">
        <v>5</v>
      </c>
      <c r="Z24" s="1">
        <v>5</v>
      </c>
      <c r="AA24" s="1">
        <v>6</v>
      </c>
      <c r="AB24" s="1">
        <v>5</v>
      </c>
      <c r="AC24" s="1">
        <v>5</v>
      </c>
      <c r="AD24" s="1">
        <v>5</v>
      </c>
      <c r="AE24" s="1">
        <v>5</v>
      </c>
      <c r="AF24" s="1">
        <v>5</v>
      </c>
      <c r="AG24" s="1" t="s">
        <v>138</v>
      </c>
      <c r="AH24" s="1"/>
      <c r="AI24" s="36">
        <v>43257</v>
      </c>
      <c r="AJ24" s="44">
        <v>43280</v>
      </c>
      <c r="AK24" s="1">
        <f t="shared" si="0"/>
        <v>23</v>
      </c>
      <c r="AL24" s="1"/>
      <c r="AM24" s="1"/>
    </row>
    <row r="25" spans="1:39">
      <c r="A25" s="1" t="s">
        <v>376</v>
      </c>
      <c r="B25" s="1">
        <v>123</v>
      </c>
      <c r="C25" s="1" t="s">
        <v>377</v>
      </c>
      <c r="D25" s="1">
        <v>19</v>
      </c>
      <c r="E25" s="1" t="s">
        <v>140</v>
      </c>
      <c r="F25" s="1" t="s">
        <v>123</v>
      </c>
      <c r="G25" s="1" t="s">
        <v>124</v>
      </c>
      <c r="H25" s="1" t="s">
        <v>305</v>
      </c>
      <c r="I25" s="1" t="s">
        <v>152</v>
      </c>
      <c r="J25" s="1" t="s">
        <v>127</v>
      </c>
      <c r="K25" s="1" t="s">
        <v>161</v>
      </c>
      <c r="L25" s="1" t="s">
        <v>162</v>
      </c>
      <c r="M25" s="1">
        <v>6</v>
      </c>
      <c r="N25" s="1">
        <v>4</v>
      </c>
      <c r="O25" s="1" t="s">
        <v>129</v>
      </c>
      <c r="P25" s="1" t="s">
        <v>378</v>
      </c>
      <c r="Q25" s="1" t="s">
        <v>359</v>
      </c>
      <c r="R25" s="1" t="s">
        <v>132</v>
      </c>
      <c r="S25" s="1" t="s">
        <v>133</v>
      </c>
      <c r="T25" s="1" t="s">
        <v>281</v>
      </c>
      <c r="U25" s="1" t="s">
        <v>132</v>
      </c>
      <c r="V25" s="1" t="s">
        <v>145</v>
      </c>
      <c r="W25" s="1" t="s">
        <v>145</v>
      </c>
      <c r="X25" s="1" t="s">
        <v>137</v>
      </c>
      <c r="Y25" s="1">
        <v>4</v>
      </c>
      <c r="Z25" s="1">
        <v>4</v>
      </c>
      <c r="AA25" s="1">
        <v>5</v>
      </c>
      <c r="AB25" s="1">
        <v>6</v>
      </c>
      <c r="AC25" s="1">
        <v>5</v>
      </c>
      <c r="AD25" s="1">
        <v>5</v>
      </c>
      <c r="AE25" s="1">
        <v>4</v>
      </c>
      <c r="AF25" s="1">
        <v>6</v>
      </c>
      <c r="AG25" s="1" t="s">
        <v>138</v>
      </c>
      <c r="AH25" s="1"/>
      <c r="AI25" s="36">
        <v>43284</v>
      </c>
      <c r="AJ25" s="44">
        <v>43304</v>
      </c>
      <c r="AK25" s="1">
        <f t="shared" si="0"/>
        <v>20</v>
      </c>
      <c r="AL25" s="1"/>
      <c r="AM25" s="1"/>
    </row>
    <row r="26" spans="1:39" s="26" customFormat="1">
      <c r="A26" s="25" t="s">
        <v>379</v>
      </c>
      <c r="B26" s="25">
        <v>124</v>
      </c>
      <c r="C26" s="25" t="s">
        <v>380</v>
      </c>
      <c r="D26" s="25">
        <v>26</v>
      </c>
      <c r="E26" s="25" t="s">
        <v>122</v>
      </c>
      <c r="F26" s="25" t="s">
        <v>123</v>
      </c>
      <c r="G26" s="25" t="s">
        <v>150</v>
      </c>
      <c r="H26" s="25" t="s">
        <v>381</v>
      </c>
      <c r="I26" s="25" t="s">
        <v>382</v>
      </c>
      <c r="J26" s="25" t="s">
        <v>127</v>
      </c>
      <c r="K26" s="25" t="s">
        <v>161</v>
      </c>
      <c r="L26" s="25" t="s">
        <v>123</v>
      </c>
      <c r="M26" s="25">
        <v>7</v>
      </c>
      <c r="N26" s="25">
        <v>5</v>
      </c>
      <c r="O26" s="25" t="s">
        <v>129</v>
      </c>
      <c r="P26" s="25" t="s">
        <v>383</v>
      </c>
      <c r="Q26" s="25" t="s">
        <v>359</v>
      </c>
      <c r="R26" s="25" t="s">
        <v>173</v>
      </c>
      <c r="S26" s="25" t="s">
        <v>144</v>
      </c>
      <c r="T26" s="25" t="s">
        <v>155</v>
      </c>
      <c r="U26" s="25" t="s">
        <v>156</v>
      </c>
      <c r="V26" s="25" t="s">
        <v>145</v>
      </c>
      <c r="W26" s="25" t="s">
        <v>163</v>
      </c>
      <c r="X26" s="25" t="s">
        <v>164</v>
      </c>
      <c r="Y26" s="25">
        <v>6</v>
      </c>
      <c r="Z26" s="25">
        <v>4</v>
      </c>
      <c r="AA26" s="25">
        <v>6</v>
      </c>
      <c r="AB26" s="25">
        <v>7</v>
      </c>
      <c r="AC26" s="25">
        <v>6</v>
      </c>
      <c r="AD26" s="25">
        <v>5</v>
      </c>
      <c r="AE26" s="25">
        <v>6</v>
      </c>
      <c r="AF26" s="25">
        <v>6</v>
      </c>
      <c r="AG26" s="25" t="s">
        <v>138</v>
      </c>
      <c r="AH26" s="25"/>
      <c r="AI26" s="51">
        <v>43280</v>
      </c>
      <c r="AJ26" s="52">
        <v>43299</v>
      </c>
      <c r="AK26" s="25">
        <f t="shared" si="0"/>
        <v>19</v>
      </c>
      <c r="AL26" s="25"/>
      <c r="AM26" s="25"/>
    </row>
    <row r="27" spans="1:39">
      <c r="A27" s="1" t="s">
        <v>384</v>
      </c>
      <c r="B27" s="1">
        <v>125</v>
      </c>
      <c r="C27" s="1" t="s">
        <v>385</v>
      </c>
      <c r="D27" s="1">
        <v>29</v>
      </c>
      <c r="E27" s="1" t="s">
        <v>140</v>
      </c>
      <c r="F27" s="1" t="s">
        <v>123</v>
      </c>
      <c r="G27" s="1" t="s">
        <v>150</v>
      </c>
      <c r="H27" s="1" t="s">
        <v>346</v>
      </c>
      <c r="I27" s="1" t="s">
        <v>386</v>
      </c>
      <c r="J27" s="1" t="s">
        <v>127</v>
      </c>
      <c r="K27" s="1" t="s">
        <v>161</v>
      </c>
      <c r="L27" s="1" t="s">
        <v>162</v>
      </c>
      <c r="M27" s="1">
        <v>5</v>
      </c>
      <c r="N27" s="1">
        <v>3</v>
      </c>
      <c r="O27" s="1" t="s">
        <v>129</v>
      </c>
      <c r="P27" s="1" t="s">
        <v>387</v>
      </c>
      <c r="Q27" s="1"/>
      <c r="R27" s="1" t="s">
        <v>175</v>
      </c>
      <c r="S27" s="1" t="s">
        <v>286</v>
      </c>
      <c r="T27" s="1" t="s">
        <v>143</v>
      </c>
      <c r="U27" s="1" t="s">
        <v>309</v>
      </c>
      <c r="V27" s="1" t="s">
        <v>154</v>
      </c>
      <c r="W27" s="1" t="s">
        <v>146</v>
      </c>
      <c r="X27" s="1" t="s">
        <v>388</v>
      </c>
      <c r="Y27" s="1">
        <v>5</v>
      </c>
      <c r="Z27" s="1">
        <v>3</v>
      </c>
      <c r="AA27" s="1">
        <v>2</v>
      </c>
      <c r="AB27" s="1">
        <v>4</v>
      </c>
      <c r="AC27" s="1">
        <v>4</v>
      </c>
      <c r="AD27" s="1">
        <v>5</v>
      </c>
      <c r="AE27" s="1">
        <v>6</v>
      </c>
      <c r="AF27" s="1">
        <v>5</v>
      </c>
      <c r="AG27" s="1" t="s">
        <v>138</v>
      </c>
      <c r="AH27" s="1"/>
      <c r="AI27" s="36">
        <v>43270</v>
      </c>
      <c r="AJ27" s="44">
        <v>43290</v>
      </c>
      <c r="AK27" s="1">
        <f t="shared" si="0"/>
        <v>20</v>
      </c>
      <c r="AL27" s="1"/>
      <c r="AM27" s="1"/>
    </row>
    <row r="28" spans="1:39">
      <c r="A28" s="1" t="s">
        <v>389</v>
      </c>
      <c r="B28" s="1">
        <v>126</v>
      </c>
      <c r="C28" s="1" t="s">
        <v>390</v>
      </c>
      <c r="D28" s="1">
        <v>29</v>
      </c>
      <c r="E28" s="1" t="s">
        <v>122</v>
      </c>
      <c r="F28" s="1" t="s">
        <v>123</v>
      </c>
      <c r="G28" s="1" t="s">
        <v>124</v>
      </c>
      <c r="H28" s="1" t="s">
        <v>166</v>
      </c>
      <c r="I28" s="1" t="s">
        <v>391</v>
      </c>
      <c r="J28" s="1" t="s">
        <v>127</v>
      </c>
      <c r="K28" s="1" t="s">
        <v>128</v>
      </c>
      <c r="L28" s="1"/>
      <c r="M28" s="1">
        <v>7</v>
      </c>
      <c r="N28" s="1">
        <v>5</v>
      </c>
      <c r="O28" s="1" t="s">
        <v>129</v>
      </c>
      <c r="P28" s="1" t="s">
        <v>392</v>
      </c>
      <c r="Q28" s="1" t="s">
        <v>359</v>
      </c>
      <c r="R28" s="1" t="s">
        <v>132</v>
      </c>
      <c r="S28" s="1" t="s">
        <v>174</v>
      </c>
      <c r="T28" s="1" t="s">
        <v>274</v>
      </c>
      <c r="U28" s="1" t="s">
        <v>267</v>
      </c>
      <c r="V28" s="1" t="s">
        <v>136</v>
      </c>
      <c r="W28" s="1" t="s">
        <v>136</v>
      </c>
      <c r="X28" s="1" t="s">
        <v>180</v>
      </c>
      <c r="Y28" s="1">
        <v>6</v>
      </c>
      <c r="Z28" s="1">
        <v>7</v>
      </c>
      <c r="AA28" s="1">
        <v>6</v>
      </c>
      <c r="AB28" s="1">
        <v>7</v>
      </c>
      <c r="AC28" s="1">
        <v>7</v>
      </c>
      <c r="AD28" s="1">
        <v>6</v>
      </c>
      <c r="AE28" s="1">
        <v>7</v>
      </c>
      <c r="AF28" s="1">
        <v>7</v>
      </c>
      <c r="AG28" s="1" t="s">
        <v>138</v>
      </c>
      <c r="AH28" s="1"/>
      <c r="AI28" s="36">
        <v>43279</v>
      </c>
      <c r="AJ28" s="44">
        <v>43304</v>
      </c>
      <c r="AK28" s="1">
        <f t="shared" si="0"/>
        <v>25</v>
      </c>
      <c r="AL28" s="1"/>
      <c r="AM28" s="1"/>
    </row>
    <row r="30" spans="1:39">
      <c r="D30">
        <f>AVERAGE(D3:D10,D12:D17,D19:D22,D24:D25,D27:D28)</f>
        <v>24.181818181818183</v>
      </c>
      <c r="E30">
        <f>COUNTIF(E3:E28,"*Female*")</f>
        <v>14</v>
      </c>
      <c r="H30">
        <f>COUNTIF(H3:H28,"english")</f>
        <v>14</v>
      </c>
      <c r="AK30" s="1">
        <f>AVERAGE(AK3:AK17,AK19:AK25,AK27:AK28)</f>
        <v>19.636363636363637</v>
      </c>
    </row>
    <row r="31" spans="1:39">
      <c r="D31">
        <f>MIN(D3:D28)</f>
        <v>18</v>
      </c>
      <c r="E31">
        <f>COUNTIF(E3:E28,"Male*")</f>
        <v>12</v>
      </c>
      <c r="I31" t="s">
        <v>481</v>
      </c>
      <c r="AK31">
        <f>MIN(AK3:AK17,AK19:AK25,AK27:AK28)</f>
        <v>14</v>
      </c>
    </row>
    <row r="32" spans="1:39">
      <c r="D32">
        <f>MAX(D3:D28)</f>
        <v>39</v>
      </c>
      <c r="AK32">
        <f>MAX(AK3:AK17,AK19:AK25,AK27:AK28)</f>
        <v>29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opLeftCell="B43" zoomScale="120" zoomScaleNormal="120" zoomScalePageLayoutView="120" workbookViewId="0">
      <selection activeCell="I2" sqref="I2:I67"/>
    </sheetView>
  </sheetViews>
  <sheetFormatPr defaultColWidth="11" defaultRowHeight="15.75"/>
  <cols>
    <col min="1" max="1" width="11.5" customWidth="1"/>
  </cols>
  <sheetData>
    <row r="1" spans="1:12"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</row>
    <row r="2" spans="1:12">
      <c r="A2" t="s">
        <v>16</v>
      </c>
      <c r="B2">
        <v>101</v>
      </c>
      <c r="C2" t="s">
        <v>17</v>
      </c>
      <c r="D2">
        <v>1</v>
      </c>
      <c r="E2">
        <v>3</v>
      </c>
      <c r="F2">
        <v>4</v>
      </c>
      <c r="G2">
        <v>3</v>
      </c>
      <c r="H2">
        <v>4</v>
      </c>
      <c r="I2">
        <v>4</v>
      </c>
      <c r="J2">
        <v>5</v>
      </c>
      <c r="K2">
        <v>2</v>
      </c>
      <c r="L2">
        <v>3</v>
      </c>
    </row>
    <row r="3" spans="1:12">
      <c r="A3" t="s">
        <v>18</v>
      </c>
      <c r="B3">
        <v>101</v>
      </c>
      <c r="C3" t="s">
        <v>19</v>
      </c>
      <c r="D3">
        <v>2</v>
      </c>
      <c r="E3">
        <v>4</v>
      </c>
      <c r="F3">
        <v>4</v>
      </c>
      <c r="G3">
        <v>3</v>
      </c>
      <c r="H3">
        <v>2</v>
      </c>
      <c r="I3">
        <v>3</v>
      </c>
      <c r="J3">
        <v>4</v>
      </c>
      <c r="K3">
        <v>4</v>
      </c>
      <c r="L3">
        <v>2</v>
      </c>
    </row>
    <row r="4" spans="1:12">
      <c r="A4" t="s">
        <v>20</v>
      </c>
      <c r="B4">
        <v>101</v>
      </c>
      <c r="C4" t="s">
        <v>21</v>
      </c>
      <c r="D4">
        <v>3</v>
      </c>
      <c r="E4">
        <v>3</v>
      </c>
      <c r="F4">
        <v>4</v>
      </c>
      <c r="G4">
        <v>3</v>
      </c>
      <c r="H4">
        <v>3</v>
      </c>
      <c r="I4">
        <v>4</v>
      </c>
      <c r="J4">
        <v>4</v>
      </c>
      <c r="K4">
        <v>4</v>
      </c>
      <c r="L4">
        <v>3</v>
      </c>
    </row>
    <row r="5" spans="1:12">
      <c r="A5" t="s">
        <v>22</v>
      </c>
      <c r="B5">
        <v>101</v>
      </c>
      <c r="C5" t="s">
        <v>23</v>
      </c>
      <c r="D5">
        <v>4</v>
      </c>
      <c r="E5">
        <v>3</v>
      </c>
      <c r="F5">
        <v>4</v>
      </c>
      <c r="G5">
        <v>3</v>
      </c>
      <c r="H5">
        <v>3</v>
      </c>
      <c r="I5">
        <v>4</v>
      </c>
      <c r="J5">
        <v>4</v>
      </c>
      <c r="K5">
        <v>3</v>
      </c>
      <c r="L5">
        <v>4</v>
      </c>
    </row>
    <row r="6" spans="1:12">
      <c r="A6" t="s">
        <v>24</v>
      </c>
      <c r="B6">
        <v>101</v>
      </c>
      <c r="C6" t="s">
        <v>25</v>
      </c>
      <c r="D6">
        <v>5</v>
      </c>
      <c r="E6">
        <v>3</v>
      </c>
      <c r="F6">
        <v>4</v>
      </c>
      <c r="G6">
        <v>2</v>
      </c>
      <c r="H6">
        <v>2</v>
      </c>
      <c r="I6">
        <v>2</v>
      </c>
      <c r="J6">
        <v>4</v>
      </c>
      <c r="K6">
        <v>4</v>
      </c>
      <c r="L6">
        <v>3</v>
      </c>
    </row>
    <row r="7" spans="1:12">
      <c r="A7" t="s">
        <v>26</v>
      </c>
      <c r="B7">
        <v>101</v>
      </c>
      <c r="C7" t="s">
        <v>27</v>
      </c>
      <c r="D7" t="s">
        <v>28</v>
      </c>
      <c r="E7">
        <v>3</v>
      </c>
      <c r="F7">
        <v>2</v>
      </c>
      <c r="G7">
        <v>3</v>
      </c>
      <c r="H7">
        <v>2</v>
      </c>
      <c r="I7">
        <v>3</v>
      </c>
      <c r="J7">
        <v>4</v>
      </c>
      <c r="K7">
        <v>4</v>
      </c>
      <c r="L7">
        <v>2</v>
      </c>
    </row>
    <row r="9" spans="1:12">
      <c r="A9" t="s">
        <v>68</v>
      </c>
      <c r="B9">
        <v>103</v>
      </c>
      <c r="C9" t="s">
        <v>69</v>
      </c>
      <c r="D9" t="s">
        <v>39</v>
      </c>
      <c r="E9">
        <v>4</v>
      </c>
      <c r="F9">
        <v>5</v>
      </c>
      <c r="G9">
        <v>3</v>
      </c>
      <c r="H9">
        <v>2</v>
      </c>
      <c r="I9">
        <v>5</v>
      </c>
      <c r="J9">
        <v>4</v>
      </c>
      <c r="K9">
        <v>3</v>
      </c>
      <c r="L9">
        <v>3</v>
      </c>
    </row>
    <row r="10" spans="1:12">
      <c r="A10" t="s">
        <v>70</v>
      </c>
      <c r="B10">
        <v>103</v>
      </c>
      <c r="C10" t="s">
        <v>71</v>
      </c>
      <c r="D10" t="s">
        <v>42</v>
      </c>
      <c r="E10">
        <v>4</v>
      </c>
      <c r="F10">
        <v>5</v>
      </c>
      <c r="G10">
        <v>3</v>
      </c>
      <c r="H10">
        <v>1</v>
      </c>
      <c r="I10">
        <v>3</v>
      </c>
      <c r="J10">
        <v>5</v>
      </c>
      <c r="K10">
        <v>3</v>
      </c>
      <c r="L10">
        <v>2</v>
      </c>
    </row>
    <row r="11" spans="1:12">
      <c r="A11" t="s">
        <v>72</v>
      </c>
      <c r="B11">
        <v>103</v>
      </c>
      <c r="C11" t="s">
        <v>73</v>
      </c>
      <c r="D11" t="s">
        <v>45</v>
      </c>
      <c r="E11">
        <v>4</v>
      </c>
      <c r="F11">
        <v>5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12">
      <c r="A12" t="s">
        <v>74</v>
      </c>
      <c r="B12">
        <v>103</v>
      </c>
      <c r="C12" t="s">
        <v>75</v>
      </c>
      <c r="D12">
        <v>4</v>
      </c>
      <c r="E12">
        <v>4</v>
      </c>
      <c r="F12">
        <v>5</v>
      </c>
      <c r="G12">
        <v>2</v>
      </c>
      <c r="H12">
        <v>2</v>
      </c>
      <c r="I12">
        <v>3</v>
      </c>
      <c r="J12">
        <v>4</v>
      </c>
      <c r="K12">
        <v>3</v>
      </c>
      <c r="L12">
        <v>3</v>
      </c>
    </row>
    <row r="13" spans="1:12">
      <c r="A13" t="s">
        <v>76</v>
      </c>
      <c r="B13">
        <v>103</v>
      </c>
      <c r="C13" t="s">
        <v>77</v>
      </c>
      <c r="D13" t="s">
        <v>67</v>
      </c>
      <c r="E13">
        <v>5</v>
      </c>
      <c r="F13">
        <v>5</v>
      </c>
      <c r="G13">
        <v>3</v>
      </c>
      <c r="H13">
        <v>2</v>
      </c>
      <c r="I13">
        <v>4</v>
      </c>
      <c r="J13">
        <v>5</v>
      </c>
      <c r="K13">
        <v>4</v>
      </c>
      <c r="L13">
        <v>3</v>
      </c>
    </row>
    <row r="15" spans="1:12">
      <c r="A15" t="s">
        <v>60</v>
      </c>
      <c r="B15">
        <v>105</v>
      </c>
      <c r="C15" t="s">
        <v>38</v>
      </c>
      <c r="D15" t="s">
        <v>61</v>
      </c>
      <c r="E15">
        <v>4</v>
      </c>
      <c r="F15">
        <v>4</v>
      </c>
      <c r="G15">
        <v>3</v>
      </c>
      <c r="H15">
        <v>3</v>
      </c>
      <c r="I15">
        <v>3</v>
      </c>
      <c r="J15">
        <v>4</v>
      </c>
      <c r="K15">
        <v>3</v>
      </c>
      <c r="L15">
        <v>3</v>
      </c>
    </row>
    <row r="16" spans="1:12">
      <c r="A16" t="s">
        <v>62</v>
      </c>
      <c r="B16">
        <v>105</v>
      </c>
      <c r="C16" t="s">
        <v>41</v>
      </c>
      <c r="D16" t="s">
        <v>42</v>
      </c>
      <c r="E16">
        <v>4</v>
      </c>
      <c r="F16">
        <v>4</v>
      </c>
      <c r="G16">
        <v>3</v>
      </c>
      <c r="H16">
        <v>3</v>
      </c>
      <c r="I16">
        <v>4</v>
      </c>
      <c r="J16">
        <v>4</v>
      </c>
      <c r="K16">
        <v>4</v>
      </c>
      <c r="L16">
        <v>3</v>
      </c>
    </row>
    <row r="17" spans="1:18">
      <c r="A17" t="s">
        <v>63</v>
      </c>
      <c r="B17">
        <v>105</v>
      </c>
      <c r="C17" t="s">
        <v>44</v>
      </c>
      <c r="D17" t="s">
        <v>45</v>
      </c>
      <c r="E17">
        <v>4</v>
      </c>
      <c r="F17">
        <v>4</v>
      </c>
      <c r="G17">
        <v>3</v>
      </c>
      <c r="H17">
        <v>3</v>
      </c>
      <c r="I17">
        <v>4</v>
      </c>
      <c r="J17">
        <v>4</v>
      </c>
      <c r="K17">
        <v>4</v>
      </c>
      <c r="L17">
        <v>4</v>
      </c>
    </row>
    <row r="18" spans="1:18">
      <c r="A18" t="s">
        <v>64</v>
      </c>
      <c r="B18">
        <v>105</v>
      </c>
      <c r="C18" t="s">
        <v>47</v>
      </c>
      <c r="D18" t="s">
        <v>48</v>
      </c>
      <c r="E18">
        <v>5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</row>
    <row r="19" spans="1:18">
      <c r="A19" t="s">
        <v>65</v>
      </c>
      <c r="B19">
        <v>105</v>
      </c>
      <c r="C19" t="s">
        <v>66</v>
      </c>
      <c r="D19" t="s">
        <v>67</v>
      </c>
      <c r="E19">
        <v>4</v>
      </c>
      <c r="F19">
        <v>4</v>
      </c>
      <c r="G19">
        <v>4</v>
      </c>
      <c r="H19">
        <v>3</v>
      </c>
      <c r="I19">
        <v>4</v>
      </c>
      <c r="J19">
        <v>4</v>
      </c>
      <c r="K19">
        <v>3</v>
      </c>
      <c r="L19">
        <v>3</v>
      </c>
    </row>
    <row r="21" spans="1:18">
      <c r="A21" t="s">
        <v>191</v>
      </c>
      <c r="B21">
        <v>107</v>
      </c>
      <c r="C21" t="s">
        <v>73</v>
      </c>
      <c r="D21" t="s">
        <v>39</v>
      </c>
      <c r="E21">
        <v>3</v>
      </c>
      <c r="F21">
        <v>1</v>
      </c>
      <c r="G21">
        <v>3</v>
      </c>
      <c r="H21">
        <v>1</v>
      </c>
      <c r="I21">
        <v>4</v>
      </c>
      <c r="J21">
        <v>3</v>
      </c>
      <c r="K21">
        <v>4</v>
      </c>
      <c r="L21">
        <v>3</v>
      </c>
    </row>
    <row r="22" spans="1:18">
      <c r="A22" t="s">
        <v>192</v>
      </c>
      <c r="B22">
        <v>107</v>
      </c>
      <c r="C22" t="s">
        <v>84</v>
      </c>
      <c r="D22" t="s">
        <v>42</v>
      </c>
      <c r="E22">
        <v>4</v>
      </c>
      <c r="F22">
        <v>3</v>
      </c>
      <c r="G22">
        <v>4</v>
      </c>
      <c r="H22">
        <v>2</v>
      </c>
      <c r="I22">
        <v>4</v>
      </c>
      <c r="J22">
        <v>3</v>
      </c>
      <c r="K22">
        <v>3</v>
      </c>
      <c r="L22">
        <v>4</v>
      </c>
    </row>
    <row r="23" spans="1:18">
      <c r="A23" t="s">
        <v>193</v>
      </c>
      <c r="B23">
        <v>107</v>
      </c>
      <c r="C23" t="s">
        <v>77</v>
      </c>
      <c r="D23" t="s">
        <v>45</v>
      </c>
      <c r="E23">
        <v>4</v>
      </c>
      <c r="F23">
        <v>3</v>
      </c>
      <c r="G23">
        <v>3</v>
      </c>
      <c r="H23">
        <v>1</v>
      </c>
      <c r="I23">
        <v>4</v>
      </c>
      <c r="J23">
        <v>4</v>
      </c>
      <c r="K23">
        <v>3</v>
      </c>
      <c r="L23">
        <v>2</v>
      </c>
    </row>
    <row r="24" spans="1:18">
      <c r="A24" t="s">
        <v>194</v>
      </c>
      <c r="B24">
        <v>107</v>
      </c>
      <c r="C24" t="s">
        <v>188</v>
      </c>
      <c r="D24" t="s">
        <v>48</v>
      </c>
      <c r="E24">
        <v>5</v>
      </c>
      <c r="F24">
        <v>4</v>
      </c>
      <c r="G24">
        <v>4</v>
      </c>
      <c r="H24">
        <v>2</v>
      </c>
      <c r="I24">
        <v>5</v>
      </c>
      <c r="J24">
        <v>4</v>
      </c>
      <c r="K24">
        <v>3</v>
      </c>
      <c r="L24">
        <v>3</v>
      </c>
    </row>
    <row r="25" spans="1:18">
      <c r="A25" t="s">
        <v>195</v>
      </c>
      <c r="B25">
        <v>107</v>
      </c>
      <c r="C25" t="s">
        <v>190</v>
      </c>
      <c r="D25" t="s">
        <v>67</v>
      </c>
      <c r="E25">
        <v>4</v>
      </c>
      <c r="F25">
        <v>4</v>
      </c>
      <c r="G25">
        <v>3</v>
      </c>
      <c r="H25">
        <v>1</v>
      </c>
      <c r="I25">
        <v>4</v>
      </c>
      <c r="J25">
        <v>4</v>
      </c>
      <c r="K25">
        <v>4</v>
      </c>
      <c r="L25">
        <v>3</v>
      </c>
    </row>
    <row r="27" spans="1:18">
      <c r="A27" s="1" t="s">
        <v>205</v>
      </c>
      <c r="B27" s="1">
        <v>111</v>
      </c>
      <c r="C27" s="1" t="s">
        <v>206</v>
      </c>
      <c r="D27" s="1" t="s">
        <v>39</v>
      </c>
      <c r="E27" s="1">
        <v>4</v>
      </c>
      <c r="F27" s="1">
        <v>5</v>
      </c>
      <c r="G27" s="1">
        <v>1</v>
      </c>
      <c r="H27" s="1">
        <v>1</v>
      </c>
      <c r="I27" s="1">
        <v>4</v>
      </c>
      <c r="J27" s="1">
        <v>4</v>
      </c>
      <c r="K27" s="1">
        <v>3</v>
      </c>
      <c r="L27" s="1">
        <v>1</v>
      </c>
      <c r="M27" s="1"/>
      <c r="N27" s="1"/>
      <c r="O27" s="1"/>
      <c r="P27" s="1"/>
      <c r="Q27" s="1"/>
      <c r="R27" s="1"/>
    </row>
    <row r="28" spans="1:18">
      <c r="A28" s="1" t="s">
        <v>207</v>
      </c>
      <c r="B28" s="1">
        <v>111</v>
      </c>
      <c r="C28" s="1" t="s">
        <v>208</v>
      </c>
      <c r="D28" s="1" t="s">
        <v>42</v>
      </c>
      <c r="E28" s="1">
        <v>5</v>
      </c>
      <c r="F28" s="1">
        <v>5</v>
      </c>
      <c r="G28" s="1">
        <v>2</v>
      </c>
      <c r="H28" s="1">
        <v>1</v>
      </c>
      <c r="I28" s="1">
        <v>3</v>
      </c>
      <c r="J28" s="1">
        <v>4</v>
      </c>
      <c r="K28" s="1">
        <v>3</v>
      </c>
      <c r="L28" s="1">
        <v>1</v>
      </c>
      <c r="M28" s="1"/>
      <c r="N28" s="1"/>
      <c r="O28" s="1"/>
      <c r="P28" s="1"/>
      <c r="Q28" s="1"/>
      <c r="R28" s="1"/>
    </row>
    <row r="29" spans="1:18">
      <c r="A29" s="1" t="s">
        <v>209</v>
      </c>
      <c r="B29" s="1">
        <v>111</v>
      </c>
      <c r="C29" s="1" t="s">
        <v>210</v>
      </c>
      <c r="D29" s="1" t="s">
        <v>45</v>
      </c>
      <c r="E29" s="1">
        <v>4</v>
      </c>
      <c r="F29" s="1">
        <v>5</v>
      </c>
      <c r="G29" s="1">
        <v>1</v>
      </c>
      <c r="H29" s="1">
        <v>2</v>
      </c>
      <c r="I29" s="1">
        <v>4</v>
      </c>
      <c r="J29" s="1">
        <v>5</v>
      </c>
      <c r="K29" s="1">
        <v>3</v>
      </c>
      <c r="L29" s="1">
        <v>1</v>
      </c>
      <c r="M29" s="1"/>
      <c r="N29" s="1"/>
      <c r="O29" s="1"/>
      <c r="P29" s="1"/>
      <c r="Q29" s="1"/>
      <c r="R29" s="1"/>
    </row>
    <row r="30" spans="1:18">
      <c r="A30" s="1" t="s">
        <v>211</v>
      </c>
      <c r="B30" s="1">
        <v>111</v>
      </c>
      <c r="C30" s="1" t="s">
        <v>212</v>
      </c>
      <c r="D30" s="1" t="s">
        <v>213</v>
      </c>
      <c r="E30" s="1">
        <v>5</v>
      </c>
      <c r="F30" s="1">
        <v>4</v>
      </c>
      <c r="G30" s="1">
        <v>1</v>
      </c>
      <c r="H30" s="1">
        <v>1</v>
      </c>
      <c r="I30" s="1">
        <v>3</v>
      </c>
      <c r="J30" s="1">
        <v>5</v>
      </c>
      <c r="K30" s="1">
        <v>4</v>
      </c>
      <c r="L30" s="1">
        <v>1</v>
      </c>
      <c r="M30" s="1"/>
      <c r="N30" s="1"/>
      <c r="O30" s="1"/>
      <c r="P30" s="1"/>
      <c r="Q30" s="1"/>
      <c r="R30" s="1"/>
    </row>
    <row r="31" spans="1:18">
      <c r="A31" s="1" t="s">
        <v>214</v>
      </c>
      <c r="B31" s="1">
        <v>111</v>
      </c>
      <c r="C31" s="1" t="s">
        <v>215</v>
      </c>
      <c r="D31" s="1" t="s">
        <v>67</v>
      </c>
      <c r="E31" s="1">
        <v>5</v>
      </c>
      <c r="F31" s="1">
        <v>5</v>
      </c>
      <c r="G31" s="1">
        <v>1</v>
      </c>
      <c r="H31" s="1">
        <v>1</v>
      </c>
      <c r="I31" s="1">
        <v>3</v>
      </c>
      <c r="J31" s="1">
        <v>5</v>
      </c>
      <c r="K31" s="1">
        <v>4</v>
      </c>
      <c r="L31" s="1">
        <v>1</v>
      </c>
      <c r="M31" s="1"/>
      <c r="N31" s="1"/>
      <c r="O31" s="1"/>
      <c r="P31" s="1"/>
      <c r="Q31" s="1"/>
      <c r="R31" s="1"/>
    </row>
    <row r="33" spans="1:18">
      <c r="A33" s="1" t="s">
        <v>216</v>
      </c>
      <c r="B33" s="1">
        <v>113</v>
      </c>
      <c r="C33" s="1" t="s">
        <v>217</v>
      </c>
      <c r="D33" s="1" t="s">
        <v>61</v>
      </c>
      <c r="E33" s="1">
        <v>3</v>
      </c>
      <c r="F33" s="1">
        <v>4</v>
      </c>
      <c r="G33" s="1">
        <v>1</v>
      </c>
      <c r="H33" s="1">
        <v>1</v>
      </c>
      <c r="I33" s="1">
        <v>3</v>
      </c>
      <c r="J33" s="1">
        <v>4</v>
      </c>
      <c r="K33" s="1">
        <v>2</v>
      </c>
      <c r="L33" s="1">
        <v>1</v>
      </c>
      <c r="M33" s="1"/>
      <c r="N33" s="1"/>
      <c r="O33" s="1"/>
      <c r="P33" s="1"/>
      <c r="Q33" s="1"/>
      <c r="R33" s="1"/>
    </row>
    <row r="34" spans="1:18">
      <c r="A34" s="1" t="s">
        <v>218</v>
      </c>
      <c r="B34" s="1">
        <v>113</v>
      </c>
      <c r="C34" s="1" t="s">
        <v>219</v>
      </c>
      <c r="D34" s="1" t="s">
        <v>42</v>
      </c>
      <c r="E34" s="1">
        <v>3</v>
      </c>
      <c r="F34" s="1">
        <v>4</v>
      </c>
      <c r="G34" s="1">
        <v>1</v>
      </c>
      <c r="H34" s="1">
        <v>1</v>
      </c>
      <c r="I34" s="1">
        <v>3</v>
      </c>
      <c r="J34" s="1">
        <v>3</v>
      </c>
      <c r="K34" s="1">
        <v>2</v>
      </c>
      <c r="L34" s="1">
        <v>1</v>
      </c>
      <c r="M34" s="1"/>
      <c r="N34" s="1"/>
      <c r="O34" s="1"/>
      <c r="P34" s="1"/>
      <c r="Q34" s="1"/>
      <c r="R34" s="1"/>
    </row>
    <row r="35" spans="1:18">
      <c r="A35" s="1" t="s">
        <v>220</v>
      </c>
      <c r="B35" s="1">
        <v>113</v>
      </c>
      <c r="C35" s="1" t="s">
        <v>221</v>
      </c>
      <c r="D35" s="1" t="s">
        <v>45</v>
      </c>
      <c r="E35" s="1">
        <v>3</v>
      </c>
      <c r="F35" s="1">
        <v>4</v>
      </c>
      <c r="G35" s="1">
        <v>1</v>
      </c>
      <c r="H35" s="1">
        <v>1</v>
      </c>
      <c r="I35" s="1">
        <v>3</v>
      </c>
      <c r="J35" s="1">
        <v>3</v>
      </c>
      <c r="K35" s="1">
        <v>2</v>
      </c>
      <c r="L35" s="1">
        <v>1</v>
      </c>
      <c r="M35" s="1"/>
      <c r="N35" s="1"/>
      <c r="O35" s="1"/>
      <c r="P35" s="1"/>
      <c r="Q35" s="1"/>
      <c r="R35" s="1"/>
    </row>
    <row r="36" spans="1:18">
      <c r="A36" s="1" t="s">
        <v>222</v>
      </c>
      <c r="B36" s="1">
        <v>113</v>
      </c>
      <c r="C36" s="1" t="s">
        <v>223</v>
      </c>
      <c r="D36" s="1" t="s">
        <v>48</v>
      </c>
      <c r="E36" s="1">
        <v>3</v>
      </c>
      <c r="F36" s="1">
        <v>4</v>
      </c>
      <c r="G36" s="1">
        <v>1</v>
      </c>
      <c r="H36" s="1">
        <v>1</v>
      </c>
      <c r="I36" s="1">
        <v>4</v>
      </c>
      <c r="J36" s="1">
        <v>4</v>
      </c>
      <c r="K36" s="1">
        <v>2</v>
      </c>
      <c r="L36" s="1">
        <v>1</v>
      </c>
      <c r="M36" s="1"/>
      <c r="N36" s="1"/>
      <c r="O36" s="1"/>
      <c r="P36" s="1"/>
      <c r="Q36" s="1"/>
      <c r="R36" s="1"/>
    </row>
    <row r="37" spans="1:18">
      <c r="A37" s="1" t="s">
        <v>224</v>
      </c>
      <c r="B37" s="1">
        <v>113</v>
      </c>
      <c r="C37" s="1" t="s">
        <v>225</v>
      </c>
      <c r="D37" s="1" t="s">
        <v>67</v>
      </c>
      <c r="E37" s="1">
        <v>3</v>
      </c>
      <c r="F37" s="1">
        <v>4</v>
      </c>
      <c r="G37" s="1">
        <v>1</v>
      </c>
      <c r="H37" s="1">
        <v>1</v>
      </c>
      <c r="I37" s="1">
        <v>4</v>
      </c>
      <c r="J37" s="1">
        <v>4</v>
      </c>
      <c r="K37" s="1">
        <v>2</v>
      </c>
      <c r="L37" s="1">
        <v>1</v>
      </c>
      <c r="M37" s="1"/>
      <c r="N37" s="1"/>
      <c r="O37" s="1"/>
      <c r="P37" s="1"/>
      <c r="Q37" s="1"/>
      <c r="R37" s="1"/>
    </row>
    <row r="39" spans="1:18">
      <c r="A39" s="1" t="s">
        <v>226</v>
      </c>
      <c r="B39" s="1">
        <v>115</v>
      </c>
      <c r="C39" s="1" t="s">
        <v>227</v>
      </c>
      <c r="D39" s="1" t="s">
        <v>39</v>
      </c>
      <c r="E39" s="1">
        <v>4</v>
      </c>
      <c r="F39" s="1">
        <v>2</v>
      </c>
      <c r="G39" s="1">
        <v>3</v>
      </c>
      <c r="H39" s="1">
        <v>2</v>
      </c>
      <c r="I39" s="1">
        <v>5</v>
      </c>
      <c r="J39" s="1">
        <v>4</v>
      </c>
      <c r="K39" s="1">
        <v>3</v>
      </c>
      <c r="L39" s="1">
        <v>1</v>
      </c>
      <c r="M39" s="1"/>
      <c r="N39" s="1"/>
      <c r="O39" s="1"/>
      <c r="P39" s="1"/>
      <c r="Q39" s="1"/>
      <c r="R39" s="1"/>
    </row>
    <row r="40" spans="1:18">
      <c r="A40" s="1" t="s">
        <v>228</v>
      </c>
      <c r="B40" s="1">
        <v>115</v>
      </c>
      <c r="C40" s="1" t="s">
        <v>215</v>
      </c>
      <c r="D40" s="1" t="s">
        <v>42</v>
      </c>
      <c r="E40" s="1">
        <v>5</v>
      </c>
      <c r="F40" s="1">
        <v>2</v>
      </c>
      <c r="G40" s="1">
        <v>4</v>
      </c>
      <c r="H40" s="1">
        <v>2</v>
      </c>
      <c r="I40" s="1">
        <v>5</v>
      </c>
      <c r="J40" s="1">
        <v>4</v>
      </c>
      <c r="K40" s="1">
        <v>2</v>
      </c>
      <c r="L40" s="1">
        <v>3</v>
      </c>
      <c r="M40" s="1"/>
      <c r="N40" s="1"/>
      <c r="O40" s="1"/>
      <c r="P40" s="1"/>
      <c r="Q40" s="1"/>
      <c r="R40" s="1"/>
    </row>
    <row r="41" spans="1:18">
      <c r="A41" s="1" t="s">
        <v>229</v>
      </c>
      <c r="B41" s="1">
        <v>115</v>
      </c>
      <c r="C41" s="1" t="s">
        <v>230</v>
      </c>
      <c r="D41" s="1" t="s">
        <v>45</v>
      </c>
      <c r="E41" s="1">
        <v>5</v>
      </c>
      <c r="F41" s="1">
        <v>2</v>
      </c>
      <c r="G41" s="1">
        <v>3</v>
      </c>
      <c r="H41" s="1">
        <v>1</v>
      </c>
      <c r="I41" s="1">
        <v>5</v>
      </c>
      <c r="J41" s="1">
        <v>4</v>
      </c>
      <c r="K41" s="1">
        <v>4</v>
      </c>
      <c r="L41" s="1">
        <v>2</v>
      </c>
      <c r="M41" s="1"/>
      <c r="N41" s="1"/>
      <c r="O41" s="1"/>
      <c r="P41" s="1"/>
      <c r="Q41" s="1"/>
      <c r="R41" s="1"/>
    </row>
    <row r="42" spans="1:18">
      <c r="A42" s="1" t="s">
        <v>231</v>
      </c>
      <c r="B42" s="1">
        <v>115</v>
      </c>
      <c r="C42" s="1" t="s">
        <v>232</v>
      </c>
      <c r="D42" s="1" t="s">
        <v>213</v>
      </c>
      <c r="E42" s="1">
        <v>5</v>
      </c>
      <c r="F42" s="1">
        <v>1</v>
      </c>
      <c r="G42" s="1">
        <v>3</v>
      </c>
      <c r="H42" s="1">
        <v>2</v>
      </c>
      <c r="I42" s="1">
        <v>4</v>
      </c>
      <c r="J42" s="1">
        <v>4</v>
      </c>
      <c r="K42" s="1">
        <v>3</v>
      </c>
      <c r="L42" s="1">
        <v>2</v>
      </c>
      <c r="M42" s="1"/>
      <c r="N42" s="1"/>
      <c r="O42" s="1"/>
      <c r="P42" s="1"/>
      <c r="Q42" s="1"/>
      <c r="R42" s="1"/>
    </row>
    <row r="43" spans="1:18">
      <c r="A43" s="1" t="s">
        <v>233</v>
      </c>
      <c r="B43" s="1">
        <v>115</v>
      </c>
      <c r="C43" s="1" t="s">
        <v>232</v>
      </c>
      <c r="D43" s="1" t="s">
        <v>67</v>
      </c>
      <c r="E43" s="1">
        <v>5</v>
      </c>
      <c r="F43" s="1">
        <v>1</v>
      </c>
      <c r="G43" s="1">
        <v>3</v>
      </c>
      <c r="H43" s="1">
        <v>2</v>
      </c>
      <c r="I43" s="1">
        <v>5</v>
      </c>
      <c r="J43" s="1">
        <v>4</v>
      </c>
      <c r="K43" s="1">
        <v>3</v>
      </c>
      <c r="L43" s="1">
        <v>2</v>
      </c>
      <c r="M43" s="1"/>
      <c r="N43" s="1"/>
      <c r="O43" s="1"/>
      <c r="P43" s="1"/>
      <c r="Q43" s="1"/>
      <c r="R43" s="1"/>
    </row>
    <row r="45" spans="1:18">
      <c r="A45" s="1" t="s">
        <v>393</v>
      </c>
      <c r="B45" s="1">
        <v>117</v>
      </c>
      <c r="C45" s="1" t="s">
        <v>352</v>
      </c>
      <c r="D45" s="1">
        <v>1</v>
      </c>
      <c r="E45" s="1">
        <v>3</v>
      </c>
      <c r="F45" s="1">
        <v>3</v>
      </c>
      <c r="G45" s="1">
        <v>1</v>
      </c>
      <c r="H45" s="1">
        <v>1</v>
      </c>
      <c r="I45" s="1">
        <v>3</v>
      </c>
      <c r="J45" s="1">
        <v>3</v>
      </c>
      <c r="K45" s="1">
        <v>2</v>
      </c>
      <c r="L45" s="1">
        <v>1</v>
      </c>
      <c r="M45" s="1"/>
      <c r="N45" s="1"/>
      <c r="O45" s="1"/>
      <c r="P45" s="1"/>
      <c r="Q45" s="1"/>
      <c r="R45" s="1"/>
    </row>
    <row r="46" spans="1:18">
      <c r="A46" s="1" t="s">
        <v>394</v>
      </c>
      <c r="B46" s="1">
        <v>117</v>
      </c>
      <c r="C46" s="1" t="s">
        <v>395</v>
      </c>
      <c r="D46" s="1">
        <v>2</v>
      </c>
      <c r="E46" s="1">
        <v>2</v>
      </c>
      <c r="F46" s="1">
        <v>3</v>
      </c>
      <c r="G46" s="1">
        <v>1</v>
      </c>
      <c r="H46" s="1">
        <v>1</v>
      </c>
      <c r="I46" s="1">
        <v>2</v>
      </c>
      <c r="J46" s="1">
        <v>3</v>
      </c>
      <c r="K46" s="1">
        <v>1</v>
      </c>
      <c r="L46" s="1">
        <v>1</v>
      </c>
      <c r="M46" s="1"/>
      <c r="N46" s="1"/>
      <c r="O46" s="1"/>
      <c r="P46" s="1"/>
      <c r="Q46" s="1"/>
      <c r="R46" s="1"/>
    </row>
    <row r="47" spans="1:18">
      <c r="A47" s="1" t="s">
        <v>396</v>
      </c>
      <c r="B47" s="1">
        <v>117</v>
      </c>
      <c r="C47" s="1" t="s">
        <v>397</v>
      </c>
      <c r="D47" s="1">
        <v>3</v>
      </c>
      <c r="E47" s="1">
        <v>2</v>
      </c>
      <c r="F47" s="1">
        <v>3</v>
      </c>
      <c r="G47" s="1">
        <v>1</v>
      </c>
      <c r="H47" s="1">
        <v>1</v>
      </c>
      <c r="I47" s="1">
        <v>2</v>
      </c>
      <c r="J47" s="1">
        <v>2</v>
      </c>
      <c r="K47" s="1">
        <v>1</v>
      </c>
      <c r="L47" s="1">
        <v>1</v>
      </c>
      <c r="M47" s="1"/>
      <c r="N47" s="1"/>
      <c r="O47" s="1"/>
      <c r="P47" s="1"/>
      <c r="Q47" s="1"/>
      <c r="R47" s="1"/>
    </row>
    <row r="48" spans="1:18">
      <c r="A48" s="1" t="s">
        <v>398</v>
      </c>
      <c r="B48" s="1">
        <v>117</v>
      </c>
      <c r="C48" s="1" t="s">
        <v>399</v>
      </c>
      <c r="D48" s="1">
        <v>4</v>
      </c>
      <c r="E48" s="1">
        <v>3</v>
      </c>
      <c r="F48" s="1">
        <v>2</v>
      </c>
      <c r="G48" s="1">
        <v>1</v>
      </c>
      <c r="H48" s="1">
        <v>1</v>
      </c>
      <c r="I48" s="1">
        <v>3</v>
      </c>
      <c r="J48" s="1">
        <v>3</v>
      </c>
      <c r="K48" s="1">
        <v>1</v>
      </c>
      <c r="L48" s="1">
        <v>1</v>
      </c>
      <c r="M48" s="1"/>
      <c r="N48" s="1"/>
      <c r="O48" s="1"/>
      <c r="P48" s="1"/>
      <c r="Q48" s="1"/>
      <c r="R48" s="1"/>
    </row>
    <row r="49" spans="1:18">
      <c r="A49" s="1" t="s">
        <v>400</v>
      </c>
      <c r="B49" s="1">
        <v>117</v>
      </c>
      <c r="C49" s="1" t="s">
        <v>401</v>
      </c>
      <c r="D49" s="1" t="s">
        <v>67</v>
      </c>
      <c r="E49" s="1">
        <v>3</v>
      </c>
      <c r="F49" s="1">
        <v>2</v>
      </c>
      <c r="G49" s="1">
        <v>1</v>
      </c>
      <c r="H49" s="1">
        <v>1</v>
      </c>
      <c r="I49" s="1">
        <v>2</v>
      </c>
      <c r="J49" s="1">
        <v>3</v>
      </c>
      <c r="K49" s="1">
        <v>1</v>
      </c>
      <c r="L49" s="1">
        <v>1</v>
      </c>
      <c r="M49" s="1"/>
      <c r="N49" s="1"/>
      <c r="O49" s="1"/>
      <c r="P49" s="1"/>
      <c r="Q49" s="1"/>
      <c r="R49" s="1"/>
    </row>
    <row r="51" spans="1:18">
      <c r="A51" s="1" t="s">
        <v>402</v>
      </c>
      <c r="B51" s="1">
        <v>119</v>
      </c>
      <c r="C51" s="1" t="s">
        <v>367</v>
      </c>
      <c r="D51" s="1" t="s">
        <v>61</v>
      </c>
      <c r="E51" s="1">
        <v>3</v>
      </c>
      <c r="F51" s="1">
        <v>2</v>
      </c>
      <c r="G51" s="1">
        <v>1</v>
      </c>
      <c r="H51" s="1">
        <v>4</v>
      </c>
      <c r="I51" s="1">
        <v>1</v>
      </c>
      <c r="J51" s="1">
        <v>2</v>
      </c>
      <c r="K51" s="1">
        <v>1</v>
      </c>
      <c r="L51" s="1">
        <v>4</v>
      </c>
      <c r="M51" s="1"/>
      <c r="N51" s="1"/>
      <c r="O51" s="1"/>
      <c r="P51" s="1"/>
      <c r="Q51" s="1"/>
      <c r="R51" s="1"/>
    </row>
    <row r="52" spans="1:18">
      <c r="A52" s="1" t="s">
        <v>403</v>
      </c>
      <c r="B52" s="1">
        <v>119</v>
      </c>
      <c r="C52" s="1" t="s">
        <v>404</v>
      </c>
      <c r="D52" s="1">
        <v>2</v>
      </c>
      <c r="E52" s="1">
        <v>3</v>
      </c>
      <c r="F52" s="1">
        <v>2</v>
      </c>
      <c r="G52" s="1">
        <v>1</v>
      </c>
      <c r="H52" s="1">
        <v>5</v>
      </c>
      <c r="I52" s="1">
        <v>5</v>
      </c>
      <c r="J52" s="1">
        <v>2</v>
      </c>
      <c r="K52" s="1">
        <v>1</v>
      </c>
      <c r="L52" s="1">
        <v>5</v>
      </c>
      <c r="M52" s="1"/>
      <c r="N52" s="1"/>
      <c r="O52" s="1"/>
      <c r="P52" s="1"/>
      <c r="Q52" s="1"/>
      <c r="R52" s="1"/>
    </row>
    <row r="53" spans="1:18">
      <c r="A53" s="1" t="s">
        <v>405</v>
      </c>
      <c r="B53" s="1">
        <v>119</v>
      </c>
      <c r="C53" s="1" t="s">
        <v>406</v>
      </c>
      <c r="D53" s="1">
        <v>3</v>
      </c>
      <c r="E53" s="1">
        <v>3</v>
      </c>
      <c r="F53" s="1">
        <v>2</v>
      </c>
      <c r="G53" s="1">
        <v>1</v>
      </c>
      <c r="H53" s="1">
        <v>5</v>
      </c>
      <c r="I53" s="1">
        <v>3</v>
      </c>
      <c r="J53" s="1">
        <v>1</v>
      </c>
      <c r="K53" s="1">
        <v>1</v>
      </c>
      <c r="L53" s="1">
        <v>5</v>
      </c>
      <c r="M53" s="1"/>
      <c r="N53" s="1"/>
      <c r="O53" s="1"/>
      <c r="P53" s="1"/>
      <c r="Q53" s="1"/>
      <c r="R53" s="1"/>
    </row>
    <row r="54" spans="1:18">
      <c r="A54" s="1" t="s">
        <v>407</v>
      </c>
      <c r="B54" s="1">
        <v>119</v>
      </c>
      <c r="C54" s="1" t="s">
        <v>408</v>
      </c>
      <c r="D54" s="1">
        <v>4</v>
      </c>
      <c r="E54" s="1">
        <v>1</v>
      </c>
      <c r="F54" s="1">
        <v>1</v>
      </c>
      <c r="G54" s="1">
        <v>1</v>
      </c>
      <c r="H54" s="1">
        <v>5</v>
      </c>
      <c r="I54" s="1">
        <v>3</v>
      </c>
      <c r="J54" s="1">
        <v>1</v>
      </c>
      <c r="K54" s="1">
        <v>1</v>
      </c>
      <c r="L54" s="1">
        <v>5</v>
      </c>
      <c r="M54" s="1"/>
      <c r="N54" s="1"/>
      <c r="O54" s="1"/>
      <c r="P54" s="1"/>
      <c r="Q54" s="1"/>
      <c r="R54" s="1"/>
    </row>
    <row r="55" spans="1:18">
      <c r="A55" s="1" t="s">
        <v>409</v>
      </c>
      <c r="B55" s="1">
        <v>119</v>
      </c>
      <c r="C55" s="1" t="s">
        <v>410</v>
      </c>
      <c r="D55" s="1" t="s">
        <v>67</v>
      </c>
      <c r="E55" s="1">
        <v>1</v>
      </c>
      <c r="F55" s="1">
        <v>1</v>
      </c>
      <c r="G55" s="1">
        <v>1</v>
      </c>
      <c r="H55" s="1">
        <v>5</v>
      </c>
      <c r="I55" s="1">
        <v>3</v>
      </c>
      <c r="J55" s="1">
        <v>1</v>
      </c>
      <c r="K55" s="1">
        <v>1</v>
      </c>
      <c r="L55" s="1">
        <v>5</v>
      </c>
      <c r="M55" s="1"/>
      <c r="N55" s="1"/>
      <c r="O55" s="1"/>
      <c r="P55" s="1"/>
      <c r="Q55" s="1"/>
      <c r="R55" s="1"/>
    </row>
    <row r="57" spans="1:18">
      <c r="A57" s="1" t="s">
        <v>411</v>
      </c>
      <c r="B57" s="1">
        <v>123</v>
      </c>
      <c r="C57" s="1" t="s">
        <v>412</v>
      </c>
      <c r="D57" s="1">
        <v>1</v>
      </c>
      <c r="E57" s="1">
        <v>4</v>
      </c>
      <c r="F57" s="1">
        <v>4</v>
      </c>
      <c r="G57" s="1">
        <v>2</v>
      </c>
      <c r="H57" s="1">
        <v>1</v>
      </c>
      <c r="I57" s="1">
        <v>4</v>
      </c>
      <c r="J57" s="1">
        <v>4</v>
      </c>
      <c r="K57" s="1">
        <v>3</v>
      </c>
      <c r="L57" s="1">
        <v>2</v>
      </c>
      <c r="M57" s="1"/>
      <c r="N57" s="1"/>
      <c r="O57" s="1"/>
      <c r="P57" s="1"/>
      <c r="Q57" s="1"/>
      <c r="R57" s="1"/>
    </row>
    <row r="58" spans="1:18">
      <c r="A58" s="1" t="s">
        <v>413</v>
      </c>
      <c r="B58" s="1">
        <v>123</v>
      </c>
      <c r="C58" s="1" t="s">
        <v>414</v>
      </c>
      <c r="D58" s="1">
        <v>2</v>
      </c>
      <c r="E58" s="1">
        <v>4</v>
      </c>
      <c r="F58" s="1">
        <v>4</v>
      </c>
      <c r="G58" s="1">
        <v>2</v>
      </c>
      <c r="H58" s="1">
        <v>1</v>
      </c>
      <c r="I58" s="1">
        <v>4</v>
      </c>
      <c r="J58" s="1">
        <v>3</v>
      </c>
      <c r="K58" s="1">
        <v>2</v>
      </c>
      <c r="L58" s="1">
        <v>3</v>
      </c>
      <c r="M58" s="1"/>
      <c r="N58" s="1"/>
      <c r="O58" s="1"/>
      <c r="P58" s="1"/>
      <c r="Q58" s="1"/>
      <c r="R58" s="1"/>
    </row>
    <row r="59" spans="1:18">
      <c r="A59" s="1" t="s">
        <v>415</v>
      </c>
      <c r="B59" s="1">
        <v>123</v>
      </c>
      <c r="C59" s="1" t="s">
        <v>416</v>
      </c>
      <c r="D59" s="1">
        <v>3</v>
      </c>
      <c r="E59" s="1">
        <v>4</v>
      </c>
      <c r="F59" s="1">
        <v>3</v>
      </c>
      <c r="G59" s="1">
        <v>2</v>
      </c>
      <c r="H59" s="1">
        <v>1</v>
      </c>
      <c r="I59" s="1">
        <v>4</v>
      </c>
      <c r="J59" s="1">
        <v>3</v>
      </c>
      <c r="K59" s="1">
        <v>2</v>
      </c>
      <c r="L59" s="1">
        <v>2</v>
      </c>
      <c r="M59" s="1"/>
      <c r="N59" s="1"/>
      <c r="O59" s="1"/>
      <c r="P59" s="1"/>
      <c r="Q59" s="1"/>
      <c r="R59" s="1"/>
    </row>
    <row r="60" spans="1:18">
      <c r="A60" s="1" t="s">
        <v>417</v>
      </c>
      <c r="B60" s="1">
        <v>123</v>
      </c>
      <c r="C60" s="1" t="s">
        <v>418</v>
      </c>
      <c r="D60" s="1">
        <v>4</v>
      </c>
      <c r="E60" s="1">
        <v>4</v>
      </c>
      <c r="F60" s="1">
        <v>3</v>
      </c>
      <c r="G60" s="1">
        <v>2</v>
      </c>
      <c r="H60" s="1">
        <v>1</v>
      </c>
      <c r="I60" s="1">
        <v>2</v>
      </c>
      <c r="J60" s="1">
        <v>3</v>
      </c>
      <c r="K60" s="1">
        <v>2</v>
      </c>
      <c r="L60" s="1">
        <v>2</v>
      </c>
      <c r="M60" s="1"/>
      <c r="N60" s="1"/>
      <c r="O60" s="1"/>
      <c r="P60" s="1"/>
      <c r="Q60" s="1"/>
      <c r="R60" s="1"/>
    </row>
    <row r="61" spans="1:18">
      <c r="A61" s="1" t="s">
        <v>419</v>
      </c>
      <c r="B61" s="1">
        <v>123</v>
      </c>
      <c r="C61" s="1" t="s">
        <v>420</v>
      </c>
      <c r="D61" s="1" t="s">
        <v>67</v>
      </c>
      <c r="E61" s="1">
        <v>4</v>
      </c>
      <c r="F61" s="1">
        <v>2</v>
      </c>
      <c r="G61" s="1">
        <v>3</v>
      </c>
      <c r="H61" s="1">
        <v>1</v>
      </c>
      <c r="I61" s="1">
        <v>3</v>
      </c>
      <c r="J61" s="1">
        <v>3</v>
      </c>
      <c r="K61" s="1">
        <v>2</v>
      </c>
      <c r="L61" s="1">
        <v>2</v>
      </c>
      <c r="M61" s="1"/>
      <c r="N61" s="1"/>
      <c r="O61" s="1"/>
      <c r="P61" s="1"/>
      <c r="Q61" s="1"/>
      <c r="R61" s="1"/>
    </row>
    <row r="63" spans="1:18">
      <c r="A63" s="1" t="s">
        <v>421</v>
      </c>
      <c r="B63" s="1">
        <v>125</v>
      </c>
      <c r="C63" s="1" t="s">
        <v>406</v>
      </c>
      <c r="D63" s="1">
        <v>1</v>
      </c>
      <c r="E63" s="1">
        <v>3</v>
      </c>
      <c r="F63" s="1">
        <v>3</v>
      </c>
      <c r="G63" s="1">
        <v>2</v>
      </c>
      <c r="H63" s="1">
        <v>2</v>
      </c>
      <c r="I63" s="1">
        <v>4</v>
      </c>
      <c r="J63" s="1">
        <v>4</v>
      </c>
      <c r="K63" s="1">
        <v>2</v>
      </c>
      <c r="L63" s="1">
        <v>2</v>
      </c>
      <c r="M63" s="1"/>
      <c r="N63" s="1"/>
      <c r="O63" s="1"/>
      <c r="P63" s="1"/>
      <c r="Q63" s="1"/>
      <c r="R63" s="1"/>
    </row>
    <row r="64" spans="1:18">
      <c r="A64" s="1" t="s">
        <v>422</v>
      </c>
      <c r="B64" s="1">
        <v>125</v>
      </c>
      <c r="C64" s="1" t="s">
        <v>410</v>
      </c>
      <c r="D64" s="1">
        <v>2</v>
      </c>
      <c r="E64" s="1">
        <v>2</v>
      </c>
      <c r="F64" s="1">
        <v>3</v>
      </c>
      <c r="G64" s="1">
        <v>1</v>
      </c>
      <c r="H64" s="1">
        <v>1</v>
      </c>
      <c r="I64" s="1">
        <v>3</v>
      </c>
      <c r="J64" s="1">
        <v>3</v>
      </c>
      <c r="K64" s="1">
        <v>2</v>
      </c>
      <c r="L64" s="1">
        <v>1</v>
      </c>
      <c r="M64" s="1"/>
      <c r="N64" s="1"/>
      <c r="O64" s="1"/>
      <c r="P64" s="1"/>
      <c r="Q64" s="1"/>
      <c r="R64" s="1"/>
    </row>
    <row r="65" spans="1:18">
      <c r="A65" s="1" t="s">
        <v>423</v>
      </c>
      <c r="B65" s="1">
        <v>125</v>
      </c>
      <c r="C65" s="1" t="s">
        <v>390</v>
      </c>
      <c r="D65" s="1">
        <v>3</v>
      </c>
      <c r="E65" s="1">
        <v>2</v>
      </c>
      <c r="F65" s="1">
        <v>3</v>
      </c>
      <c r="G65" s="1">
        <v>1</v>
      </c>
      <c r="H65" s="1">
        <v>1</v>
      </c>
      <c r="I65" s="1">
        <v>2</v>
      </c>
      <c r="J65" s="1">
        <v>3</v>
      </c>
      <c r="K65" s="1">
        <v>1</v>
      </c>
      <c r="L65" s="1">
        <v>2</v>
      </c>
      <c r="M65" s="1"/>
      <c r="N65" s="1"/>
      <c r="O65" s="1"/>
      <c r="P65" s="1"/>
      <c r="Q65" s="1"/>
      <c r="R65" s="1"/>
    </row>
    <row r="66" spans="1:18">
      <c r="A66" s="1" t="s">
        <v>424</v>
      </c>
      <c r="B66" s="1">
        <v>125</v>
      </c>
      <c r="C66" s="1" t="s">
        <v>425</v>
      </c>
      <c r="D66" s="1">
        <v>4</v>
      </c>
      <c r="E66" s="1">
        <v>3</v>
      </c>
      <c r="F66" s="1">
        <v>2</v>
      </c>
      <c r="G66" s="1">
        <v>1</v>
      </c>
      <c r="H66" s="1">
        <v>1</v>
      </c>
      <c r="I66" s="1">
        <v>1</v>
      </c>
      <c r="J66" s="1">
        <v>3</v>
      </c>
      <c r="K66" s="1">
        <v>1</v>
      </c>
      <c r="L66" s="1">
        <v>1</v>
      </c>
      <c r="M66" s="1"/>
      <c r="N66" s="1"/>
      <c r="O66" s="1"/>
      <c r="P66" s="1"/>
      <c r="Q66" s="1"/>
      <c r="R66" s="1"/>
    </row>
    <row r="67" spans="1:18">
      <c r="A67" s="1" t="s">
        <v>426</v>
      </c>
      <c r="B67" s="1">
        <v>125</v>
      </c>
      <c r="C67" s="1" t="s">
        <v>427</v>
      </c>
      <c r="D67" s="1" t="s">
        <v>67</v>
      </c>
      <c r="E67" s="1">
        <v>1</v>
      </c>
      <c r="F67" s="1">
        <v>3</v>
      </c>
      <c r="G67" s="1">
        <v>1</v>
      </c>
      <c r="H67" s="1">
        <v>1</v>
      </c>
      <c r="I67" s="1">
        <v>2</v>
      </c>
      <c r="J67" s="1">
        <v>3</v>
      </c>
      <c r="K67" s="1">
        <v>1</v>
      </c>
      <c r="L67" s="1">
        <v>2</v>
      </c>
      <c r="M67" s="1"/>
      <c r="N67" s="1"/>
      <c r="O67" s="1"/>
      <c r="P67" s="1"/>
      <c r="Q67" s="1"/>
      <c r="R67" s="1"/>
    </row>
    <row r="69" spans="1:18">
      <c r="E69">
        <f>AVERAGE(E2:E67)</f>
        <v>3.5357142857142856</v>
      </c>
      <c r="F69">
        <f t="shared" ref="F69:L69" si="0">AVERAGE(F2:F67)</f>
        <v>3.3035714285714284</v>
      </c>
      <c r="G69">
        <f t="shared" si="0"/>
        <v>2.125</v>
      </c>
      <c r="H69">
        <f t="shared" si="0"/>
        <v>1.9464285714285714</v>
      </c>
      <c r="I69">
        <f t="shared" si="0"/>
        <v>3.4464285714285716</v>
      </c>
      <c r="J69">
        <f t="shared" si="0"/>
        <v>3.5535714285714284</v>
      </c>
      <c r="K69">
        <f t="shared" si="0"/>
        <v>2.5535714285714284</v>
      </c>
      <c r="L69">
        <f t="shared" si="0"/>
        <v>2.3214285714285716</v>
      </c>
    </row>
    <row r="70" spans="1:18">
      <c r="E70" t="s">
        <v>316</v>
      </c>
      <c r="F70" t="s">
        <v>314</v>
      </c>
      <c r="G70" t="s">
        <v>313</v>
      </c>
      <c r="H70" t="s">
        <v>315</v>
      </c>
      <c r="I70" t="s">
        <v>316</v>
      </c>
      <c r="J70" t="s">
        <v>314</v>
      </c>
      <c r="K70" t="s">
        <v>313</v>
      </c>
      <c r="L70" t="s">
        <v>315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opLeftCell="A46" zoomScale="120" zoomScaleNormal="120" zoomScalePageLayoutView="120" workbookViewId="0">
      <selection activeCell="K61" sqref="K61"/>
    </sheetView>
  </sheetViews>
  <sheetFormatPr defaultColWidth="11" defaultRowHeight="15.75"/>
  <cols>
    <col min="1" max="1" width="24.25" customWidth="1"/>
  </cols>
  <sheetData>
    <row r="1" spans="1:12"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</row>
    <row r="2" spans="1:12">
      <c r="A2" t="s">
        <v>37</v>
      </c>
      <c r="B2">
        <v>102</v>
      </c>
      <c r="C2" t="s">
        <v>38</v>
      </c>
      <c r="D2" t="s">
        <v>39</v>
      </c>
      <c r="E2">
        <v>4</v>
      </c>
      <c r="F2">
        <v>4</v>
      </c>
      <c r="G2">
        <v>3</v>
      </c>
      <c r="H2">
        <v>2</v>
      </c>
      <c r="I2">
        <v>4</v>
      </c>
      <c r="J2">
        <v>3</v>
      </c>
      <c r="K2">
        <v>2</v>
      </c>
      <c r="L2">
        <v>2</v>
      </c>
    </row>
    <row r="3" spans="1:12">
      <c r="A3" t="s">
        <v>40</v>
      </c>
      <c r="B3">
        <v>102</v>
      </c>
      <c r="C3" t="s">
        <v>41</v>
      </c>
      <c r="D3" t="s">
        <v>42</v>
      </c>
      <c r="E3">
        <v>4</v>
      </c>
      <c r="F3">
        <v>4</v>
      </c>
      <c r="G3">
        <v>2</v>
      </c>
      <c r="H3">
        <v>2</v>
      </c>
      <c r="I3">
        <v>4</v>
      </c>
      <c r="J3">
        <v>4</v>
      </c>
      <c r="K3">
        <v>2</v>
      </c>
      <c r="L3">
        <v>2</v>
      </c>
    </row>
    <row r="4" spans="1:12">
      <c r="A4" t="s">
        <v>43</v>
      </c>
      <c r="B4">
        <v>102</v>
      </c>
      <c r="C4" t="s">
        <v>44</v>
      </c>
      <c r="D4" t="s">
        <v>45</v>
      </c>
      <c r="E4">
        <v>4</v>
      </c>
      <c r="F4">
        <v>4</v>
      </c>
      <c r="G4">
        <v>2</v>
      </c>
      <c r="H4">
        <v>2</v>
      </c>
      <c r="I4">
        <v>4</v>
      </c>
      <c r="J4">
        <v>4</v>
      </c>
      <c r="K4">
        <v>2</v>
      </c>
      <c r="L4">
        <v>2</v>
      </c>
    </row>
    <row r="5" spans="1:12">
      <c r="A5" t="s">
        <v>46</v>
      </c>
      <c r="B5">
        <v>102</v>
      </c>
      <c r="C5" t="s">
        <v>47</v>
      </c>
      <c r="D5" t="s">
        <v>48</v>
      </c>
      <c r="E5">
        <v>4</v>
      </c>
      <c r="F5">
        <v>4</v>
      </c>
      <c r="G5">
        <v>2</v>
      </c>
      <c r="H5">
        <v>2</v>
      </c>
      <c r="I5">
        <v>4</v>
      </c>
      <c r="J5">
        <v>4</v>
      </c>
      <c r="K5">
        <v>2</v>
      </c>
      <c r="L5">
        <v>2</v>
      </c>
    </row>
    <row r="6" spans="1:12">
      <c r="A6" t="s">
        <v>49</v>
      </c>
      <c r="B6">
        <v>102</v>
      </c>
      <c r="C6" t="s">
        <v>50</v>
      </c>
      <c r="D6" t="s">
        <v>51</v>
      </c>
      <c r="E6">
        <v>4</v>
      </c>
      <c r="F6">
        <v>4</v>
      </c>
      <c r="G6">
        <v>2</v>
      </c>
      <c r="H6">
        <v>2</v>
      </c>
      <c r="I6">
        <v>4</v>
      </c>
      <c r="J6">
        <v>4</v>
      </c>
      <c r="K6">
        <v>2</v>
      </c>
      <c r="L6">
        <v>2</v>
      </c>
    </row>
    <row r="8" spans="1:12">
      <c r="A8" t="s">
        <v>184</v>
      </c>
      <c r="B8">
        <v>104</v>
      </c>
      <c r="C8" t="s">
        <v>73</v>
      </c>
      <c r="D8" t="s">
        <v>39</v>
      </c>
      <c r="E8">
        <v>3</v>
      </c>
      <c r="F8">
        <v>4</v>
      </c>
      <c r="G8">
        <v>3</v>
      </c>
      <c r="H8">
        <v>2</v>
      </c>
      <c r="I8">
        <v>4</v>
      </c>
      <c r="J8">
        <v>5</v>
      </c>
      <c r="K8">
        <v>3</v>
      </c>
      <c r="L8">
        <v>2</v>
      </c>
    </row>
    <row r="9" spans="1:12">
      <c r="A9" t="s">
        <v>185</v>
      </c>
      <c r="B9">
        <v>104</v>
      </c>
      <c r="C9" t="s">
        <v>84</v>
      </c>
      <c r="D9" t="s">
        <v>42</v>
      </c>
      <c r="E9">
        <v>3</v>
      </c>
      <c r="F9">
        <v>4</v>
      </c>
      <c r="G9">
        <v>3</v>
      </c>
      <c r="H9">
        <v>3</v>
      </c>
      <c r="I9">
        <v>4</v>
      </c>
      <c r="J9">
        <v>5</v>
      </c>
      <c r="K9">
        <v>3</v>
      </c>
      <c r="L9">
        <v>2</v>
      </c>
    </row>
    <row r="10" spans="1:12">
      <c r="A10" t="s">
        <v>186</v>
      </c>
      <c r="B10">
        <v>104</v>
      </c>
      <c r="C10" t="s">
        <v>77</v>
      </c>
      <c r="D10" t="s">
        <v>45</v>
      </c>
      <c r="E10">
        <v>3</v>
      </c>
      <c r="F10">
        <v>5</v>
      </c>
      <c r="G10">
        <v>3</v>
      </c>
      <c r="H10">
        <v>2</v>
      </c>
      <c r="I10">
        <v>4</v>
      </c>
      <c r="J10">
        <v>5</v>
      </c>
      <c r="K10">
        <v>4</v>
      </c>
      <c r="L10">
        <v>3</v>
      </c>
    </row>
    <row r="11" spans="1:12">
      <c r="A11" t="s">
        <v>187</v>
      </c>
      <c r="B11">
        <v>104</v>
      </c>
      <c r="C11" t="s">
        <v>188</v>
      </c>
      <c r="D11" t="s">
        <v>48</v>
      </c>
      <c r="E11">
        <v>3</v>
      </c>
      <c r="F11">
        <v>4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12">
      <c r="A12" t="s">
        <v>189</v>
      </c>
      <c r="B12">
        <v>104</v>
      </c>
      <c r="C12" t="s">
        <v>190</v>
      </c>
      <c r="D12" t="s">
        <v>67</v>
      </c>
      <c r="E12">
        <v>4</v>
      </c>
      <c r="F12">
        <v>4</v>
      </c>
      <c r="G12">
        <v>3</v>
      </c>
      <c r="H12">
        <v>3</v>
      </c>
      <c r="I12">
        <v>3</v>
      </c>
      <c r="J12">
        <v>5</v>
      </c>
      <c r="K12">
        <v>3</v>
      </c>
      <c r="L12">
        <v>2</v>
      </c>
    </row>
    <row r="14" spans="1:12">
      <c r="A14" t="s">
        <v>78</v>
      </c>
      <c r="B14">
        <v>106</v>
      </c>
      <c r="C14" t="s">
        <v>50</v>
      </c>
      <c r="D14" t="s">
        <v>39</v>
      </c>
      <c r="E14">
        <v>5</v>
      </c>
      <c r="F14">
        <v>5</v>
      </c>
      <c r="G14">
        <v>3</v>
      </c>
      <c r="H14">
        <v>4</v>
      </c>
      <c r="I14">
        <v>5</v>
      </c>
      <c r="J14">
        <v>3</v>
      </c>
      <c r="K14">
        <v>2</v>
      </c>
      <c r="L14">
        <v>4</v>
      </c>
    </row>
    <row r="15" spans="1:12">
      <c r="A15" t="s">
        <v>79</v>
      </c>
      <c r="B15">
        <v>106</v>
      </c>
      <c r="C15" t="s">
        <v>80</v>
      </c>
      <c r="D15" t="s">
        <v>42</v>
      </c>
      <c r="E15">
        <v>4</v>
      </c>
      <c r="F15">
        <v>4</v>
      </c>
      <c r="G15">
        <v>2</v>
      </c>
      <c r="H15">
        <v>4</v>
      </c>
      <c r="I15">
        <v>5</v>
      </c>
      <c r="J15">
        <v>4</v>
      </c>
      <c r="K15">
        <v>4</v>
      </c>
      <c r="L15">
        <v>4</v>
      </c>
    </row>
    <row r="16" spans="1:12">
      <c r="A16" t="s">
        <v>81</v>
      </c>
      <c r="B16">
        <v>106</v>
      </c>
      <c r="C16" t="s">
        <v>82</v>
      </c>
      <c r="D16" t="s">
        <v>45</v>
      </c>
      <c r="E16">
        <v>4</v>
      </c>
      <c r="F16">
        <v>4</v>
      </c>
      <c r="G16">
        <v>2</v>
      </c>
      <c r="H16">
        <v>3</v>
      </c>
      <c r="I16">
        <v>4</v>
      </c>
      <c r="J16">
        <v>5</v>
      </c>
      <c r="K16">
        <v>3</v>
      </c>
      <c r="L16">
        <v>4</v>
      </c>
    </row>
    <row r="17" spans="1:18">
      <c r="A17" t="s">
        <v>83</v>
      </c>
      <c r="B17">
        <v>106</v>
      </c>
      <c r="C17" t="s">
        <v>84</v>
      </c>
      <c r="D17" t="s">
        <v>48</v>
      </c>
      <c r="E17">
        <v>2</v>
      </c>
      <c r="F17">
        <v>4</v>
      </c>
      <c r="G17">
        <v>3</v>
      </c>
      <c r="H17">
        <v>3</v>
      </c>
      <c r="I17">
        <v>4</v>
      </c>
      <c r="J17">
        <v>4</v>
      </c>
      <c r="K17">
        <v>2</v>
      </c>
      <c r="L17">
        <v>4</v>
      </c>
    </row>
    <row r="18" spans="1:18">
      <c r="A18" t="s">
        <v>85</v>
      </c>
      <c r="B18">
        <v>106</v>
      </c>
      <c r="C18" t="s">
        <v>86</v>
      </c>
      <c r="D18" t="s">
        <v>67</v>
      </c>
      <c r="E18">
        <v>4</v>
      </c>
      <c r="F18">
        <v>5</v>
      </c>
      <c r="G18">
        <v>2</v>
      </c>
      <c r="H18">
        <v>3</v>
      </c>
      <c r="I18">
        <v>5</v>
      </c>
      <c r="J18">
        <v>4</v>
      </c>
      <c r="K18">
        <v>3</v>
      </c>
      <c r="L18">
        <v>3</v>
      </c>
    </row>
    <row r="20" spans="1:18">
      <c r="A20" s="1" t="s">
        <v>234</v>
      </c>
      <c r="B20" s="1">
        <v>108</v>
      </c>
      <c r="C20" s="1" t="s">
        <v>235</v>
      </c>
      <c r="D20" s="1" t="s">
        <v>39</v>
      </c>
      <c r="E20" s="1">
        <v>3</v>
      </c>
      <c r="F20" s="1">
        <v>4</v>
      </c>
      <c r="G20" s="1">
        <v>3</v>
      </c>
      <c r="H20" s="1">
        <v>2</v>
      </c>
      <c r="I20" s="1">
        <v>4</v>
      </c>
      <c r="J20" s="1">
        <v>4</v>
      </c>
      <c r="K20" s="1">
        <v>3</v>
      </c>
      <c r="L20" s="1">
        <v>1</v>
      </c>
      <c r="M20" s="1"/>
      <c r="N20" s="1"/>
      <c r="O20" s="1"/>
      <c r="P20" s="1"/>
      <c r="Q20" s="1"/>
      <c r="R20" s="1"/>
    </row>
    <row r="21" spans="1:18">
      <c r="A21" s="1" t="s">
        <v>236</v>
      </c>
      <c r="B21" s="1">
        <v>108</v>
      </c>
      <c r="C21" s="1" t="s">
        <v>237</v>
      </c>
      <c r="D21" s="1" t="s">
        <v>42</v>
      </c>
      <c r="E21" s="1">
        <v>4</v>
      </c>
      <c r="F21" s="1">
        <v>4</v>
      </c>
      <c r="G21" s="1">
        <v>3</v>
      </c>
      <c r="H21" s="1">
        <v>2</v>
      </c>
      <c r="I21" s="1">
        <v>3</v>
      </c>
      <c r="J21" s="1">
        <v>4</v>
      </c>
      <c r="K21" s="1">
        <v>3</v>
      </c>
      <c r="L21" s="1">
        <v>1</v>
      </c>
      <c r="M21" s="1"/>
      <c r="N21" s="1"/>
      <c r="O21" s="1"/>
      <c r="P21" s="1"/>
      <c r="Q21" s="1"/>
      <c r="R21" s="1"/>
    </row>
    <row r="22" spans="1:18">
      <c r="A22" s="1" t="s">
        <v>238</v>
      </c>
      <c r="B22" s="1">
        <v>108</v>
      </c>
      <c r="C22" s="1" t="s">
        <v>239</v>
      </c>
      <c r="D22" s="1" t="s">
        <v>45</v>
      </c>
      <c r="E22" s="1">
        <v>3</v>
      </c>
      <c r="F22" s="1">
        <v>4</v>
      </c>
      <c r="G22" s="1">
        <v>3</v>
      </c>
      <c r="H22" s="1">
        <v>2</v>
      </c>
      <c r="I22" s="1">
        <v>4</v>
      </c>
      <c r="J22" s="1">
        <v>4</v>
      </c>
      <c r="K22" s="1">
        <v>3</v>
      </c>
      <c r="L22" s="1">
        <v>1</v>
      </c>
      <c r="M22" s="1"/>
      <c r="N22" s="1"/>
      <c r="O22" s="1"/>
      <c r="P22" s="1"/>
      <c r="Q22" s="1"/>
      <c r="R22" s="1"/>
    </row>
    <row r="23" spans="1:18">
      <c r="A23" s="1" t="s">
        <v>240</v>
      </c>
      <c r="B23" s="1">
        <v>108</v>
      </c>
      <c r="C23" s="1" t="s">
        <v>241</v>
      </c>
      <c r="D23" s="1" t="s">
        <v>48</v>
      </c>
      <c r="E23" s="1">
        <v>3</v>
      </c>
      <c r="F23" s="1">
        <v>4</v>
      </c>
      <c r="G23" s="1">
        <v>3</v>
      </c>
      <c r="H23" s="1">
        <v>2</v>
      </c>
      <c r="I23" s="1">
        <v>3</v>
      </c>
      <c r="J23" s="1">
        <v>4</v>
      </c>
      <c r="K23" s="1">
        <v>3</v>
      </c>
      <c r="L23" s="1">
        <v>1</v>
      </c>
      <c r="M23" s="1"/>
      <c r="N23" s="1"/>
      <c r="O23" s="1"/>
      <c r="P23" s="1"/>
      <c r="Q23" s="1"/>
      <c r="R23" s="1"/>
    </row>
    <row r="24" spans="1:18">
      <c r="A24" s="1" t="s">
        <v>242</v>
      </c>
      <c r="B24" s="1">
        <v>108</v>
      </c>
      <c r="C24" s="1" t="s">
        <v>221</v>
      </c>
      <c r="D24" s="1" t="s">
        <v>67</v>
      </c>
      <c r="E24" s="1">
        <v>3</v>
      </c>
      <c r="F24" s="1">
        <v>4</v>
      </c>
      <c r="G24" s="1">
        <v>3</v>
      </c>
      <c r="H24" s="1">
        <v>2</v>
      </c>
      <c r="I24" s="1">
        <v>3</v>
      </c>
      <c r="J24" s="1">
        <v>4</v>
      </c>
      <c r="K24" s="1">
        <v>3</v>
      </c>
      <c r="L24" s="1">
        <v>1</v>
      </c>
      <c r="M24" s="1"/>
      <c r="N24" s="1"/>
      <c r="O24" s="1"/>
      <c r="P24" s="1"/>
      <c r="Q24" s="1"/>
      <c r="R24" s="1"/>
    </row>
    <row r="26" spans="1:18">
      <c r="A26" s="1" t="s">
        <v>243</v>
      </c>
      <c r="B26" s="1">
        <v>110</v>
      </c>
      <c r="C26" s="1" t="s">
        <v>244</v>
      </c>
      <c r="D26" s="1" t="s">
        <v>39</v>
      </c>
      <c r="E26" s="1">
        <v>3</v>
      </c>
      <c r="F26" s="1">
        <v>5</v>
      </c>
      <c r="G26" s="1">
        <v>4</v>
      </c>
      <c r="H26" s="1">
        <v>1</v>
      </c>
      <c r="I26" s="1">
        <v>5</v>
      </c>
      <c r="J26" s="1">
        <v>5</v>
      </c>
      <c r="K26" s="1">
        <v>1</v>
      </c>
      <c r="L26" s="1">
        <v>1</v>
      </c>
      <c r="M26" s="1"/>
      <c r="N26" s="1"/>
      <c r="O26" s="1"/>
      <c r="P26" s="1"/>
      <c r="Q26" s="1"/>
      <c r="R26" s="1"/>
    </row>
    <row r="27" spans="1:18">
      <c r="A27" s="1" t="s">
        <v>245</v>
      </c>
      <c r="B27" s="1">
        <v>110</v>
      </c>
      <c r="C27" s="1" t="s">
        <v>246</v>
      </c>
      <c r="D27" s="1" t="s">
        <v>42</v>
      </c>
      <c r="E27" s="1">
        <v>4</v>
      </c>
      <c r="F27" s="1">
        <v>4</v>
      </c>
      <c r="G27" s="1">
        <v>4</v>
      </c>
      <c r="H27" s="1">
        <v>2</v>
      </c>
      <c r="I27" s="1">
        <v>5</v>
      </c>
      <c r="J27" s="1">
        <v>5</v>
      </c>
      <c r="K27" s="1">
        <v>3</v>
      </c>
      <c r="L27" s="1">
        <v>1</v>
      </c>
      <c r="M27" s="1"/>
      <c r="N27" s="1"/>
      <c r="O27" s="1"/>
      <c r="P27" s="1"/>
      <c r="Q27" s="1"/>
      <c r="R27" s="1"/>
    </row>
    <row r="28" spans="1:18">
      <c r="A28" s="1" t="s">
        <v>247</v>
      </c>
      <c r="B28" s="1">
        <v>110</v>
      </c>
      <c r="C28" s="1" t="s">
        <v>248</v>
      </c>
      <c r="D28" s="1" t="s">
        <v>45</v>
      </c>
      <c r="E28" s="1">
        <v>5</v>
      </c>
      <c r="F28" s="1">
        <v>5</v>
      </c>
      <c r="G28" s="1">
        <v>4</v>
      </c>
      <c r="H28" s="1">
        <v>2</v>
      </c>
      <c r="I28" s="1">
        <v>5</v>
      </c>
      <c r="J28" s="1">
        <v>5</v>
      </c>
      <c r="K28" s="1">
        <v>4</v>
      </c>
      <c r="L28" s="1">
        <v>1</v>
      </c>
      <c r="M28" s="1"/>
      <c r="N28" s="1"/>
      <c r="O28" s="1"/>
      <c r="P28" s="1"/>
      <c r="Q28" s="1"/>
      <c r="R28" s="1"/>
    </row>
    <row r="29" spans="1:18">
      <c r="A29" s="1" t="s">
        <v>249</v>
      </c>
      <c r="B29" s="1">
        <v>110</v>
      </c>
      <c r="C29" s="1" t="s">
        <v>217</v>
      </c>
      <c r="D29" s="1" t="s">
        <v>213</v>
      </c>
      <c r="E29" s="1">
        <v>5</v>
      </c>
      <c r="F29" s="1">
        <v>5</v>
      </c>
      <c r="G29" s="1">
        <v>4</v>
      </c>
      <c r="H29" s="1">
        <v>3</v>
      </c>
      <c r="I29" s="1">
        <v>5</v>
      </c>
      <c r="J29" s="1">
        <v>5</v>
      </c>
      <c r="K29" s="1">
        <v>4</v>
      </c>
      <c r="L29" s="1">
        <v>1</v>
      </c>
      <c r="M29" s="1"/>
      <c r="N29" s="1"/>
      <c r="O29" s="1"/>
      <c r="P29" s="1"/>
      <c r="Q29" s="1"/>
      <c r="R29" s="1"/>
    </row>
    <row r="30" spans="1:18">
      <c r="A30" s="1" t="s">
        <v>250</v>
      </c>
      <c r="B30" s="1">
        <v>110</v>
      </c>
      <c r="C30" s="1" t="s">
        <v>219</v>
      </c>
      <c r="D30" s="1" t="s">
        <v>67</v>
      </c>
      <c r="E30" s="1">
        <v>5</v>
      </c>
      <c r="F30" s="1">
        <v>4</v>
      </c>
      <c r="G30" s="1">
        <v>4</v>
      </c>
      <c r="H30" s="1">
        <v>2</v>
      </c>
      <c r="I30" s="1">
        <v>5</v>
      </c>
      <c r="J30" s="1">
        <v>5</v>
      </c>
      <c r="K30" s="1">
        <v>3</v>
      </c>
      <c r="L30" s="1">
        <v>1</v>
      </c>
      <c r="M30" s="1"/>
      <c r="N30" s="1"/>
      <c r="O30" s="1"/>
      <c r="P30" s="1"/>
      <c r="Q30" s="1"/>
      <c r="R30" s="1"/>
    </row>
    <row r="32" spans="1:18">
      <c r="A32" s="1" t="s">
        <v>251</v>
      </c>
      <c r="B32" s="1">
        <v>112</v>
      </c>
      <c r="C32" s="1" t="s">
        <v>252</v>
      </c>
      <c r="D32" s="1" t="s">
        <v>39</v>
      </c>
      <c r="E32" s="1">
        <v>5</v>
      </c>
      <c r="F32" s="1">
        <v>5</v>
      </c>
      <c r="G32" s="1">
        <v>3</v>
      </c>
      <c r="H32" s="1">
        <v>2</v>
      </c>
      <c r="I32" s="1">
        <v>5</v>
      </c>
      <c r="J32" s="1">
        <v>5</v>
      </c>
      <c r="K32" s="1">
        <v>4</v>
      </c>
      <c r="L32" s="1">
        <v>3</v>
      </c>
      <c r="M32" s="1"/>
      <c r="N32" s="1"/>
      <c r="O32" s="1"/>
      <c r="P32" s="1"/>
      <c r="Q32" s="1"/>
      <c r="R32" s="1"/>
    </row>
    <row r="33" spans="1:18">
      <c r="A33" s="1" t="s">
        <v>253</v>
      </c>
      <c r="B33" s="1">
        <v>112</v>
      </c>
      <c r="C33" s="1" t="s">
        <v>246</v>
      </c>
      <c r="D33" s="1" t="s">
        <v>254</v>
      </c>
      <c r="E33" s="1">
        <v>4</v>
      </c>
      <c r="F33" s="1">
        <v>5</v>
      </c>
      <c r="G33" s="1">
        <v>4</v>
      </c>
      <c r="H33" s="1">
        <v>3</v>
      </c>
      <c r="I33" s="1">
        <v>5</v>
      </c>
      <c r="J33" s="1">
        <v>5</v>
      </c>
      <c r="K33" s="1">
        <v>4</v>
      </c>
      <c r="L33" s="1">
        <v>3</v>
      </c>
      <c r="M33" s="1"/>
      <c r="N33" s="1"/>
      <c r="O33" s="1"/>
      <c r="P33" s="1"/>
      <c r="Q33" s="1"/>
      <c r="R33" s="1"/>
    </row>
    <row r="34" spans="1:18">
      <c r="A34" s="1" t="s">
        <v>255</v>
      </c>
      <c r="B34" s="1">
        <v>112</v>
      </c>
      <c r="C34" s="1" t="s">
        <v>248</v>
      </c>
      <c r="D34" s="1" t="s">
        <v>45</v>
      </c>
      <c r="E34" s="1">
        <v>5</v>
      </c>
      <c r="F34" s="1">
        <v>5</v>
      </c>
      <c r="G34" s="1">
        <v>4</v>
      </c>
      <c r="H34" s="1">
        <v>4</v>
      </c>
      <c r="I34" s="1">
        <v>5</v>
      </c>
      <c r="J34" s="1">
        <v>5</v>
      </c>
      <c r="K34" s="1">
        <v>4</v>
      </c>
      <c r="L34" s="1">
        <v>4</v>
      </c>
      <c r="M34" s="1"/>
      <c r="N34" s="1"/>
      <c r="O34" s="1"/>
      <c r="P34" s="1"/>
      <c r="Q34" s="1"/>
      <c r="R34" s="1"/>
    </row>
    <row r="35" spans="1:18">
      <c r="A35" s="1" t="s">
        <v>256</v>
      </c>
      <c r="B35" s="1">
        <v>112</v>
      </c>
      <c r="C35" s="1" t="s">
        <v>219</v>
      </c>
      <c r="D35" s="1" t="s">
        <v>48</v>
      </c>
      <c r="E35" s="1">
        <v>5</v>
      </c>
      <c r="F35" s="1">
        <v>5</v>
      </c>
      <c r="G35" s="1">
        <v>4</v>
      </c>
      <c r="H35" s="1">
        <v>3</v>
      </c>
      <c r="I35" s="1">
        <v>5</v>
      </c>
      <c r="J35" s="1">
        <v>5</v>
      </c>
      <c r="K35" s="1">
        <v>3</v>
      </c>
      <c r="L35" s="1">
        <v>3</v>
      </c>
      <c r="M35" s="1"/>
      <c r="N35" s="1"/>
      <c r="O35" s="1"/>
      <c r="P35" s="1"/>
      <c r="Q35" s="1"/>
      <c r="R35" s="1"/>
    </row>
    <row r="36" spans="1:18">
      <c r="A36" s="1" t="s">
        <v>257</v>
      </c>
      <c r="B36" s="1">
        <v>112</v>
      </c>
      <c r="C36" s="1" t="s">
        <v>258</v>
      </c>
      <c r="D36" s="1" t="s">
        <v>67</v>
      </c>
      <c r="E36" s="1">
        <v>4</v>
      </c>
      <c r="F36" s="1">
        <v>5</v>
      </c>
      <c r="G36" s="1">
        <v>4</v>
      </c>
      <c r="H36" s="1">
        <v>3</v>
      </c>
      <c r="I36" s="1">
        <v>5</v>
      </c>
      <c r="J36" s="1">
        <v>5</v>
      </c>
      <c r="K36" s="1">
        <v>4</v>
      </c>
      <c r="L36" s="1">
        <v>3</v>
      </c>
      <c r="M36" s="1"/>
      <c r="N36" s="1"/>
      <c r="O36" s="1"/>
      <c r="P36" s="1"/>
      <c r="Q36" s="1"/>
      <c r="R36" s="1"/>
    </row>
    <row r="38" spans="1:18">
      <c r="A38" s="1" t="s">
        <v>259</v>
      </c>
      <c r="B38" s="1">
        <v>114</v>
      </c>
      <c r="C38" s="1" t="s">
        <v>206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/>
      <c r="N38" s="1"/>
      <c r="O38" s="1"/>
      <c r="P38" s="1"/>
      <c r="Q38" s="1"/>
      <c r="R38" s="1"/>
    </row>
    <row r="39" spans="1:18">
      <c r="A39" s="1" t="s">
        <v>260</v>
      </c>
      <c r="B39" s="1">
        <v>114</v>
      </c>
      <c r="C39" s="1" t="s">
        <v>208</v>
      </c>
      <c r="D39" s="1">
        <v>2</v>
      </c>
      <c r="E39" s="1">
        <v>1</v>
      </c>
      <c r="F39" s="1">
        <v>1</v>
      </c>
      <c r="G39" s="1">
        <v>1</v>
      </c>
      <c r="H39" s="1">
        <v>1</v>
      </c>
      <c r="I39" s="1">
        <v>2</v>
      </c>
      <c r="J39" s="1">
        <v>2</v>
      </c>
      <c r="K39" s="1">
        <v>1</v>
      </c>
      <c r="L39" s="1">
        <v>1</v>
      </c>
      <c r="M39" s="1"/>
      <c r="N39" s="1"/>
      <c r="O39" s="1"/>
      <c r="P39" s="1"/>
      <c r="Q39" s="1"/>
      <c r="R39" s="1"/>
    </row>
    <row r="40" spans="1:18">
      <c r="A40" s="1" t="s">
        <v>261</v>
      </c>
      <c r="B40" s="1">
        <v>114</v>
      </c>
      <c r="C40" s="1" t="s">
        <v>210</v>
      </c>
      <c r="D40" s="1">
        <v>3</v>
      </c>
      <c r="E40" s="1">
        <v>1</v>
      </c>
      <c r="F40" s="1">
        <v>1</v>
      </c>
      <c r="G40" s="1">
        <v>1</v>
      </c>
      <c r="H40" s="1">
        <v>1</v>
      </c>
      <c r="I40" s="1">
        <v>2</v>
      </c>
      <c r="J40" s="1">
        <v>2</v>
      </c>
      <c r="K40" s="1">
        <v>1</v>
      </c>
      <c r="L40" s="1">
        <v>1</v>
      </c>
      <c r="M40" s="1"/>
      <c r="N40" s="1"/>
      <c r="O40" s="1"/>
      <c r="P40" s="1"/>
      <c r="Q40" s="1"/>
      <c r="R40" s="1"/>
    </row>
    <row r="41" spans="1:18">
      <c r="A41" s="1" t="s">
        <v>262</v>
      </c>
      <c r="B41" s="1">
        <v>114</v>
      </c>
      <c r="C41" s="1" t="s">
        <v>212</v>
      </c>
      <c r="D41" s="1" t="s">
        <v>48</v>
      </c>
      <c r="E41" s="1">
        <v>1</v>
      </c>
      <c r="F41" s="1">
        <v>1</v>
      </c>
      <c r="G41" s="1">
        <v>1</v>
      </c>
      <c r="H41" s="1">
        <v>1</v>
      </c>
      <c r="I41" s="1">
        <v>2</v>
      </c>
      <c r="J41" s="1">
        <v>2</v>
      </c>
      <c r="K41" s="1">
        <v>1</v>
      </c>
      <c r="L41" s="1">
        <v>1</v>
      </c>
      <c r="M41" s="1"/>
      <c r="N41" s="1"/>
      <c r="O41" s="1"/>
      <c r="P41" s="1"/>
      <c r="Q41" s="1"/>
      <c r="R41" s="1"/>
    </row>
    <row r="42" spans="1:18">
      <c r="A42" s="1" t="s">
        <v>263</v>
      </c>
      <c r="B42" s="1">
        <v>114</v>
      </c>
      <c r="C42" s="1" t="s">
        <v>227</v>
      </c>
      <c r="D42" s="1" t="s">
        <v>67</v>
      </c>
      <c r="E42" s="1">
        <v>1</v>
      </c>
      <c r="F42" s="1">
        <v>2</v>
      </c>
      <c r="G42" s="1">
        <v>1</v>
      </c>
      <c r="H42" s="1">
        <v>1</v>
      </c>
      <c r="I42" s="1">
        <v>3</v>
      </c>
      <c r="J42" s="1">
        <v>3</v>
      </c>
      <c r="K42" s="1">
        <v>1</v>
      </c>
      <c r="L42" s="1">
        <v>1</v>
      </c>
      <c r="M42" s="1"/>
      <c r="N42" s="1"/>
      <c r="O42" s="1"/>
      <c r="P42" s="1"/>
      <c r="Q42" s="1"/>
      <c r="R42" s="1"/>
    </row>
    <row r="44" spans="1:18">
      <c r="A44" s="1" t="s">
        <v>428</v>
      </c>
      <c r="B44" s="1">
        <v>116</v>
      </c>
      <c r="C44" s="1" t="s">
        <v>429</v>
      </c>
      <c r="D44" s="1" t="s">
        <v>61</v>
      </c>
      <c r="E44" s="1">
        <v>5</v>
      </c>
      <c r="F44" s="1">
        <v>4</v>
      </c>
      <c r="G44" s="1">
        <v>2</v>
      </c>
      <c r="H44" s="1">
        <v>1</v>
      </c>
      <c r="I44" s="1">
        <v>3</v>
      </c>
      <c r="J44" s="1">
        <v>3</v>
      </c>
      <c r="K44" s="1">
        <v>1</v>
      </c>
      <c r="L44" s="1">
        <v>1</v>
      </c>
      <c r="M44" s="1"/>
      <c r="N44" s="1"/>
      <c r="O44" s="1"/>
      <c r="P44" s="1"/>
      <c r="Q44" s="1"/>
      <c r="R44" s="1"/>
    </row>
    <row r="45" spans="1:18">
      <c r="A45" s="1" t="s">
        <v>430</v>
      </c>
      <c r="B45" s="1">
        <v>116</v>
      </c>
      <c r="C45" s="1" t="s">
        <v>431</v>
      </c>
      <c r="D45" s="1" t="s">
        <v>254</v>
      </c>
      <c r="E45" s="1">
        <v>3</v>
      </c>
      <c r="F45" s="1">
        <v>5</v>
      </c>
      <c r="G45" s="1">
        <v>2</v>
      </c>
      <c r="H45" s="1">
        <v>1</v>
      </c>
      <c r="I45" s="1">
        <v>2</v>
      </c>
      <c r="J45" s="1">
        <v>2</v>
      </c>
      <c r="K45" s="1">
        <v>2</v>
      </c>
      <c r="L45" s="1">
        <v>1</v>
      </c>
      <c r="M45" s="1"/>
      <c r="N45" s="1"/>
      <c r="O45" s="1"/>
      <c r="P45" s="1"/>
      <c r="Q45" s="1"/>
      <c r="R45" s="1"/>
    </row>
    <row r="46" spans="1:18">
      <c r="A46" s="1" t="s">
        <v>432</v>
      </c>
      <c r="B46" s="1">
        <v>116</v>
      </c>
      <c r="C46" s="1" t="s">
        <v>352</v>
      </c>
      <c r="D46" s="1" t="s">
        <v>433</v>
      </c>
      <c r="E46" s="1">
        <v>4</v>
      </c>
      <c r="F46" s="1">
        <v>5</v>
      </c>
      <c r="G46" s="1">
        <v>2</v>
      </c>
      <c r="H46" s="1">
        <v>1</v>
      </c>
      <c r="I46" s="1">
        <v>2</v>
      </c>
      <c r="J46" s="1">
        <v>2</v>
      </c>
      <c r="K46" s="1">
        <v>2</v>
      </c>
      <c r="L46" s="1">
        <v>1</v>
      </c>
      <c r="M46" s="1"/>
      <c r="N46" s="1"/>
      <c r="O46" s="1"/>
      <c r="P46" s="1"/>
      <c r="Q46" s="1"/>
      <c r="R46" s="1"/>
    </row>
    <row r="47" spans="1:18">
      <c r="A47" s="1" t="s">
        <v>434</v>
      </c>
      <c r="B47" s="1">
        <v>116</v>
      </c>
      <c r="C47" s="1" t="s">
        <v>435</v>
      </c>
      <c r="D47" s="1">
        <v>4</v>
      </c>
      <c r="E47" s="1">
        <v>4</v>
      </c>
      <c r="F47" s="1">
        <v>5</v>
      </c>
      <c r="G47" s="1">
        <v>2</v>
      </c>
      <c r="H47" s="1">
        <v>1</v>
      </c>
      <c r="I47" s="1">
        <v>3</v>
      </c>
      <c r="J47" s="1">
        <v>2</v>
      </c>
      <c r="K47" s="1">
        <v>2</v>
      </c>
      <c r="L47" s="1">
        <v>1</v>
      </c>
      <c r="M47" s="1"/>
      <c r="N47" s="1"/>
      <c r="O47" s="1"/>
      <c r="P47" s="1"/>
      <c r="Q47" s="1"/>
      <c r="R47" s="1"/>
    </row>
    <row r="48" spans="1:18">
      <c r="A48" s="1" t="s">
        <v>436</v>
      </c>
      <c r="B48" s="1">
        <v>116</v>
      </c>
      <c r="C48" s="1" t="s">
        <v>397</v>
      </c>
      <c r="D48" s="1" t="s">
        <v>67</v>
      </c>
      <c r="E48" s="1">
        <v>4</v>
      </c>
      <c r="F48" s="1">
        <v>5</v>
      </c>
      <c r="G48" s="1">
        <v>2</v>
      </c>
      <c r="H48" s="1">
        <v>1</v>
      </c>
      <c r="I48" s="1">
        <v>3</v>
      </c>
      <c r="J48" s="1">
        <v>2</v>
      </c>
      <c r="K48" s="1">
        <v>2</v>
      </c>
      <c r="L48" s="1">
        <v>1</v>
      </c>
      <c r="M48" s="1"/>
      <c r="N48" s="1"/>
      <c r="O48" s="1"/>
      <c r="P48" s="1"/>
      <c r="Q48" s="1"/>
      <c r="R48" s="1"/>
    </row>
    <row r="50" spans="1:18">
      <c r="A50" s="1" t="s">
        <v>437</v>
      </c>
      <c r="B50" s="1">
        <v>118</v>
      </c>
      <c r="C50" s="1" t="s">
        <v>438</v>
      </c>
      <c r="D50" s="1">
        <v>1</v>
      </c>
      <c r="E50" s="1">
        <v>3</v>
      </c>
      <c r="F50" s="1">
        <v>4</v>
      </c>
      <c r="G50" s="1">
        <v>1</v>
      </c>
      <c r="H50" s="1">
        <v>1</v>
      </c>
      <c r="I50" s="1">
        <v>2</v>
      </c>
      <c r="J50" s="1">
        <v>1</v>
      </c>
      <c r="K50" s="1">
        <v>1</v>
      </c>
      <c r="L50" s="1">
        <v>1</v>
      </c>
      <c r="M50" s="1"/>
      <c r="N50" s="1"/>
      <c r="O50" s="1"/>
      <c r="P50" s="1"/>
      <c r="Q50" s="1"/>
      <c r="R50" s="1"/>
    </row>
    <row r="51" spans="1:18">
      <c r="A51" s="1" t="s">
        <v>439</v>
      </c>
      <c r="B51" s="1">
        <v>118</v>
      </c>
      <c r="C51" s="1" t="s">
        <v>397</v>
      </c>
      <c r="D51" s="1">
        <v>2</v>
      </c>
      <c r="E51" s="1">
        <v>1</v>
      </c>
      <c r="F51" s="1">
        <v>5</v>
      </c>
      <c r="G51" s="1">
        <v>3</v>
      </c>
      <c r="H51" s="1">
        <v>1</v>
      </c>
      <c r="I51" s="1">
        <v>3</v>
      </c>
      <c r="J51" s="1">
        <v>3</v>
      </c>
      <c r="K51" s="1">
        <v>3</v>
      </c>
      <c r="L51" s="1">
        <v>1</v>
      </c>
      <c r="M51" s="1"/>
      <c r="N51" s="1"/>
      <c r="O51" s="1"/>
      <c r="P51" s="1"/>
      <c r="Q51" s="1"/>
      <c r="R51" s="1"/>
    </row>
    <row r="52" spans="1:18">
      <c r="A52" s="1" t="s">
        <v>440</v>
      </c>
      <c r="B52" s="1">
        <v>118</v>
      </c>
      <c r="C52" s="1" t="s">
        <v>441</v>
      </c>
      <c r="D52" s="1">
        <v>3</v>
      </c>
      <c r="E52" s="1">
        <v>3</v>
      </c>
      <c r="F52" s="1">
        <v>5</v>
      </c>
      <c r="G52" s="1">
        <v>1</v>
      </c>
      <c r="H52" s="1">
        <v>1</v>
      </c>
      <c r="I52" s="1">
        <v>3</v>
      </c>
      <c r="J52" s="1">
        <v>3</v>
      </c>
      <c r="K52" s="1">
        <v>3</v>
      </c>
      <c r="L52" s="1">
        <v>1</v>
      </c>
      <c r="M52" s="1"/>
      <c r="N52" s="1"/>
      <c r="O52" s="1"/>
      <c r="P52" s="1"/>
      <c r="Q52" s="1"/>
      <c r="R52" s="1"/>
    </row>
    <row r="53" spans="1:18">
      <c r="A53" s="1" t="s">
        <v>442</v>
      </c>
      <c r="B53" s="1">
        <v>118</v>
      </c>
      <c r="C53" s="1" t="s">
        <v>401</v>
      </c>
      <c r="D53" s="1" t="s">
        <v>48</v>
      </c>
      <c r="E53" s="1">
        <v>1</v>
      </c>
      <c r="F53" s="1">
        <v>5</v>
      </c>
      <c r="G53" s="1">
        <v>3</v>
      </c>
      <c r="H53" s="1">
        <v>1</v>
      </c>
      <c r="I53" s="1">
        <v>3</v>
      </c>
      <c r="J53" s="1">
        <v>4</v>
      </c>
      <c r="K53" s="1">
        <v>3</v>
      </c>
      <c r="L53" s="1">
        <v>1</v>
      </c>
      <c r="M53" s="1"/>
      <c r="N53" s="1"/>
      <c r="O53" s="1"/>
      <c r="P53" s="1"/>
      <c r="Q53" s="1"/>
      <c r="R53" s="1"/>
    </row>
    <row r="54" spans="1:18">
      <c r="A54" s="1" t="s">
        <v>443</v>
      </c>
      <c r="B54" s="1">
        <v>118</v>
      </c>
      <c r="C54" s="1" t="s">
        <v>444</v>
      </c>
      <c r="D54" s="1" t="s">
        <v>67</v>
      </c>
      <c r="E54" s="1">
        <v>2</v>
      </c>
      <c r="F54" s="1">
        <v>5</v>
      </c>
      <c r="G54" s="1">
        <v>3</v>
      </c>
      <c r="H54" s="1">
        <v>1</v>
      </c>
      <c r="I54" s="1">
        <v>3</v>
      </c>
      <c r="J54" s="1">
        <v>4</v>
      </c>
      <c r="K54" s="1">
        <v>3</v>
      </c>
      <c r="L54" s="1">
        <v>1</v>
      </c>
      <c r="M54" s="1"/>
      <c r="N54" s="1"/>
      <c r="O54" s="1"/>
      <c r="P54" s="1"/>
      <c r="Q54" s="1"/>
      <c r="R54" s="1"/>
    </row>
    <row r="56" spans="1:18">
      <c r="A56" s="1" t="s">
        <v>445</v>
      </c>
      <c r="B56" s="1">
        <v>120</v>
      </c>
      <c r="C56" s="1" t="s">
        <v>404</v>
      </c>
      <c r="D56" s="1">
        <v>1</v>
      </c>
      <c r="E56" s="1">
        <v>3</v>
      </c>
      <c r="F56" s="1">
        <v>4</v>
      </c>
      <c r="G56" s="1">
        <v>4</v>
      </c>
      <c r="H56" s="1">
        <v>3</v>
      </c>
      <c r="I56" s="1">
        <v>3</v>
      </c>
      <c r="J56" s="1">
        <v>3</v>
      </c>
      <c r="K56" s="1">
        <v>3</v>
      </c>
      <c r="L56" s="1">
        <v>3</v>
      </c>
      <c r="M56" s="1"/>
      <c r="N56" s="1"/>
      <c r="O56" s="1"/>
      <c r="P56" s="1"/>
      <c r="Q56" s="1"/>
      <c r="R56" s="1"/>
    </row>
    <row r="57" spans="1:18">
      <c r="A57" s="1" t="s">
        <v>446</v>
      </c>
      <c r="B57" s="1">
        <v>120</v>
      </c>
      <c r="C57" s="1" t="s">
        <v>408</v>
      </c>
      <c r="D57" s="1">
        <v>2</v>
      </c>
      <c r="E57" s="1">
        <v>2</v>
      </c>
      <c r="F57" s="1">
        <v>3</v>
      </c>
      <c r="G57" s="1">
        <v>3</v>
      </c>
      <c r="H57" s="1">
        <v>2</v>
      </c>
      <c r="I57" s="1">
        <v>3</v>
      </c>
      <c r="J57" s="1">
        <v>2</v>
      </c>
      <c r="K57" s="1">
        <v>3</v>
      </c>
      <c r="L57" s="1">
        <v>2</v>
      </c>
      <c r="M57" s="1"/>
      <c r="N57" s="1"/>
      <c r="O57" s="1"/>
      <c r="P57" s="1"/>
      <c r="Q57" s="1"/>
      <c r="R57" s="1"/>
    </row>
    <row r="58" spans="1:18">
      <c r="A58" s="1" t="s">
        <v>447</v>
      </c>
      <c r="B58" s="1">
        <v>120</v>
      </c>
      <c r="C58" s="1" t="s">
        <v>410</v>
      </c>
      <c r="D58" s="1">
        <v>3</v>
      </c>
      <c r="E58" s="1">
        <v>2</v>
      </c>
      <c r="F58" s="1">
        <v>4</v>
      </c>
      <c r="G58" s="1">
        <v>4</v>
      </c>
      <c r="H58" s="1">
        <v>2</v>
      </c>
      <c r="I58" s="1">
        <v>3</v>
      </c>
      <c r="J58" s="1">
        <v>2</v>
      </c>
      <c r="K58" s="1">
        <v>3</v>
      </c>
      <c r="L58" s="1">
        <v>2</v>
      </c>
      <c r="M58" s="1"/>
      <c r="N58" s="1"/>
      <c r="O58" s="1"/>
      <c r="P58" s="1"/>
      <c r="Q58" s="1"/>
      <c r="R58" s="1"/>
    </row>
    <row r="59" spans="1:18">
      <c r="A59" s="1" t="s">
        <v>448</v>
      </c>
      <c r="B59" s="1">
        <v>120</v>
      </c>
      <c r="C59" s="1" t="s">
        <v>449</v>
      </c>
      <c r="D59" s="1" t="s">
        <v>213</v>
      </c>
      <c r="E59" s="1">
        <v>2</v>
      </c>
      <c r="F59" s="1">
        <v>3</v>
      </c>
      <c r="G59" s="1">
        <v>3</v>
      </c>
      <c r="H59" s="1">
        <v>2</v>
      </c>
      <c r="I59" s="1">
        <v>3</v>
      </c>
      <c r="J59" s="1">
        <v>2</v>
      </c>
      <c r="K59" s="1">
        <v>3</v>
      </c>
      <c r="L59" s="1">
        <v>2</v>
      </c>
      <c r="M59" s="1"/>
      <c r="N59" s="1"/>
      <c r="O59" s="1"/>
      <c r="P59" s="1"/>
      <c r="Q59" s="1"/>
      <c r="R59" s="1"/>
    </row>
    <row r="60" spans="1:18">
      <c r="A60" s="1" t="s">
        <v>450</v>
      </c>
      <c r="B60" s="1">
        <v>120</v>
      </c>
      <c r="C60" s="1" t="s">
        <v>380</v>
      </c>
      <c r="D60" s="1" t="s">
        <v>67</v>
      </c>
      <c r="E60" s="1">
        <v>2</v>
      </c>
      <c r="F60" s="1">
        <v>3</v>
      </c>
      <c r="G60" s="1">
        <v>3</v>
      </c>
      <c r="H60" s="1">
        <v>2</v>
      </c>
      <c r="I60" s="1">
        <v>4</v>
      </c>
      <c r="J60" s="1">
        <v>2</v>
      </c>
      <c r="K60" s="1">
        <v>3</v>
      </c>
      <c r="L60" s="1">
        <v>2</v>
      </c>
      <c r="M60" s="1"/>
      <c r="N60" s="1"/>
      <c r="O60" s="1"/>
      <c r="P60" s="1"/>
      <c r="Q60" s="1"/>
      <c r="R60" s="1"/>
    </row>
    <row r="62" spans="1:18">
      <c r="A62" s="1" t="s">
        <v>451</v>
      </c>
      <c r="B62" s="1">
        <v>122</v>
      </c>
      <c r="C62" s="1" t="s">
        <v>362</v>
      </c>
      <c r="D62" s="1">
        <v>1</v>
      </c>
      <c r="E62" s="1">
        <v>3</v>
      </c>
      <c r="F62" s="1">
        <v>3</v>
      </c>
      <c r="G62" s="1">
        <v>2</v>
      </c>
      <c r="H62" s="1">
        <v>2</v>
      </c>
      <c r="I62" s="1">
        <v>2</v>
      </c>
      <c r="J62" s="1">
        <v>2</v>
      </c>
      <c r="K62" s="1">
        <v>1</v>
      </c>
      <c r="L62" s="1">
        <v>1</v>
      </c>
      <c r="M62" s="1"/>
      <c r="N62" s="1"/>
      <c r="O62" s="1"/>
      <c r="P62" s="1"/>
      <c r="Q62" s="1"/>
      <c r="R62" s="1"/>
    </row>
    <row r="63" spans="1:18">
      <c r="A63" s="1" t="s">
        <v>452</v>
      </c>
      <c r="B63" s="1">
        <v>122</v>
      </c>
      <c r="C63" s="1" t="s">
        <v>404</v>
      </c>
      <c r="D63" s="1">
        <v>2</v>
      </c>
      <c r="E63" s="1">
        <v>2</v>
      </c>
      <c r="F63" s="1">
        <v>4</v>
      </c>
      <c r="G63" s="1">
        <v>2</v>
      </c>
      <c r="H63" s="1">
        <v>2</v>
      </c>
      <c r="I63" s="1">
        <v>2</v>
      </c>
      <c r="J63" s="1">
        <v>3</v>
      </c>
      <c r="K63" s="1">
        <v>3</v>
      </c>
      <c r="L63" s="1">
        <v>2</v>
      </c>
      <c r="M63" s="1"/>
      <c r="N63" s="1"/>
      <c r="O63" s="1"/>
      <c r="P63" s="1"/>
      <c r="Q63" s="1"/>
      <c r="R63" s="1"/>
    </row>
    <row r="64" spans="1:18">
      <c r="A64" s="1" t="s">
        <v>453</v>
      </c>
      <c r="B64" s="1">
        <v>122</v>
      </c>
      <c r="C64" s="1" t="s">
        <v>408</v>
      </c>
      <c r="D64" s="1">
        <v>3</v>
      </c>
      <c r="E64" s="1">
        <v>3</v>
      </c>
      <c r="F64" s="1">
        <v>3</v>
      </c>
      <c r="G64" s="1">
        <v>2</v>
      </c>
      <c r="H64" s="1">
        <v>2</v>
      </c>
      <c r="I64" s="1">
        <v>2</v>
      </c>
      <c r="J64" s="1">
        <v>2</v>
      </c>
      <c r="K64" s="1">
        <v>3</v>
      </c>
      <c r="L64" s="1">
        <v>2</v>
      </c>
      <c r="M64" s="1"/>
      <c r="N64" s="1"/>
      <c r="O64" s="1"/>
      <c r="P64" s="1"/>
      <c r="Q64" s="1"/>
      <c r="R64" s="1"/>
    </row>
    <row r="65" spans="1:18">
      <c r="A65" s="1" t="s">
        <v>454</v>
      </c>
      <c r="B65" s="1">
        <v>122</v>
      </c>
      <c r="C65" s="1" t="s">
        <v>449</v>
      </c>
      <c r="D65" s="1" t="s">
        <v>213</v>
      </c>
      <c r="E65" s="1">
        <v>3</v>
      </c>
      <c r="F65" s="1">
        <v>3</v>
      </c>
      <c r="G65" s="1">
        <v>3</v>
      </c>
      <c r="H65" s="1">
        <v>1</v>
      </c>
      <c r="I65" s="1">
        <v>2</v>
      </c>
      <c r="J65" s="1">
        <v>2</v>
      </c>
      <c r="K65" s="1">
        <v>2</v>
      </c>
      <c r="L65" s="1">
        <v>2</v>
      </c>
      <c r="M65" s="1"/>
      <c r="N65" s="1"/>
      <c r="O65" s="1"/>
      <c r="P65" s="1"/>
      <c r="Q65" s="1"/>
      <c r="R65" s="1"/>
    </row>
    <row r="66" spans="1:18">
      <c r="A66" s="1" t="s">
        <v>455</v>
      </c>
      <c r="B66" s="1">
        <v>122</v>
      </c>
      <c r="C66" s="1" t="s">
        <v>380</v>
      </c>
      <c r="D66" s="1" t="s">
        <v>67</v>
      </c>
      <c r="E66" s="1">
        <v>3</v>
      </c>
      <c r="F66" s="1">
        <v>3</v>
      </c>
      <c r="G66" s="1">
        <v>2</v>
      </c>
      <c r="H66" s="1">
        <v>1</v>
      </c>
      <c r="I66" s="1">
        <v>3</v>
      </c>
      <c r="J66" s="1">
        <v>3</v>
      </c>
      <c r="K66" s="1">
        <v>2</v>
      </c>
      <c r="L66" s="1">
        <v>2</v>
      </c>
      <c r="M66" s="1"/>
      <c r="N66" s="1"/>
      <c r="O66" s="1"/>
      <c r="P66" s="1"/>
      <c r="Q66" s="1"/>
      <c r="R66" s="1"/>
    </row>
    <row r="68" spans="1:18">
      <c r="A68" s="1" t="s">
        <v>456</v>
      </c>
      <c r="B68" s="1">
        <v>124</v>
      </c>
      <c r="C68" s="1" t="s">
        <v>425</v>
      </c>
      <c r="D68" s="1">
        <v>1</v>
      </c>
      <c r="E68" s="1">
        <v>3</v>
      </c>
      <c r="F68" s="1">
        <v>4</v>
      </c>
      <c r="G68" s="1">
        <v>4</v>
      </c>
      <c r="H68" s="1">
        <v>4</v>
      </c>
      <c r="I68" s="1">
        <v>3</v>
      </c>
      <c r="J68" s="1">
        <v>3</v>
      </c>
      <c r="K68" s="1">
        <v>4</v>
      </c>
      <c r="L68" s="1">
        <v>2</v>
      </c>
      <c r="M68" s="1"/>
      <c r="N68" s="1"/>
      <c r="O68" s="1"/>
      <c r="P68" s="1"/>
      <c r="Q68" s="1"/>
      <c r="R68" s="1"/>
    </row>
    <row r="69" spans="1:18">
      <c r="A69" s="1" t="s">
        <v>457</v>
      </c>
      <c r="B69" s="1">
        <v>124</v>
      </c>
      <c r="C69" s="1" t="s">
        <v>412</v>
      </c>
      <c r="D69" s="1">
        <v>2</v>
      </c>
      <c r="E69" s="1">
        <v>4</v>
      </c>
      <c r="F69" s="1">
        <v>4</v>
      </c>
      <c r="G69" s="1">
        <v>4</v>
      </c>
      <c r="H69" s="1">
        <v>3</v>
      </c>
      <c r="I69" s="1">
        <v>3</v>
      </c>
      <c r="J69" s="1">
        <v>3</v>
      </c>
      <c r="K69" s="1">
        <v>3</v>
      </c>
      <c r="L69" s="1">
        <v>3</v>
      </c>
      <c r="M69" s="1"/>
      <c r="N69" s="1"/>
      <c r="O69" s="1"/>
      <c r="P69" s="1"/>
      <c r="Q69" s="1"/>
      <c r="R69" s="1"/>
    </row>
    <row r="70" spans="1:18">
      <c r="A70" s="1" t="s">
        <v>458</v>
      </c>
      <c r="B70" s="1">
        <v>124</v>
      </c>
      <c r="C70" s="1" t="s">
        <v>459</v>
      </c>
      <c r="D70" s="1">
        <v>3</v>
      </c>
      <c r="E70" s="1">
        <v>4</v>
      </c>
      <c r="F70" s="1">
        <v>4</v>
      </c>
      <c r="G70" s="1">
        <v>3</v>
      </c>
      <c r="H70" s="1">
        <v>4</v>
      </c>
      <c r="I70" s="1">
        <v>4</v>
      </c>
      <c r="J70" s="1">
        <v>3</v>
      </c>
      <c r="K70" s="1">
        <v>3</v>
      </c>
      <c r="L70" s="1">
        <v>1</v>
      </c>
      <c r="M70" s="1"/>
      <c r="N70" s="1"/>
      <c r="O70" s="1"/>
      <c r="P70" s="1"/>
      <c r="Q70" s="1"/>
      <c r="R70" s="1"/>
    </row>
    <row r="71" spans="1:18">
      <c r="A71" s="1" t="s">
        <v>460</v>
      </c>
      <c r="B71" s="1">
        <v>124</v>
      </c>
      <c r="C71" s="1" t="s">
        <v>416</v>
      </c>
      <c r="D71" s="1">
        <v>4</v>
      </c>
      <c r="E71" s="1">
        <v>4</v>
      </c>
      <c r="F71" s="1">
        <v>4</v>
      </c>
      <c r="G71" s="1">
        <v>4</v>
      </c>
      <c r="H71" s="1">
        <v>4</v>
      </c>
      <c r="I71" s="1">
        <v>4</v>
      </c>
      <c r="J71" s="1">
        <v>3</v>
      </c>
      <c r="K71" s="1">
        <v>3</v>
      </c>
      <c r="L71" s="1">
        <v>1</v>
      </c>
      <c r="M71" s="1"/>
      <c r="N71" s="1"/>
      <c r="O71" s="1"/>
      <c r="P71" s="1"/>
      <c r="Q71" s="1"/>
      <c r="R71" s="1"/>
    </row>
    <row r="72" spans="1:18">
      <c r="A72" s="1" t="s">
        <v>461</v>
      </c>
      <c r="B72" s="1">
        <v>124</v>
      </c>
      <c r="C72" s="1" t="s">
        <v>462</v>
      </c>
      <c r="D72" s="1" t="s">
        <v>67</v>
      </c>
      <c r="E72" s="1">
        <v>5</v>
      </c>
      <c r="F72" s="1">
        <v>4</v>
      </c>
      <c r="G72" s="1">
        <v>4</v>
      </c>
      <c r="H72" s="1">
        <v>4</v>
      </c>
      <c r="I72" s="1">
        <v>4</v>
      </c>
      <c r="J72" s="1">
        <v>2</v>
      </c>
      <c r="K72" s="1">
        <v>2</v>
      </c>
      <c r="L72" s="1">
        <v>1</v>
      </c>
      <c r="M72" s="1"/>
      <c r="N72" s="1"/>
      <c r="O72" s="1"/>
      <c r="P72" s="1"/>
      <c r="Q72" s="1"/>
      <c r="R72" s="1"/>
    </row>
    <row r="74" spans="1:18">
      <c r="A74" s="1" t="s">
        <v>463</v>
      </c>
      <c r="B74" s="1">
        <v>126</v>
      </c>
      <c r="C74" s="1" t="s">
        <v>427</v>
      </c>
      <c r="D74" s="1">
        <v>1</v>
      </c>
      <c r="E74" s="1">
        <v>4</v>
      </c>
      <c r="F74" s="1">
        <v>3</v>
      </c>
      <c r="G74" s="1">
        <v>2</v>
      </c>
      <c r="H74" s="1">
        <v>1</v>
      </c>
      <c r="I74" s="1">
        <v>3</v>
      </c>
      <c r="J74" s="1">
        <v>3</v>
      </c>
      <c r="K74" s="1">
        <v>4</v>
      </c>
      <c r="L74" s="1">
        <v>1</v>
      </c>
      <c r="M74" s="1"/>
      <c r="N74" s="1"/>
      <c r="O74" s="1"/>
      <c r="P74" s="1"/>
      <c r="Q74" s="1"/>
      <c r="R74" s="1"/>
    </row>
    <row r="75" spans="1:18">
      <c r="A75" s="1" t="s">
        <v>464</v>
      </c>
      <c r="B75" s="1">
        <v>126</v>
      </c>
      <c r="C75" s="1" t="s">
        <v>459</v>
      </c>
      <c r="D75" s="1">
        <v>2</v>
      </c>
      <c r="E75" s="1">
        <v>3</v>
      </c>
      <c r="F75" s="1">
        <v>4</v>
      </c>
      <c r="G75" s="1">
        <v>3</v>
      </c>
      <c r="H75" s="1">
        <v>1</v>
      </c>
      <c r="I75" s="1">
        <v>3</v>
      </c>
      <c r="J75" s="1">
        <v>5</v>
      </c>
      <c r="K75" s="1">
        <v>3</v>
      </c>
      <c r="L75" s="1">
        <v>1</v>
      </c>
      <c r="M75" s="1"/>
      <c r="N75" s="1"/>
      <c r="O75" s="1"/>
      <c r="P75" s="1"/>
      <c r="Q75" s="1"/>
      <c r="R75" s="1"/>
    </row>
    <row r="76" spans="1:18">
      <c r="A76" s="1" t="s">
        <v>465</v>
      </c>
      <c r="B76" s="1">
        <v>126</v>
      </c>
      <c r="C76" s="1" t="s">
        <v>466</v>
      </c>
      <c r="D76" s="1">
        <v>3</v>
      </c>
      <c r="E76" s="1">
        <v>3</v>
      </c>
      <c r="F76" s="1">
        <v>4</v>
      </c>
      <c r="G76" s="1">
        <v>4</v>
      </c>
      <c r="H76" s="1">
        <v>1</v>
      </c>
      <c r="I76" s="1">
        <v>4</v>
      </c>
      <c r="J76" s="1">
        <v>4</v>
      </c>
      <c r="K76" s="1">
        <v>3</v>
      </c>
      <c r="L76" s="1">
        <v>1</v>
      </c>
      <c r="M76" s="1"/>
      <c r="N76" s="1"/>
      <c r="O76" s="1"/>
      <c r="P76" s="1"/>
      <c r="Q76" s="1"/>
      <c r="R76" s="1"/>
    </row>
    <row r="77" spans="1:18" ht="16.5" thickBot="1">
      <c r="A77" s="1" t="s">
        <v>467</v>
      </c>
      <c r="B77" s="1">
        <v>126</v>
      </c>
      <c r="C77" s="1" t="s">
        <v>468</v>
      </c>
      <c r="D77" s="1" t="s">
        <v>213</v>
      </c>
      <c r="E77" s="1">
        <v>4</v>
      </c>
      <c r="F77" s="1">
        <v>5</v>
      </c>
      <c r="G77" s="1">
        <v>4</v>
      </c>
      <c r="H77" s="1">
        <v>2</v>
      </c>
      <c r="I77" s="1">
        <v>4</v>
      </c>
      <c r="J77" s="1">
        <v>5</v>
      </c>
      <c r="K77" s="1">
        <v>4</v>
      </c>
      <c r="L77" s="1">
        <v>1</v>
      </c>
      <c r="M77" s="1"/>
      <c r="N77" s="1"/>
      <c r="O77" s="1"/>
      <c r="P77" s="1"/>
      <c r="Q77" s="1"/>
      <c r="R77" s="1"/>
    </row>
    <row r="78" spans="1:18" ht="16.5" thickBot="1">
      <c r="A78" s="22">
        <v>43314.561597222222</v>
      </c>
      <c r="B78" s="19">
        <v>126</v>
      </c>
      <c r="C78" s="20">
        <v>43314</v>
      </c>
      <c r="D78" s="21" t="s">
        <v>67</v>
      </c>
      <c r="E78" s="19">
        <v>5</v>
      </c>
      <c r="F78" s="19">
        <v>5</v>
      </c>
      <c r="G78" s="19">
        <v>4</v>
      </c>
      <c r="H78" s="19">
        <v>2</v>
      </c>
      <c r="I78" s="19">
        <v>4</v>
      </c>
      <c r="J78" s="19">
        <v>5</v>
      </c>
      <c r="K78" s="19">
        <v>4</v>
      </c>
      <c r="L78" s="19">
        <v>2</v>
      </c>
      <c r="M78" s="21"/>
      <c r="N78" s="21"/>
      <c r="O78" s="21"/>
      <c r="P78" s="21"/>
      <c r="Q78" s="21"/>
      <c r="R78" s="21"/>
    </row>
    <row r="80" spans="1:18">
      <c r="E80">
        <f>AVERAGE(E2:E78)</f>
        <v>3.3076923076923075</v>
      </c>
      <c r="F80">
        <f t="shared" ref="F80:L80" si="0">AVERAGE(F2:F78)</f>
        <v>3.9846153846153847</v>
      </c>
      <c r="G80">
        <f t="shared" si="0"/>
        <v>2.8</v>
      </c>
      <c r="H80">
        <f t="shared" si="0"/>
        <v>2.0769230769230771</v>
      </c>
      <c r="I80">
        <f t="shared" si="0"/>
        <v>3.523076923076923</v>
      </c>
      <c r="J80">
        <f t="shared" si="0"/>
        <v>3.5076923076923077</v>
      </c>
      <c r="K80">
        <f t="shared" si="0"/>
        <v>2.6923076923076925</v>
      </c>
      <c r="L80">
        <f t="shared" si="0"/>
        <v>1.7692307692307692</v>
      </c>
    </row>
    <row r="81" spans="5:12">
      <c r="E81" t="s">
        <v>316</v>
      </c>
      <c r="F81" t="s">
        <v>314</v>
      </c>
      <c r="G81" t="s">
        <v>313</v>
      </c>
      <c r="H81" t="s">
        <v>315</v>
      </c>
      <c r="I81" t="s">
        <v>316</v>
      </c>
      <c r="J81" t="s">
        <v>314</v>
      </c>
      <c r="K81" t="s">
        <v>313</v>
      </c>
      <c r="L81" t="s">
        <v>315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3"/>
  <sheetViews>
    <sheetView topLeftCell="A214" workbookViewId="0">
      <selection activeCell="A229" sqref="A229"/>
    </sheetView>
  </sheetViews>
  <sheetFormatPr defaultRowHeight="15.75"/>
  <sheetData>
    <row r="1" spans="1:4">
      <c r="A1" t="s">
        <v>313</v>
      </c>
      <c r="B1" t="s">
        <v>314</v>
      </c>
      <c r="C1" t="s">
        <v>315</v>
      </c>
      <c r="D1" t="s">
        <v>316</v>
      </c>
    </row>
    <row r="2" spans="1:4">
      <c r="A2">
        <v>3</v>
      </c>
      <c r="B2">
        <v>4</v>
      </c>
      <c r="C2">
        <v>4</v>
      </c>
      <c r="D2">
        <v>3</v>
      </c>
    </row>
    <row r="3" spans="1:4">
      <c r="A3">
        <v>3</v>
      </c>
      <c r="B3">
        <v>4</v>
      </c>
      <c r="C3">
        <v>2</v>
      </c>
      <c r="D3">
        <v>4</v>
      </c>
    </row>
    <row r="4" spans="1:4">
      <c r="A4">
        <v>3</v>
      </c>
      <c r="B4">
        <v>4</v>
      </c>
      <c r="C4">
        <v>3</v>
      </c>
      <c r="D4">
        <v>3</v>
      </c>
    </row>
    <row r="5" spans="1:4">
      <c r="A5">
        <v>3</v>
      </c>
      <c r="B5">
        <v>4</v>
      </c>
      <c r="C5">
        <v>3</v>
      </c>
      <c r="D5">
        <v>3</v>
      </c>
    </row>
    <row r="6" spans="1:4">
      <c r="A6">
        <v>2</v>
      </c>
      <c r="B6">
        <v>4</v>
      </c>
      <c r="C6">
        <v>2</v>
      </c>
      <c r="D6">
        <v>3</v>
      </c>
    </row>
    <row r="7" spans="1:4">
      <c r="A7">
        <v>3</v>
      </c>
      <c r="B7">
        <v>2</v>
      </c>
      <c r="C7">
        <v>2</v>
      </c>
      <c r="D7">
        <v>3</v>
      </c>
    </row>
    <row r="8" spans="1:4">
      <c r="A8">
        <v>3</v>
      </c>
      <c r="B8">
        <v>5</v>
      </c>
      <c r="C8">
        <v>2</v>
      </c>
      <c r="D8">
        <v>4</v>
      </c>
    </row>
    <row r="9" spans="1:4">
      <c r="A9">
        <v>3</v>
      </c>
      <c r="B9">
        <v>5</v>
      </c>
      <c r="C9">
        <v>1</v>
      </c>
      <c r="D9">
        <v>4</v>
      </c>
    </row>
    <row r="10" spans="1:4">
      <c r="A10">
        <v>3</v>
      </c>
      <c r="B10">
        <v>5</v>
      </c>
      <c r="C10">
        <v>3</v>
      </c>
      <c r="D10">
        <v>4</v>
      </c>
    </row>
    <row r="11" spans="1:4">
      <c r="A11">
        <v>2</v>
      </c>
      <c r="B11">
        <v>5</v>
      </c>
      <c r="C11">
        <v>2</v>
      </c>
      <c r="D11">
        <v>4</v>
      </c>
    </row>
    <row r="12" spans="1:4">
      <c r="A12">
        <v>3</v>
      </c>
      <c r="B12">
        <v>5</v>
      </c>
      <c r="C12">
        <v>2</v>
      </c>
      <c r="D12">
        <v>5</v>
      </c>
    </row>
    <row r="13" spans="1:4">
      <c r="A13">
        <v>3</v>
      </c>
      <c r="B13">
        <v>4</v>
      </c>
      <c r="C13">
        <v>3</v>
      </c>
      <c r="D13">
        <v>4</v>
      </c>
    </row>
    <row r="14" spans="1:4">
      <c r="A14">
        <v>3</v>
      </c>
      <c r="B14">
        <v>4</v>
      </c>
      <c r="C14">
        <v>3</v>
      </c>
      <c r="D14">
        <v>4</v>
      </c>
    </row>
    <row r="15" spans="1:4">
      <c r="A15">
        <v>3</v>
      </c>
      <c r="B15">
        <v>4</v>
      </c>
      <c r="C15">
        <v>3</v>
      </c>
      <c r="D15">
        <v>4</v>
      </c>
    </row>
    <row r="16" spans="1:4">
      <c r="A16">
        <v>4</v>
      </c>
      <c r="B16">
        <v>4</v>
      </c>
      <c r="C16">
        <v>4</v>
      </c>
      <c r="D16">
        <v>5</v>
      </c>
    </row>
    <row r="17" spans="1:4">
      <c r="A17">
        <v>4</v>
      </c>
      <c r="B17">
        <v>4</v>
      </c>
      <c r="C17">
        <v>3</v>
      </c>
      <c r="D17">
        <v>4</v>
      </c>
    </row>
    <row r="18" spans="1:4">
      <c r="A18">
        <v>3</v>
      </c>
      <c r="B18">
        <v>1</v>
      </c>
      <c r="C18">
        <v>1</v>
      </c>
      <c r="D18">
        <v>3</v>
      </c>
    </row>
    <row r="19" spans="1:4">
      <c r="A19">
        <v>4</v>
      </c>
      <c r="B19">
        <v>3</v>
      </c>
      <c r="C19">
        <v>2</v>
      </c>
      <c r="D19">
        <v>4</v>
      </c>
    </row>
    <row r="20" spans="1:4">
      <c r="A20">
        <v>3</v>
      </c>
      <c r="B20">
        <v>3</v>
      </c>
      <c r="C20">
        <v>1</v>
      </c>
      <c r="D20">
        <v>4</v>
      </c>
    </row>
    <row r="21" spans="1:4">
      <c r="A21">
        <v>4</v>
      </c>
      <c r="B21">
        <v>4</v>
      </c>
      <c r="C21">
        <v>2</v>
      </c>
      <c r="D21">
        <v>5</v>
      </c>
    </row>
    <row r="22" spans="1:4">
      <c r="A22">
        <v>3</v>
      </c>
      <c r="B22">
        <v>4</v>
      </c>
      <c r="C22">
        <v>1</v>
      </c>
      <c r="D22">
        <v>4</v>
      </c>
    </row>
    <row r="23" spans="1:4">
      <c r="A23" s="1">
        <v>1</v>
      </c>
      <c r="B23" s="1">
        <v>5</v>
      </c>
      <c r="C23" s="1">
        <v>1</v>
      </c>
      <c r="D23" s="1">
        <v>4</v>
      </c>
    </row>
    <row r="24" spans="1:4">
      <c r="A24" s="1">
        <v>2</v>
      </c>
      <c r="B24" s="1">
        <v>5</v>
      </c>
      <c r="C24" s="1">
        <v>1</v>
      </c>
      <c r="D24" s="1">
        <v>5</v>
      </c>
    </row>
    <row r="25" spans="1:4">
      <c r="A25" s="1">
        <v>1</v>
      </c>
      <c r="B25" s="1">
        <v>5</v>
      </c>
      <c r="C25" s="1">
        <v>2</v>
      </c>
      <c r="D25" s="1">
        <v>4</v>
      </c>
    </row>
    <row r="26" spans="1:4">
      <c r="A26" s="1">
        <v>1</v>
      </c>
      <c r="B26" s="1">
        <v>4</v>
      </c>
      <c r="C26" s="1">
        <v>1</v>
      </c>
      <c r="D26" s="1">
        <v>5</v>
      </c>
    </row>
    <row r="27" spans="1:4">
      <c r="A27" s="1">
        <v>1</v>
      </c>
      <c r="B27" s="1">
        <v>5</v>
      </c>
      <c r="C27" s="1">
        <v>1</v>
      </c>
      <c r="D27" s="1">
        <v>5</v>
      </c>
    </row>
    <row r="28" spans="1:4">
      <c r="A28" s="1">
        <v>1</v>
      </c>
      <c r="B28" s="1">
        <v>4</v>
      </c>
      <c r="C28" s="1">
        <v>1</v>
      </c>
      <c r="D28" s="1">
        <v>3</v>
      </c>
    </row>
    <row r="29" spans="1:4">
      <c r="A29" s="1">
        <v>1</v>
      </c>
      <c r="B29" s="1">
        <v>4</v>
      </c>
      <c r="C29" s="1">
        <v>1</v>
      </c>
      <c r="D29" s="1">
        <v>3</v>
      </c>
    </row>
    <row r="30" spans="1:4">
      <c r="A30" s="1">
        <v>1</v>
      </c>
      <c r="B30" s="1">
        <v>4</v>
      </c>
      <c r="C30" s="1">
        <v>1</v>
      </c>
      <c r="D30" s="1">
        <v>3</v>
      </c>
    </row>
    <row r="31" spans="1:4">
      <c r="A31" s="1">
        <v>1</v>
      </c>
      <c r="B31" s="1">
        <v>4</v>
      </c>
      <c r="C31" s="1">
        <v>1</v>
      </c>
      <c r="D31" s="1">
        <v>3</v>
      </c>
    </row>
    <row r="32" spans="1:4">
      <c r="A32" s="1">
        <v>1</v>
      </c>
      <c r="B32" s="1">
        <v>4</v>
      </c>
      <c r="C32" s="1">
        <v>1</v>
      </c>
      <c r="D32" s="1">
        <v>3</v>
      </c>
    </row>
    <row r="33" spans="1:4">
      <c r="A33" s="1">
        <v>3</v>
      </c>
      <c r="B33" s="1">
        <v>2</v>
      </c>
      <c r="C33" s="1">
        <v>2</v>
      </c>
      <c r="D33" s="1">
        <v>4</v>
      </c>
    </row>
    <row r="34" spans="1:4">
      <c r="A34" s="1">
        <v>4</v>
      </c>
      <c r="B34" s="1">
        <v>2</v>
      </c>
      <c r="C34" s="1">
        <v>2</v>
      </c>
      <c r="D34" s="1">
        <v>5</v>
      </c>
    </row>
    <row r="35" spans="1:4">
      <c r="A35" s="1">
        <v>3</v>
      </c>
      <c r="B35" s="1">
        <v>2</v>
      </c>
      <c r="C35" s="1">
        <v>1</v>
      </c>
      <c r="D35" s="1">
        <v>5</v>
      </c>
    </row>
    <row r="36" spans="1:4">
      <c r="A36" s="1">
        <v>3</v>
      </c>
      <c r="B36" s="1">
        <v>1</v>
      </c>
      <c r="C36" s="1">
        <v>2</v>
      </c>
      <c r="D36" s="1">
        <v>5</v>
      </c>
    </row>
    <row r="37" spans="1:4">
      <c r="A37" s="1">
        <v>3</v>
      </c>
      <c r="B37" s="1">
        <v>1</v>
      </c>
      <c r="C37" s="1">
        <v>2</v>
      </c>
      <c r="D37" s="1">
        <v>5</v>
      </c>
    </row>
    <row r="38" spans="1:4">
      <c r="A38" s="1">
        <v>1</v>
      </c>
      <c r="B38" s="1">
        <v>3</v>
      </c>
      <c r="C38" s="1">
        <v>1</v>
      </c>
      <c r="D38" s="1">
        <v>3</v>
      </c>
    </row>
    <row r="39" spans="1:4">
      <c r="A39" s="1">
        <v>1</v>
      </c>
      <c r="B39" s="1">
        <v>3</v>
      </c>
      <c r="C39" s="1">
        <v>1</v>
      </c>
      <c r="D39" s="1">
        <v>2</v>
      </c>
    </row>
    <row r="40" spans="1:4">
      <c r="A40" s="1">
        <v>1</v>
      </c>
      <c r="B40" s="1">
        <v>3</v>
      </c>
      <c r="C40" s="1">
        <v>1</v>
      </c>
      <c r="D40" s="1">
        <v>2</v>
      </c>
    </row>
    <row r="41" spans="1:4">
      <c r="A41" s="1">
        <v>1</v>
      </c>
      <c r="B41" s="1">
        <v>2</v>
      </c>
      <c r="C41" s="1">
        <v>1</v>
      </c>
      <c r="D41" s="1">
        <v>3</v>
      </c>
    </row>
    <row r="42" spans="1:4">
      <c r="A42" s="1">
        <v>1</v>
      </c>
      <c r="B42" s="1">
        <v>2</v>
      </c>
      <c r="C42" s="1">
        <v>1</v>
      </c>
      <c r="D42" s="1">
        <v>3</v>
      </c>
    </row>
    <row r="43" spans="1:4">
      <c r="A43" s="1">
        <v>1</v>
      </c>
      <c r="B43" s="1">
        <v>2</v>
      </c>
      <c r="C43" s="1">
        <v>4</v>
      </c>
      <c r="D43" s="1">
        <v>3</v>
      </c>
    </row>
    <row r="44" spans="1:4">
      <c r="A44" s="1">
        <v>1</v>
      </c>
      <c r="B44" s="1">
        <v>2</v>
      </c>
      <c r="C44" s="1">
        <v>5</v>
      </c>
      <c r="D44" s="1">
        <v>3</v>
      </c>
    </row>
    <row r="45" spans="1:4">
      <c r="A45" s="1">
        <v>1</v>
      </c>
      <c r="B45" s="1">
        <v>2</v>
      </c>
      <c r="C45" s="1">
        <v>5</v>
      </c>
      <c r="D45" s="1">
        <v>3</v>
      </c>
    </row>
    <row r="46" spans="1:4">
      <c r="A46" s="1">
        <v>1</v>
      </c>
      <c r="B46" s="1">
        <v>1</v>
      </c>
      <c r="C46" s="1">
        <v>5</v>
      </c>
      <c r="D46" s="1">
        <v>1</v>
      </c>
    </row>
    <row r="47" spans="1:4">
      <c r="A47" s="1">
        <v>1</v>
      </c>
      <c r="B47" s="1">
        <v>1</v>
      </c>
      <c r="C47" s="1">
        <v>5</v>
      </c>
      <c r="D47" s="1">
        <v>1</v>
      </c>
    </row>
    <row r="48" spans="1:4">
      <c r="A48" s="1">
        <v>2</v>
      </c>
      <c r="B48" s="1">
        <v>4</v>
      </c>
      <c r="C48" s="1">
        <v>1</v>
      </c>
      <c r="D48" s="1">
        <v>4</v>
      </c>
    </row>
    <row r="49" spans="1:4">
      <c r="A49" s="1">
        <v>2</v>
      </c>
      <c r="B49" s="1">
        <v>4</v>
      </c>
      <c r="C49" s="1">
        <v>1</v>
      </c>
      <c r="D49" s="1">
        <v>4</v>
      </c>
    </row>
    <row r="50" spans="1:4">
      <c r="A50" s="1">
        <v>2</v>
      </c>
      <c r="B50" s="1">
        <v>3</v>
      </c>
      <c r="C50" s="1">
        <v>1</v>
      </c>
      <c r="D50" s="1">
        <v>4</v>
      </c>
    </row>
    <row r="51" spans="1:4">
      <c r="A51" s="1">
        <v>2</v>
      </c>
      <c r="B51" s="1">
        <v>3</v>
      </c>
      <c r="C51" s="1">
        <v>1</v>
      </c>
      <c r="D51" s="1">
        <v>4</v>
      </c>
    </row>
    <row r="52" spans="1:4">
      <c r="A52" s="1">
        <v>3</v>
      </c>
      <c r="B52" s="1">
        <v>2</v>
      </c>
      <c r="C52" s="1">
        <v>1</v>
      </c>
      <c r="D52" s="1">
        <v>4</v>
      </c>
    </row>
    <row r="53" spans="1:4">
      <c r="A53" s="1">
        <v>2</v>
      </c>
      <c r="B53" s="1">
        <v>3</v>
      </c>
      <c r="C53" s="1">
        <v>2</v>
      </c>
      <c r="D53" s="1">
        <v>3</v>
      </c>
    </row>
    <row r="54" spans="1:4">
      <c r="A54" s="1">
        <v>1</v>
      </c>
      <c r="B54" s="1">
        <v>3</v>
      </c>
      <c r="C54" s="1">
        <v>1</v>
      </c>
      <c r="D54" s="1">
        <v>2</v>
      </c>
    </row>
    <row r="55" spans="1:4">
      <c r="A55" s="1">
        <v>1</v>
      </c>
      <c r="B55" s="1">
        <v>3</v>
      </c>
      <c r="C55" s="1">
        <v>1</v>
      </c>
      <c r="D55" s="1">
        <v>2</v>
      </c>
    </row>
    <row r="56" spans="1:4">
      <c r="A56" s="1">
        <v>1</v>
      </c>
      <c r="B56" s="1">
        <v>2</v>
      </c>
      <c r="C56" s="1">
        <v>1</v>
      </c>
      <c r="D56" s="1">
        <v>3</v>
      </c>
    </row>
    <row r="57" spans="1:4">
      <c r="A57" s="1">
        <v>1</v>
      </c>
      <c r="B57" s="1">
        <v>3</v>
      </c>
      <c r="C57" s="1">
        <v>1</v>
      </c>
      <c r="D57" s="1">
        <v>1</v>
      </c>
    </row>
    <row r="58" spans="1:4">
      <c r="A58">
        <v>2</v>
      </c>
      <c r="B58">
        <v>5</v>
      </c>
      <c r="C58">
        <v>3</v>
      </c>
      <c r="D58">
        <v>4</v>
      </c>
    </row>
    <row r="59" spans="1:4">
      <c r="A59">
        <v>4</v>
      </c>
      <c r="B59">
        <v>4</v>
      </c>
      <c r="C59">
        <v>2</v>
      </c>
      <c r="D59">
        <v>3</v>
      </c>
    </row>
    <row r="60" spans="1:4">
      <c r="A60">
        <v>4</v>
      </c>
      <c r="B60">
        <v>4</v>
      </c>
      <c r="C60">
        <v>3</v>
      </c>
      <c r="D60">
        <v>4</v>
      </c>
    </row>
    <row r="61" spans="1:4">
      <c r="A61">
        <v>3</v>
      </c>
      <c r="B61">
        <v>4</v>
      </c>
      <c r="C61">
        <v>4</v>
      </c>
      <c r="D61">
        <v>4</v>
      </c>
    </row>
    <row r="62" spans="1:4">
      <c r="A62">
        <v>4</v>
      </c>
      <c r="B62">
        <v>4</v>
      </c>
      <c r="C62">
        <v>3</v>
      </c>
      <c r="D62">
        <v>2</v>
      </c>
    </row>
    <row r="63" spans="1:4">
      <c r="A63">
        <v>4</v>
      </c>
      <c r="B63">
        <v>4</v>
      </c>
      <c r="C63">
        <v>2</v>
      </c>
      <c r="D63">
        <v>3</v>
      </c>
    </row>
    <row r="64" spans="1:4">
      <c r="A64">
        <v>3</v>
      </c>
      <c r="B64">
        <v>4</v>
      </c>
      <c r="C64">
        <v>3</v>
      </c>
      <c r="D64">
        <v>5</v>
      </c>
    </row>
    <row r="65" spans="1:4">
      <c r="A65">
        <v>3</v>
      </c>
      <c r="B65">
        <v>5</v>
      </c>
      <c r="C65">
        <v>2</v>
      </c>
      <c r="D65">
        <v>3</v>
      </c>
    </row>
    <row r="66" spans="1:4">
      <c r="A66">
        <v>3</v>
      </c>
      <c r="B66">
        <v>4</v>
      </c>
      <c r="C66">
        <v>2</v>
      </c>
      <c r="D66">
        <v>4</v>
      </c>
    </row>
    <row r="67" spans="1:4">
      <c r="A67">
        <v>3</v>
      </c>
      <c r="B67">
        <v>4</v>
      </c>
      <c r="C67">
        <v>3</v>
      </c>
      <c r="D67">
        <v>3</v>
      </c>
    </row>
    <row r="68" spans="1:4">
      <c r="A68">
        <v>4</v>
      </c>
      <c r="B68">
        <v>5</v>
      </c>
      <c r="C68">
        <v>3</v>
      </c>
      <c r="D68">
        <v>4</v>
      </c>
    </row>
    <row r="69" spans="1:4">
      <c r="A69">
        <v>3</v>
      </c>
      <c r="B69">
        <v>4</v>
      </c>
      <c r="C69">
        <v>3</v>
      </c>
      <c r="D69">
        <v>3</v>
      </c>
    </row>
    <row r="70" spans="1:4">
      <c r="A70">
        <v>4</v>
      </c>
      <c r="B70">
        <v>4</v>
      </c>
      <c r="C70">
        <v>3</v>
      </c>
      <c r="D70">
        <v>4</v>
      </c>
    </row>
    <row r="71" spans="1:4">
      <c r="A71">
        <v>4</v>
      </c>
      <c r="B71">
        <v>4</v>
      </c>
      <c r="C71">
        <v>4</v>
      </c>
      <c r="D71">
        <v>4</v>
      </c>
    </row>
    <row r="72" spans="1:4">
      <c r="A72">
        <v>4</v>
      </c>
      <c r="B72">
        <v>4</v>
      </c>
      <c r="C72">
        <v>4</v>
      </c>
      <c r="D72">
        <v>4</v>
      </c>
    </row>
    <row r="73" spans="1:4">
      <c r="A73">
        <v>3</v>
      </c>
      <c r="B73">
        <v>4</v>
      </c>
      <c r="C73">
        <v>3</v>
      </c>
      <c r="D73">
        <v>4</v>
      </c>
    </row>
    <row r="74" spans="1:4">
      <c r="A74">
        <v>4</v>
      </c>
      <c r="B74">
        <v>3</v>
      </c>
      <c r="C74">
        <v>3</v>
      </c>
      <c r="D74">
        <v>4</v>
      </c>
    </row>
    <row r="75" spans="1:4">
      <c r="A75">
        <v>3</v>
      </c>
      <c r="B75">
        <v>3</v>
      </c>
      <c r="C75">
        <v>4</v>
      </c>
      <c r="D75">
        <v>4</v>
      </c>
    </row>
    <row r="76" spans="1:4">
      <c r="A76">
        <v>3</v>
      </c>
      <c r="B76">
        <v>4</v>
      </c>
      <c r="C76">
        <v>2</v>
      </c>
      <c r="D76">
        <v>4</v>
      </c>
    </row>
    <row r="77" spans="1:4">
      <c r="A77">
        <v>3</v>
      </c>
      <c r="B77">
        <v>4</v>
      </c>
      <c r="C77">
        <v>3</v>
      </c>
      <c r="D77">
        <v>5</v>
      </c>
    </row>
    <row r="78" spans="1:4">
      <c r="A78">
        <v>4</v>
      </c>
      <c r="B78">
        <v>4</v>
      </c>
      <c r="C78">
        <v>3</v>
      </c>
      <c r="D78">
        <v>4</v>
      </c>
    </row>
    <row r="79" spans="1:4">
      <c r="A79" s="1">
        <v>3</v>
      </c>
      <c r="B79" s="1">
        <v>4</v>
      </c>
      <c r="C79" s="1">
        <v>1</v>
      </c>
      <c r="D79" s="1">
        <v>4</v>
      </c>
    </row>
    <row r="80" spans="1:4">
      <c r="A80" s="1">
        <v>3</v>
      </c>
      <c r="B80" s="1">
        <v>4</v>
      </c>
      <c r="C80" s="1">
        <v>1</v>
      </c>
      <c r="D80" s="1">
        <v>3</v>
      </c>
    </row>
    <row r="81" spans="1:4">
      <c r="A81" s="1">
        <v>3</v>
      </c>
      <c r="B81" s="1">
        <v>5</v>
      </c>
      <c r="C81" s="1">
        <v>1</v>
      </c>
      <c r="D81" s="1">
        <v>4</v>
      </c>
    </row>
    <row r="82" spans="1:4">
      <c r="A82" s="1">
        <v>4</v>
      </c>
      <c r="B82" s="1">
        <v>5</v>
      </c>
      <c r="C82" s="1">
        <v>1</v>
      </c>
      <c r="D82" s="1">
        <v>3</v>
      </c>
    </row>
    <row r="83" spans="1:4">
      <c r="A83" s="1">
        <v>4</v>
      </c>
      <c r="B83" s="1">
        <v>5</v>
      </c>
      <c r="C83" s="1">
        <v>1</v>
      </c>
      <c r="D83" s="1">
        <v>3</v>
      </c>
    </row>
    <row r="84" spans="1:4">
      <c r="A84" s="1">
        <v>2</v>
      </c>
      <c r="B84" s="1">
        <v>4</v>
      </c>
      <c r="C84" s="1">
        <v>1</v>
      </c>
      <c r="D84" s="1">
        <v>3</v>
      </c>
    </row>
    <row r="85" spans="1:4">
      <c r="A85" s="1">
        <v>2</v>
      </c>
      <c r="B85" s="1">
        <v>3</v>
      </c>
      <c r="C85" s="1">
        <v>1</v>
      </c>
      <c r="D85" s="1">
        <v>3</v>
      </c>
    </row>
    <row r="86" spans="1:4">
      <c r="A86" s="1">
        <v>2</v>
      </c>
      <c r="B86" s="1">
        <v>3</v>
      </c>
      <c r="C86" s="1">
        <v>1</v>
      </c>
      <c r="D86" s="1">
        <v>3</v>
      </c>
    </row>
    <row r="87" spans="1:4">
      <c r="A87" s="1">
        <v>2</v>
      </c>
      <c r="B87" s="1">
        <v>4</v>
      </c>
      <c r="C87" s="1">
        <v>1</v>
      </c>
      <c r="D87" s="1">
        <v>4</v>
      </c>
    </row>
    <row r="88" spans="1:4">
      <c r="A88" s="1">
        <v>2</v>
      </c>
      <c r="B88" s="1">
        <v>4</v>
      </c>
      <c r="C88" s="1">
        <v>1</v>
      </c>
      <c r="D88" s="1">
        <v>4</v>
      </c>
    </row>
    <row r="89" spans="1:4">
      <c r="A89" s="1">
        <v>3</v>
      </c>
      <c r="B89" s="1">
        <v>4</v>
      </c>
      <c r="C89" s="1">
        <v>1</v>
      </c>
      <c r="D89" s="1">
        <v>5</v>
      </c>
    </row>
    <row r="90" spans="1:4">
      <c r="A90" s="1">
        <v>2</v>
      </c>
      <c r="B90" s="1">
        <v>4</v>
      </c>
      <c r="C90" s="1">
        <v>3</v>
      </c>
      <c r="D90" s="1">
        <v>5</v>
      </c>
    </row>
    <row r="91" spans="1:4">
      <c r="A91" s="1">
        <v>4</v>
      </c>
      <c r="B91" s="1">
        <v>4</v>
      </c>
      <c r="C91" s="1">
        <v>2</v>
      </c>
      <c r="D91" s="1">
        <v>5</v>
      </c>
    </row>
    <row r="92" spans="1:4">
      <c r="A92" s="1">
        <v>3</v>
      </c>
      <c r="B92" s="1">
        <v>4</v>
      </c>
      <c r="C92" s="1">
        <v>2</v>
      </c>
      <c r="D92" s="1">
        <v>4</v>
      </c>
    </row>
    <row r="93" spans="1:4">
      <c r="A93" s="1">
        <v>3</v>
      </c>
      <c r="B93" s="1">
        <v>4</v>
      </c>
      <c r="C93" s="1">
        <v>2</v>
      </c>
      <c r="D93" s="1">
        <v>5</v>
      </c>
    </row>
    <row r="94" spans="1:4">
      <c r="A94" s="1">
        <v>2</v>
      </c>
      <c r="B94" s="1">
        <v>3</v>
      </c>
      <c r="C94" s="1">
        <v>1</v>
      </c>
      <c r="D94" s="1">
        <v>3</v>
      </c>
    </row>
    <row r="95" spans="1:4">
      <c r="A95" s="1">
        <v>1</v>
      </c>
      <c r="B95" s="1">
        <v>3</v>
      </c>
      <c r="C95" s="1">
        <v>1</v>
      </c>
      <c r="D95" s="1">
        <v>2</v>
      </c>
    </row>
    <row r="96" spans="1:4">
      <c r="A96" s="1">
        <v>1</v>
      </c>
      <c r="B96" s="1">
        <v>2</v>
      </c>
      <c r="C96" s="1">
        <v>1</v>
      </c>
      <c r="D96" s="1">
        <v>2</v>
      </c>
    </row>
    <row r="97" spans="1:4">
      <c r="A97" s="1">
        <v>1</v>
      </c>
      <c r="B97" s="1">
        <v>3</v>
      </c>
      <c r="C97" s="1">
        <v>1</v>
      </c>
      <c r="D97" s="1">
        <v>3</v>
      </c>
    </row>
    <row r="98" spans="1:4">
      <c r="A98" s="1">
        <v>1</v>
      </c>
      <c r="B98" s="1">
        <v>3</v>
      </c>
      <c r="C98" s="1">
        <v>1</v>
      </c>
      <c r="D98" s="1">
        <v>2</v>
      </c>
    </row>
    <row r="99" spans="1:4">
      <c r="A99" s="1">
        <v>1</v>
      </c>
      <c r="B99" s="1">
        <v>2</v>
      </c>
      <c r="C99" s="1">
        <v>4</v>
      </c>
      <c r="D99" s="1">
        <v>1</v>
      </c>
    </row>
    <row r="100" spans="1:4">
      <c r="A100" s="1">
        <v>1</v>
      </c>
      <c r="B100" s="1">
        <v>2</v>
      </c>
      <c r="C100" s="1">
        <v>5</v>
      </c>
      <c r="D100" s="1">
        <v>5</v>
      </c>
    </row>
    <row r="101" spans="1:4">
      <c r="A101" s="1">
        <v>1</v>
      </c>
      <c r="B101" s="1">
        <v>1</v>
      </c>
      <c r="C101" s="1">
        <v>5</v>
      </c>
      <c r="D101" s="1">
        <v>3</v>
      </c>
    </row>
    <row r="102" spans="1:4">
      <c r="A102" s="1">
        <v>1</v>
      </c>
      <c r="B102" s="1">
        <v>1</v>
      </c>
      <c r="C102" s="1">
        <v>5</v>
      </c>
      <c r="D102" s="1">
        <v>3</v>
      </c>
    </row>
    <row r="103" spans="1:4">
      <c r="A103" s="1">
        <v>1</v>
      </c>
      <c r="B103" s="1">
        <v>1</v>
      </c>
      <c r="C103" s="1">
        <v>5</v>
      </c>
      <c r="D103" s="1">
        <v>3</v>
      </c>
    </row>
    <row r="104" spans="1:4">
      <c r="A104" s="1">
        <v>3</v>
      </c>
      <c r="B104" s="1">
        <v>4</v>
      </c>
      <c r="C104" s="1">
        <v>2</v>
      </c>
      <c r="D104" s="1">
        <v>4</v>
      </c>
    </row>
    <row r="105" spans="1:4">
      <c r="A105" s="1">
        <v>2</v>
      </c>
      <c r="B105" s="1">
        <v>3</v>
      </c>
      <c r="C105" s="1">
        <v>3</v>
      </c>
      <c r="D105" s="1">
        <v>4</v>
      </c>
    </row>
    <row r="106" spans="1:4">
      <c r="A106" s="1">
        <v>2</v>
      </c>
      <c r="B106" s="1">
        <v>3</v>
      </c>
      <c r="C106" s="1">
        <v>2</v>
      </c>
      <c r="D106" s="1">
        <v>4</v>
      </c>
    </row>
    <row r="107" spans="1:4">
      <c r="A107" s="1">
        <v>2</v>
      </c>
      <c r="B107" s="1">
        <v>3</v>
      </c>
      <c r="C107" s="1">
        <v>2</v>
      </c>
      <c r="D107" s="1">
        <v>2</v>
      </c>
    </row>
    <row r="108" spans="1:4">
      <c r="A108" s="1">
        <v>2</v>
      </c>
      <c r="B108" s="1">
        <v>3</v>
      </c>
      <c r="C108" s="1">
        <v>2</v>
      </c>
      <c r="D108" s="1">
        <v>3</v>
      </c>
    </row>
    <row r="109" spans="1:4">
      <c r="A109" s="1">
        <v>2</v>
      </c>
      <c r="B109" s="1">
        <v>4</v>
      </c>
      <c r="C109" s="1">
        <v>2</v>
      </c>
      <c r="D109" s="1">
        <v>4</v>
      </c>
    </row>
    <row r="110" spans="1:4">
      <c r="A110" s="1">
        <v>2</v>
      </c>
      <c r="B110" s="1">
        <v>3</v>
      </c>
      <c r="C110" s="1">
        <v>1</v>
      </c>
      <c r="D110" s="1">
        <v>3</v>
      </c>
    </row>
    <row r="111" spans="1:4">
      <c r="A111" s="1">
        <v>1</v>
      </c>
      <c r="B111" s="1">
        <v>3</v>
      </c>
      <c r="C111" s="1">
        <v>2</v>
      </c>
      <c r="D111" s="1">
        <v>2</v>
      </c>
    </row>
    <row r="112" spans="1:4">
      <c r="A112" s="1">
        <v>1</v>
      </c>
      <c r="B112" s="1">
        <v>3</v>
      </c>
      <c r="C112" s="1">
        <v>1</v>
      </c>
      <c r="D112" s="1">
        <v>1</v>
      </c>
    </row>
    <row r="113" spans="1:4">
      <c r="A113" s="1">
        <v>1</v>
      </c>
      <c r="B113" s="1">
        <v>3</v>
      </c>
      <c r="C113" s="1">
        <v>2</v>
      </c>
      <c r="D113" s="1">
        <v>2</v>
      </c>
    </row>
    <row r="114" spans="1:4">
      <c r="A114">
        <v>3</v>
      </c>
      <c r="B114">
        <v>4</v>
      </c>
      <c r="C114">
        <v>2</v>
      </c>
      <c r="D114">
        <v>4</v>
      </c>
    </row>
    <row r="115" spans="1:4">
      <c r="A115">
        <v>2</v>
      </c>
      <c r="B115">
        <v>4</v>
      </c>
      <c r="C115">
        <v>2</v>
      </c>
      <c r="D115">
        <v>4</v>
      </c>
    </row>
    <row r="116" spans="1:4">
      <c r="A116">
        <v>2</v>
      </c>
      <c r="B116">
        <v>4</v>
      </c>
      <c r="C116">
        <v>2</v>
      </c>
      <c r="D116">
        <v>4</v>
      </c>
    </row>
    <row r="117" spans="1:4">
      <c r="A117">
        <v>2</v>
      </c>
      <c r="B117">
        <v>4</v>
      </c>
      <c r="C117">
        <v>2</v>
      </c>
      <c r="D117">
        <v>4</v>
      </c>
    </row>
    <row r="118" spans="1:4">
      <c r="A118">
        <v>2</v>
      </c>
      <c r="B118">
        <v>4</v>
      </c>
      <c r="C118">
        <v>2</v>
      </c>
      <c r="D118">
        <v>4</v>
      </c>
    </row>
    <row r="119" spans="1:4">
      <c r="A119">
        <v>3</v>
      </c>
      <c r="B119">
        <v>4</v>
      </c>
      <c r="C119">
        <v>2</v>
      </c>
      <c r="D119">
        <v>3</v>
      </c>
    </row>
    <row r="120" spans="1:4">
      <c r="A120">
        <v>3</v>
      </c>
      <c r="B120">
        <v>4</v>
      </c>
      <c r="C120">
        <v>3</v>
      </c>
      <c r="D120">
        <v>3</v>
      </c>
    </row>
    <row r="121" spans="1:4">
      <c r="A121">
        <v>3</v>
      </c>
      <c r="B121">
        <v>5</v>
      </c>
      <c r="C121">
        <v>2</v>
      </c>
      <c r="D121">
        <v>3</v>
      </c>
    </row>
    <row r="122" spans="1:4">
      <c r="A122">
        <v>3</v>
      </c>
      <c r="B122">
        <v>4</v>
      </c>
      <c r="C122">
        <v>3</v>
      </c>
      <c r="D122">
        <v>3</v>
      </c>
    </row>
    <row r="123" spans="1:4">
      <c r="A123">
        <v>3</v>
      </c>
      <c r="B123">
        <v>4</v>
      </c>
      <c r="C123">
        <v>3</v>
      </c>
      <c r="D123">
        <v>4</v>
      </c>
    </row>
    <row r="124" spans="1:4">
      <c r="A124">
        <v>3</v>
      </c>
      <c r="B124">
        <v>5</v>
      </c>
      <c r="C124">
        <v>4</v>
      </c>
      <c r="D124">
        <v>5</v>
      </c>
    </row>
    <row r="125" spans="1:4">
      <c r="A125">
        <v>2</v>
      </c>
      <c r="B125">
        <v>4</v>
      </c>
      <c r="C125">
        <v>4</v>
      </c>
      <c r="D125">
        <v>4</v>
      </c>
    </row>
    <row r="126" spans="1:4">
      <c r="A126">
        <v>2</v>
      </c>
      <c r="B126">
        <v>4</v>
      </c>
      <c r="C126">
        <v>3</v>
      </c>
      <c r="D126">
        <v>4</v>
      </c>
    </row>
    <row r="127" spans="1:4">
      <c r="A127">
        <v>3</v>
      </c>
      <c r="B127">
        <v>4</v>
      </c>
      <c r="C127">
        <v>3</v>
      </c>
      <c r="D127">
        <v>2</v>
      </c>
    </row>
    <row r="128" spans="1:4">
      <c r="A128">
        <v>2</v>
      </c>
      <c r="B128">
        <v>5</v>
      </c>
      <c r="C128">
        <v>3</v>
      </c>
      <c r="D128">
        <v>4</v>
      </c>
    </row>
    <row r="129" spans="1:4">
      <c r="A129" s="1">
        <v>3</v>
      </c>
      <c r="B129" s="1">
        <v>4</v>
      </c>
      <c r="C129" s="1">
        <v>2</v>
      </c>
      <c r="D129" s="1">
        <v>3</v>
      </c>
    </row>
    <row r="130" spans="1:4">
      <c r="A130" s="1">
        <v>3</v>
      </c>
      <c r="B130" s="1">
        <v>4</v>
      </c>
      <c r="C130" s="1">
        <v>2</v>
      </c>
      <c r="D130" s="1">
        <v>4</v>
      </c>
    </row>
    <row r="131" spans="1:4">
      <c r="A131" s="1">
        <v>3</v>
      </c>
      <c r="B131" s="1">
        <v>4</v>
      </c>
      <c r="C131" s="1">
        <v>2</v>
      </c>
      <c r="D131" s="1">
        <v>3</v>
      </c>
    </row>
    <row r="132" spans="1:4">
      <c r="A132" s="1">
        <v>3</v>
      </c>
      <c r="B132" s="1">
        <v>4</v>
      </c>
      <c r="C132" s="1">
        <v>2</v>
      </c>
      <c r="D132" s="1">
        <v>3</v>
      </c>
    </row>
    <row r="133" spans="1:4">
      <c r="A133" s="1">
        <v>3</v>
      </c>
      <c r="B133" s="1">
        <v>4</v>
      </c>
      <c r="C133" s="1">
        <v>2</v>
      </c>
      <c r="D133" s="1">
        <v>3</v>
      </c>
    </row>
    <row r="134" spans="1:4">
      <c r="A134" s="1">
        <v>4</v>
      </c>
      <c r="B134" s="1">
        <v>5</v>
      </c>
      <c r="C134" s="1">
        <v>1</v>
      </c>
      <c r="D134" s="1">
        <v>3</v>
      </c>
    </row>
    <row r="135" spans="1:4">
      <c r="A135" s="1">
        <v>4</v>
      </c>
      <c r="B135" s="1">
        <v>4</v>
      </c>
      <c r="C135" s="1">
        <v>2</v>
      </c>
      <c r="D135" s="1">
        <v>4</v>
      </c>
    </row>
    <row r="136" spans="1:4">
      <c r="A136" s="1">
        <v>4</v>
      </c>
      <c r="B136" s="1">
        <v>5</v>
      </c>
      <c r="C136" s="1">
        <v>2</v>
      </c>
      <c r="D136" s="1">
        <v>5</v>
      </c>
    </row>
    <row r="137" spans="1:4">
      <c r="A137" s="1">
        <v>4</v>
      </c>
      <c r="B137" s="1">
        <v>5</v>
      </c>
      <c r="C137" s="1">
        <v>3</v>
      </c>
      <c r="D137" s="1">
        <v>5</v>
      </c>
    </row>
    <row r="138" spans="1:4">
      <c r="A138" s="1">
        <v>4</v>
      </c>
      <c r="B138" s="1">
        <v>4</v>
      </c>
      <c r="C138" s="1">
        <v>2</v>
      </c>
      <c r="D138" s="1">
        <v>5</v>
      </c>
    </row>
    <row r="139" spans="1:4">
      <c r="A139" s="1">
        <v>3</v>
      </c>
      <c r="B139" s="1">
        <v>5</v>
      </c>
      <c r="C139" s="1">
        <v>2</v>
      </c>
      <c r="D139" s="1">
        <v>5</v>
      </c>
    </row>
    <row r="140" spans="1:4">
      <c r="A140" s="1">
        <v>4</v>
      </c>
      <c r="B140" s="1">
        <v>5</v>
      </c>
      <c r="C140" s="1">
        <v>3</v>
      </c>
      <c r="D140" s="1">
        <v>4</v>
      </c>
    </row>
    <row r="141" spans="1:4">
      <c r="A141" s="1">
        <v>4</v>
      </c>
      <c r="B141" s="1">
        <v>5</v>
      </c>
      <c r="C141" s="1">
        <v>4</v>
      </c>
      <c r="D141" s="1">
        <v>5</v>
      </c>
    </row>
    <row r="142" spans="1:4">
      <c r="A142" s="1">
        <v>4</v>
      </c>
      <c r="B142" s="1">
        <v>5</v>
      </c>
      <c r="C142" s="1">
        <v>3</v>
      </c>
      <c r="D142" s="1">
        <v>5</v>
      </c>
    </row>
    <row r="143" spans="1:4">
      <c r="A143" s="1">
        <v>4</v>
      </c>
      <c r="B143" s="1">
        <v>5</v>
      </c>
      <c r="C143" s="1">
        <v>3</v>
      </c>
      <c r="D143" s="1">
        <v>4</v>
      </c>
    </row>
    <row r="144" spans="1:4">
      <c r="A144" s="1">
        <v>1</v>
      </c>
      <c r="B144" s="1">
        <v>1</v>
      </c>
      <c r="C144" s="1">
        <v>1</v>
      </c>
      <c r="D144" s="1">
        <v>1</v>
      </c>
    </row>
    <row r="145" spans="1:4">
      <c r="A145" s="1">
        <v>1</v>
      </c>
      <c r="B145" s="1">
        <v>1</v>
      </c>
      <c r="C145" s="1">
        <v>1</v>
      </c>
      <c r="D145" s="1">
        <v>1</v>
      </c>
    </row>
    <row r="146" spans="1:4">
      <c r="A146" s="1">
        <v>1</v>
      </c>
      <c r="B146" s="1">
        <v>1</v>
      </c>
      <c r="C146" s="1">
        <v>1</v>
      </c>
      <c r="D146" s="1">
        <v>1</v>
      </c>
    </row>
    <row r="147" spans="1:4">
      <c r="A147" s="1">
        <v>1</v>
      </c>
      <c r="B147" s="1">
        <v>1</v>
      </c>
      <c r="C147" s="1">
        <v>1</v>
      </c>
      <c r="D147" s="1">
        <v>1</v>
      </c>
    </row>
    <row r="148" spans="1:4">
      <c r="A148" s="1">
        <v>1</v>
      </c>
      <c r="B148" s="1">
        <v>2</v>
      </c>
      <c r="C148" s="1">
        <v>1</v>
      </c>
      <c r="D148" s="1">
        <v>1</v>
      </c>
    </row>
    <row r="149" spans="1:4">
      <c r="A149" s="1">
        <v>2</v>
      </c>
      <c r="B149" s="1">
        <v>4</v>
      </c>
      <c r="C149" s="1">
        <v>1</v>
      </c>
      <c r="D149" s="1">
        <v>5</v>
      </c>
    </row>
    <row r="150" spans="1:4">
      <c r="A150" s="1">
        <v>2</v>
      </c>
      <c r="B150" s="1">
        <v>5</v>
      </c>
      <c r="C150" s="1">
        <v>1</v>
      </c>
      <c r="D150" s="1">
        <v>3</v>
      </c>
    </row>
    <row r="151" spans="1:4">
      <c r="A151" s="1">
        <v>2</v>
      </c>
      <c r="B151" s="1">
        <v>5</v>
      </c>
      <c r="C151" s="1">
        <v>1</v>
      </c>
      <c r="D151" s="1">
        <v>4</v>
      </c>
    </row>
    <row r="152" spans="1:4">
      <c r="A152" s="1">
        <v>2</v>
      </c>
      <c r="B152" s="1">
        <v>5</v>
      </c>
      <c r="C152" s="1">
        <v>1</v>
      </c>
      <c r="D152" s="1">
        <v>4</v>
      </c>
    </row>
    <row r="153" spans="1:4">
      <c r="A153" s="1">
        <v>2</v>
      </c>
      <c r="B153" s="1">
        <v>5</v>
      </c>
      <c r="C153" s="1">
        <v>1</v>
      </c>
      <c r="D153" s="1">
        <v>4</v>
      </c>
    </row>
    <row r="154" spans="1:4">
      <c r="A154" s="1">
        <v>1</v>
      </c>
      <c r="B154" s="1">
        <v>4</v>
      </c>
      <c r="C154" s="1">
        <v>1</v>
      </c>
      <c r="D154" s="1">
        <v>3</v>
      </c>
    </row>
    <row r="155" spans="1:4">
      <c r="A155" s="1">
        <v>3</v>
      </c>
      <c r="B155" s="1">
        <v>5</v>
      </c>
      <c r="C155" s="1">
        <v>1</v>
      </c>
      <c r="D155" s="1">
        <v>1</v>
      </c>
    </row>
    <row r="156" spans="1:4">
      <c r="A156" s="1">
        <v>1</v>
      </c>
      <c r="B156" s="1">
        <v>5</v>
      </c>
      <c r="C156" s="1">
        <v>1</v>
      </c>
      <c r="D156" s="1">
        <v>3</v>
      </c>
    </row>
    <row r="157" spans="1:4">
      <c r="A157" s="1">
        <v>3</v>
      </c>
      <c r="B157" s="1">
        <v>5</v>
      </c>
      <c r="C157" s="1">
        <v>1</v>
      </c>
      <c r="D157" s="1">
        <v>1</v>
      </c>
    </row>
    <row r="158" spans="1:4">
      <c r="A158" s="1">
        <v>3</v>
      </c>
      <c r="B158" s="1">
        <v>5</v>
      </c>
      <c r="C158" s="1">
        <v>1</v>
      </c>
      <c r="D158" s="1">
        <v>2</v>
      </c>
    </row>
    <row r="159" spans="1:4">
      <c r="A159" s="1">
        <v>4</v>
      </c>
      <c r="B159" s="1">
        <v>4</v>
      </c>
      <c r="C159" s="1">
        <v>3</v>
      </c>
      <c r="D159" s="1">
        <v>3</v>
      </c>
    </row>
    <row r="160" spans="1:4">
      <c r="A160" s="1">
        <v>3</v>
      </c>
      <c r="B160" s="1">
        <v>3</v>
      </c>
      <c r="C160" s="1">
        <v>2</v>
      </c>
      <c r="D160" s="1">
        <v>2</v>
      </c>
    </row>
    <row r="161" spans="1:4">
      <c r="A161" s="1">
        <v>4</v>
      </c>
      <c r="B161" s="1">
        <v>4</v>
      </c>
      <c r="C161" s="1">
        <v>2</v>
      </c>
      <c r="D161" s="1">
        <v>2</v>
      </c>
    </row>
    <row r="162" spans="1:4">
      <c r="A162" s="1">
        <v>3</v>
      </c>
      <c r="B162" s="1">
        <v>3</v>
      </c>
      <c r="C162" s="1">
        <v>2</v>
      </c>
      <c r="D162" s="1">
        <v>2</v>
      </c>
    </row>
    <row r="163" spans="1:4">
      <c r="A163" s="1">
        <v>3</v>
      </c>
      <c r="B163" s="1">
        <v>3</v>
      </c>
      <c r="C163" s="1">
        <v>2</v>
      </c>
      <c r="D163" s="1">
        <v>2</v>
      </c>
    </row>
    <row r="164" spans="1:4">
      <c r="A164" s="1">
        <v>2</v>
      </c>
      <c r="B164" s="1">
        <v>3</v>
      </c>
      <c r="C164" s="1">
        <v>2</v>
      </c>
      <c r="D164" s="1">
        <v>3</v>
      </c>
    </row>
    <row r="165" spans="1:4">
      <c r="A165" s="1">
        <v>2</v>
      </c>
      <c r="B165" s="1">
        <v>4</v>
      </c>
      <c r="C165" s="1">
        <v>2</v>
      </c>
      <c r="D165" s="1">
        <v>2</v>
      </c>
    </row>
    <row r="166" spans="1:4">
      <c r="A166" s="1">
        <v>2</v>
      </c>
      <c r="B166" s="1">
        <v>3</v>
      </c>
      <c r="C166" s="1">
        <v>2</v>
      </c>
      <c r="D166" s="1">
        <v>3</v>
      </c>
    </row>
    <row r="167" spans="1:4">
      <c r="A167" s="1">
        <v>3</v>
      </c>
      <c r="B167" s="1">
        <v>3</v>
      </c>
      <c r="C167" s="1">
        <v>1</v>
      </c>
      <c r="D167" s="1">
        <v>3</v>
      </c>
    </row>
    <row r="168" spans="1:4">
      <c r="A168" s="1">
        <v>2</v>
      </c>
      <c r="B168" s="1">
        <v>3</v>
      </c>
      <c r="C168" s="1">
        <v>1</v>
      </c>
      <c r="D168" s="1">
        <v>3</v>
      </c>
    </row>
    <row r="169" spans="1:4">
      <c r="A169" s="1">
        <v>4</v>
      </c>
      <c r="B169" s="1">
        <v>4</v>
      </c>
      <c r="C169" s="1">
        <v>4</v>
      </c>
      <c r="D169" s="1">
        <v>3</v>
      </c>
    </row>
    <row r="170" spans="1:4">
      <c r="A170" s="1">
        <v>4</v>
      </c>
      <c r="B170" s="1">
        <v>4</v>
      </c>
      <c r="C170" s="1">
        <v>3</v>
      </c>
      <c r="D170" s="1">
        <v>4</v>
      </c>
    </row>
    <row r="171" spans="1:4">
      <c r="A171" s="1">
        <v>3</v>
      </c>
      <c r="B171" s="1">
        <v>4</v>
      </c>
      <c r="C171" s="1">
        <v>4</v>
      </c>
      <c r="D171" s="1">
        <v>4</v>
      </c>
    </row>
    <row r="172" spans="1:4">
      <c r="A172" s="1">
        <v>4</v>
      </c>
      <c r="B172" s="1">
        <v>4</v>
      </c>
      <c r="C172" s="1">
        <v>4</v>
      </c>
      <c r="D172" s="1">
        <v>4</v>
      </c>
    </row>
    <row r="173" spans="1:4">
      <c r="A173" s="1">
        <v>4</v>
      </c>
      <c r="B173" s="1">
        <v>4</v>
      </c>
      <c r="C173" s="1">
        <v>4</v>
      </c>
      <c r="D173" s="1">
        <v>5</v>
      </c>
    </row>
    <row r="174" spans="1:4">
      <c r="A174" s="1">
        <v>2</v>
      </c>
      <c r="B174" s="1">
        <v>3</v>
      </c>
      <c r="C174" s="1">
        <v>1</v>
      </c>
      <c r="D174" s="1">
        <v>4</v>
      </c>
    </row>
    <row r="175" spans="1:4">
      <c r="A175" s="1">
        <v>3</v>
      </c>
      <c r="B175" s="1">
        <v>4</v>
      </c>
      <c r="C175" s="1">
        <v>1</v>
      </c>
      <c r="D175" s="1">
        <v>3</v>
      </c>
    </row>
    <row r="176" spans="1:4">
      <c r="A176" s="1">
        <v>4</v>
      </c>
      <c r="B176" s="1">
        <v>4</v>
      </c>
      <c r="C176" s="1">
        <v>1</v>
      </c>
      <c r="D176" s="1">
        <v>3</v>
      </c>
    </row>
    <row r="177" spans="1:4" ht="16.5" thickBot="1">
      <c r="A177" s="1">
        <v>4</v>
      </c>
      <c r="B177" s="1">
        <v>5</v>
      </c>
      <c r="C177" s="1">
        <v>2</v>
      </c>
      <c r="D177" s="1">
        <v>4</v>
      </c>
    </row>
    <row r="178" spans="1:4" ht="16.5" thickBot="1">
      <c r="A178" s="19">
        <v>4</v>
      </c>
      <c r="B178" s="19">
        <v>5</v>
      </c>
      <c r="C178" s="19">
        <v>2</v>
      </c>
      <c r="D178" s="19">
        <v>5</v>
      </c>
    </row>
    <row r="179" spans="1:4">
      <c r="A179">
        <v>2</v>
      </c>
      <c r="B179">
        <v>3</v>
      </c>
      <c r="C179">
        <v>2</v>
      </c>
      <c r="D179">
        <v>4</v>
      </c>
    </row>
    <row r="180" spans="1:4">
      <c r="A180">
        <v>2</v>
      </c>
      <c r="B180">
        <v>4</v>
      </c>
      <c r="C180">
        <v>2</v>
      </c>
      <c r="D180">
        <v>4</v>
      </c>
    </row>
    <row r="181" spans="1:4">
      <c r="A181">
        <v>2</v>
      </c>
      <c r="B181">
        <v>4</v>
      </c>
      <c r="C181">
        <v>2</v>
      </c>
      <c r="D181">
        <v>4</v>
      </c>
    </row>
    <row r="182" spans="1:4">
      <c r="A182">
        <v>2</v>
      </c>
      <c r="B182">
        <v>4</v>
      </c>
      <c r="C182">
        <v>2</v>
      </c>
      <c r="D182">
        <v>4</v>
      </c>
    </row>
    <row r="183" spans="1:4">
      <c r="A183">
        <v>2</v>
      </c>
      <c r="B183">
        <v>4</v>
      </c>
      <c r="C183">
        <v>2</v>
      </c>
      <c r="D183">
        <v>4</v>
      </c>
    </row>
    <row r="184" spans="1:4">
      <c r="A184">
        <v>3</v>
      </c>
      <c r="B184">
        <v>5</v>
      </c>
      <c r="C184">
        <v>2</v>
      </c>
      <c r="D184">
        <v>4</v>
      </c>
    </row>
    <row r="185" spans="1:4">
      <c r="A185">
        <v>3</v>
      </c>
      <c r="B185">
        <v>5</v>
      </c>
      <c r="C185">
        <v>2</v>
      </c>
      <c r="D185">
        <v>4</v>
      </c>
    </row>
    <row r="186" spans="1:4">
      <c r="A186">
        <v>4</v>
      </c>
      <c r="B186">
        <v>5</v>
      </c>
      <c r="C186">
        <v>3</v>
      </c>
      <c r="D186">
        <v>4</v>
      </c>
    </row>
    <row r="187" spans="1:4">
      <c r="A187">
        <v>3</v>
      </c>
      <c r="B187">
        <v>4</v>
      </c>
      <c r="C187">
        <v>2</v>
      </c>
      <c r="D187">
        <v>4</v>
      </c>
    </row>
    <row r="188" spans="1:4">
      <c r="A188">
        <v>3</v>
      </c>
      <c r="B188">
        <v>5</v>
      </c>
      <c r="C188">
        <v>2</v>
      </c>
      <c r="D188">
        <v>3</v>
      </c>
    </row>
    <row r="189" spans="1:4">
      <c r="A189">
        <v>2</v>
      </c>
      <c r="B189">
        <v>3</v>
      </c>
      <c r="C189">
        <v>4</v>
      </c>
      <c r="D189">
        <v>5</v>
      </c>
    </row>
    <row r="190" spans="1:4">
      <c r="A190">
        <v>4</v>
      </c>
      <c r="B190">
        <v>4</v>
      </c>
      <c r="C190">
        <v>4</v>
      </c>
      <c r="D190">
        <v>5</v>
      </c>
    </row>
    <row r="191" spans="1:4">
      <c r="A191">
        <v>3</v>
      </c>
      <c r="B191">
        <v>5</v>
      </c>
      <c r="C191">
        <v>4</v>
      </c>
      <c r="D191">
        <v>4</v>
      </c>
    </row>
    <row r="192" spans="1:4">
      <c r="A192">
        <v>2</v>
      </c>
      <c r="B192">
        <v>4</v>
      </c>
      <c r="C192">
        <v>4</v>
      </c>
      <c r="D192">
        <v>4</v>
      </c>
    </row>
    <row r="193" spans="1:4">
      <c r="A193">
        <v>3</v>
      </c>
      <c r="B193">
        <v>4</v>
      </c>
      <c r="C193">
        <v>3</v>
      </c>
      <c r="D193">
        <v>5</v>
      </c>
    </row>
    <row r="194" spans="1:4">
      <c r="A194" s="1">
        <v>3</v>
      </c>
      <c r="B194" s="1">
        <v>4</v>
      </c>
      <c r="C194" s="1">
        <v>1</v>
      </c>
      <c r="D194" s="1">
        <v>4</v>
      </c>
    </row>
    <row r="195" spans="1:4">
      <c r="A195" s="1">
        <v>3</v>
      </c>
      <c r="B195" s="1">
        <v>4</v>
      </c>
      <c r="C195" s="1">
        <v>1</v>
      </c>
      <c r="D195" s="1">
        <v>3</v>
      </c>
    </row>
    <row r="196" spans="1:4">
      <c r="A196" s="1">
        <v>3</v>
      </c>
      <c r="B196" s="1">
        <v>4</v>
      </c>
      <c r="C196" s="1">
        <v>1</v>
      </c>
      <c r="D196" s="1">
        <v>4</v>
      </c>
    </row>
    <row r="197" spans="1:4">
      <c r="A197" s="1">
        <v>3</v>
      </c>
      <c r="B197" s="1">
        <v>4</v>
      </c>
      <c r="C197" s="1">
        <v>1</v>
      </c>
      <c r="D197" s="1">
        <v>3</v>
      </c>
    </row>
    <row r="198" spans="1:4">
      <c r="A198" s="1">
        <v>3</v>
      </c>
      <c r="B198" s="1">
        <v>4</v>
      </c>
      <c r="C198" s="1">
        <v>1</v>
      </c>
      <c r="D198" s="1">
        <v>3</v>
      </c>
    </row>
    <row r="199" spans="1:4">
      <c r="A199" s="1">
        <v>1</v>
      </c>
      <c r="B199" s="1">
        <v>5</v>
      </c>
      <c r="C199" s="1">
        <v>1</v>
      </c>
      <c r="D199" s="1">
        <v>5</v>
      </c>
    </row>
    <row r="200" spans="1:4">
      <c r="A200" s="1">
        <v>3</v>
      </c>
      <c r="B200" s="1">
        <v>5</v>
      </c>
      <c r="C200" s="1">
        <v>1</v>
      </c>
      <c r="D200" s="1">
        <v>5</v>
      </c>
    </row>
    <row r="201" spans="1:4">
      <c r="A201" s="1">
        <v>4</v>
      </c>
      <c r="B201" s="1">
        <v>5</v>
      </c>
      <c r="C201" s="1">
        <v>1</v>
      </c>
      <c r="D201" s="1">
        <v>5</v>
      </c>
    </row>
    <row r="202" spans="1:4">
      <c r="A202" s="1">
        <v>4</v>
      </c>
      <c r="B202" s="1">
        <v>5</v>
      </c>
      <c r="C202" s="1">
        <v>1</v>
      </c>
      <c r="D202" s="1">
        <v>5</v>
      </c>
    </row>
    <row r="203" spans="1:4">
      <c r="A203" s="1">
        <v>3</v>
      </c>
      <c r="B203" s="1">
        <v>5</v>
      </c>
      <c r="C203" s="1">
        <v>1</v>
      </c>
      <c r="D203" s="1">
        <v>5</v>
      </c>
    </row>
    <row r="204" spans="1:4">
      <c r="A204" s="1">
        <v>4</v>
      </c>
      <c r="B204" s="1">
        <v>5</v>
      </c>
      <c r="C204" s="1">
        <v>3</v>
      </c>
      <c r="D204" s="1">
        <v>5</v>
      </c>
    </row>
    <row r="205" spans="1:4">
      <c r="A205" s="1">
        <v>4</v>
      </c>
      <c r="B205" s="1">
        <v>5</v>
      </c>
      <c r="C205" s="1">
        <v>3</v>
      </c>
      <c r="D205" s="1">
        <v>5</v>
      </c>
    </row>
    <row r="206" spans="1:4">
      <c r="A206" s="1">
        <v>4</v>
      </c>
      <c r="B206" s="1">
        <v>5</v>
      </c>
      <c r="C206" s="1">
        <v>4</v>
      </c>
      <c r="D206" s="1">
        <v>5</v>
      </c>
    </row>
    <row r="207" spans="1:4">
      <c r="A207" s="1">
        <v>3</v>
      </c>
      <c r="B207" s="1">
        <v>5</v>
      </c>
      <c r="C207" s="1">
        <v>3</v>
      </c>
      <c r="D207" s="1">
        <v>5</v>
      </c>
    </row>
    <row r="208" spans="1:4">
      <c r="A208" s="1">
        <v>4</v>
      </c>
      <c r="B208" s="1">
        <v>5</v>
      </c>
      <c r="C208" s="1">
        <v>3</v>
      </c>
      <c r="D208" s="1">
        <v>5</v>
      </c>
    </row>
    <row r="209" spans="1:4">
      <c r="A209" s="1">
        <v>1</v>
      </c>
      <c r="B209" s="1">
        <v>1</v>
      </c>
      <c r="C209" s="1">
        <v>1</v>
      </c>
      <c r="D209" s="1">
        <v>1</v>
      </c>
    </row>
    <row r="210" spans="1:4">
      <c r="A210" s="1">
        <v>1</v>
      </c>
      <c r="B210" s="1">
        <v>2</v>
      </c>
      <c r="C210" s="1">
        <v>1</v>
      </c>
      <c r="D210" s="1">
        <v>2</v>
      </c>
    </row>
    <row r="211" spans="1:4">
      <c r="A211" s="1">
        <v>1</v>
      </c>
      <c r="B211" s="1">
        <v>2</v>
      </c>
      <c r="C211" s="1">
        <v>1</v>
      </c>
      <c r="D211" s="1">
        <v>2</v>
      </c>
    </row>
    <row r="212" spans="1:4">
      <c r="A212" s="1">
        <v>1</v>
      </c>
      <c r="B212" s="1">
        <v>2</v>
      </c>
      <c r="C212" s="1">
        <v>1</v>
      </c>
      <c r="D212" s="1">
        <v>2</v>
      </c>
    </row>
    <row r="213" spans="1:4">
      <c r="A213" s="1">
        <v>1</v>
      </c>
      <c r="B213" s="1">
        <v>3</v>
      </c>
      <c r="C213" s="1">
        <v>1</v>
      </c>
      <c r="D213" s="1">
        <v>3</v>
      </c>
    </row>
    <row r="214" spans="1:4">
      <c r="A214" s="1">
        <v>1</v>
      </c>
      <c r="B214" s="1">
        <v>3</v>
      </c>
      <c r="C214" s="1">
        <v>1</v>
      </c>
      <c r="D214" s="1">
        <v>3</v>
      </c>
    </row>
    <row r="215" spans="1:4">
      <c r="A215" s="1">
        <v>2</v>
      </c>
      <c r="B215" s="1">
        <v>2</v>
      </c>
      <c r="C215" s="1">
        <v>1</v>
      </c>
      <c r="D215" s="1">
        <v>2</v>
      </c>
    </row>
    <row r="216" spans="1:4">
      <c r="A216" s="1">
        <v>2</v>
      </c>
      <c r="B216" s="1">
        <v>2</v>
      </c>
      <c r="C216" s="1">
        <v>1</v>
      </c>
      <c r="D216" s="1">
        <v>2</v>
      </c>
    </row>
    <row r="217" spans="1:4">
      <c r="A217" s="1">
        <v>2</v>
      </c>
      <c r="B217" s="1">
        <v>2</v>
      </c>
      <c r="C217" s="1">
        <v>1</v>
      </c>
      <c r="D217" s="1">
        <v>3</v>
      </c>
    </row>
    <row r="218" spans="1:4">
      <c r="A218" s="1">
        <v>2</v>
      </c>
      <c r="B218" s="1">
        <v>2</v>
      </c>
      <c r="C218" s="1">
        <v>1</v>
      </c>
      <c r="D218" s="1">
        <v>3</v>
      </c>
    </row>
    <row r="219" spans="1:4">
      <c r="A219" s="1">
        <v>1</v>
      </c>
      <c r="B219" s="1">
        <v>1</v>
      </c>
      <c r="C219" s="1">
        <v>1</v>
      </c>
      <c r="D219" s="1">
        <v>2</v>
      </c>
    </row>
    <row r="220" spans="1:4">
      <c r="A220" s="1">
        <v>3</v>
      </c>
      <c r="B220" s="1">
        <v>3</v>
      </c>
      <c r="C220" s="1">
        <v>1</v>
      </c>
      <c r="D220" s="1">
        <v>3</v>
      </c>
    </row>
    <row r="221" spans="1:4">
      <c r="A221" s="1">
        <v>3</v>
      </c>
      <c r="B221" s="1">
        <v>3</v>
      </c>
      <c r="C221" s="1">
        <v>1</v>
      </c>
      <c r="D221" s="1">
        <v>3</v>
      </c>
    </row>
    <row r="222" spans="1:4">
      <c r="A222" s="1">
        <v>3</v>
      </c>
      <c r="B222" s="1">
        <v>4</v>
      </c>
      <c r="C222" s="1">
        <v>1</v>
      </c>
      <c r="D222" s="1">
        <v>3</v>
      </c>
    </row>
    <row r="223" spans="1:4">
      <c r="A223" s="1">
        <v>3</v>
      </c>
      <c r="B223" s="1">
        <v>4</v>
      </c>
      <c r="C223" s="1">
        <v>1</v>
      </c>
      <c r="D223" s="1">
        <v>3</v>
      </c>
    </row>
    <row r="224" spans="1:4">
      <c r="A224" s="1">
        <v>3</v>
      </c>
      <c r="B224" s="1">
        <v>3</v>
      </c>
      <c r="C224" s="1">
        <v>3</v>
      </c>
      <c r="D224" s="1">
        <v>3</v>
      </c>
    </row>
    <row r="225" spans="1:4">
      <c r="A225" s="1">
        <v>3</v>
      </c>
      <c r="B225" s="1">
        <v>2</v>
      </c>
      <c r="C225" s="1">
        <v>2</v>
      </c>
      <c r="D225" s="1">
        <v>3</v>
      </c>
    </row>
    <row r="226" spans="1:4">
      <c r="A226" s="1">
        <v>3</v>
      </c>
      <c r="B226" s="1">
        <v>2</v>
      </c>
      <c r="C226" s="1">
        <v>2</v>
      </c>
      <c r="D226" s="1">
        <v>3</v>
      </c>
    </row>
    <row r="227" spans="1:4">
      <c r="A227" s="1">
        <v>3</v>
      </c>
      <c r="B227" s="1">
        <v>2</v>
      </c>
      <c r="C227" s="1">
        <v>2</v>
      </c>
      <c r="D227" s="1">
        <v>3</v>
      </c>
    </row>
    <row r="228" spans="1:4">
      <c r="A228" s="1">
        <v>3</v>
      </c>
      <c r="B228" s="1">
        <v>2</v>
      </c>
      <c r="C228" s="1">
        <v>2</v>
      </c>
      <c r="D228" s="1">
        <v>4</v>
      </c>
    </row>
    <row r="229" spans="1:4">
      <c r="A229" s="1">
        <v>1</v>
      </c>
      <c r="B229" s="1">
        <v>2</v>
      </c>
      <c r="C229" s="1">
        <v>1</v>
      </c>
      <c r="D229" s="1">
        <v>2</v>
      </c>
    </row>
    <row r="230" spans="1:4">
      <c r="A230" s="1">
        <v>3</v>
      </c>
      <c r="B230" s="1">
        <v>3</v>
      </c>
      <c r="C230" s="1">
        <v>2</v>
      </c>
      <c r="D230" s="1">
        <v>2</v>
      </c>
    </row>
    <row r="231" spans="1:4">
      <c r="A231" s="1">
        <v>3</v>
      </c>
      <c r="B231" s="1">
        <v>2</v>
      </c>
      <c r="C231" s="1">
        <v>2</v>
      </c>
      <c r="D231" s="1">
        <v>2</v>
      </c>
    </row>
    <row r="232" spans="1:4">
      <c r="A232" s="1">
        <v>2</v>
      </c>
      <c r="B232" s="1">
        <v>2</v>
      </c>
      <c r="C232" s="1">
        <v>2</v>
      </c>
      <c r="D232" s="1">
        <v>2</v>
      </c>
    </row>
    <row r="233" spans="1:4">
      <c r="A233" s="1">
        <v>2</v>
      </c>
      <c r="B233" s="1">
        <v>3</v>
      </c>
      <c r="C233" s="1">
        <v>2</v>
      </c>
      <c r="D233" s="1">
        <v>3</v>
      </c>
    </row>
    <row r="234" spans="1:4">
      <c r="A234" s="1">
        <v>4</v>
      </c>
      <c r="B234" s="1">
        <v>3</v>
      </c>
      <c r="C234" s="1">
        <v>2</v>
      </c>
      <c r="D234" s="1">
        <v>3</v>
      </c>
    </row>
    <row r="235" spans="1:4">
      <c r="A235" s="1">
        <v>3</v>
      </c>
      <c r="B235" s="1">
        <v>3</v>
      </c>
      <c r="C235" s="1">
        <v>3</v>
      </c>
      <c r="D235" s="1">
        <v>3</v>
      </c>
    </row>
    <row r="236" spans="1:4">
      <c r="A236" s="1">
        <v>3</v>
      </c>
      <c r="B236" s="1">
        <v>3</v>
      </c>
      <c r="C236" s="1">
        <v>1</v>
      </c>
      <c r="D236" s="1">
        <v>4</v>
      </c>
    </row>
    <row r="237" spans="1:4">
      <c r="A237" s="1">
        <v>3</v>
      </c>
      <c r="B237" s="1">
        <v>3</v>
      </c>
      <c r="C237" s="1">
        <v>1</v>
      </c>
      <c r="D237" s="1">
        <v>4</v>
      </c>
    </row>
    <row r="238" spans="1:4">
      <c r="A238" s="1">
        <v>2</v>
      </c>
      <c r="B238" s="1">
        <v>2</v>
      </c>
      <c r="C238" s="1">
        <v>1</v>
      </c>
      <c r="D238" s="1">
        <v>4</v>
      </c>
    </row>
    <row r="239" spans="1:4">
      <c r="A239" s="1">
        <v>4</v>
      </c>
      <c r="B239" s="1">
        <v>3</v>
      </c>
      <c r="C239" s="1">
        <v>1</v>
      </c>
      <c r="D239" s="1">
        <v>3</v>
      </c>
    </row>
    <row r="240" spans="1:4">
      <c r="A240" s="1">
        <v>3</v>
      </c>
      <c r="B240" s="1">
        <v>5</v>
      </c>
      <c r="C240" s="1">
        <v>1</v>
      </c>
      <c r="D240" s="1">
        <v>3</v>
      </c>
    </row>
    <row r="241" spans="1:4">
      <c r="A241" s="1">
        <v>3</v>
      </c>
      <c r="B241" s="1">
        <v>4</v>
      </c>
      <c r="C241" s="1">
        <v>1</v>
      </c>
      <c r="D241" s="1">
        <v>4</v>
      </c>
    </row>
    <row r="242" spans="1:4" ht="16.5" thickBot="1">
      <c r="A242" s="1">
        <v>4</v>
      </c>
      <c r="B242" s="1">
        <v>5</v>
      </c>
      <c r="C242" s="1">
        <v>1</v>
      </c>
      <c r="D242" s="1">
        <v>4</v>
      </c>
    </row>
    <row r="243" spans="1:4" ht="16.5" thickBot="1">
      <c r="A243" s="19">
        <v>4</v>
      </c>
      <c r="B243" s="19">
        <v>5</v>
      </c>
      <c r="C243" s="19">
        <v>2</v>
      </c>
      <c r="D243" s="1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Listening Info</vt:lpstr>
      <vt:lpstr>fam by song type</vt:lpstr>
      <vt:lpstr>CBS</vt:lpstr>
      <vt:lpstr>Demographic Info</vt:lpstr>
      <vt:lpstr>Group A - pref</vt:lpstr>
      <vt:lpstr>Group B - pref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2017-10-19T13:21:09Z</dcterms:created>
  <dcterms:modified xsi:type="dcterms:W3CDTF">2018-10-10T13:32:04Z</dcterms:modified>
</cp:coreProperties>
</file>