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asternin\Documents\PhDProject.git\CBS\Analysis\"/>
    </mc:Choice>
  </mc:AlternateContent>
  <bookViews>
    <workbookView xWindow="0" yWindow="0" windowWidth="25605" windowHeight="16065" activeTab="1"/>
  </bookViews>
  <sheets>
    <sheet name="Sheet1" sheetId="1" r:id="rId1"/>
    <sheet name="MoCA" sheetId="2" r:id="rId2"/>
    <sheet name="Percentile" sheetId="4" r:id="rId3"/>
    <sheet name="MMSE - Severity" sheetId="3" r:id="rId4"/>
  </sheets>
  <definedNames>
    <definedName name="_xlnm._FilterDatabase" localSheetId="0" hidden="1">Sheet1!$E$1:$E$55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B11" i="2" l="1"/>
  <c r="AB12" i="2"/>
  <c r="AB13" i="2"/>
  <c r="AB14" i="2"/>
  <c r="AB15" i="2"/>
  <c r="AA11" i="2"/>
  <c r="AA12" i="2"/>
  <c r="AA13" i="2"/>
  <c r="AA14" i="2"/>
  <c r="AA15" i="2"/>
  <c r="Z11" i="2"/>
  <c r="Z12" i="2"/>
  <c r="Z13" i="2"/>
  <c r="Z14" i="2"/>
  <c r="Z15" i="2"/>
  <c r="Y11" i="2"/>
  <c r="Y12" i="2"/>
  <c r="Y13" i="2"/>
  <c r="Y14" i="2"/>
  <c r="Y15" i="2"/>
  <c r="X11" i="2"/>
  <c r="X12" i="2"/>
  <c r="X13" i="2"/>
  <c r="X14" i="2"/>
  <c r="X15" i="2"/>
  <c r="W11" i="2"/>
  <c r="W12" i="2"/>
  <c r="W13" i="2"/>
  <c r="W14" i="2"/>
  <c r="W15" i="2"/>
  <c r="V11" i="2"/>
  <c r="V12" i="2"/>
  <c r="V13" i="2"/>
  <c r="V14" i="2"/>
  <c r="V15" i="2"/>
  <c r="U11" i="2"/>
  <c r="U12" i="2"/>
  <c r="U13" i="2"/>
  <c r="U14" i="2"/>
  <c r="U15" i="2"/>
  <c r="T11" i="2"/>
  <c r="T12" i="2"/>
  <c r="T13" i="2"/>
  <c r="T14" i="2"/>
  <c r="T15" i="2"/>
  <c r="S11" i="2"/>
  <c r="S12" i="2"/>
  <c r="S13" i="2"/>
  <c r="S14" i="2"/>
  <c r="S15" i="2"/>
  <c r="R11" i="2"/>
  <c r="R12" i="2"/>
  <c r="R13" i="2"/>
  <c r="R14" i="2"/>
  <c r="R15" i="2"/>
  <c r="Q11" i="2"/>
  <c r="Q12" i="2"/>
  <c r="Q13" i="2"/>
  <c r="Q14" i="2"/>
  <c r="Q15" i="2"/>
  <c r="AB53" i="2"/>
  <c r="AA53" i="2"/>
  <c r="Z53" i="2"/>
  <c r="Y53" i="2"/>
  <c r="X53" i="2"/>
  <c r="W53" i="2"/>
  <c r="V53" i="2"/>
  <c r="U53" i="2"/>
  <c r="T53" i="2"/>
  <c r="S53" i="2"/>
  <c r="R53" i="2"/>
  <c r="Q53" i="2"/>
  <c r="D55" i="2"/>
  <c r="E55" i="2"/>
  <c r="F55" i="2"/>
  <c r="G55" i="2"/>
  <c r="H55" i="2"/>
  <c r="I55" i="2"/>
  <c r="J55" i="2"/>
  <c r="K55" i="2"/>
  <c r="L55" i="2"/>
  <c r="M55" i="2"/>
  <c r="N55" i="2"/>
  <c r="C55" i="2"/>
  <c r="D54" i="2"/>
  <c r="E54" i="2"/>
  <c r="F54" i="2"/>
  <c r="G54" i="2"/>
  <c r="H54" i="2"/>
  <c r="I54" i="2"/>
  <c r="J54" i="2"/>
  <c r="K54" i="2"/>
  <c r="L54" i="2"/>
  <c r="M54" i="2"/>
  <c r="N54" i="2"/>
  <c r="C54" i="2"/>
  <c r="D17" i="2"/>
  <c r="E17" i="2"/>
  <c r="F17" i="2"/>
  <c r="G17" i="2"/>
  <c r="H17" i="2"/>
  <c r="I17" i="2"/>
  <c r="J17" i="2"/>
  <c r="K17" i="2"/>
  <c r="L17" i="2"/>
  <c r="M17" i="2"/>
  <c r="N17" i="2"/>
  <c r="C17" i="2"/>
  <c r="D16" i="2"/>
  <c r="E16" i="2"/>
  <c r="F16" i="2"/>
  <c r="G16" i="2"/>
  <c r="H16" i="2"/>
  <c r="I16" i="2"/>
  <c r="J16" i="2"/>
  <c r="K16" i="2"/>
  <c r="L16" i="2"/>
  <c r="M16" i="2"/>
  <c r="N16" i="2"/>
  <c r="C16" i="2"/>
  <c r="Q32" i="4"/>
  <c r="Q33" i="4"/>
  <c r="P32" i="4"/>
  <c r="P33" i="4"/>
  <c r="O32" i="4"/>
  <c r="O33" i="4"/>
  <c r="N32" i="4"/>
  <c r="N33" i="4"/>
  <c r="M32" i="4"/>
  <c r="M33" i="4"/>
  <c r="L32" i="4"/>
  <c r="L33" i="4"/>
  <c r="K32" i="4"/>
  <c r="K33" i="4"/>
  <c r="J32" i="4"/>
  <c r="J33" i="4"/>
  <c r="I32" i="4"/>
  <c r="I33" i="4"/>
  <c r="H32" i="4"/>
  <c r="H33" i="4"/>
  <c r="G32" i="4"/>
  <c r="G33" i="4"/>
  <c r="Q31" i="4"/>
  <c r="P31" i="4"/>
  <c r="O31" i="4"/>
  <c r="N31" i="4"/>
  <c r="M31" i="4"/>
  <c r="L31" i="4"/>
  <c r="K31" i="4"/>
  <c r="J31" i="4"/>
  <c r="I31" i="4"/>
  <c r="H31" i="4"/>
  <c r="G31" i="4"/>
  <c r="F32" i="4"/>
  <c r="F33" i="4"/>
  <c r="F31" i="4"/>
  <c r="S56" i="1"/>
  <c r="S55" i="1"/>
  <c r="S54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C56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C55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C54" i="1"/>
  <c r="AA15" i="4"/>
  <c r="Y15" i="4"/>
  <c r="W15" i="4"/>
  <c r="U15" i="4"/>
  <c r="S15" i="4"/>
  <c r="Q15" i="4"/>
  <c r="O15" i="4"/>
  <c r="M15" i="4"/>
  <c r="K15" i="4"/>
  <c r="Z15" i="4"/>
  <c r="AA14" i="4"/>
  <c r="Z14" i="4"/>
  <c r="AA13" i="4"/>
  <c r="Z13" i="4"/>
  <c r="AA12" i="4"/>
  <c r="Z12" i="4"/>
  <c r="AA11" i="4"/>
  <c r="Z11" i="4"/>
  <c r="AA10" i="4"/>
  <c r="Z10" i="4"/>
  <c r="X15" i="4"/>
  <c r="Y14" i="4"/>
  <c r="X14" i="4"/>
  <c r="Y13" i="4"/>
  <c r="X13" i="4"/>
  <c r="Y12" i="4"/>
  <c r="X12" i="4"/>
  <c r="Y11" i="4"/>
  <c r="X11" i="4"/>
  <c r="Y10" i="4"/>
  <c r="X10" i="4"/>
  <c r="V15" i="4"/>
  <c r="W14" i="4"/>
  <c r="V14" i="4"/>
  <c r="W13" i="4"/>
  <c r="V13" i="4"/>
  <c r="W12" i="4"/>
  <c r="V12" i="4"/>
  <c r="W11" i="4"/>
  <c r="V11" i="4"/>
  <c r="W10" i="4"/>
  <c r="V10" i="4"/>
  <c r="T15" i="4"/>
  <c r="U14" i="4"/>
  <c r="T14" i="4"/>
  <c r="U13" i="4"/>
  <c r="T13" i="4"/>
  <c r="U12" i="4"/>
  <c r="T12" i="4"/>
  <c r="U11" i="4"/>
  <c r="T11" i="4"/>
  <c r="U10" i="4"/>
  <c r="T10" i="4"/>
  <c r="R15" i="4"/>
  <c r="S14" i="4"/>
  <c r="R14" i="4"/>
  <c r="S13" i="4"/>
  <c r="R13" i="4"/>
  <c r="S12" i="4"/>
  <c r="R12" i="4"/>
  <c r="S11" i="4"/>
  <c r="R11" i="4"/>
  <c r="S10" i="4"/>
  <c r="R10" i="4"/>
  <c r="P15" i="4"/>
  <c r="Q14" i="4"/>
  <c r="P14" i="4"/>
  <c r="Q13" i="4"/>
  <c r="P13" i="4"/>
  <c r="Q12" i="4"/>
  <c r="P12" i="4"/>
  <c r="Q11" i="4"/>
  <c r="P11" i="4"/>
  <c r="Q10" i="4"/>
  <c r="P10" i="4"/>
  <c r="N15" i="4"/>
  <c r="O14" i="4"/>
  <c r="N14" i="4"/>
  <c r="O13" i="4"/>
  <c r="N13" i="4"/>
  <c r="O12" i="4"/>
  <c r="N12" i="4"/>
  <c r="O11" i="4"/>
  <c r="N11" i="4"/>
  <c r="O10" i="4"/>
  <c r="N10" i="4"/>
  <c r="L15" i="4"/>
  <c r="M14" i="4"/>
  <c r="L14" i="4"/>
  <c r="M13" i="4"/>
  <c r="L13" i="4"/>
  <c r="M12" i="4"/>
  <c r="L12" i="4"/>
  <c r="M11" i="4"/>
  <c r="L11" i="4"/>
  <c r="M10" i="4"/>
  <c r="L10" i="4"/>
  <c r="K13" i="4"/>
  <c r="J13" i="4"/>
  <c r="K12" i="4"/>
  <c r="J12" i="4"/>
  <c r="K11" i="4"/>
  <c r="J11" i="4"/>
  <c r="I13" i="4"/>
  <c r="H13" i="4"/>
  <c r="I12" i="4"/>
  <c r="H12" i="4"/>
  <c r="I11" i="4"/>
  <c r="H11" i="4"/>
  <c r="G13" i="4"/>
  <c r="F13" i="4"/>
  <c r="G12" i="4"/>
  <c r="F12" i="4"/>
  <c r="G11" i="4"/>
  <c r="F11" i="4"/>
  <c r="E15" i="4"/>
  <c r="D15" i="4"/>
  <c r="E14" i="4"/>
  <c r="D14" i="4"/>
  <c r="E13" i="4"/>
  <c r="D13" i="4"/>
  <c r="D12" i="4"/>
  <c r="E12" i="4"/>
  <c r="E11" i="4"/>
  <c r="D11" i="4"/>
  <c r="J10" i="4"/>
  <c r="J15" i="4"/>
  <c r="K14" i="4"/>
  <c r="J14" i="4"/>
  <c r="K10" i="4"/>
  <c r="I15" i="4"/>
  <c r="H15" i="4"/>
  <c r="I14" i="4"/>
  <c r="H14" i="4"/>
  <c r="I10" i="4"/>
  <c r="H10" i="4"/>
  <c r="G15" i="4"/>
  <c r="F15" i="4"/>
  <c r="G14" i="4"/>
  <c r="F14" i="4"/>
  <c r="G10" i="4"/>
  <c r="F10" i="4"/>
  <c r="E10" i="4"/>
  <c r="D10" i="4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2" i="2"/>
  <c r="Z23" i="2"/>
  <c r="Z24" i="2"/>
  <c r="Z25" i="2"/>
  <c r="Z26" i="2"/>
  <c r="Z27" i="2"/>
  <c r="Z28" i="2"/>
  <c r="Z29" i="2"/>
  <c r="Z30" i="2"/>
  <c r="Z31" i="2"/>
  <c r="Z32" i="2"/>
  <c r="Z33" i="2"/>
  <c r="Z34" i="2"/>
  <c r="Z35" i="2"/>
  <c r="Z36" i="2"/>
  <c r="Z37" i="2"/>
  <c r="Z38" i="2"/>
  <c r="Z39" i="2"/>
  <c r="Z40" i="2"/>
  <c r="Z42" i="2"/>
  <c r="AA23" i="2"/>
  <c r="AA24" i="2"/>
  <c r="AA25" i="2"/>
  <c r="AA26" i="2"/>
  <c r="AA27" i="2"/>
  <c r="AA28" i="2"/>
  <c r="AA29" i="2"/>
  <c r="AA30" i="2"/>
  <c r="AA31" i="2"/>
  <c r="AA32" i="2"/>
  <c r="AA33" i="2"/>
  <c r="AA34" i="2"/>
  <c r="AA35" i="2"/>
  <c r="AA36" i="2"/>
  <c r="AA37" i="2"/>
  <c r="AA38" i="2"/>
  <c r="AA39" i="2"/>
  <c r="AA40" i="2"/>
  <c r="AA42" i="2"/>
  <c r="AB23" i="2"/>
  <c r="AB24" i="2"/>
  <c r="AB25" i="2"/>
  <c r="AB26" i="2"/>
  <c r="AB27" i="2"/>
  <c r="AB28" i="2"/>
  <c r="AB29" i="2"/>
  <c r="AB30" i="2"/>
  <c r="AB31" i="2"/>
  <c r="AB32" i="2"/>
  <c r="AB33" i="2"/>
  <c r="AB34" i="2"/>
  <c r="AB35" i="2"/>
  <c r="AB36" i="2"/>
  <c r="AB37" i="2"/>
  <c r="AB38" i="2"/>
  <c r="AB39" i="2"/>
  <c r="AB40" i="2"/>
  <c r="AB42" i="2"/>
  <c r="R43" i="2"/>
  <c r="S43" i="2"/>
  <c r="T43" i="2"/>
  <c r="U43" i="2"/>
  <c r="V43" i="2"/>
  <c r="W43" i="2"/>
  <c r="X43" i="2"/>
  <c r="Y43" i="2"/>
  <c r="Z43" i="2"/>
  <c r="AA43" i="2"/>
  <c r="AB43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3" i="2"/>
  <c r="Q42" i="2"/>
  <c r="R45" i="2"/>
  <c r="R46" i="2"/>
  <c r="R47" i="2"/>
  <c r="R48" i="2"/>
  <c r="R49" i="2"/>
  <c r="R50" i="2"/>
  <c r="R51" i="2"/>
  <c r="R52" i="2"/>
  <c r="R55" i="2"/>
  <c r="S45" i="2"/>
  <c r="S46" i="2"/>
  <c r="S47" i="2"/>
  <c r="S48" i="2"/>
  <c r="S49" i="2"/>
  <c r="S51" i="2"/>
  <c r="S52" i="2"/>
  <c r="S55" i="2"/>
  <c r="T45" i="2"/>
  <c r="T46" i="2"/>
  <c r="T47" i="2"/>
  <c r="T48" i="2"/>
  <c r="T49" i="2"/>
  <c r="T50" i="2"/>
  <c r="T51" i="2"/>
  <c r="T52" i="2"/>
  <c r="T55" i="2"/>
  <c r="U45" i="2"/>
  <c r="U46" i="2"/>
  <c r="U47" i="2"/>
  <c r="U48" i="2"/>
  <c r="U49" i="2"/>
  <c r="U50" i="2"/>
  <c r="U51" i="2"/>
  <c r="U52" i="2"/>
  <c r="U55" i="2"/>
  <c r="V45" i="2"/>
  <c r="V46" i="2"/>
  <c r="V47" i="2"/>
  <c r="V48" i="2"/>
  <c r="V49" i="2"/>
  <c r="V51" i="2"/>
  <c r="V52" i="2"/>
  <c r="V55" i="2"/>
  <c r="W45" i="2"/>
  <c r="W46" i="2"/>
  <c r="W47" i="2"/>
  <c r="W48" i="2"/>
  <c r="W49" i="2"/>
  <c r="W50" i="2"/>
  <c r="W51" i="2"/>
  <c r="W52" i="2"/>
  <c r="W55" i="2"/>
  <c r="X45" i="2"/>
  <c r="X46" i="2"/>
  <c r="X47" i="2"/>
  <c r="X48" i="2"/>
  <c r="X49" i="2"/>
  <c r="X51" i="2"/>
  <c r="X52" i="2"/>
  <c r="X55" i="2"/>
  <c r="Y45" i="2"/>
  <c r="Y46" i="2"/>
  <c r="Y47" i="2"/>
  <c r="Y48" i="2"/>
  <c r="Y49" i="2"/>
  <c r="Y51" i="2"/>
  <c r="Y52" i="2"/>
  <c r="Y55" i="2"/>
  <c r="Z45" i="2"/>
  <c r="Z46" i="2"/>
  <c r="Z47" i="2"/>
  <c r="Z48" i="2"/>
  <c r="Z49" i="2"/>
  <c r="Z51" i="2"/>
  <c r="Z52" i="2"/>
  <c r="Z55" i="2"/>
  <c r="AA45" i="2"/>
  <c r="AA46" i="2"/>
  <c r="AA47" i="2"/>
  <c r="AA48" i="2"/>
  <c r="AA49" i="2"/>
  <c r="AA50" i="2"/>
  <c r="AA51" i="2"/>
  <c r="AA52" i="2"/>
  <c r="AA55" i="2"/>
  <c r="AB45" i="2"/>
  <c r="AB46" i="2"/>
  <c r="AB47" i="2"/>
  <c r="AB48" i="2"/>
  <c r="AB49" i="2"/>
  <c r="AB50" i="2"/>
  <c r="AB51" i="2"/>
  <c r="AB52" i="2"/>
  <c r="AB55" i="2"/>
  <c r="R56" i="2"/>
  <c r="S56" i="2"/>
  <c r="T56" i="2"/>
  <c r="U56" i="2"/>
  <c r="V56" i="2"/>
  <c r="W56" i="2"/>
  <c r="X56" i="2"/>
  <c r="Y56" i="2"/>
  <c r="Z56" i="2"/>
  <c r="AA56" i="2"/>
  <c r="AB56" i="2"/>
  <c r="Q45" i="2"/>
  <c r="Q46" i="2"/>
  <c r="Q47" i="2"/>
  <c r="Q48" i="2"/>
  <c r="Q49" i="2"/>
  <c r="Q50" i="2"/>
  <c r="Q51" i="2"/>
  <c r="Q52" i="2"/>
  <c r="Q56" i="2"/>
  <c r="Q55" i="2"/>
  <c r="R2" i="2"/>
  <c r="R3" i="2"/>
  <c r="R4" i="2"/>
  <c r="R5" i="2"/>
  <c r="R6" i="2"/>
  <c r="R7" i="2"/>
  <c r="R8" i="2"/>
  <c r="R9" i="2"/>
  <c r="R10" i="2"/>
  <c r="R18" i="2"/>
  <c r="S2" i="2"/>
  <c r="S3" i="2"/>
  <c r="S4" i="2"/>
  <c r="S5" i="2"/>
  <c r="S6" i="2"/>
  <c r="S7" i="2"/>
  <c r="S8" i="2"/>
  <c r="S9" i="2"/>
  <c r="S10" i="2"/>
  <c r="S18" i="2"/>
  <c r="T2" i="2"/>
  <c r="T3" i="2"/>
  <c r="T4" i="2"/>
  <c r="T5" i="2"/>
  <c r="T6" i="2"/>
  <c r="T7" i="2"/>
  <c r="T8" i="2"/>
  <c r="T9" i="2"/>
  <c r="T10" i="2"/>
  <c r="T18" i="2"/>
  <c r="U2" i="2"/>
  <c r="U3" i="2"/>
  <c r="U4" i="2"/>
  <c r="U5" i="2"/>
  <c r="U6" i="2"/>
  <c r="U7" i="2"/>
  <c r="U8" i="2"/>
  <c r="U9" i="2"/>
  <c r="U10" i="2"/>
  <c r="U18" i="2"/>
  <c r="V2" i="2"/>
  <c r="V3" i="2"/>
  <c r="V4" i="2"/>
  <c r="V5" i="2"/>
  <c r="V6" i="2"/>
  <c r="V7" i="2"/>
  <c r="V8" i="2"/>
  <c r="V9" i="2"/>
  <c r="V10" i="2"/>
  <c r="V18" i="2"/>
  <c r="W2" i="2"/>
  <c r="W3" i="2"/>
  <c r="W4" i="2"/>
  <c r="W5" i="2"/>
  <c r="W6" i="2"/>
  <c r="W7" i="2"/>
  <c r="W8" i="2"/>
  <c r="W9" i="2"/>
  <c r="W10" i="2"/>
  <c r="W18" i="2"/>
  <c r="X2" i="2"/>
  <c r="X3" i="2"/>
  <c r="X4" i="2"/>
  <c r="X5" i="2"/>
  <c r="X6" i="2"/>
  <c r="X7" i="2"/>
  <c r="X8" i="2"/>
  <c r="X9" i="2"/>
  <c r="X10" i="2"/>
  <c r="X18" i="2"/>
  <c r="Y2" i="2"/>
  <c r="Y3" i="2"/>
  <c r="Y4" i="2"/>
  <c r="Y5" i="2"/>
  <c r="Y6" i="2"/>
  <c r="Y7" i="2"/>
  <c r="Y8" i="2"/>
  <c r="Y9" i="2"/>
  <c r="Y10" i="2"/>
  <c r="Y18" i="2"/>
  <c r="Z2" i="2"/>
  <c r="Z3" i="2"/>
  <c r="Z4" i="2"/>
  <c r="Z5" i="2"/>
  <c r="Z6" i="2"/>
  <c r="Z7" i="2"/>
  <c r="Z8" i="2"/>
  <c r="Z9" i="2"/>
  <c r="Z10" i="2"/>
  <c r="Z18" i="2"/>
  <c r="AA2" i="2"/>
  <c r="AA3" i="2"/>
  <c r="AA4" i="2"/>
  <c r="AA5" i="2"/>
  <c r="AA6" i="2"/>
  <c r="AA7" i="2"/>
  <c r="AA8" i="2"/>
  <c r="AA9" i="2"/>
  <c r="AA10" i="2"/>
  <c r="AA18" i="2"/>
  <c r="AB2" i="2"/>
  <c r="AB3" i="2"/>
  <c r="AB4" i="2"/>
  <c r="AB5" i="2"/>
  <c r="AB6" i="2"/>
  <c r="AB7" i="2"/>
  <c r="AB8" i="2"/>
  <c r="AB9" i="2"/>
  <c r="AB10" i="2"/>
  <c r="AB18" i="2"/>
  <c r="R19" i="2"/>
  <c r="S19" i="2"/>
  <c r="T19" i="2"/>
  <c r="U19" i="2"/>
  <c r="V19" i="2"/>
  <c r="W19" i="2"/>
  <c r="X19" i="2"/>
  <c r="Y19" i="2"/>
  <c r="Z19" i="2"/>
  <c r="AA19" i="2"/>
  <c r="AB19" i="2"/>
  <c r="Q2" i="2"/>
  <c r="Q3" i="2"/>
  <c r="Q4" i="2"/>
  <c r="Q5" i="2"/>
  <c r="Q6" i="2"/>
  <c r="Q7" i="2"/>
  <c r="Q8" i="2"/>
  <c r="Q9" i="2"/>
  <c r="Q10" i="2"/>
  <c r="Q19" i="2"/>
  <c r="Q18" i="2"/>
  <c r="S60" i="2"/>
  <c r="T60" i="2"/>
  <c r="U60" i="2"/>
  <c r="V60" i="2"/>
  <c r="W60" i="2"/>
  <c r="X60" i="2"/>
  <c r="Y60" i="2"/>
  <c r="Z60" i="2"/>
  <c r="AA60" i="2"/>
  <c r="AB60" i="2"/>
  <c r="G39" i="3"/>
  <c r="H39" i="3"/>
  <c r="I39" i="3"/>
  <c r="J39" i="3"/>
  <c r="K39" i="3"/>
  <c r="L39" i="3"/>
  <c r="M39" i="3"/>
  <c r="N39" i="3"/>
  <c r="O39" i="3"/>
  <c r="P39" i="3"/>
  <c r="Q39" i="3"/>
  <c r="F39" i="3"/>
  <c r="G34" i="3"/>
  <c r="H34" i="3"/>
  <c r="I34" i="3"/>
  <c r="J34" i="3"/>
  <c r="K34" i="3"/>
  <c r="L34" i="3"/>
  <c r="M34" i="3"/>
  <c r="N34" i="3"/>
  <c r="O34" i="3"/>
  <c r="P34" i="3"/>
  <c r="Q34" i="3"/>
  <c r="F34" i="3"/>
  <c r="N41" i="2"/>
  <c r="N42" i="2"/>
  <c r="N43" i="2"/>
  <c r="M41" i="2"/>
  <c r="M42" i="2"/>
  <c r="M43" i="2"/>
  <c r="L41" i="2"/>
  <c r="L42" i="2"/>
  <c r="L43" i="2"/>
  <c r="K41" i="2"/>
  <c r="K43" i="2"/>
  <c r="J41" i="2"/>
  <c r="J42" i="2"/>
  <c r="J43" i="2"/>
  <c r="I41" i="2"/>
  <c r="I43" i="2"/>
  <c r="H43" i="2"/>
  <c r="H42" i="2"/>
  <c r="H41" i="2"/>
  <c r="G41" i="2"/>
  <c r="G42" i="2"/>
  <c r="G43" i="2"/>
  <c r="F43" i="2"/>
  <c r="F42" i="2"/>
  <c r="F41" i="2"/>
  <c r="E43" i="2"/>
  <c r="E42" i="2"/>
  <c r="E41" i="2"/>
  <c r="D43" i="2"/>
  <c r="D42" i="2"/>
  <c r="D41" i="2"/>
  <c r="C43" i="2"/>
  <c r="C42" i="2"/>
  <c r="C41" i="2"/>
  <c r="R60" i="2"/>
  <c r="Q60" i="2"/>
  <c r="Q61" i="2"/>
  <c r="AB61" i="2"/>
  <c r="AA61" i="2"/>
  <c r="Z61" i="2"/>
  <c r="Y61" i="2"/>
  <c r="X61" i="2"/>
  <c r="W61" i="2"/>
  <c r="V61" i="2"/>
  <c r="U61" i="2"/>
  <c r="T61" i="2"/>
  <c r="S61" i="2"/>
  <c r="R61" i="2"/>
  <c r="Q62" i="2"/>
  <c r="AB62" i="2"/>
  <c r="AA62" i="2"/>
  <c r="Z62" i="2"/>
  <c r="Y62" i="2"/>
  <c r="X62" i="2"/>
  <c r="W62" i="2"/>
  <c r="V62" i="2"/>
  <c r="U62" i="2"/>
  <c r="T62" i="2"/>
  <c r="S62" i="2"/>
  <c r="R62" i="2"/>
</calcChain>
</file>

<file path=xl/sharedStrings.xml><?xml version="1.0" encoding="utf-8"?>
<sst xmlns="http://schemas.openxmlformats.org/spreadsheetml/2006/main" count="442" uniqueCount="109">
  <si>
    <t xml:space="preserve">ID </t>
  </si>
  <si>
    <t>MoCA</t>
  </si>
  <si>
    <t>age</t>
  </si>
  <si>
    <t>sex</t>
  </si>
  <si>
    <t>MMSE</t>
  </si>
  <si>
    <t>min</t>
  </si>
  <si>
    <t>max</t>
  </si>
  <si>
    <t>Double Trouble</t>
  </si>
  <si>
    <t>Odd One Out</t>
  </si>
  <si>
    <t>Spatial Planning</t>
  </si>
  <si>
    <t>Grammatical Reasoning</t>
  </si>
  <si>
    <t>Digit Span</t>
  </si>
  <si>
    <t>Token Search</t>
  </si>
  <si>
    <t>Paired Associates</t>
  </si>
  <si>
    <t>Spatial Span</t>
  </si>
  <si>
    <t>Feature Match</t>
  </si>
  <si>
    <t>Rotations</t>
  </si>
  <si>
    <t>Polygons</t>
  </si>
  <si>
    <t>Monkey Ladder</t>
  </si>
  <si>
    <t>M</t>
  </si>
  <si>
    <t>F</t>
  </si>
  <si>
    <t>MEAN</t>
  </si>
  <si>
    <t>Feature Match and Paired associates - highest % of scores in middle - like Brenkel 2017</t>
  </si>
  <si>
    <t>Least amount in the middle</t>
  </si>
  <si>
    <t>GR</t>
  </si>
  <si>
    <t>DS</t>
  </si>
  <si>
    <t>TS</t>
  </si>
  <si>
    <t>PA</t>
  </si>
  <si>
    <t>FM</t>
  </si>
  <si>
    <t>ML</t>
  </si>
  <si>
    <t>OOO</t>
  </si>
  <si>
    <t>R</t>
  </si>
  <si>
    <t>SP</t>
  </si>
  <si>
    <t>P</t>
  </si>
  <si>
    <t>SS</t>
  </si>
  <si>
    <t>DT</t>
  </si>
  <si>
    <t>replicates Brenkel 2017</t>
  </si>
  <si>
    <t>STD</t>
  </si>
  <si>
    <t>stdev</t>
  </si>
  <si>
    <t>Pop.STD.M</t>
  </si>
  <si>
    <t>Pop.Mean.M (254)</t>
  </si>
  <si>
    <t>Pop.Mean.F (88)</t>
  </si>
  <si>
    <t>Pop.STD.F</t>
  </si>
  <si>
    <t>mean</t>
  </si>
  <si>
    <t>std</t>
  </si>
  <si>
    <t>1v3</t>
  </si>
  <si>
    <t>1v2</t>
  </si>
  <si>
    <t>2v3</t>
  </si>
  <si>
    <t>t.test.p</t>
  </si>
  <si>
    <t>Unimpaired 27-30</t>
  </si>
  <si>
    <t>Borderline 23-26</t>
  </si>
  <si>
    <t>Impaired &lt;22</t>
  </si>
  <si>
    <t>SCI 0-17</t>
  </si>
  <si>
    <t>MCI 18-23</t>
  </si>
  <si>
    <t>No CI 24-30</t>
  </si>
  <si>
    <t>PSQI</t>
  </si>
  <si>
    <t>N/A</t>
  </si>
  <si>
    <t>Female</t>
  </si>
  <si>
    <t>70-94</t>
  </si>
  <si>
    <t>gender_1</t>
  </si>
  <si>
    <t>ageBin</t>
  </si>
  <si>
    <t>GroupCount</t>
  </si>
  <si>
    <t>mean_spatial_span_score</t>
  </si>
  <si>
    <t>std_spatial_span_score</t>
  </si>
  <si>
    <t>mean_grammatical_reasoning_score</t>
  </si>
  <si>
    <t>std_grammatical_reasoning_score</t>
  </si>
  <si>
    <t>mean_double_trouble_score</t>
  </si>
  <si>
    <t>std_double_trouble_score</t>
  </si>
  <si>
    <t>mean_odd_one_out_score</t>
  </si>
  <si>
    <t>std_odd_one_out_score</t>
  </si>
  <si>
    <t>mean_monkey_ladder_score</t>
  </si>
  <si>
    <t>std_monkey_ladder_score</t>
  </si>
  <si>
    <t>mean_rotations_score</t>
  </si>
  <si>
    <t>std_rotations_score</t>
  </si>
  <si>
    <t>mean_feature_match_score</t>
  </si>
  <si>
    <t>std_feature_match_score</t>
  </si>
  <si>
    <t>mean_digit_span_score</t>
  </si>
  <si>
    <t>std_digit_span_score</t>
  </si>
  <si>
    <t>mean_spatial_tree_score</t>
  </si>
  <si>
    <t>std_spatial_tree_score</t>
  </si>
  <si>
    <t>mean_paired_associates_score</t>
  </si>
  <si>
    <t>std_paired_associates_score</t>
  </si>
  <si>
    <t>mean_polygons_score</t>
  </si>
  <si>
    <t>std_polygons_score</t>
  </si>
  <si>
    <t>mean_token_search_score</t>
  </si>
  <si>
    <t>std_token_search_score</t>
  </si>
  <si>
    <t>Male</t>
  </si>
  <si>
    <t>&lt;10</t>
  </si>
  <si>
    <t>~10-25</t>
  </si>
  <si>
    <t>~25-50</t>
  </si>
  <si>
    <t>~50-75</t>
  </si>
  <si>
    <t>~25</t>
  </si>
  <si>
    <t>~90</t>
  </si>
  <si>
    <t>~75</t>
  </si>
  <si>
    <t>~50</t>
  </si>
  <si>
    <t>~10</t>
  </si>
  <si>
    <t>~75-90</t>
  </si>
  <si>
    <t>SCORES FOR COMPOSITES</t>
  </si>
  <si>
    <t>Digit span</t>
  </si>
  <si>
    <t>Spatial planning</t>
  </si>
  <si>
    <t>mean_memory</t>
  </si>
  <si>
    <t>std_memory</t>
  </si>
  <si>
    <t>mean_reasoning</t>
  </si>
  <si>
    <t>std_reasoning</t>
  </si>
  <si>
    <t>mean_verbal</t>
  </si>
  <si>
    <t>std_verbal</t>
  </si>
  <si>
    <t>f</t>
  </si>
  <si>
    <t>m</t>
  </si>
  <si>
    <t>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</si>
</sst>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textRotation="45"/>
    </xf>
    <xf numFmtId="0" fontId="1" fillId="0" borderId="0" xfId="0" applyFont="1"/>
    <xf numFmtId="0" fontId="0" fillId="0" borderId="0" xfId="0" applyFill="1"/>
    <xf numFmtId="2" fontId="0" fillId="2" borderId="0" xfId="0" applyNumberFormat="1" applyFill="1"/>
    <xf numFmtId="2" fontId="0" fillId="4" borderId="0" xfId="0" applyNumberFormat="1" applyFill="1"/>
    <xf numFmtId="2" fontId="0" fillId="0" borderId="0" xfId="0" applyNumberFormat="1"/>
    <xf numFmtId="0" fontId="0" fillId="0" borderId="1" xfId="0" applyBorder="1"/>
    <xf numFmtId="2" fontId="0" fillId="0" borderId="0" xfId="0" applyNumberFormat="1" applyFill="1"/>
    <xf numFmtId="2" fontId="0" fillId="3" borderId="0" xfId="0" applyNumberFormat="1" applyFill="1"/>
    <xf numFmtId="20" fontId="0" fillId="0" borderId="0" xfId="0" applyNumberFormat="1"/>
    <xf numFmtId="0" fontId="1" fillId="5" borderId="0" xfId="0" applyFont="1" applyFill="1" applyAlignment="1">
      <alignment textRotation="45"/>
    </xf>
    <xf numFmtId="49" fontId="0" fillId="0" borderId="0" xfId="0" applyNumberFormat="1" applyBorder="1"/>
    <xf numFmtId="49" fontId="0" fillId="0" borderId="0" xfId="0" applyNumberFormat="1" applyFill="1" applyBorder="1"/>
    <xf numFmtId="17" fontId="0" fillId="0" borderId="0" xfId="0" applyNumberFormat="1"/>
  </cellXfs>
  <cellStyles count="1">
    <cellStyle name="Normal" xfId="0" builtinId="0"/>
  </cellStyles>
  <dxfs count="4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rgb="FFFF7C80"/>
        </patternFill>
      </fill>
    </dxf>
    <dxf>
      <fill>
        <patternFill>
          <bgColor theme="9" tint="0.59996337778862885"/>
        </patternFill>
      </fill>
    </dxf>
    <dxf>
      <fill>
        <patternFill>
          <bgColor rgb="FFFF7C80"/>
        </patternFill>
      </fill>
    </dxf>
    <dxf>
      <fill>
        <patternFill>
          <bgColor theme="9" tint="0.59996337778862885"/>
        </patternFill>
      </fill>
    </dxf>
    <dxf>
      <fill>
        <patternFill>
          <bgColor rgb="FFFF7C80"/>
        </patternFill>
      </fill>
    </dxf>
    <dxf>
      <fill>
        <patternFill>
          <bgColor theme="9" tint="0.59996337778862885"/>
        </patternFill>
      </fill>
    </dxf>
    <dxf>
      <fill>
        <patternFill>
          <bgColor rgb="FFFF7C80"/>
        </patternFill>
      </fill>
    </dxf>
    <dxf>
      <fill>
        <patternFill>
          <bgColor theme="9" tint="0.59996337778862885"/>
        </patternFill>
      </fill>
    </dxf>
    <dxf>
      <fill>
        <patternFill>
          <bgColor rgb="FFFF7C80"/>
        </patternFill>
      </fill>
    </dxf>
    <dxf>
      <fill>
        <patternFill>
          <bgColor theme="9" tint="0.59996337778862885"/>
        </patternFill>
      </fill>
    </dxf>
    <dxf>
      <fill>
        <patternFill>
          <bgColor rgb="FFFF7C80"/>
        </patternFill>
      </fill>
    </dxf>
    <dxf>
      <fill>
        <patternFill>
          <bgColor theme="9" tint="0.59996337778862885"/>
        </patternFill>
      </fill>
    </dxf>
    <dxf>
      <fill>
        <patternFill>
          <bgColor rgb="FFFF7C80"/>
        </patternFill>
      </fill>
    </dxf>
    <dxf>
      <fill>
        <patternFill>
          <bgColor theme="9" tint="0.59996337778862885"/>
        </patternFill>
      </fill>
    </dxf>
    <dxf>
      <fill>
        <patternFill>
          <bgColor rgb="FFFF7C80"/>
        </patternFill>
      </fill>
    </dxf>
    <dxf>
      <fill>
        <patternFill>
          <bgColor theme="9" tint="0.59996337778862885"/>
        </patternFill>
      </fill>
    </dxf>
    <dxf>
      <fill>
        <patternFill>
          <bgColor rgb="FFFF7C80"/>
        </patternFill>
      </fill>
    </dxf>
    <dxf>
      <fill>
        <patternFill>
          <bgColor theme="9" tint="0.59996337778862885"/>
        </patternFill>
      </fill>
    </dxf>
    <dxf>
      <fill>
        <patternFill>
          <bgColor rgb="FFFF7C80"/>
        </patternFill>
      </fill>
    </dxf>
    <dxf>
      <fill>
        <patternFill>
          <bgColor theme="9" tint="0.59996337778862885"/>
        </patternFill>
      </fill>
    </dxf>
    <dxf>
      <fill>
        <patternFill>
          <bgColor rgb="FFFF7C80"/>
        </patternFill>
      </fill>
    </dxf>
    <dxf>
      <fill>
        <patternFill>
          <bgColor theme="9" tint="0.59996337778862885"/>
        </patternFill>
      </fill>
    </dxf>
    <dxf>
      <fill>
        <patternFill>
          <bgColor rgb="FFFF7C8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7C80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S56"/>
  <sheetViews>
    <sheetView workbookViewId="0">
      <pane ySplit="2" topLeftCell="A30" activePane="bottomLeft" state="frozen"/>
      <selection pane="bottomLeft" activeCell="F40" sqref="F40:Q43"/>
    </sheetView>
  </sheetViews>
  <sheetFormatPr defaultColWidth="8.85546875" defaultRowHeight="15" x14ac:dyDescent="0.25"/>
  <cols>
    <col min="2" max="3" width="6.140625" customWidth="1"/>
    <col min="6" max="6" width="6.42578125" customWidth="1"/>
    <col min="7" max="7" width="7.140625" customWidth="1"/>
    <col min="8" max="8" width="6.28515625" customWidth="1"/>
    <col min="9" max="9" width="7.42578125" customWidth="1"/>
    <col min="10" max="10" width="6.42578125" customWidth="1"/>
    <col min="11" max="11" width="6.7109375" customWidth="1"/>
    <col min="12" max="12" width="6.42578125" customWidth="1"/>
    <col min="13" max="13" width="5.7109375" customWidth="1"/>
    <col min="14" max="14" width="6.42578125" customWidth="1"/>
    <col min="15" max="15" width="6" customWidth="1"/>
    <col min="16" max="16" width="6.7109375" customWidth="1"/>
    <col min="17" max="17" width="5.42578125" customWidth="1"/>
  </cols>
  <sheetData>
    <row r="1" spans="1:19" s="1" customFormat="1" ht="72.75" customHeight="1" x14ac:dyDescent="0.25">
      <c r="A1" s="2" t="s">
        <v>0</v>
      </c>
      <c r="B1" s="2" t="s">
        <v>3</v>
      </c>
      <c r="C1" s="2" t="s">
        <v>2</v>
      </c>
      <c r="D1" s="2" t="s">
        <v>1</v>
      </c>
      <c r="E1" s="2" t="s">
        <v>4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</row>
    <row r="2" spans="1:19" s="2" customFormat="1" x14ac:dyDescent="0.25">
      <c r="A2" s="2" t="s">
        <v>0</v>
      </c>
      <c r="B2" s="2" t="s">
        <v>3</v>
      </c>
      <c r="C2" s="2" t="s">
        <v>2</v>
      </c>
      <c r="D2" s="2" t="s">
        <v>1</v>
      </c>
      <c r="E2" s="2" t="s">
        <v>4</v>
      </c>
      <c r="F2" s="2">
        <v>13</v>
      </c>
      <c r="G2" s="2">
        <v>14</v>
      </c>
      <c r="H2" s="2">
        <v>15</v>
      </c>
      <c r="I2" s="2">
        <v>16</v>
      </c>
      <c r="J2" s="2">
        <v>17</v>
      </c>
      <c r="K2" s="2">
        <v>18</v>
      </c>
      <c r="L2" s="2">
        <v>19</v>
      </c>
      <c r="M2" s="2">
        <v>20</v>
      </c>
      <c r="N2" s="2">
        <v>21</v>
      </c>
      <c r="O2" s="2">
        <v>22</v>
      </c>
      <c r="P2" s="2">
        <v>23</v>
      </c>
      <c r="Q2" s="2">
        <v>24</v>
      </c>
      <c r="S2" s="2" t="s">
        <v>55</v>
      </c>
    </row>
    <row r="3" spans="1:19" x14ac:dyDescent="0.25">
      <c r="A3">
        <v>1</v>
      </c>
      <c r="B3" t="s">
        <v>19</v>
      </c>
      <c r="C3">
        <v>87</v>
      </c>
      <c r="D3">
        <v>12</v>
      </c>
      <c r="E3">
        <v>16</v>
      </c>
      <c r="F3">
        <v>3</v>
      </c>
      <c r="G3">
        <v>2</v>
      </c>
      <c r="H3">
        <v>1</v>
      </c>
      <c r="I3">
        <v>0</v>
      </c>
      <c r="J3">
        <v>3</v>
      </c>
      <c r="K3">
        <v>3</v>
      </c>
      <c r="L3">
        <v>2</v>
      </c>
      <c r="M3">
        <v>2</v>
      </c>
      <c r="N3">
        <v>25</v>
      </c>
      <c r="O3">
        <v>18</v>
      </c>
      <c r="P3">
        <v>-3</v>
      </c>
      <c r="Q3">
        <v>3</v>
      </c>
      <c r="S3">
        <v>3</v>
      </c>
    </row>
    <row r="4" spans="1:19" x14ac:dyDescent="0.25">
      <c r="A4">
        <v>2</v>
      </c>
      <c r="B4" t="s">
        <v>20</v>
      </c>
      <c r="C4">
        <v>78</v>
      </c>
      <c r="D4">
        <v>26</v>
      </c>
      <c r="E4">
        <v>30</v>
      </c>
      <c r="F4">
        <v>6</v>
      </c>
      <c r="G4">
        <v>11</v>
      </c>
      <c r="H4">
        <v>5</v>
      </c>
      <c r="I4">
        <v>14</v>
      </c>
      <c r="J4">
        <v>7</v>
      </c>
      <c r="K4">
        <v>5</v>
      </c>
      <c r="L4">
        <v>4</v>
      </c>
      <c r="M4">
        <v>4</v>
      </c>
      <c r="N4">
        <v>64</v>
      </c>
      <c r="O4">
        <v>8</v>
      </c>
      <c r="P4">
        <v>17</v>
      </c>
      <c r="Q4">
        <v>5</v>
      </c>
      <c r="S4">
        <v>8</v>
      </c>
    </row>
    <row r="5" spans="1:19" x14ac:dyDescent="0.25">
      <c r="A5">
        <v>3</v>
      </c>
      <c r="B5" t="s">
        <v>20</v>
      </c>
      <c r="C5">
        <v>79</v>
      </c>
      <c r="D5">
        <v>26</v>
      </c>
      <c r="E5">
        <v>30</v>
      </c>
      <c r="F5">
        <v>1</v>
      </c>
      <c r="G5">
        <v>16</v>
      </c>
      <c r="H5">
        <v>19</v>
      </c>
      <c r="I5">
        <v>15</v>
      </c>
      <c r="J5">
        <v>3</v>
      </c>
      <c r="K5">
        <v>6</v>
      </c>
      <c r="L5">
        <v>4</v>
      </c>
      <c r="M5">
        <v>3</v>
      </c>
      <c r="N5">
        <v>64</v>
      </c>
      <c r="O5">
        <v>16</v>
      </c>
      <c r="P5">
        <v>16</v>
      </c>
      <c r="Q5">
        <v>7</v>
      </c>
      <c r="S5">
        <v>2</v>
      </c>
    </row>
    <row r="6" spans="1:19" x14ac:dyDescent="0.25">
      <c r="A6">
        <v>4</v>
      </c>
      <c r="B6" t="s">
        <v>20</v>
      </c>
      <c r="C6">
        <v>86</v>
      </c>
      <c r="D6">
        <v>22</v>
      </c>
      <c r="E6">
        <v>25</v>
      </c>
      <c r="F6">
        <v>1</v>
      </c>
      <c r="G6">
        <v>4</v>
      </c>
      <c r="H6">
        <v>3</v>
      </c>
      <c r="I6">
        <v>5</v>
      </c>
      <c r="J6">
        <v>4</v>
      </c>
      <c r="K6">
        <v>6</v>
      </c>
      <c r="L6">
        <v>4</v>
      </c>
      <c r="M6">
        <v>4</v>
      </c>
      <c r="N6">
        <v>64</v>
      </c>
      <c r="O6">
        <v>20</v>
      </c>
      <c r="P6">
        <v>15</v>
      </c>
      <c r="Q6">
        <v>6</v>
      </c>
      <c r="S6">
        <v>12</v>
      </c>
    </row>
    <row r="7" spans="1:19" x14ac:dyDescent="0.25">
      <c r="A7">
        <v>5</v>
      </c>
      <c r="B7" t="s">
        <v>19</v>
      </c>
      <c r="C7">
        <v>85</v>
      </c>
      <c r="D7">
        <v>24</v>
      </c>
      <c r="E7">
        <v>27</v>
      </c>
      <c r="F7">
        <v>0</v>
      </c>
      <c r="G7">
        <v>5</v>
      </c>
      <c r="H7">
        <v>7</v>
      </c>
      <c r="I7">
        <v>6</v>
      </c>
      <c r="J7">
        <v>5</v>
      </c>
      <c r="K7">
        <v>5</v>
      </c>
      <c r="L7">
        <v>2</v>
      </c>
      <c r="M7">
        <v>4</v>
      </c>
      <c r="N7">
        <v>81</v>
      </c>
      <c r="O7">
        <v>52</v>
      </c>
      <c r="P7">
        <v>0</v>
      </c>
      <c r="Q7">
        <v>7</v>
      </c>
      <c r="S7">
        <v>5</v>
      </c>
    </row>
    <row r="8" spans="1:19" x14ac:dyDescent="0.25">
      <c r="A8">
        <v>6</v>
      </c>
      <c r="B8" t="s">
        <v>20</v>
      </c>
      <c r="C8">
        <v>85</v>
      </c>
      <c r="D8">
        <v>27</v>
      </c>
      <c r="E8">
        <v>30</v>
      </c>
      <c r="F8">
        <v>25</v>
      </c>
      <c r="G8">
        <v>11</v>
      </c>
      <c r="H8">
        <v>14</v>
      </c>
      <c r="I8">
        <v>16</v>
      </c>
      <c r="J8">
        <v>6</v>
      </c>
      <c r="K8">
        <v>5</v>
      </c>
      <c r="L8">
        <v>5</v>
      </c>
      <c r="M8">
        <v>4</v>
      </c>
      <c r="N8">
        <v>80</v>
      </c>
      <c r="O8">
        <v>15</v>
      </c>
      <c r="P8">
        <v>19</v>
      </c>
      <c r="Q8">
        <v>6</v>
      </c>
      <c r="S8">
        <v>7</v>
      </c>
    </row>
    <row r="9" spans="1:19" x14ac:dyDescent="0.25">
      <c r="A9">
        <v>7</v>
      </c>
      <c r="B9" t="s">
        <v>20</v>
      </c>
      <c r="C9">
        <v>83</v>
      </c>
      <c r="D9">
        <v>18</v>
      </c>
      <c r="E9">
        <v>21</v>
      </c>
      <c r="F9">
        <v>6</v>
      </c>
      <c r="G9">
        <v>3</v>
      </c>
      <c r="H9">
        <v>9</v>
      </c>
      <c r="I9">
        <v>1</v>
      </c>
      <c r="J9">
        <v>5</v>
      </c>
      <c r="K9">
        <v>5</v>
      </c>
      <c r="L9">
        <v>3</v>
      </c>
      <c r="M9">
        <v>4</v>
      </c>
      <c r="N9">
        <v>49</v>
      </c>
      <c r="O9">
        <v>-2</v>
      </c>
      <c r="P9">
        <v>20</v>
      </c>
      <c r="Q9">
        <v>2</v>
      </c>
      <c r="S9">
        <v>4</v>
      </c>
    </row>
    <row r="10" spans="1:19" x14ac:dyDescent="0.25">
      <c r="A10">
        <v>8</v>
      </c>
      <c r="B10" t="s">
        <v>20</v>
      </c>
      <c r="C10">
        <v>85</v>
      </c>
      <c r="D10">
        <v>24</v>
      </c>
      <c r="E10">
        <v>28</v>
      </c>
      <c r="F10">
        <v>-1</v>
      </c>
      <c r="G10">
        <v>10</v>
      </c>
      <c r="H10">
        <v>3</v>
      </c>
      <c r="I10">
        <v>3</v>
      </c>
      <c r="J10">
        <v>4</v>
      </c>
      <c r="K10">
        <v>2</v>
      </c>
      <c r="L10">
        <v>3</v>
      </c>
      <c r="M10">
        <v>5</v>
      </c>
      <c r="N10">
        <v>72</v>
      </c>
      <c r="O10">
        <v>26</v>
      </c>
      <c r="P10">
        <v>9</v>
      </c>
      <c r="Q10">
        <v>6</v>
      </c>
      <c r="S10">
        <v>5</v>
      </c>
    </row>
    <row r="11" spans="1:19" x14ac:dyDescent="0.25">
      <c r="A11">
        <v>9</v>
      </c>
      <c r="B11" t="s">
        <v>20</v>
      </c>
      <c r="C11">
        <v>81</v>
      </c>
      <c r="D11">
        <v>25</v>
      </c>
      <c r="E11">
        <v>30</v>
      </c>
      <c r="F11">
        <v>4</v>
      </c>
      <c r="G11">
        <v>14</v>
      </c>
      <c r="H11">
        <v>19</v>
      </c>
      <c r="I11">
        <v>11</v>
      </c>
      <c r="J11">
        <v>5</v>
      </c>
      <c r="K11">
        <v>6</v>
      </c>
      <c r="L11">
        <v>4</v>
      </c>
      <c r="M11">
        <v>4</v>
      </c>
      <c r="N11">
        <v>90</v>
      </c>
      <c r="O11">
        <v>36</v>
      </c>
      <c r="P11">
        <v>16</v>
      </c>
      <c r="Q11">
        <v>6</v>
      </c>
      <c r="S11">
        <v>7</v>
      </c>
    </row>
    <row r="12" spans="1:19" x14ac:dyDescent="0.25">
      <c r="A12">
        <v>10</v>
      </c>
      <c r="B12" t="s">
        <v>20</v>
      </c>
      <c r="C12">
        <v>83</v>
      </c>
      <c r="D12">
        <v>24</v>
      </c>
      <c r="E12">
        <v>25</v>
      </c>
      <c r="F12">
        <v>-6</v>
      </c>
      <c r="G12">
        <v>4</v>
      </c>
      <c r="H12">
        <v>8</v>
      </c>
      <c r="I12">
        <v>2</v>
      </c>
      <c r="J12">
        <v>5</v>
      </c>
      <c r="K12">
        <v>5</v>
      </c>
      <c r="L12">
        <v>3</v>
      </c>
      <c r="M12">
        <v>4</v>
      </c>
      <c r="N12">
        <v>33</v>
      </c>
      <c r="O12">
        <v>4</v>
      </c>
      <c r="P12">
        <v>-2</v>
      </c>
      <c r="Q12">
        <v>0</v>
      </c>
      <c r="S12">
        <v>10</v>
      </c>
    </row>
    <row r="13" spans="1:19" x14ac:dyDescent="0.25">
      <c r="A13">
        <v>11</v>
      </c>
      <c r="B13" t="s">
        <v>20</v>
      </c>
      <c r="C13">
        <v>79</v>
      </c>
      <c r="D13">
        <v>29</v>
      </c>
      <c r="E13">
        <v>27</v>
      </c>
      <c r="F13">
        <v>11</v>
      </c>
      <c r="G13">
        <v>8</v>
      </c>
      <c r="H13">
        <v>13</v>
      </c>
      <c r="I13">
        <v>10</v>
      </c>
      <c r="J13">
        <v>7</v>
      </c>
      <c r="K13">
        <v>7</v>
      </c>
      <c r="L13">
        <v>4</v>
      </c>
      <c r="M13">
        <v>4</v>
      </c>
      <c r="N13">
        <v>69</v>
      </c>
      <c r="O13">
        <v>20</v>
      </c>
      <c r="P13">
        <v>20</v>
      </c>
      <c r="Q13">
        <v>7</v>
      </c>
      <c r="S13">
        <v>10</v>
      </c>
    </row>
    <row r="14" spans="1:19" x14ac:dyDescent="0.25">
      <c r="A14">
        <v>12</v>
      </c>
      <c r="B14" t="s">
        <v>20</v>
      </c>
      <c r="C14">
        <v>78</v>
      </c>
      <c r="D14">
        <v>22</v>
      </c>
      <c r="E14">
        <v>26</v>
      </c>
      <c r="F14">
        <v>6</v>
      </c>
      <c r="G14">
        <v>3</v>
      </c>
      <c r="H14">
        <v>14</v>
      </c>
      <c r="I14">
        <v>14</v>
      </c>
      <c r="J14">
        <v>5</v>
      </c>
      <c r="K14">
        <v>7</v>
      </c>
      <c r="L14">
        <v>4</v>
      </c>
      <c r="M14">
        <v>4</v>
      </c>
      <c r="N14">
        <v>64</v>
      </c>
      <c r="O14">
        <v>53</v>
      </c>
      <c r="P14">
        <v>17</v>
      </c>
      <c r="Q14">
        <v>6</v>
      </c>
      <c r="S14">
        <v>0</v>
      </c>
    </row>
    <row r="15" spans="1:19" x14ac:dyDescent="0.25">
      <c r="A15">
        <v>13</v>
      </c>
      <c r="B15" t="s">
        <v>20</v>
      </c>
      <c r="C15">
        <v>85</v>
      </c>
      <c r="D15">
        <v>23</v>
      </c>
      <c r="E15">
        <v>25</v>
      </c>
      <c r="F15">
        <v>-2</v>
      </c>
      <c r="G15">
        <v>11</v>
      </c>
      <c r="H15">
        <v>19</v>
      </c>
      <c r="I15">
        <v>10</v>
      </c>
      <c r="J15">
        <v>5</v>
      </c>
      <c r="K15">
        <v>6</v>
      </c>
      <c r="L15">
        <v>4</v>
      </c>
      <c r="M15">
        <v>5</v>
      </c>
      <c r="N15">
        <v>72</v>
      </c>
      <c r="O15">
        <v>37</v>
      </c>
      <c r="P15">
        <v>2</v>
      </c>
      <c r="Q15">
        <v>6</v>
      </c>
      <c r="S15">
        <v>6</v>
      </c>
    </row>
    <row r="16" spans="1:19" x14ac:dyDescent="0.25">
      <c r="A16">
        <v>14</v>
      </c>
      <c r="B16" t="s">
        <v>20</v>
      </c>
      <c r="C16">
        <v>79</v>
      </c>
      <c r="D16">
        <v>26</v>
      </c>
      <c r="E16">
        <v>30</v>
      </c>
      <c r="F16">
        <v>1</v>
      </c>
      <c r="G16">
        <v>12</v>
      </c>
      <c r="H16">
        <v>14</v>
      </c>
      <c r="I16">
        <v>14</v>
      </c>
      <c r="J16">
        <v>7</v>
      </c>
      <c r="K16">
        <v>6</v>
      </c>
      <c r="L16">
        <v>3</v>
      </c>
      <c r="M16">
        <v>4</v>
      </c>
      <c r="N16">
        <v>72</v>
      </c>
      <c r="O16">
        <v>24</v>
      </c>
      <c r="P16">
        <v>12</v>
      </c>
      <c r="Q16">
        <v>5</v>
      </c>
      <c r="S16">
        <v>15</v>
      </c>
    </row>
    <row r="17" spans="1:19" x14ac:dyDescent="0.25">
      <c r="A17">
        <v>15</v>
      </c>
      <c r="B17" t="s">
        <v>20</v>
      </c>
      <c r="C17">
        <v>79</v>
      </c>
      <c r="D17">
        <v>14</v>
      </c>
      <c r="E17">
        <v>24</v>
      </c>
      <c r="F17">
        <v>11</v>
      </c>
      <c r="G17">
        <v>8</v>
      </c>
      <c r="H17">
        <v>5</v>
      </c>
      <c r="I17">
        <v>-1</v>
      </c>
      <c r="J17">
        <v>4</v>
      </c>
      <c r="K17">
        <v>4</v>
      </c>
      <c r="L17">
        <v>2</v>
      </c>
      <c r="M17">
        <v>2</v>
      </c>
      <c r="N17">
        <v>2</v>
      </c>
      <c r="O17">
        <v>42</v>
      </c>
      <c r="P17">
        <v>-3</v>
      </c>
      <c r="Q17">
        <v>2</v>
      </c>
      <c r="S17">
        <v>1</v>
      </c>
    </row>
    <row r="18" spans="1:19" x14ac:dyDescent="0.25">
      <c r="A18">
        <v>16</v>
      </c>
      <c r="B18" t="s">
        <v>20</v>
      </c>
      <c r="C18">
        <v>70</v>
      </c>
      <c r="D18">
        <v>29</v>
      </c>
      <c r="E18">
        <v>30</v>
      </c>
      <c r="F18">
        <v>33</v>
      </c>
      <c r="G18">
        <v>16</v>
      </c>
      <c r="H18">
        <v>23</v>
      </c>
      <c r="I18">
        <v>22</v>
      </c>
      <c r="J18">
        <v>6</v>
      </c>
      <c r="K18">
        <v>7</v>
      </c>
      <c r="L18">
        <v>4</v>
      </c>
      <c r="M18">
        <v>6</v>
      </c>
      <c r="N18">
        <v>110</v>
      </c>
      <c r="O18">
        <v>37</v>
      </c>
      <c r="P18">
        <v>25</v>
      </c>
      <c r="Q18">
        <v>8</v>
      </c>
      <c r="S18">
        <v>1</v>
      </c>
    </row>
    <row r="19" spans="1:19" x14ac:dyDescent="0.25">
      <c r="A19">
        <v>17</v>
      </c>
      <c r="B19" t="s">
        <v>20</v>
      </c>
      <c r="C19">
        <v>91</v>
      </c>
      <c r="D19">
        <v>25</v>
      </c>
      <c r="E19">
        <v>28</v>
      </c>
      <c r="F19">
        <v>5</v>
      </c>
      <c r="G19">
        <v>9</v>
      </c>
      <c r="H19">
        <v>5</v>
      </c>
      <c r="I19">
        <v>9</v>
      </c>
      <c r="J19">
        <v>4</v>
      </c>
      <c r="K19">
        <v>4</v>
      </c>
      <c r="L19">
        <v>3</v>
      </c>
      <c r="M19">
        <v>3</v>
      </c>
      <c r="N19">
        <v>42</v>
      </c>
      <c r="O19">
        <v>8</v>
      </c>
      <c r="P19">
        <v>11</v>
      </c>
      <c r="Q19">
        <v>6</v>
      </c>
      <c r="S19">
        <v>9</v>
      </c>
    </row>
    <row r="20" spans="1:19" x14ac:dyDescent="0.25">
      <c r="A20">
        <v>18</v>
      </c>
      <c r="B20" t="s">
        <v>20</v>
      </c>
      <c r="C20">
        <v>70</v>
      </c>
      <c r="D20">
        <v>28</v>
      </c>
      <c r="E20">
        <v>30</v>
      </c>
      <c r="F20">
        <v>-6</v>
      </c>
      <c r="G20">
        <v>11</v>
      </c>
      <c r="H20">
        <v>11</v>
      </c>
      <c r="I20">
        <v>18</v>
      </c>
      <c r="J20">
        <v>6</v>
      </c>
      <c r="K20">
        <v>7</v>
      </c>
      <c r="L20">
        <v>5</v>
      </c>
      <c r="M20">
        <v>5</v>
      </c>
      <c r="N20">
        <v>101</v>
      </c>
      <c r="O20">
        <v>25</v>
      </c>
      <c r="P20">
        <v>25</v>
      </c>
      <c r="Q20">
        <v>5</v>
      </c>
      <c r="S20">
        <v>14</v>
      </c>
    </row>
    <row r="21" spans="1:19" x14ac:dyDescent="0.25">
      <c r="A21">
        <v>19</v>
      </c>
      <c r="B21" t="s">
        <v>20</v>
      </c>
      <c r="C21">
        <v>87</v>
      </c>
      <c r="D21">
        <v>29</v>
      </c>
      <c r="E21">
        <v>29</v>
      </c>
      <c r="F21">
        <v>0</v>
      </c>
      <c r="G21">
        <v>10</v>
      </c>
      <c r="H21">
        <v>6</v>
      </c>
      <c r="I21">
        <v>17</v>
      </c>
      <c r="J21">
        <v>7</v>
      </c>
      <c r="K21">
        <v>6</v>
      </c>
      <c r="L21">
        <v>4</v>
      </c>
      <c r="M21">
        <v>4</v>
      </c>
      <c r="N21">
        <v>90</v>
      </c>
      <c r="O21">
        <v>44</v>
      </c>
      <c r="P21">
        <v>13</v>
      </c>
      <c r="Q21">
        <v>7</v>
      </c>
      <c r="S21">
        <v>1</v>
      </c>
    </row>
    <row r="22" spans="1:19" x14ac:dyDescent="0.25">
      <c r="A22">
        <v>20</v>
      </c>
      <c r="B22" t="s">
        <v>20</v>
      </c>
      <c r="C22">
        <v>90</v>
      </c>
      <c r="D22">
        <v>18</v>
      </c>
      <c r="E22">
        <v>25</v>
      </c>
      <c r="F22">
        <v>5</v>
      </c>
      <c r="G22">
        <v>5</v>
      </c>
      <c r="I22">
        <v>7</v>
      </c>
      <c r="J22">
        <v>0</v>
      </c>
      <c r="L22">
        <v>3</v>
      </c>
      <c r="P22">
        <v>19</v>
      </c>
      <c r="Q22">
        <v>4</v>
      </c>
      <c r="S22">
        <v>3</v>
      </c>
    </row>
    <row r="23" spans="1:19" x14ac:dyDescent="0.25">
      <c r="A23">
        <v>21</v>
      </c>
      <c r="B23" t="s">
        <v>19</v>
      </c>
      <c r="C23">
        <v>73</v>
      </c>
      <c r="D23">
        <v>29</v>
      </c>
      <c r="E23">
        <v>29</v>
      </c>
      <c r="F23">
        <v>19</v>
      </c>
      <c r="G23">
        <v>14</v>
      </c>
      <c r="H23">
        <v>28</v>
      </c>
      <c r="I23">
        <v>17</v>
      </c>
      <c r="J23">
        <v>4</v>
      </c>
      <c r="K23">
        <v>7</v>
      </c>
      <c r="L23">
        <v>4</v>
      </c>
      <c r="M23">
        <v>4</v>
      </c>
      <c r="N23">
        <v>110</v>
      </c>
      <c r="O23">
        <v>23</v>
      </c>
      <c r="P23">
        <v>20</v>
      </c>
      <c r="Q23">
        <v>8</v>
      </c>
      <c r="S23">
        <v>6</v>
      </c>
    </row>
    <row r="24" spans="1:19" x14ac:dyDescent="0.25">
      <c r="A24">
        <v>22</v>
      </c>
      <c r="B24" t="s">
        <v>20</v>
      </c>
      <c r="C24">
        <v>77</v>
      </c>
      <c r="D24">
        <v>25</v>
      </c>
      <c r="E24">
        <v>30</v>
      </c>
      <c r="F24">
        <v>25</v>
      </c>
      <c r="G24">
        <v>9</v>
      </c>
      <c r="H24">
        <v>10</v>
      </c>
      <c r="I24">
        <v>8</v>
      </c>
      <c r="J24">
        <v>4</v>
      </c>
      <c r="K24">
        <v>6</v>
      </c>
      <c r="L24">
        <v>4</v>
      </c>
      <c r="M24">
        <v>4</v>
      </c>
      <c r="N24">
        <v>90</v>
      </c>
      <c r="O24">
        <v>16</v>
      </c>
      <c r="P24">
        <v>19</v>
      </c>
      <c r="Q24">
        <v>6</v>
      </c>
      <c r="S24">
        <v>16</v>
      </c>
    </row>
    <row r="25" spans="1:19" x14ac:dyDescent="0.25">
      <c r="A25">
        <v>23</v>
      </c>
      <c r="B25" t="s">
        <v>20</v>
      </c>
      <c r="C25">
        <v>85</v>
      </c>
      <c r="D25">
        <v>20</v>
      </c>
      <c r="E25">
        <v>23</v>
      </c>
      <c r="F25">
        <v>3</v>
      </c>
      <c r="G25">
        <v>6</v>
      </c>
      <c r="H25">
        <v>13</v>
      </c>
      <c r="I25">
        <v>14</v>
      </c>
      <c r="J25">
        <v>5</v>
      </c>
      <c r="K25">
        <v>6</v>
      </c>
      <c r="L25">
        <v>3</v>
      </c>
      <c r="M25">
        <v>5</v>
      </c>
      <c r="N25">
        <v>63</v>
      </c>
      <c r="O25">
        <v>24</v>
      </c>
      <c r="P25">
        <v>5</v>
      </c>
      <c r="Q25">
        <v>6</v>
      </c>
      <c r="S25">
        <v>6</v>
      </c>
    </row>
    <row r="26" spans="1:19" x14ac:dyDescent="0.25">
      <c r="A26">
        <v>24</v>
      </c>
      <c r="B26" t="s">
        <v>20</v>
      </c>
      <c r="C26">
        <v>83</v>
      </c>
      <c r="D26">
        <v>26</v>
      </c>
      <c r="E26">
        <v>30</v>
      </c>
      <c r="F26">
        <v>18</v>
      </c>
      <c r="G26">
        <v>8</v>
      </c>
      <c r="H26">
        <v>10</v>
      </c>
      <c r="I26">
        <v>13</v>
      </c>
      <c r="J26">
        <v>4</v>
      </c>
      <c r="K26">
        <v>6</v>
      </c>
      <c r="L26">
        <v>2</v>
      </c>
      <c r="M26">
        <v>4</v>
      </c>
      <c r="N26">
        <v>64</v>
      </c>
      <c r="O26">
        <v>78</v>
      </c>
      <c r="P26">
        <v>31</v>
      </c>
      <c r="Q26">
        <v>2</v>
      </c>
      <c r="S26">
        <v>7</v>
      </c>
    </row>
    <row r="27" spans="1:19" x14ac:dyDescent="0.25">
      <c r="A27">
        <v>25</v>
      </c>
      <c r="B27" t="s">
        <v>20</v>
      </c>
      <c r="C27">
        <v>86</v>
      </c>
      <c r="D27">
        <v>23</v>
      </c>
      <c r="E27">
        <v>30</v>
      </c>
      <c r="F27">
        <v>25</v>
      </c>
      <c r="G27">
        <v>11</v>
      </c>
      <c r="H27">
        <v>12</v>
      </c>
      <c r="I27">
        <v>17</v>
      </c>
      <c r="J27">
        <v>5</v>
      </c>
      <c r="K27">
        <v>4</v>
      </c>
      <c r="L27">
        <v>3</v>
      </c>
      <c r="M27">
        <v>5</v>
      </c>
      <c r="N27">
        <v>72</v>
      </c>
      <c r="O27">
        <v>98</v>
      </c>
      <c r="P27">
        <v>25</v>
      </c>
      <c r="Q27">
        <v>8</v>
      </c>
      <c r="S27">
        <v>9</v>
      </c>
    </row>
    <row r="28" spans="1:19" x14ac:dyDescent="0.25">
      <c r="A28">
        <v>26</v>
      </c>
      <c r="B28" t="s">
        <v>19</v>
      </c>
      <c r="C28">
        <v>79</v>
      </c>
      <c r="D28">
        <v>24</v>
      </c>
      <c r="E28">
        <v>26</v>
      </c>
      <c r="F28">
        <v>14</v>
      </c>
      <c r="G28">
        <v>8</v>
      </c>
      <c r="H28">
        <v>7</v>
      </c>
      <c r="I28">
        <v>1</v>
      </c>
      <c r="J28">
        <v>3</v>
      </c>
      <c r="K28">
        <v>5</v>
      </c>
      <c r="L28">
        <v>3</v>
      </c>
      <c r="M28">
        <v>4</v>
      </c>
      <c r="N28">
        <v>32</v>
      </c>
      <c r="O28">
        <v>-6</v>
      </c>
      <c r="P28">
        <v>-5</v>
      </c>
      <c r="Q28">
        <v>6</v>
      </c>
      <c r="S28">
        <v>1</v>
      </c>
    </row>
    <row r="29" spans="1:19" x14ac:dyDescent="0.25">
      <c r="A29">
        <v>27</v>
      </c>
      <c r="B29" t="s">
        <v>20</v>
      </c>
      <c r="C29">
        <v>92</v>
      </c>
      <c r="D29">
        <v>23</v>
      </c>
      <c r="E29">
        <v>27</v>
      </c>
      <c r="F29">
        <v>-3</v>
      </c>
      <c r="G29">
        <v>8</v>
      </c>
      <c r="H29">
        <v>3</v>
      </c>
      <c r="I29">
        <v>5</v>
      </c>
      <c r="J29">
        <v>4</v>
      </c>
      <c r="K29">
        <v>3</v>
      </c>
      <c r="L29">
        <v>3</v>
      </c>
      <c r="M29">
        <v>3</v>
      </c>
      <c r="N29">
        <v>27</v>
      </c>
      <c r="O29">
        <v>0</v>
      </c>
      <c r="P29">
        <v>3</v>
      </c>
      <c r="Q29">
        <v>4</v>
      </c>
      <c r="S29" t="s">
        <v>56</v>
      </c>
    </row>
    <row r="30" spans="1:19" x14ac:dyDescent="0.25">
      <c r="A30">
        <v>28</v>
      </c>
      <c r="B30" t="s">
        <v>20</v>
      </c>
      <c r="C30">
        <v>86</v>
      </c>
      <c r="D30">
        <v>18</v>
      </c>
      <c r="E30">
        <v>29</v>
      </c>
      <c r="F30">
        <v>-2</v>
      </c>
      <c r="G30">
        <v>3</v>
      </c>
      <c r="H30">
        <v>4</v>
      </c>
      <c r="I30">
        <v>3</v>
      </c>
      <c r="J30">
        <v>0</v>
      </c>
      <c r="K30">
        <v>0</v>
      </c>
      <c r="L30">
        <v>2</v>
      </c>
      <c r="M30">
        <v>5</v>
      </c>
      <c r="N30">
        <v>22</v>
      </c>
      <c r="O30">
        <v>-11</v>
      </c>
      <c r="P30">
        <v>-4</v>
      </c>
      <c r="Q30">
        <v>4</v>
      </c>
      <c r="S30">
        <v>14</v>
      </c>
    </row>
    <row r="31" spans="1:19" x14ac:dyDescent="0.25">
      <c r="A31">
        <v>29</v>
      </c>
      <c r="B31" t="s">
        <v>20</v>
      </c>
      <c r="C31">
        <v>86</v>
      </c>
      <c r="D31">
        <v>26</v>
      </c>
      <c r="E31">
        <v>29</v>
      </c>
      <c r="F31">
        <v>0</v>
      </c>
      <c r="G31">
        <v>10</v>
      </c>
      <c r="H31">
        <v>7</v>
      </c>
      <c r="I31">
        <v>10</v>
      </c>
      <c r="J31">
        <v>5</v>
      </c>
      <c r="K31">
        <v>6</v>
      </c>
      <c r="L31">
        <v>3</v>
      </c>
      <c r="M31">
        <v>5</v>
      </c>
      <c r="N31">
        <v>88</v>
      </c>
      <c r="O31">
        <v>36</v>
      </c>
      <c r="P31">
        <v>58</v>
      </c>
      <c r="Q31">
        <v>6</v>
      </c>
      <c r="S31">
        <v>5</v>
      </c>
    </row>
    <row r="32" spans="1:19" x14ac:dyDescent="0.25">
      <c r="A32">
        <v>30</v>
      </c>
      <c r="B32" t="s">
        <v>19</v>
      </c>
      <c r="C32">
        <v>92</v>
      </c>
      <c r="D32">
        <v>23</v>
      </c>
      <c r="E32">
        <v>29</v>
      </c>
      <c r="F32">
        <v>2</v>
      </c>
      <c r="G32">
        <v>5</v>
      </c>
      <c r="H32">
        <v>6</v>
      </c>
      <c r="I32">
        <v>10</v>
      </c>
      <c r="J32">
        <v>0</v>
      </c>
      <c r="K32">
        <v>7</v>
      </c>
      <c r="L32">
        <v>3</v>
      </c>
      <c r="M32">
        <v>0</v>
      </c>
      <c r="N32">
        <v>49</v>
      </c>
      <c r="O32">
        <v>21</v>
      </c>
      <c r="P32">
        <v>22</v>
      </c>
      <c r="Q32">
        <v>5</v>
      </c>
      <c r="S32">
        <v>10</v>
      </c>
    </row>
    <row r="33" spans="1:19" x14ac:dyDescent="0.25">
      <c r="A33">
        <v>31</v>
      </c>
      <c r="B33" t="s">
        <v>20</v>
      </c>
      <c r="C33">
        <v>83</v>
      </c>
      <c r="D33">
        <v>26</v>
      </c>
      <c r="E33">
        <v>28</v>
      </c>
      <c r="F33">
        <v>16</v>
      </c>
      <c r="G33">
        <v>9</v>
      </c>
      <c r="H33">
        <v>12</v>
      </c>
      <c r="I33">
        <v>13</v>
      </c>
      <c r="J33">
        <v>6</v>
      </c>
      <c r="K33">
        <v>8</v>
      </c>
      <c r="L33">
        <v>4</v>
      </c>
      <c r="M33">
        <v>5</v>
      </c>
      <c r="N33">
        <v>72</v>
      </c>
      <c r="O33">
        <v>15</v>
      </c>
      <c r="P33">
        <v>23</v>
      </c>
      <c r="Q33">
        <v>6</v>
      </c>
      <c r="S33">
        <v>8</v>
      </c>
    </row>
    <row r="34" spans="1:19" x14ac:dyDescent="0.25">
      <c r="A34">
        <v>32</v>
      </c>
      <c r="B34" t="s">
        <v>20</v>
      </c>
      <c r="C34">
        <v>79</v>
      </c>
      <c r="D34">
        <v>28</v>
      </c>
      <c r="E34">
        <v>29</v>
      </c>
      <c r="F34">
        <v>-1</v>
      </c>
      <c r="G34">
        <v>12</v>
      </c>
      <c r="H34">
        <v>12</v>
      </c>
      <c r="I34">
        <v>10</v>
      </c>
      <c r="J34">
        <v>7</v>
      </c>
      <c r="K34">
        <v>7</v>
      </c>
      <c r="L34">
        <v>5</v>
      </c>
      <c r="M34">
        <v>4</v>
      </c>
      <c r="N34">
        <v>90</v>
      </c>
      <c r="O34">
        <v>45</v>
      </c>
      <c r="P34">
        <v>12</v>
      </c>
      <c r="Q34">
        <v>6</v>
      </c>
      <c r="S34">
        <v>1</v>
      </c>
    </row>
    <row r="35" spans="1:19" x14ac:dyDescent="0.25">
      <c r="A35">
        <v>33</v>
      </c>
      <c r="B35" t="s">
        <v>20</v>
      </c>
      <c r="C35">
        <v>89</v>
      </c>
      <c r="D35">
        <v>25</v>
      </c>
      <c r="E35">
        <v>29</v>
      </c>
      <c r="F35">
        <v>5</v>
      </c>
      <c r="G35">
        <v>7</v>
      </c>
      <c r="H35">
        <v>14</v>
      </c>
      <c r="I35">
        <v>9</v>
      </c>
      <c r="J35">
        <v>4</v>
      </c>
      <c r="K35">
        <v>6</v>
      </c>
      <c r="L35">
        <v>2</v>
      </c>
      <c r="M35">
        <v>3</v>
      </c>
      <c r="N35">
        <v>57</v>
      </c>
      <c r="O35">
        <v>23</v>
      </c>
      <c r="P35">
        <v>30</v>
      </c>
      <c r="Q35">
        <v>4</v>
      </c>
      <c r="S35">
        <v>8</v>
      </c>
    </row>
    <row r="36" spans="1:19" x14ac:dyDescent="0.25">
      <c r="A36">
        <v>34</v>
      </c>
      <c r="B36" t="s">
        <v>20</v>
      </c>
      <c r="C36">
        <v>89</v>
      </c>
      <c r="D36">
        <v>28</v>
      </c>
      <c r="E36">
        <v>30</v>
      </c>
      <c r="F36">
        <v>23</v>
      </c>
      <c r="G36">
        <v>9</v>
      </c>
      <c r="H36">
        <v>19</v>
      </c>
      <c r="I36">
        <v>18</v>
      </c>
      <c r="J36">
        <v>7</v>
      </c>
      <c r="K36">
        <v>6</v>
      </c>
      <c r="L36">
        <v>4</v>
      </c>
      <c r="M36">
        <v>5</v>
      </c>
      <c r="N36">
        <v>100</v>
      </c>
      <c r="O36">
        <v>88</v>
      </c>
      <c r="P36">
        <v>24</v>
      </c>
      <c r="Q36">
        <v>7</v>
      </c>
      <c r="S36">
        <v>4</v>
      </c>
    </row>
    <row r="37" spans="1:19" x14ac:dyDescent="0.25">
      <c r="A37">
        <v>35</v>
      </c>
      <c r="B37" t="s">
        <v>20</v>
      </c>
      <c r="C37">
        <v>78</v>
      </c>
      <c r="D37">
        <v>27</v>
      </c>
      <c r="E37">
        <v>30</v>
      </c>
      <c r="F37">
        <v>29</v>
      </c>
      <c r="G37">
        <v>8</v>
      </c>
      <c r="H37">
        <v>20</v>
      </c>
      <c r="I37">
        <v>9</v>
      </c>
      <c r="J37">
        <v>7</v>
      </c>
      <c r="K37">
        <v>10</v>
      </c>
      <c r="L37">
        <v>4</v>
      </c>
      <c r="M37">
        <v>6</v>
      </c>
      <c r="N37">
        <v>64</v>
      </c>
      <c r="O37">
        <v>69</v>
      </c>
      <c r="P37">
        <v>16</v>
      </c>
      <c r="Q37">
        <v>8</v>
      </c>
      <c r="S37">
        <v>1</v>
      </c>
    </row>
    <row r="38" spans="1:19" x14ac:dyDescent="0.25">
      <c r="A38">
        <v>36</v>
      </c>
      <c r="B38" t="s">
        <v>20</v>
      </c>
      <c r="C38">
        <v>62</v>
      </c>
      <c r="D38">
        <v>30</v>
      </c>
      <c r="E38">
        <v>30</v>
      </c>
      <c r="F38">
        <v>30</v>
      </c>
      <c r="G38">
        <v>14</v>
      </c>
      <c r="H38">
        <v>17</v>
      </c>
      <c r="I38">
        <v>17</v>
      </c>
      <c r="J38">
        <v>6</v>
      </c>
      <c r="K38">
        <v>8</v>
      </c>
      <c r="L38">
        <v>6</v>
      </c>
      <c r="M38">
        <v>5</v>
      </c>
      <c r="N38">
        <v>110</v>
      </c>
      <c r="O38">
        <v>88</v>
      </c>
      <c r="P38">
        <v>66</v>
      </c>
      <c r="Q38">
        <v>8</v>
      </c>
      <c r="S38">
        <v>4</v>
      </c>
    </row>
    <row r="39" spans="1:19" x14ac:dyDescent="0.25">
      <c r="A39">
        <v>37</v>
      </c>
      <c r="B39" t="s">
        <v>20</v>
      </c>
      <c r="C39">
        <v>67</v>
      </c>
      <c r="D39">
        <v>22</v>
      </c>
      <c r="E39">
        <v>30</v>
      </c>
      <c r="F39">
        <v>1</v>
      </c>
      <c r="G39">
        <v>4</v>
      </c>
      <c r="H39">
        <v>14</v>
      </c>
      <c r="I39">
        <v>12</v>
      </c>
      <c r="J39">
        <v>5</v>
      </c>
      <c r="K39">
        <v>7</v>
      </c>
      <c r="L39">
        <v>4</v>
      </c>
      <c r="M39">
        <v>3</v>
      </c>
      <c r="N39">
        <v>81</v>
      </c>
      <c r="O39">
        <v>-8</v>
      </c>
      <c r="P39">
        <v>44</v>
      </c>
      <c r="Q39">
        <v>7</v>
      </c>
      <c r="S39">
        <v>9</v>
      </c>
    </row>
    <row r="40" spans="1:19" x14ac:dyDescent="0.25">
      <c r="A40">
        <v>38</v>
      </c>
      <c r="B40" t="s">
        <v>19</v>
      </c>
      <c r="C40">
        <v>67</v>
      </c>
      <c r="D40">
        <v>27</v>
      </c>
      <c r="E40">
        <v>29</v>
      </c>
      <c r="F40">
        <v>0</v>
      </c>
      <c r="G40">
        <v>9</v>
      </c>
      <c r="H40">
        <v>14</v>
      </c>
      <c r="I40">
        <v>2</v>
      </c>
      <c r="J40">
        <v>6</v>
      </c>
      <c r="K40">
        <v>6</v>
      </c>
      <c r="L40">
        <v>4</v>
      </c>
      <c r="M40">
        <v>5</v>
      </c>
      <c r="N40">
        <v>81</v>
      </c>
      <c r="O40">
        <v>14</v>
      </c>
      <c r="P40">
        <v>-1</v>
      </c>
      <c r="Q40">
        <v>7</v>
      </c>
      <c r="S40">
        <v>15</v>
      </c>
    </row>
    <row r="41" spans="1:19" x14ac:dyDescent="0.25">
      <c r="A41">
        <v>39</v>
      </c>
      <c r="B41" t="s">
        <v>20</v>
      </c>
      <c r="C41">
        <v>65</v>
      </c>
      <c r="D41">
        <v>28</v>
      </c>
      <c r="E41">
        <v>29</v>
      </c>
      <c r="F41">
        <v>39</v>
      </c>
      <c r="G41">
        <v>12</v>
      </c>
      <c r="H41">
        <v>20</v>
      </c>
      <c r="I41">
        <v>18</v>
      </c>
      <c r="J41">
        <v>5</v>
      </c>
      <c r="K41">
        <v>6</v>
      </c>
      <c r="L41">
        <v>3</v>
      </c>
      <c r="M41">
        <v>6</v>
      </c>
      <c r="N41">
        <v>81</v>
      </c>
      <c r="O41">
        <v>52</v>
      </c>
      <c r="P41">
        <v>30</v>
      </c>
      <c r="Q41">
        <v>8</v>
      </c>
      <c r="S41">
        <v>5</v>
      </c>
    </row>
    <row r="42" spans="1:19" x14ac:dyDescent="0.25">
      <c r="A42">
        <v>40</v>
      </c>
      <c r="B42" t="s">
        <v>19</v>
      </c>
      <c r="C42">
        <v>78</v>
      </c>
      <c r="D42">
        <v>29</v>
      </c>
      <c r="E42">
        <v>30</v>
      </c>
      <c r="F42">
        <v>1</v>
      </c>
      <c r="G42">
        <v>12</v>
      </c>
      <c r="H42">
        <v>12</v>
      </c>
      <c r="I42">
        <v>18</v>
      </c>
      <c r="J42">
        <v>6</v>
      </c>
      <c r="K42">
        <v>8</v>
      </c>
      <c r="L42">
        <v>5</v>
      </c>
      <c r="M42">
        <v>5</v>
      </c>
      <c r="N42">
        <v>110</v>
      </c>
      <c r="O42">
        <v>45</v>
      </c>
      <c r="P42">
        <v>23</v>
      </c>
      <c r="Q42">
        <v>5</v>
      </c>
      <c r="S42">
        <v>2</v>
      </c>
    </row>
    <row r="43" spans="1:19" x14ac:dyDescent="0.25">
      <c r="A43">
        <v>41</v>
      </c>
      <c r="B43" t="s">
        <v>20</v>
      </c>
      <c r="C43">
        <v>70</v>
      </c>
      <c r="D43">
        <v>29</v>
      </c>
      <c r="E43">
        <v>29</v>
      </c>
      <c r="F43">
        <v>7</v>
      </c>
      <c r="G43">
        <v>10</v>
      </c>
      <c r="H43">
        <v>3</v>
      </c>
      <c r="I43">
        <v>10</v>
      </c>
      <c r="J43">
        <v>6</v>
      </c>
      <c r="K43">
        <v>7</v>
      </c>
      <c r="L43">
        <v>4</v>
      </c>
      <c r="M43">
        <v>5</v>
      </c>
      <c r="N43">
        <v>72</v>
      </c>
      <c r="O43">
        <v>14</v>
      </c>
      <c r="P43">
        <v>4</v>
      </c>
      <c r="Q43">
        <v>7</v>
      </c>
      <c r="S43">
        <v>9</v>
      </c>
    </row>
    <row r="44" spans="1:19" x14ac:dyDescent="0.25">
      <c r="A44">
        <v>42</v>
      </c>
    </row>
    <row r="45" spans="1:19" x14ac:dyDescent="0.25">
      <c r="A45">
        <v>43</v>
      </c>
    </row>
    <row r="46" spans="1:19" x14ac:dyDescent="0.25">
      <c r="A46">
        <v>44</v>
      </c>
    </row>
    <row r="47" spans="1:19" x14ac:dyDescent="0.25">
      <c r="A47">
        <v>45</v>
      </c>
    </row>
    <row r="48" spans="1:19" x14ac:dyDescent="0.25">
      <c r="A48">
        <v>46</v>
      </c>
    </row>
    <row r="49" spans="1:19" x14ac:dyDescent="0.25">
      <c r="A49">
        <v>47</v>
      </c>
    </row>
    <row r="50" spans="1:19" x14ac:dyDescent="0.25">
      <c r="A50">
        <v>48</v>
      </c>
    </row>
    <row r="51" spans="1:19" x14ac:dyDescent="0.25">
      <c r="A51">
        <v>49</v>
      </c>
    </row>
    <row r="52" spans="1:19" x14ac:dyDescent="0.25">
      <c r="A52">
        <v>50</v>
      </c>
    </row>
    <row r="54" spans="1:19" x14ac:dyDescent="0.25">
      <c r="A54" t="s">
        <v>5</v>
      </c>
      <c r="C54">
        <f>MIN(C3:C52)</f>
        <v>62</v>
      </c>
      <c r="D54">
        <f t="shared" ref="D54:S54" si="0">MIN(D3:D52)</f>
        <v>12</v>
      </c>
      <c r="E54">
        <f t="shared" si="0"/>
        <v>16</v>
      </c>
      <c r="F54">
        <f t="shared" si="0"/>
        <v>-6</v>
      </c>
      <c r="G54">
        <f t="shared" si="0"/>
        <v>2</v>
      </c>
      <c r="H54">
        <f t="shared" si="0"/>
        <v>1</v>
      </c>
      <c r="I54">
        <f t="shared" si="0"/>
        <v>-1</v>
      </c>
      <c r="J54">
        <f t="shared" si="0"/>
        <v>0</v>
      </c>
      <c r="K54">
        <f t="shared" si="0"/>
        <v>0</v>
      </c>
      <c r="L54">
        <f t="shared" si="0"/>
        <v>2</v>
      </c>
      <c r="M54">
        <f t="shared" si="0"/>
        <v>0</v>
      </c>
      <c r="N54">
        <f t="shared" si="0"/>
        <v>2</v>
      </c>
      <c r="O54">
        <f t="shared" si="0"/>
        <v>-11</v>
      </c>
      <c r="P54">
        <f t="shared" si="0"/>
        <v>-5</v>
      </c>
      <c r="Q54">
        <f t="shared" si="0"/>
        <v>0</v>
      </c>
      <c r="S54">
        <f t="shared" si="0"/>
        <v>0</v>
      </c>
    </row>
    <row r="55" spans="1:19" x14ac:dyDescent="0.25">
      <c r="A55" t="s">
        <v>6</v>
      </c>
      <c r="C55">
        <f>MAX(C3:C52)</f>
        <v>92</v>
      </c>
      <c r="D55">
        <f t="shared" ref="D55:S55" si="1">MAX(D3:D52)</f>
        <v>30</v>
      </c>
      <c r="E55">
        <f t="shared" si="1"/>
        <v>30</v>
      </c>
      <c r="F55">
        <f t="shared" si="1"/>
        <v>39</v>
      </c>
      <c r="G55">
        <f t="shared" si="1"/>
        <v>16</v>
      </c>
      <c r="H55">
        <f t="shared" si="1"/>
        <v>28</v>
      </c>
      <c r="I55">
        <f t="shared" si="1"/>
        <v>22</v>
      </c>
      <c r="J55">
        <f t="shared" si="1"/>
        <v>7</v>
      </c>
      <c r="K55">
        <f t="shared" si="1"/>
        <v>10</v>
      </c>
      <c r="L55">
        <f t="shared" si="1"/>
        <v>6</v>
      </c>
      <c r="M55">
        <f t="shared" si="1"/>
        <v>6</v>
      </c>
      <c r="N55">
        <f t="shared" si="1"/>
        <v>110</v>
      </c>
      <c r="O55">
        <f t="shared" si="1"/>
        <v>98</v>
      </c>
      <c r="P55">
        <f t="shared" si="1"/>
        <v>66</v>
      </c>
      <c r="Q55">
        <f t="shared" si="1"/>
        <v>8</v>
      </c>
      <c r="S55">
        <f t="shared" si="1"/>
        <v>16</v>
      </c>
    </row>
    <row r="56" spans="1:19" x14ac:dyDescent="0.25">
      <c r="A56" t="s">
        <v>43</v>
      </c>
      <c r="C56">
        <f>AVERAGE(C3:C52)</f>
        <v>80.634146341463421</v>
      </c>
      <c r="D56">
        <f t="shared" ref="D56:S56" si="2">AVERAGE(D3:D52)</f>
        <v>24.560975609756099</v>
      </c>
      <c r="E56">
        <f t="shared" si="2"/>
        <v>27.829268292682926</v>
      </c>
      <c r="F56">
        <f t="shared" si="2"/>
        <v>8.6341463414634152</v>
      </c>
      <c r="G56">
        <f t="shared" si="2"/>
        <v>8.8048780487804876</v>
      </c>
      <c r="H56">
        <f t="shared" si="2"/>
        <v>11.375</v>
      </c>
      <c r="I56">
        <f t="shared" si="2"/>
        <v>10.414634146341463</v>
      </c>
      <c r="J56">
        <f t="shared" si="2"/>
        <v>4.8048780487804876</v>
      </c>
      <c r="K56">
        <f t="shared" si="2"/>
        <v>5.7750000000000004</v>
      </c>
      <c r="L56">
        <f t="shared" si="2"/>
        <v>3.5365853658536586</v>
      </c>
      <c r="M56">
        <f t="shared" si="2"/>
        <v>4.1500000000000004</v>
      </c>
      <c r="N56">
        <f t="shared" si="2"/>
        <v>69.474999999999994</v>
      </c>
      <c r="O56">
        <f t="shared" si="2"/>
        <v>30.175000000000001</v>
      </c>
      <c r="P56">
        <f t="shared" si="2"/>
        <v>16.902439024390244</v>
      </c>
      <c r="Q56">
        <f t="shared" si="2"/>
        <v>5.6585365853658534</v>
      </c>
      <c r="S56">
        <f t="shared" si="2"/>
        <v>6.5750000000000002</v>
      </c>
    </row>
  </sheetData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7"/>
  <sheetViews>
    <sheetView tabSelected="1" zoomScaleNormal="100" zoomScalePageLayoutView="130" workbookViewId="0">
      <selection activeCell="AB10" sqref="AB10:AB15"/>
    </sheetView>
  </sheetViews>
  <sheetFormatPr defaultColWidth="8.85546875" defaultRowHeight="15" x14ac:dyDescent="0.25"/>
  <cols>
    <col min="1" max="1" width="12.42578125" customWidth="1"/>
  </cols>
  <sheetData>
    <row r="1" spans="1:29" ht="90" x14ac:dyDescent="0.25">
      <c r="A1" s="1" t="s">
        <v>49</v>
      </c>
      <c r="B1" s="1"/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18</v>
      </c>
      <c r="Q1" s="1" t="s">
        <v>7</v>
      </c>
      <c r="R1" s="1" t="s">
        <v>8</v>
      </c>
      <c r="S1" s="1" t="s">
        <v>9</v>
      </c>
      <c r="T1" s="1" t="s">
        <v>10</v>
      </c>
      <c r="U1" s="1" t="s">
        <v>11</v>
      </c>
      <c r="V1" s="1" t="s">
        <v>12</v>
      </c>
      <c r="W1" s="1" t="s">
        <v>13</v>
      </c>
      <c r="X1" s="1" t="s">
        <v>14</v>
      </c>
      <c r="Y1" s="1" t="s">
        <v>15</v>
      </c>
      <c r="Z1" s="1" t="s">
        <v>16</v>
      </c>
      <c r="AA1" s="1" t="s">
        <v>17</v>
      </c>
      <c r="AB1" s="1" t="s">
        <v>18</v>
      </c>
    </row>
    <row r="2" spans="1:29" x14ac:dyDescent="0.25">
      <c r="A2">
        <v>6</v>
      </c>
      <c r="B2" t="s">
        <v>20</v>
      </c>
      <c r="C2">
        <v>25</v>
      </c>
      <c r="D2">
        <v>11</v>
      </c>
      <c r="E2">
        <v>14</v>
      </c>
      <c r="F2">
        <v>16</v>
      </c>
      <c r="G2">
        <v>6</v>
      </c>
      <c r="H2">
        <v>5</v>
      </c>
      <c r="I2">
        <v>5</v>
      </c>
      <c r="J2">
        <v>4</v>
      </c>
      <c r="K2">
        <v>80</v>
      </c>
      <c r="L2">
        <v>15</v>
      </c>
      <c r="M2">
        <v>19</v>
      </c>
      <c r="N2">
        <v>6</v>
      </c>
      <c r="Q2">
        <f>STANDARDIZE(C2,$C$20,$C$21)</f>
        <v>0.63988464720243976</v>
      </c>
      <c r="R2">
        <f>STANDARDIZE(D2,$D$20,$D$21)</f>
        <v>-1.0530932371675488</v>
      </c>
      <c r="S2">
        <f>STANDARDIZE(E2,$E$20,$E$21)</f>
        <v>-5.768210027602174E-2</v>
      </c>
      <c r="T2">
        <f>STANDARDIZE(F2,$F$20,$F$21)</f>
        <v>0.41691947700753929</v>
      </c>
      <c r="U2">
        <f>STANDARDIZE(G2,$G$20,$G$21)</f>
        <v>-0.44199466222696143</v>
      </c>
      <c r="V2">
        <f>STANDARDIZE(H2,$H$20,$H$21)</f>
        <v>-0.72493600563844784</v>
      </c>
      <c r="W2">
        <f>STANDARDIZE(I2,$I$20,$I$21)</f>
        <v>0.65396318635969874</v>
      </c>
      <c r="X2">
        <f>STANDARDIZE(J2,$J$20,$J$21)</f>
        <v>-0.95999747521563505</v>
      </c>
      <c r="Y2">
        <f>STANDARDIZE(K2,$K$20,$K$21)</f>
        <v>-0.8144040251567165</v>
      </c>
      <c r="Z2">
        <f>STANDARDIZE(L2,$L$20,$L$21)</f>
        <v>-1.5859681552080627</v>
      </c>
      <c r="AA2">
        <f>STANDARDIZE(M2,$M$20,$M$21)</f>
        <v>-0.73907256138610611</v>
      </c>
      <c r="AB2">
        <f>STANDARDIZE(N2,$N$20,$N$21)</f>
        <v>-0.4075764903959706</v>
      </c>
    </row>
    <row r="3" spans="1:29" x14ac:dyDescent="0.25">
      <c r="A3">
        <v>11</v>
      </c>
      <c r="B3" t="s">
        <v>20</v>
      </c>
      <c r="C3">
        <v>11</v>
      </c>
      <c r="D3">
        <v>8</v>
      </c>
      <c r="E3">
        <v>13</v>
      </c>
      <c r="F3">
        <v>10</v>
      </c>
      <c r="G3">
        <v>7</v>
      </c>
      <c r="H3">
        <v>7</v>
      </c>
      <c r="I3">
        <v>4</v>
      </c>
      <c r="J3">
        <v>4</v>
      </c>
      <c r="K3">
        <v>69</v>
      </c>
      <c r="L3">
        <v>20</v>
      </c>
      <c r="M3">
        <v>20</v>
      </c>
      <c r="N3">
        <v>7</v>
      </c>
      <c r="Q3">
        <f>STANDARDIZE(C3,$C$20,$C$21)</f>
        <v>-0.53673906228025547</v>
      </c>
      <c r="R3">
        <f>STANDARDIZE(D3,$D$20,$D$21)</f>
        <v>-2.2361426610493909</v>
      </c>
      <c r="S3">
        <f>STANDARDIZE(E3,$E$20,$E$21)</f>
        <v>-0.18783658295012204</v>
      </c>
      <c r="T3">
        <f>STANDARDIZE(F3,$F$20,$F$21)</f>
        <v>-0.75400330948171979</v>
      </c>
      <c r="U3">
        <f>STANDARDIZE(G3,$G$20,$G$21)</f>
        <v>0.14733155407565382</v>
      </c>
      <c r="V3">
        <f>STANDARDIZE(H3,$H$20,$H$21)</f>
        <v>0.38453127255604641</v>
      </c>
      <c r="W3">
        <f>STANDARDIZE(I3,$I$20,$I$21)</f>
        <v>-0.32143953227849542</v>
      </c>
      <c r="X3">
        <f>STANDARDIZE(J3,$J$20,$J$21)</f>
        <v>-0.95999747521563505</v>
      </c>
      <c r="Y3">
        <f>STANDARDIZE(K3,$K$20,$K$21)</f>
        <v>-1.2751539353564254</v>
      </c>
      <c r="Z3">
        <f>STANDARDIZE(L3,$L$20,$L$21)</f>
        <v>-1.4148065196202413</v>
      </c>
      <c r="AA3">
        <f>STANDARDIZE(M3,$M$20,$M$21)</f>
        <v>-0.69075280997304722</v>
      </c>
      <c r="AB3">
        <f>STANDARDIZE(N3,$N$20,$N$21)</f>
        <v>0.33964707532997496</v>
      </c>
    </row>
    <row r="4" spans="1:29" x14ac:dyDescent="0.25">
      <c r="A4">
        <v>16</v>
      </c>
      <c r="B4" t="s">
        <v>20</v>
      </c>
      <c r="C4">
        <v>33</v>
      </c>
      <c r="D4">
        <v>16</v>
      </c>
      <c r="E4">
        <v>23</v>
      </c>
      <c r="F4">
        <v>22</v>
      </c>
      <c r="G4">
        <v>6</v>
      </c>
      <c r="H4">
        <v>7</v>
      </c>
      <c r="I4">
        <v>4</v>
      </c>
      <c r="J4">
        <v>6</v>
      </c>
      <c r="K4">
        <v>110</v>
      </c>
      <c r="L4">
        <v>37</v>
      </c>
      <c r="M4">
        <v>25</v>
      </c>
      <c r="N4">
        <v>8</v>
      </c>
      <c r="Q4">
        <f>STANDARDIZE(C4,$C$20,$C$21)</f>
        <v>1.3122410526211228</v>
      </c>
      <c r="R4">
        <f>STANDARDIZE(D4,$D$20,$D$21)</f>
        <v>0.9186558026355216</v>
      </c>
      <c r="S4">
        <f>STANDARDIZE(E4,$E$20,$E$21)</f>
        <v>1.113708243790881</v>
      </c>
      <c r="T4">
        <f>STANDARDIZE(F4,$F$20,$F$21)</f>
        <v>1.5878422634967984</v>
      </c>
      <c r="U4">
        <f>STANDARDIZE(G4,$G$20,$G$21)</f>
        <v>-0.44199466222696143</v>
      </c>
      <c r="V4">
        <f>STANDARDIZE(H4,$H$20,$H$21)</f>
        <v>0.38453127255604641</v>
      </c>
      <c r="W4">
        <f>STANDARDIZE(I4,$I$20,$I$21)</f>
        <v>-0.32143953227849542</v>
      </c>
      <c r="X4">
        <f>STANDARDIZE(J4,$J$20,$J$21)</f>
        <v>1.1787310771635018</v>
      </c>
      <c r="Y4">
        <f>STANDARDIZE(K4,$K$20,$K$21)</f>
        <v>0.44218663902430755</v>
      </c>
      <c r="Z4">
        <f>STANDARDIZE(L4,$L$20,$L$21)</f>
        <v>-0.83285695862164877</v>
      </c>
      <c r="AA4">
        <f>STANDARDIZE(M4,$M$20,$M$21)</f>
        <v>-0.44915405290775245</v>
      </c>
      <c r="AB4">
        <f>STANDARDIZE(N4,$N$20,$N$21)</f>
        <v>1.0868706410559206</v>
      </c>
    </row>
    <row r="5" spans="1:29" x14ac:dyDescent="0.25">
      <c r="A5">
        <v>18</v>
      </c>
      <c r="B5" t="s">
        <v>20</v>
      </c>
      <c r="C5">
        <v>-6</v>
      </c>
      <c r="D5">
        <v>11</v>
      </c>
      <c r="E5">
        <v>11</v>
      </c>
      <c r="F5">
        <v>18</v>
      </c>
      <c r="G5">
        <v>6</v>
      </c>
      <c r="H5">
        <v>7</v>
      </c>
      <c r="I5">
        <v>5</v>
      </c>
      <c r="J5">
        <v>5</v>
      </c>
      <c r="K5">
        <v>101</v>
      </c>
      <c r="L5">
        <v>25</v>
      </c>
      <c r="M5">
        <v>25</v>
      </c>
      <c r="N5">
        <v>5</v>
      </c>
      <c r="Q5">
        <f>STANDARDIZE(C5,$C$20,$C$21)</f>
        <v>-1.9654964237949568</v>
      </c>
      <c r="R5">
        <f>STANDARDIZE(D5,$D$20,$D$21)</f>
        <v>-1.0530932371675488</v>
      </c>
      <c r="S5">
        <f>STANDARDIZE(E5,$E$20,$E$21)</f>
        <v>-0.44814554829832259</v>
      </c>
      <c r="T5">
        <f>STANDARDIZE(F5,$F$20,$F$21)</f>
        <v>0.80722707250395898</v>
      </c>
      <c r="U5">
        <f>STANDARDIZE(G5,$G$20,$G$21)</f>
        <v>-0.44199466222696143</v>
      </c>
      <c r="V5">
        <f>STANDARDIZE(H5,$H$20,$H$21)</f>
        <v>0.38453127255604641</v>
      </c>
      <c r="W5">
        <f>STANDARDIZE(I5,$I$20,$I$21)</f>
        <v>0.65396318635969874</v>
      </c>
      <c r="X5">
        <f>STANDARDIZE(J5,$J$20,$J$21)</f>
        <v>0.10936680097393339</v>
      </c>
      <c r="Y5">
        <f>STANDARDIZE(K5,$K$20,$K$21)</f>
        <v>6.5209439770000335E-2</v>
      </c>
      <c r="Z5">
        <f>STANDARDIZE(L5,$L$20,$L$21)</f>
        <v>-1.2436448840324201</v>
      </c>
      <c r="AA5">
        <f>STANDARDIZE(M5,$M$20,$M$21)</f>
        <v>-0.44915405290775245</v>
      </c>
      <c r="AB5">
        <f>STANDARDIZE(N5,$N$20,$N$21)</f>
        <v>-1.1548000561219161</v>
      </c>
    </row>
    <row r="6" spans="1:29" x14ac:dyDescent="0.25">
      <c r="A6">
        <v>19</v>
      </c>
      <c r="B6" t="s">
        <v>20</v>
      </c>
      <c r="C6">
        <v>0</v>
      </c>
      <c r="D6">
        <v>10</v>
      </c>
      <c r="E6">
        <v>6</v>
      </c>
      <c r="F6">
        <v>17</v>
      </c>
      <c r="G6">
        <v>7</v>
      </c>
      <c r="H6">
        <v>6</v>
      </c>
      <c r="I6">
        <v>4</v>
      </c>
      <c r="J6">
        <v>4</v>
      </c>
      <c r="K6">
        <v>90</v>
      </c>
      <c r="L6">
        <v>44</v>
      </c>
      <c r="M6">
        <v>13</v>
      </c>
      <c r="N6">
        <v>7</v>
      </c>
      <c r="Q6">
        <f>STANDARDIZE(C6,$C$20,$C$21)</f>
        <v>-1.4612291197309446</v>
      </c>
      <c r="R6">
        <f>STANDARDIZE(D6,$D$20,$D$21)</f>
        <v>-1.4474430451281628</v>
      </c>
      <c r="S6">
        <f>STANDARDIZE(E6,$E$20,$E$21)</f>
        <v>-1.0989179616688241</v>
      </c>
      <c r="T6">
        <f>STANDARDIZE(F6,$F$20,$F$21)</f>
        <v>0.61207327475574913</v>
      </c>
      <c r="U6">
        <f>STANDARDIZE(G6,$G$20,$G$21)</f>
        <v>0.14733155407565382</v>
      </c>
      <c r="V6">
        <f>STANDARDIZE(H6,$H$20,$H$21)</f>
        <v>-0.17020236654120074</v>
      </c>
      <c r="W6">
        <f>STANDARDIZE(I6,$I$20,$I$21)</f>
        <v>-0.32143953227849542</v>
      </c>
      <c r="X6">
        <f>STANDARDIZE(J6,$J$20,$J$21)</f>
        <v>-0.95999747521563505</v>
      </c>
      <c r="Y6">
        <f>STANDARDIZE(K6,$K$20,$K$21)</f>
        <v>-0.39554047042970852</v>
      </c>
      <c r="Z6">
        <f>STANDARDIZE(L6,$L$20,$L$21)</f>
        <v>-0.5932306687986989</v>
      </c>
      <c r="AA6">
        <f>STANDARDIZE(M6,$M$20,$M$21)</f>
        <v>-1.0289910698644598</v>
      </c>
      <c r="AB6">
        <f>STANDARDIZE(N6,$N$20,$N$21)</f>
        <v>0.33964707532997496</v>
      </c>
    </row>
    <row r="7" spans="1:29" x14ac:dyDescent="0.25">
      <c r="A7">
        <v>21</v>
      </c>
      <c r="B7" t="s">
        <v>19</v>
      </c>
      <c r="C7">
        <v>19</v>
      </c>
      <c r="D7">
        <v>14</v>
      </c>
      <c r="E7">
        <v>28</v>
      </c>
      <c r="F7">
        <v>17</v>
      </c>
      <c r="G7">
        <v>4</v>
      </c>
      <c r="H7">
        <v>7</v>
      </c>
      <c r="I7">
        <v>4</v>
      </c>
      <c r="J7">
        <v>4</v>
      </c>
      <c r="K7">
        <v>110</v>
      </c>
      <c r="L7">
        <v>23</v>
      </c>
      <c r="M7">
        <v>20</v>
      </c>
      <c r="N7">
        <v>8</v>
      </c>
      <c r="Q7">
        <f>STANDARDIZE(C7,C18,C19)</f>
        <v>7.2913433679053091E-2</v>
      </c>
      <c r="R7">
        <f>STANDARDIZE(D7,D18,D19)</f>
        <v>0.38005031547776363</v>
      </c>
      <c r="S7">
        <f>STANDARDIZE(E7,E18,E19)</f>
        <v>1.8413205414342921</v>
      </c>
      <c r="T7">
        <f>STANDARDIZE(F7,F18,F19)</f>
        <v>0.78161496292172838</v>
      </c>
      <c r="U7">
        <f>STANDARDIZE(G7,G18,G19)</f>
        <v>-1.9002027646366408</v>
      </c>
      <c r="V7">
        <f>STANDARDIZE(H7,H18,H19)</f>
        <v>0.33659898659798726</v>
      </c>
      <c r="W7">
        <f>STANDARDIZE(I7,I18,I19)</f>
        <v>-0.19194951677020239</v>
      </c>
      <c r="X7">
        <f>STANDARDIZE(J7,J18,J19)</f>
        <v>-0.97928690127369844</v>
      </c>
      <c r="Y7">
        <f>STANDARDIZE(K7,K18,K19)</f>
        <v>0.69851253884046016</v>
      </c>
      <c r="Z7">
        <f>STANDARDIZE(L7,L18,L19)</f>
        <v>-1.4497732692132557</v>
      </c>
      <c r="AA7">
        <f>STANDARDIZE(M7,M18,M19)</f>
        <v>-0.55618787296668226</v>
      </c>
      <c r="AB7">
        <f>STANDARDIZE(N7,N18,N19)</f>
        <v>1.1932716806534354</v>
      </c>
    </row>
    <row r="8" spans="1:29" x14ac:dyDescent="0.25">
      <c r="A8">
        <v>32</v>
      </c>
      <c r="B8" t="s">
        <v>20</v>
      </c>
      <c r="C8">
        <v>-1</v>
      </c>
      <c r="D8">
        <v>12</v>
      </c>
      <c r="E8">
        <v>12</v>
      </c>
      <c r="F8">
        <v>10</v>
      </c>
      <c r="G8">
        <v>7</v>
      </c>
      <c r="H8">
        <v>7</v>
      </c>
      <c r="I8">
        <v>5</v>
      </c>
      <c r="J8">
        <v>4</v>
      </c>
      <c r="K8">
        <v>90</v>
      </c>
      <c r="L8">
        <v>45</v>
      </c>
      <c r="M8">
        <v>12</v>
      </c>
      <c r="N8">
        <v>6</v>
      </c>
      <c r="Q8">
        <f>STANDARDIZE(C8,$C$20,$C$21)</f>
        <v>-1.5452736704082799</v>
      </c>
      <c r="R8">
        <f>STANDARDIZE(D8,$D$20,$D$21)</f>
        <v>-0.65874342920693474</v>
      </c>
      <c r="S8">
        <f>STANDARDIZE(E8,$E$20,$E$21)</f>
        <v>-0.3179910656242223</v>
      </c>
      <c r="T8">
        <f>STANDARDIZE(F8,$F$20,$F$21)</f>
        <v>-0.75400330948171979</v>
      </c>
      <c r="U8">
        <f>STANDARDIZE(G8,$G$20,$G$21)</f>
        <v>0.14733155407565382</v>
      </c>
      <c r="V8">
        <f>STANDARDIZE(H8,$H$20,$H$21)</f>
        <v>0.38453127255604641</v>
      </c>
      <c r="W8">
        <f>STANDARDIZE(I8,$I$20,$I$21)</f>
        <v>0.65396318635969874</v>
      </c>
      <c r="X8">
        <f>STANDARDIZE(J8,$J$20,$J$21)</f>
        <v>-0.95999747521563505</v>
      </c>
      <c r="Y8">
        <f>STANDARDIZE(K8,$K$20,$K$21)</f>
        <v>-0.39554047042970852</v>
      </c>
      <c r="Z8">
        <f>STANDARDIZE(L8,$L$20,$L$21)</f>
        <v>-0.5589983416811346</v>
      </c>
      <c r="AA8">
        <f>STANDARDIZE(M8,$M$20,$M$21)</f>
        <v>-1.0773108212775186</v>
      </c>
      <c r="AB8">
        <f>STANDARDIZE(N8,$N$20,$N$21)</f>
        <v>-0.4075764903959706</v>
      </c>
    </row>
    <row r="9" spans="1:29" x14ac:dyDescent="0.25">
      <c r="A9">
        <v>34</v>
      </c>
      <c r="B9" t="s">
        <v>20</v>
      </c>
      <c r="C9">
        <v>23</v>
      </c>
      <c r="D9">
        <v>9</v>
      </c>
      <c r="E9">
        <v>19</v>
      </c>
      <c r="F9">
        <v>18</v>
      </c>
      <c r="G9">
        <v>7</v>
      </c>
      <c r="H9">
        <v>6</v>
      </c>
      <c r="I9">
        <v>4</v>
      </c>
      <c r="J9">
        <v>5</v>
      </c>
      <c r="K9">
        <v>100</v>
      </c>
      <c r="L9">
        <v>88</v>
      </c>
      <c r="M9">
        <v>24</v>
      </c>
      <c r="N9">
        <v>7</v>
      </c>
      <c r="Q9">
        <f>STANDARDIZE(C9,$C$20,$C$21)</f>
        <v>0.471795545847769</v>
      </c>
      <c r="R9">
        <f>STANDARDIZE(D9,$D$20,$D$21)</f>
        <v>-1.841792853088777</v>
      </c>
      <c r="S9">
        <f>STANDARDIZE(E9,$E$20,$E$21)</f>
        <v>0.59309031309447968</v>
      </c>
      <c r="T9">
        <f>STANDARDIZE(F9,$F$20,$F$21)</f>
        <v>0.80722707250395898</v>
      </c>
      <c r="U9">
        <f>STANDARDIZE(G9,$G$20,$G$21)</f>
        <v>0.14733155407565382</v>
      </c>
      <c r="V9">
        <f>STANDARDIZE(H9,$H$20,$H$21)</f>
        <v>-0.17020236654120074</v>
      </c>
      <c r="W9">
        <f>STANDARDIZE(I9,$I$20,$I$21)</f>
        <v>-0.32143953227849542</v>
      </c>
      <c r="X9">
        <f>STANDARDIZE(J9,$J$20,$J$21)</f>
        <v>0.10936680097393339</v>
      </c>
      <c r="Y9">
        <f>STANDARDIZE(K9,$K$20,$K$21)</f>
        <v>2.3323084297299526E-2</v>
      </c>
      <c r="Z9">
        <f>STANDARDIZE(L9,$L$20,$L$21)</f>
        <v>0.9129917243741289</v>
      </c>
      <c r="AA9">
        <f>STANDARDIZE(M9,$M$20,$M$21)</f>
        <v>-0.4974738043208114</v>
      </c>
      <c r="AB9">
        <f>STANDARDIZE(N9,$N$20,$N$21)</f>
        <v>0.33964707532997496</v>
      </c>
    </row>
    <row r="10" spans="1:29" x14ac:dyDescent="0.25">
      <c r="A10">
        <v>35</v>
      </c>
      <c r="B10" t="s">
        <v>20</v>
      </c>
      <c r="C10">
        <v>29</v>
      </c>
      <c r="D10">
        <v>8</v>
      </c>
      <c r="E10">
        <v>20</v>
      </c>
      <c r="F10">
        <v>9</v>
      </c>
      <c r="G10">
        <v>7</v>
      </c>
      <c r="H10">
        <v>10</v>
      </c>
      <c r="I10">
        <v>4</v>
      </c>
      <c r="J10">
        <v>6</v>
      </c>
      <c r="K10">
        <v>64</v>
      </c>
      <c r="L10">
        <v>69</v>
      </c>
      <c r="M10">
        <v>16</v>
      </c>
      <c r="N10">
        <v>8</v>
      </c>
      <c r="Q10">
        <f>STANDARDIZE(C10,$C$20,$C$21)</f>
        <v>0.97606284991178127</v>
      </c>
      <c r="R10">
        <f>STANDARDIZE(D10,$D$20,$D$21)</f>
        <v>-2.2361426610493909</v>
      </c>
      <c r="S10">
        <f>STANDARDIZE(E10,$E$20,$E$21)</f>
        <v>0.72324479576858003</v>
      </c>
      <c r="T10">
        <f>STANDARDIZE(F10,$F$20,$F$21)</f>
        <v>-0.94915710722992963</v>
      </c>
      <c r="U10">
        <f>STANDARDIZE(G10,$G$20,$G$21)</f>
        <v>0.14733155407565382</v>
      </c>
      <c r="V10">
        <f>STANDARDIZE(H10,$H$20,$H$21)</f>
        <v>2.0487321898477879</v>
      </c>
      <c r="W10">
        <f>STANDARDIZE(I10,$I$20,$I$21)</f>
        <v>-0.32143953227849542</v>
      </c>
      <c r="X10">
        <f>STANDARDIZE(J10,$J$20,$J$21)</f>
        <v>1.1787310771635018</v>
      </c>
      <c r="Y10">
        <f>STANDARDIZE(K10,$K$20,$K$21)</f>
        <v>-1.4845857127199293</v>
      </c>
      <c r="Z10">
        <f>STANDARDIZE(L10,$L$20,$L$21)</f>
        <v>0.26257750914040778</v>
      </c>
      <c r="AA10">
        <f>STANDARDIZE(M10,$M$20,$M$21)</f>
        <v>-0.88403181562528288</v>
      </c>
      <c r="AB10">
        <f>STANDARDIZE(N10,$N$20,$N$21)</f>
        <v>1.0868706410559206</v>
      </c>
    </row>
    <row r="11" spans="1:29" x14ac:dyDescent="0.25">
      <c r="A11">
        <v>36</v>
      </c>
      <c r="B11" t="s">
        <v>20</v>
      </c>
      <c r="C11">
        <v>30</v>
      </c>
      <c r="D11">
        <v>14</v>
      </c>
      <c r="E11">
        <v>17</v>
      </c>
      <c r="F11">
        <v>17</v>
      </c>
      <c r="G11">
        <v>6</v>
      </c>
      <c r="H11">
        <v>8</v>
      </c>
      <c r="I11">
        <v>6</v>
      </c>
      <c r="J11">
        <v>5</v>
      </c>
      <c r="K11">
        <v>110</v>
      </c>
      <c r="L11">
        <v>88</v>
      </c>
      <c r="M11">
        <v>66</v>
      </c>
      <c r="N11">
        <v>8</v>
      </c>
      <c r="Q11">
        <f t="shared" ref="Q11:Q15" si="0">STANDARDIZE(C11,$C$20,$C$21)</f>
        <v>1.0601074005891167</v>
      </c>
      <c r="R11">
        <f t="shared" ref="R11:R15" si="1">STANDARDIZE(D11,$D$20,$D$21)</f>
        <v>0.12995618671429346</v>
      </c>
      <c r="S11">
        <f t="shared" ref="S11:S15" si="2">STANDARDIZE(E11,$E$20,$E$21)</f>
        <v>0.3327813477462791</v>
      </c>
      <c r="T11">
        <f t="shared" ref="T11:T15" si="3">STANDARDIZE(F11,$F$20,$F$21)</f>
        <v>0.61207327475574913</v>
      </c>
      <c r="U11">
        <f t="shared" ref="U11:U15" si="4">STANDARDIZE(G11,$G$20,$G$21)</f>
        <v>-0.44199466222696143</v>
      </c>
      <c r="V11">
        <f t="shared" ref="V11:V15" si="5">STANDARDIZE(H11,$H$20,$H$21)</f>
        <v>0.93926491165329351</v>
      </c>
      <c r="W11">
        <f t="shared" ref="W11:W15" si="6">STANDARDIZE(I11,$I$20,$I$21)</f>
        <v>1.629365904997893</v>
      </c>
      <c r="X11">
        <f t="shared" ref="X11:X15" si="7">STANDARDIZE(J11,$J$20,$J$21)</f>
        <v>0.10936680097393339</v>
      </c>
      <c r="Y11">
        <f t="shared" ref="Y11:Y15" si="8">STANDARDIZE(K11,$K$20,$K$21)</f>
        <v>0.44218663902430755</v>
      </c>
      <c r="Z11">
        <f t="shared" ref="Z11:Z15" si="9">STANDARDIZE(L11,$L$20,$L$21)</f>
        <v>0.9129917243741289</v>
      </c>
      <c r="AA11">
        <f t="shared" ref="AA11:AA15" si="10">STANDARDIZE(M11,$M$20,$M$21)</f>
        <v>1.5319557550276641</v>
      </c>
      <c r="AB11">
        <f t="shared" ref="AB11:AB15" si="11">STANDARDIZE(N11,$N$20,$N$21)</f>
        <v>1.0868706410559206</v>
      </c>
    </row>
    <row r="12" spans="1:29" x14ac:dyDescent="0.25">
      <c r="A12">
        <v>38</v>
      </c>
      <c r="B12" t="s">
        <v>19</v>
      </c>
      <c r="C12">
        <v>0</v>
      </c>
      <c r="D12">
        <v>9</v>
      </c>
      <c r="E12">
        <v>14</v>
      </c>
      <c r="F12">
        <v>2</v>
      </c>
      <c r="G12">
        <v>6</v>
      </c>
      <c r="H12">
        <v>6</v>
      </c>
      <c r="I12">
        <v>4</v>
      </c>
      <c r="J12">
        <v>5</v>
      </c>
      <c r="K12">
        <v>81</v>
      </c>
      <c r="L12">
        <v>14</v>
      </c>
      <c r="M12">
        <v>-1</v>
      </c>
      <c r="N12">
        <v>7</v>
      </c>
      <c r="Q12">
        <f t="shared" si="0"/>
        <v>-1.4612291197309446</v>
      </c>
      <c r="R12">
        <f t="shared" si="1"/>
        <v>-1.841792853088777</v>
      </c>
      <c r="S12">
        <f t="shared" si="2"/>
        <v>-5.768210027602174E-2</v>
      </c>
      <c r="T12">
        <f t="shared" si="3"/>
        <v>-2.3152336914673985</v>
      </c>
      <c r="U12">
        <f t="shared" si="4"/>
        <v>-0.44199466222696143</v>
      </c>
      <c r="V12">
        <f t="shared" si="5"/>
        <v>-0.17020236654120074</v>
      </c>
      <c r="W12">
        <f t="shared" si="6"/>
        <v>-0.32143953227849542</v>
      </c>
      <c r="X12">
        <f t="shared" si="7"/>
        <v>0.10936680097393339</v>
      </c>
      <c r="Y12">
        <f t="shared" si="8"/>
        <v>-0.7725176696840157</v>
      </c>
      <c r="Z12">
        <f t="shared" si="9"/>
        <v>-1.6202004823256271</v>
      </c>
      <c r="AA12">
        <f t="shared" si="10"/>
        <v>-1.7054675896472848</v>
      </c>
      <c r="AB12">
        <f t="shared" si="11"/>
        <v>0.33964707532997496</v>
      </c>
    </row>
    <row r="13" spans="1:29" x14ac:dyDescent="0.25">
      <c r="A13">
        <v>39</v>
      </c>
      <c r="B13" t="s">
        <v>20</v>
      </c>
      <c r="C13">
        <v>39</v>
      </c>
      <c r="D13">
        <v>12</v>
      </c>
      <c r="E13">
        <v>20</v>
      </c>
      <c r="F13">
        <v>18</v>
      </c>
      <c r="G13">
        <v>5</v>
      </c>
      <c r="H13">
        <v>6</v>
      </c>
      <c r="I13">
        <v>3</v>
      </c>
      <c r="J13">
        <v>6</v>
      </c>
      <c r="K13">
        <v>81</v>
      </c>
      <c r="L13">
        <v>52</v>
      </c>
      <c r="M13">
        <v>30</v>
      </c>
      <c r="N13">
        <v>8</v>
      </c>
      <c r="Q13">
        <f t="shared" si="0"/>
        <v>1.816508356685135</v>
      </c>
      <c r="R13">
        <f t="shared" si="1"/>
        <v>-0.65874342920693474</v>
      </c>
      <c r="S13">
        <f t="shared" si="2"/>
        <v>0.72324479576858003</v>
      </c>
      <c r="T13">
        <f t="shared" si="3"/>
        <v>0.80722707250395898</v>
      </c>
      <c r="U13">
        <f t="shared" si="4"/>
        <v>-1.0313208785295767</v>
      </c>
      <c r="V13">
        <f t="shared" si="5"/>
        <v>-0.17020236654120074</v>
      </c>
      <c r="W13">
        <f t="shared" si="6"/>
        <v>-1.2968422509166897</v>
      </c>
      <c r="X13">
        <f t="shared" si="7"/>
        <v>1.1787310771635018</v>
      </c>
      <c r="Y13">
        <f t="shared" si="8"/>
        <v>-0.7725176696840157</v>
      </c>
      <c r="Z13">
        <f t="shared" si="9"/>
        <v>-0.31937205185818479</v>
      </c>
      <c r="AA13">
        <f t="shared" si="10"/>
        <v>-0.20755529584245777</v>
      </c>
      <c r="AB13">
        <f t="shared" si="11"/>
        <v>1.0868706410559206</v>
      </c>
    </row>
    <row r="14" spans="1:29" x14ac:dyDescent="0.25">
      <c r="A14">
        <v>40</v>
      </c>
      <c r="B14" t="s">
        <v>19</v>
      </c>
      <c r="C14">
        <v>1</v>
      </c>
      <c r="D14">
        <v>12</v>
      </c>
      <c r="E14">
        <v>12</v>
      </c>
      <c r="F14">
        <v>18</v>
      </c>
      <c r="G14">
        <v>6</v>
      </c>
      <c r="H14">
        <v>8</v>
      </c>
      <c r="I14">
        <v>5</v>
      </c>
      <c r="J14">
        <v>5</v>
      </c>
      <c r="K14">
        <v>110</v>
      </c>
      <c r="L14">
        <v>45</v>
      </c>
      <c r="M14">
        <v>23</v>
      </c>
      <c r="N14">
        <v>5</v>
      </c>
      <c r="Q14">
        <f t="shared" si="0"/>
        <v>-1.3771845690536091</v>
      </c>
      <c r="R14">
        <f t="shared" si="1"/>
        <v>-0.65874342920693474</v>
      </c>
      <c r="S14">
        <f t="shared" si="2"/>
        <v>-0.3179910656242223</v>
      </c>
      <c r="T14">
        <f t="shared" si="3"/>
        <v>0.80722707250395898</v>
      </c>
      <c r="U14">
        <f t="shared" si="4"/>
        <v>-0.44199466222696143</v>
      </c>
      <c r="V14">
        <f t="shared" si="5"/>
        <v>0.93926491165329351</v>
      </c>
      <c r="W14">
        <f t="shared" si="6"/>
        <v>0.65396318635969874</v>
      </c>
      <c r="X14">
        <f t="shared" si="7"/>
        <v>0.10936680097393339</v>
      </c>
      <c r="Y14">
        <f t="shared" si="8"/>
        <v>0.44218663902430755</v>
      </c>
      <c r="Z14">
        <f t="shared" si="9"/>
        <v>-0.5589983416811346</v>
      </c>
      <c r="AA14">
        <f t="shared" si="10"/>
        <v>-0.54579355573387034</v>
      </c>
      <c r="AB14">
        <f t="shared" si="11"/>
        <v>-1.1548000561219161</v>
      </c>
    </row>
    <row r="15" spans="1:29" x14ac:dyDescent="0.25">
      <c r="A15">
        <v>41</v>
      </c>
      <c r="B15" t="s">
        <v>20</v>
      </c>
      <c r="C15">
        <v>7</v>
      </c>
      <c r="D15">
        <v>10</v>
      </c>
      <c r="E15">
        <v>3</v>
      </c>
      <c r="F15">
        <v>10</v>
      </c>
      <c r="G15">
        <v>6</v>
      </c>
      <c r="H15">
        <v>7</v>
      </c>
      <c r="I15">
        <v>4</v>
      </c>
      <c r="J15">
        <v>5</v>
      </c>
      <c r="K15">
        <v>72</v>
      </c>
      <c r="L15">
        <v>14</v>
      </c>
      <c r="M15">
        <v>4</v>
      </c>
      <c r="N15">
        <v>7</v>
      </c>
      <c r="Q15">
        <f t="shared" si="0"/>
        <v>-0.87291726498959699</v>
      </c>
      <c r="R15">
        <f t="shared" si="1"/>
        <v>-1.4474430451281628</v>
      </c>
      <c r="S15">
        <f t="shared" si="2"/>
        <v>-1.4893814096911249</v>
      </c>
      <c r="T15">
        <f t="shared" si="3"/>
        <v>-0.75400330948171979</v>
      </c>
      <c r="U15">
        <f t="shared" si="4"/>
        <v>-0.44199466222696143</v>
      </c>
      <c r="V15">
        <f t="shared" si="5"/>
        <v>0.38453127255604641</v>
      </c>
      <c r="W15">
        <f t="shared" si="6"/>
        <v>-0.32143953227849542</v>
      </c>
      <c r="X15">
        <f t="shared" si="7"/>
        <v>0.10936680097393339</v>
      </c>
      <c r="Y15">
        <f t="shared" si="8"/>
        <v>-1.1494948689383229</v>
      </c>
      <c r="Z15">
        <f t="shared" si="9"/>
        <v>-1.6202004823256271</v>
      </c>
      <c r="AA15">
        <f t="shared" si="10"/>
        <v>-1.4638688325819902</v>
      </c>
      <c r="AB15">
        <f t="shared" si="11"/>
        <v>0.33964707532997496</v>
      </c>
    </row>
    <row r="16" spans="1:29" x14ac:dyDescent="0.25">
      <c r="A16" t="s">
        <v>21</v>
      </c>
      <c r="C16" s="4">
        <f>AVERAGE(C2:C15)</f>
        <v>15</v>
      </c>
      <c r="D16" s="4">
        <f t="shared" ref="D16:N16" si="12">AVERAGE(D2:D15)</f>
        <v>11.142857142857142</v>
      </c>
      <c r="E16" s="4">
        <f t="shared" si="12"/>
        <v>15.142857142857142</v>
      </c>
      <c r="F16" s="4">
        <f t="shared" si="12"/>
        <v>14.428571428571429</v>
      </c>
      <c r="G16" s="4">
        <f t="shared" si="12"/>
        <v>6.1428571428571432</v>
      </c>
      <c r="H16" s="4">
        <f t="shared" si="12"/>
        <v>6.9285714285714288</v>
      </c>
      <c r="I16" s="4">
        <f t="shared" si="12"/>
        <v>4.3571428571428568</v>
      </c>
      <c r="J16" s="4">
        <f t="shared" si="12"/>
        <v>4.8571428571428568</v>
      </c>
      <c r="K16" s="4">
        <f t="shared" si="12"/>
        <v>90.571428571428569</v>
      </c>
      <c r="L16" s="4">
        <f t="shared" si="12"/>
        <v>41.357142857142854</v>
      </c>
      <c r="M16" s="4">
        <f t="shared" si="12"/>
        <v>21.142857142857142</v>
      </c>
      <c r="N16" s="4">
        <f t="shared" si="12"/>
        <v>6.9285714285714288</v>
      </c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3"/>
    </row>
    <row r="17" spans="1:29" x14ac:dyDescent="0.25">
      <c r="A17" t="s">
        <v>37</v>
      </c>
      <c r="C17" s="8">
        <f>STDEV(C2:C15)</f>
        <v>14.997435678244361</v>
      </c>
      <c r="D17" s="8">
        <f t="shared" ref="D17:N17" si="13">STDEV(D2:D15)</f>
        <v>2.3812454032143924</v>
      </c>
      <c r="E17" s="8">
        <f t="shared" si="13"/>
        <v>6.6083530225260878</v>
      </c>
      <c r="F17" s="8">
        <f t="shared" si="13"/>
        <v>5.3595965076929755</v>
      </c>
      <c r="G17" s="8">
        <f t="shared" si="13"/>
        <v>0.86443782150756421</v>
      </c>
      <c r="H17" s="8">
        <f t="shared" si="13"/>
        <v>1.2066664642907572</v>
      </c>
      <c r="I17" s="8">
        <f t="shared" si="13"/>
        <v>0.74494634366849233</v>
      </c>
      <c r="J17" s="8">
        <f t="shared" si="13"/>
        <v>0.77032888651964371</v>
      </c>
      <c r="K17" s="8">
        <f t="shared" si="13"/>
        <v>16.453731331381167</v>
      </c>
      <c r="L17" s="8">
        <f t="shared" si="13"/>
        <v>25.620325893733259</v>
      </c>
      <c r="M17" s="8">
        <f t="shared" si="13"/>
        <v>15.441488284474408</v>
      </c>
      <c r="N17" s="8">
        <f t="shared" si="13"/>
        <v>1.0716117059605357</v>
      </c>
      <c r="AC17" s="3"/>
    </row>
    <row r="18" spans="1:29" x14ac:dyDescent="0.25">
      <c r="A18" t="s">
        <v>40</v>
      </c>
      <c r="C18">
        <v>18.228346456692915</v>
      </c>
      <c r="D18">
        <v>13.153543307086615</v>
      </c>
      <c r="E18">
        <v>14.464566929133857</v>
      </c>
      <c r="F18">
        <v>13.799212598425196</v>
      </c>
      <c r="G18">
        <v>6.7913385826771657</v>
      </c>
      <c r="H18">
        <v>6.3346456692913389</v>
      </c>
      <c r="I18">
        <v>4.1929133858267713</v>
      </c>
      <c r="J18">
        <v>4.9133858267716537</v>
      </c>
      <c r="K18">
        <v>92.086614173228341</v>
      </c>
      <c r="L18">
        <v>63.562992125984252</v>
      </c>
      <c r="M18">
        <v>30.5748031496063</v>
      </c>
      <c r="N18">
        <v>6.5984251968503935</v>
      </c>
      <c r="P18" t="s">
        <v>43</v>
      </c>
      <c r="Q18" s="8">
        <f>AVERAGE(Q2:Q10)</f>
        <v>-0.22620452743914118</v>
      </c>
      <c r="R18" s="8">
        <f>AVERAGE(R2:R10)</f>
        <v>-1.0253050006382742</v>
      </c>
      <c r="S18" s="8">
        <f>AVERAGE(S2:S10)</f>
        <v>0.24008784836341335</v>
      </c>
      <c r="T18" s="8">
        <f>AVERAGE(T2:T10)</f>
        <v>0.28397115522181821</v>
      </c>
      <c r="U18" s="8">
        <f>AVERAGE(U2:U10)</f>
        <v>-0.27661433121547296</v>
      </c>
      <c r="V18" s="8">
        <f>AVERAGE(V2:V10)</f>
        <v>0.31756839199434572</v>
      </c>
      <c r="W18" s="8">
        <f>AVERAGE(W2:W10)</f>
        <v>1.8082486768490755E-2</v>
      </c>
      <c r="X18" s="8">
        <f>AVERAGE(X2:X10)</f>
        <v>-0.24923122731792979</v>
      </c>
      <c r="Y18" s="8">
        <f>AVERAGE(Y2:Y10)</f>
        <v>-0.34844365690671342</v>
      </c>
      <c r="Z18" s="8">
        <f>AVERAGE(Z2:Z10)</f>
        <v>-0.72263439596232515</v>
      </c>
      <c r="AA18" s="8">
        <f>AVERAGE(AA2:AA10)</f>
        <v>-0.70801431791437919</v>
      </c>
      <c r="AB18" s="8">
        <f>AVERAGE(AB2:AB10)</f>
        <v>0.26844457242681602</v>
      </c>
      <c r="AC18" s="3"/>
    </row>
    <row r="19" spans="1:29" x14ac:dyDescent="0.25">
      <c r="A19" t="s">
        <v>39</v>
      </c>
      <c r="C19">
        <v>10.583146402125475</v>
      </c>
      <c r="D19">
        <v>2.2272227082598239</v>
      </c>
      <c r="E19">
        <v>7.3509379634263734</v>
      </c>
      <c r="F19">
        <v>4.0950948400604421</v>
      </c>
      <c r="G19">
        <v>1.4689688040796682</v>
      </c>
      <c r="H19">
        <v>1.9766973674918358</v>
      </c>
      <c r="I19">
        <v>1.0050214716493548</v>
      </c>
      <c r="J19">
        <v>0.93270503831274443</v>
      </c>
      <c r="K19">
        <v>25.645045479796412</v>
      </c>
      <c r="L19">
        <v>27.978852271153031</v>
      </c>
      <c r="M19">
        <v>19.013005611216862</v>
      </c>
      <c r="N19">
        <v>1.1745647079985209</v>
      </c>
      <c r="P19" t="s">
        <v>44</v>
      </c>
      <c r="Q19" s="8">
        <f>STDEV(Q2:Q10)</f>
        <v>1.2003043838131993</v>
      </c>
      <c r="R19" s="8">
        <f>STDEV(R2:R10)</f>
        <v>1.0992626817880162</v>
      </c>
      <c r="S19" s="8">
        <f>STDEV(S2:S10)</f>
        <v>0.90381484633496367</v>
      </c>
      <c r="T19" s="8">
        <f>STDEV(T2:T10)</f>
        <v>0.88713276090705528</v>
      </c>
      <c r="U19" s="8">
        <f>STDEV(U2:U10)</f>
        <v>0.67237842126586322</v>
      </c>
      <c r="V19" s="8">
        <f>STDEV(V2:V10)</f>
        <v>0.75646235967744979</v>
      </c>
      <c r="W19" s="8">
        <f>STDEV(W2:W10)</f>
        <v>0.47873821681804868</v>
      </c>
      <c r="X19" s="8">
        <f>STDEV(X2:X10)</f>
        <v>0.92797317455212613</v>
      </c>
      <c r="Y19" s="8">
        <f>STDEV(Y2:Y10)</f>
        <v>0.74176301223441599</v>
      </c>
      <c r="Z19" s="8">
        <f>STDEV(Z2:Z10)</f>
        <v>0.84603610280242603</v>
      </c>
      <c r="AA19" s="8">
        <f>STDEV(AA2:AA10)</f>
        <v>0.24316829747659627</v>
      </c>
      <c r="AB19" s="8">
        <f>STDEV(AB2:AB10)</f>
        <v>0.80232406610780849</v>
      </c>
      <c r="AC19" s="3"/>
    </row>
    <row r="20" spans="1:29" x14ac:dyDescent="0.25">
      <c r="A20" t="s">
        <v>41</v>
      </c>
      <c r="C20">
        <v>17.386363636363637</v>
      </c>
      <c r="D20">
        <v>13.670454545454545</v>
      </c>
      <c r="E20">
        <v>14.443181818181818</v>
      </c>
      <c r="F20">
        <v>13.863636363636363</v>
      </c>
      <c r="G20">
        <v>6.75</v>
      </c>
      <c r="H20">
        <v>6.3068181818181817</v>
      </c>
      <c r="I20">
        <v>4.3295454545454541</v>
      </c>
      <c r="J20">
        <v>4.8977272727272725</v>
      </c>
      <c r="K20">
        <v>99.443181818181813</v>
      </c>
      <c r="L20">
        <v>61.329545454545453</v>
      </c>
      <c r="M20">
        <v>34.295454545454547</v>
      </c>
      <c r="N20">
        <v>6.5454545454545459</v>
      </c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3"/>
    </row>
    <row r="21" spans="1:29" x14ac:dyDescent="0.25">
      <c r="A21" t="s">
        <v>42</v>
      </c>
      <c r="C21">
        <v>11.898451380140152</v>
      </c>
      <c r="D21">
        <v>2.5358196702859193</v>
      </c>
      <c r="E21">
        <v>7.6831775552744146</v>
      </c>
      <c r="F21">
        <v>5.124163667520393</v>
      </c>
      <c r="G21">
        <v>1.6968530710782199</v>
      </c>
      <c r="H21">
        <v>1.8026669549504204</v>
      </c>
      <c r="I21">
        <v>1.0252175649009336</v>
      </c>
      <c r="J21">
        <v>0.93513503514748786</v>
      </c>
      <c r="K21">
        <v>23.874122938476813</v>
      </c>
      <c r="L21">
        <v>29.212153662989213</v>
      </c>
      <c r="M21">
        <v>20.69547070827312</v>
      </c>
      <c r="N21">
        <v>1.3382875565875336</v>
      </c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3"/>
    </row>
    <row r="22" spans="1:29" s="1" customFormat="1" ht="72.75" customHeight="1" x14ac:dyDescent="0.25">
      <c r="A22" s="1" t="s">
        <v>50</v>
      </c>
      <c r="C22" s="1" t="s">
        <v>7</v>
      </c>
      <c r="D22" s="1" t="s">
        <v>8</v>
      </c>
      <c r="E22" s="1" t="s">
        <v>9</v>
      </c>
      <c r="F22" s="1" t="s">
        <v>10</v>
      </c>
      <c r="G22" s="1" t="s">
        <v>11</v>
      </c>
      <c r="H22" s="11" t="s">
        <v>12</v>
      </c>
      <c r="I22" s="1" t="s">
        <v>13</v>
      </c>
      <c r="J22" s="1" t="s">
        <v>14</v>
      </c>
      <c r="K22" s="11" t="s">
        <v>15</v>
      </c>
      <c r="L22" s="1" t="s">
        <v>16</v>
      </c>
      <c r="M22" s="1" t="s">
        <v>17</v>
      </c>
      <c r="N22" s="1" t="s">
        <v>18</v>
      </c>
      <c r="Q22" s="1" t="s">
        <v>7</v>
      </c>
      <c r="R22" s="1" t="s">
        <v>8</v>
      </c>
      <c r="S22" s="1" t="s">
        <v>9</v>
      </c>
      <c r="T22" s="1" t="s">
        <v>10</v>
      </c>
      <c r="U22" s="1" t="s">
        <v>11</v>
      </c>
      <c r="V22" s="1" t="s">
        <v>12</v>
      </c>
      <c r="W22" s="1" t="s">
        <v>13</v>
      </c>
      <c r="X22" s="1" t="s">
        <v>14</v>
      </c>
      <c r="Y22" s="1" t="s">
        <v>15</v>
      </c>
      <c r="Z22" s="1" t="s">
        <v>16</v>
      </c>
      <c r="AA22" s="1" t="s">
        <v>17</v>
      </c>
      <c r="AB22" s="1" t="s">
        <v>18</v>
      </c>
    </row>
    <row r="23" spans="1:29" x14ac:dyDescent="0.25">
      <c r="A23">
        <v>2</v>
      </c>
      <c r="B23" t="s">
        <v>20</v>
      </c>
      <c r="C23">
        <v>6</v>
      </c>
      <c r="D23">
        <v>11</v>
      </c>
      <c r="E23">
        <v>5</v>
      </c>
      <c r="F23">
        <v>14</v>
      </c>
      <c r="G23">
        <v>7</v>
      </c>
      <c r="H23">
        <v>5</v>
      </c>
      <c r="I23">
        <v>4</v>
      </c>
      <c r="J23">
        <v>4</v>
      </c>
      <c r="K23">
        <v>64</v>
      </c>
      <c r="L23">
        <v>8</v>
      </c>
      <c r="M23">
        <v>17</v>
      </c>
      <c r="N23">
        <v>5</v>
      </c>
      <c r="Q23">
        <f>STANDARDIZE(C23,$C$20,$C$21)</f>
        <v>-0.95696181566693228</v>
      </c>
      <c r="R23">
        <f>STANDARDIZE(D23,$D$20,$D$21)</f>
        <v>-1.0530932371675488</v>
      </c>
      <c r="S23">
        <f>STANDARDIZE(E23,$E$20,$E$21)</f>
        <v>-1.2290724443429244</v>
      </c>
      <c r="T23">
        <f>STANDARDIZE(F23,$F$20,$F$21)</f>
        <v>2.6611881511119588E-2</v>
      </c>
      <c r="U23">
        <f>STANDARDIZE(G23,$G$20,$G$21)</f>
        <v>0.14733155407565382</v>
      </c>
      <c r="V23">
        <f>STANDARDIZE(H23,$H$20,$H$21)</f>
        <v>-0.72493600563844784</v>
      </c>
      <c r="W23">
        <f>STANDARDIZE(I23,$I$20,$I$21)</f>
        <v>-0.32143953227849542</v>
      </c>
      <c r="X23">
        <f>STANDARDIZE(J23,$J$20,$J$21)</f>
        <v>-0.95999747521563505</v>
      </c>
      <c r="Y23">
        <f>STANDARDIZE(K23,$K$20,$K$21)</f>
        <v>-1.4845857127199293</v>
      </c>
      <c r="Z23">
        <f>STANDARDIZE(L23,$L$20,$L$21)</f>
        <v>-1.8255944450310126</v>
      </c>
      <c r="AA23">
        <f>STANDARDIZE(M23,$M$20,$M$21)</f>
        <v>-0.83571206421222399</v>
      </c>
      <c r="AB23">
        <f>STANDARDIZE(N23,$N$20,$N$21)</f>
        <v>-1.1548000561219161</v>
      </c>
    </row>
    <row r="24" spans="1:29" x14ac:dyDescent="0.25">
      <c r="A24">
        <v>3</v>
      </c>
      <c r="B24" t="s">
        <v>20</v>
      </c>
      <c r="C24">
        <v>1</v>
      </c>
      <c r="D24">
        <v>16</v>
      </c>
      <c r="E24">
        <v>19</v>
      </c>
      <c r="F24">
        <v>15</v>
      </c>
      <c r="G24">
        <v>3</v>
      </c>
      <c r="H24">
        <v>6</v>
      </c>
      <c r="I24">
        <v>4</v>
      </c>
      <c r="J24">
        <v>3</v>
      </c>
      <c r="K24">
        <v>64</v>
      </c>
      <c r="L24">
        <v>16</v>
      </c>
      <c r="M24">
        <v>16</v>
      </c>
      <c r="N24">
        <v>7</v>
      </c>
      <c r="Q24">
        <f>STANDARDIZE(C24,$C$20,$C$21)</f>
        <v>-1.3771845690536091</v>
      </c>
      <c r="R24">
        <f>STANDARDIZE(D24,$D$20,$D$21)</f>
        <v>0.9186558026355216</v>
      </c>
      <c r="S24">
        <f>STANDARDIZE(E24,$E$20,$E$21)</f>
        <v>0.59309031309447968</v>
      </c>
      <c r="T24">
        <f>STANDARDIZE(F24,$F$20,$F$21)</f>
        <v>0.22176567925932944</v>
      </c>
      <c r="U24">
        <f>STANDARDIZE(G24,$G$20,$G$21)</f>
        <v>-2.209973311134807</v>
      </c>
      <c r="V24">
        <f>STANDARDIZE(H24,$H$20,$H$21)</f>
        <v>-0.17020236654120074</v>
      </c>
      <c r="W24">
        <f>STANDARDIZE(I24,$I$20,$I$21)</f>
        <v>-0.32143953227849542</v>
      </c>
      <c r="X24">
        <f>STANDARDIZE(J24,$J$20,$J$21)</f>
        <v>-2.0293617514052036</v>
      </c>
      <c r="Y24">
        <f>STANDARDIZE(K24,$K$20,$K$21)</f>
        <v>-1.4845857127199293</v>
      </c>
      <c r="Z24">
        <f>STANDARDIZE(L24,$L$20,$L$21)</f>
        <v>-1.5517358280904985</v>
      </c>
      <c r="AA24">
        <f>STANDARDIZE(M24,$M$20,$M$21)</f>
        <v>-0.88403181562528288</v>
      </c>
      <c r="AB24">
        <f>STANDARDIZE(N24,$N$20,$N$21)</f>
        <v>0.33964707532997496</v>
      </c>
    </row>
    <row r="25" spans="1:29" x14ac:dyDescent="0.25">
      <c r="A25">
        <v>5</v>
      </c>
      <c r="B25" t="s">
        <v>19</v>
      </c>
      <c r="C25">
        <v>0</v>
      </c>
      <c r="D25">
        <v>5</v>
      </c>
      <c r="E25">
        <v>7</v>
      </c>
      <c r="F25">
        <v>6</v>
      </c>
      <c r="G25">
        <v>5</v>
      </c>
      <c r="H25">
        <v>5</v>
      </c>
      <c r="I25">
        <v>2</v>
      </c>
      <c r="J25">
        <v>4</v>
      </c>
      <c r="K25">
        <v>81</v>
      </c>
      <c r="L25">
        <v>52</v>
      </c>
      <c r="M25">
        <v>0</v>
      </c>
      <c r="N25">
        <v>7</v>
      </c>
      <c r="Q25">
        <f>STANDARDIZE(C25,C18,C19)</f>
        <v>-1.7223938670102881</v>
      </c>
      <c r="R25">
        <f t="shared" ref="R25:AB25" si="14">STANDARDIZE(D25,D18,D19)</f>
        <v>-3.6608567597881354</v>
      </c>
      <c r="S25">
        <f t="shared" si="14"/>
        <v>-1.0154577505990161</v>
      </c>
      <c r="T25">
        <f t="shared" si="14"/>
        <v>-1.9045255123590941</v>
      </c>
      <c r="U25">
        <f t="shared" si="14"/>
        <v>-1.2194531141180136</v>
      </c>
      <c r="V25">
        <f t="shared" si="14"/>
        <v>-0.67518968317584471</v>
      </c>
      <c r="W25">
        <f t="shared" si="14"/>
        <v>-2.1819567518572018</v>
      </c>
      <c r="X25">
        <f t="shared" si="14"/>
        <v>-0.97928690127369844</v>
      </c>
      <c r="Y25">
        <f t="shared" si="14"/>
        <v>-0.432310177884557</v>
      </c>
      <c r="Z25">
        <f t="shared" si="14"/>
        <v>-0.41327614206341179</v>
      </c>
      <c r="AA25">
        <f t="shared" si="14"/>
        <v>-1.6080994123079873</v>
      </c>
      <c r="AB25">
        <f t="shared" si="14"/>
        <v>0.34189244782766975</v>
      </c>
    </row>
    <row r="26" spans="1:29" x14ac:dyDescent="0.25">
      <c r="A26">
        <v>8</v>
      </c>
      <c r="B26" t="s">
        <v>20</v>
      </c>
      <c r="C26">
        <v>-1</v>
      </c>
      <c r="D26">
        <v>10</v>
      </c>
      <c r="E26">
        <v>3</v>
      </c>
      <c r="F26">
        <v>3</v>
      </c>
      <c r="G26">
        <v>4</v>
      </c>
      <c r="H26">
        <v>2</v>
      </c>
      <c r="I26">
        <v>3</v>
      </c>
      <c r="J26">
        <v>5</v>
      </c>
      <c r="K26">
        <v>72</v>
      </c>
      <c r="L26">
        <v>26</v>
      </c>
      <c r="M26">
        <v>9</v>
      </c>
      <c r="N26">
        <v>6</v>
      </c>
      <c r="Q26">
        <f t="shared" ref="Q26:Q34" si="15">STANDARDIZE(C26,$C$20,$C$21)</f>
        <v>-1.5452736704082799</v>
      </c>
      <c r="R26">
        <f t="shared" ref="R26:R34" si="16">STANDARDIZE(D26,$D$20,$D$21)</f>
        <v>-1.4474430451281628</v>
      </c>
      <c r="S26">
        <f t="shared" ref="S26:S34" si="17">STANDARDIZE(E26,$E$20,$E$21)</f>
        <v>-1.4893814096911249</v>
      </c>
      <c r="T26">
        <f t="shared" ref="T26:T34" si="18">STANDARDIZE(F26,$F$20,$F$21)</f>
        <v>-2.1200798937191889</v>
      </c>
      <c r="U26">
        <f t="shared" ref="U26:U34" si="19">STANDARDIZE(G26,$G$20,$G$21)</f>
        <v>-1.6206470948321918</v>
      </c>
      <c r="V26">
        <f t="shared" ref="V26:V34" si="20">STANDARDIZE(H26,$H$20,$H$21)</f>
        <v>-2.3891369229301893</v>
      </c>
      <c r="W26">
        <f t="shared" ref="W26:W34" si="21">STANDARDIZE(I26,$I$20,$I$21)</f>
        <v>-1.2968422509166897</v>
      </c>
      <c r="X26">
        <f t="shared" ref="X26:X34" si="22">STANDARDIZE(J26,$J$20,$J$21)</f>
        <v>0.10936680097393339</v>
      </c>
      <c r="Y26">
        <f t="shared" ref="Y26:Y34" si="23">STANDARDIZE(K26,$K$20,$K$21)</f>
        <v>-1.1494948689383229</v>
      </c>
      <c r="Z26">
        <f t="shared" ref="Z26:Z34" si="24">STANDARDIZE(L26,$L$20,$L$21)</f>
        <v>-1.2094125569148557</v>
      </c>
      <c r="AA26">
        <f t="shared" ref="AA26:AA34" si="25">STANDARDIZE(M26,$M$20,$M$21)</f>
        <v>-1.2222700755166955</v>
      </c>
      <c r="AB26">
        <f t="shared" ref="AB26:AB34" si="26">STANDARDIZE(N26,$N$20,$N$21)</f>
        <v>-0.4075764903959706</v>
      </c>
    </row>
    <row r="27" spans="1:29" x14ac:dyDescent="0.25">
      <c r="A27">
        <v>9</v>
      </c>
      <c r="B27" t="s">
        <v>20</v>
      </c>
      <c r="C27">
        <v>4</v>
      </c>
      <c r="D27">
        <v>14</v>
      </c>
      <c r="E27">
        <v>19</v>
      </c>
      <c r="F27">
        <v>11</v>
      </c>
      <c r="G27">
        <v>5</v>
      </c>
      <c r="H27">
        <v>6</v>
      </c>
      <c r="I27">
        <v>4</v>
      </c>
      <c r="J27">
        <v>4</v>
      </c>
      <c r="K27">
        <v>90</v>
      </c>
      <c r="L27">
        <v>36</v>
      </c>
      <c r="M27">
        <v>16</v>
      </c>
      <c r="N27">
        <v>6</v>
      </c>
      <c r="Q27">
        <f t="shared" si="15"/>
        <v>-1.125050917021603</v>
      </c>
      <c r="R27">
        <f t="shared" si="16"/>
        <v>0.12995618671429346</v>
      </c>
      <c r="S27">
        <f t="shared" si="17"/>
        <v>0.59309031309447968</v>
      </c>
      <c r="T27">
        <f t="shared" si="18"/>
        <v>-0.55884951173350994</v>
      </c>
      <c r="U27">
        <f t="shared" si="19"/>
        <v>-1.0313208785295767</v>
      </c>
      <c r="V27">
        <f t="shared" si="20"/>
        <v>-0.17020236654120074</v>
      </c>
      <c r="W27">
        <f t="shared" si="21"/>
        <v>-0.32143953227849542</v>
      </c>
      <c r="X27">
        <f t="shared" si="22"/>
        <v>-0.95999747521563505</v>
      </c>
      <c r="Y27">
        <f t="shared" si="23"/>
        <v>-0.39554047042970852</v>
      </c>
      <c r="Z27">
        <f t="shared" si="24"/>
        <v>-0.86708928573921307</v>
      </c>
      <c r="AA27">
        <f t="shared" si="25"/>
        <v>-0.88403181562528288</v>
      </c>
      <c r="AB27">
        <f t="shared" si="26"/>
        <v>-0.4075764903959706</v>
      </c>
    </row>
    <row r="28" spans="1:29" x14ac:dyDescent="0.25">
      <c r="A28">
        <v>10</v>
      </c>
      <c r="B28" t="s">
        <v>20</v>
      </c>
      <c r="C28">
        <v>-6</v>
      </c>
      <c r="D28">
        <v>4</v>
      </c>
      <c r="E28">
        <v>8</v>
      </c>
      <c r="F28">
        <v>2</v>
      </c>
      <c r="G28">
        <v>5</v>
      </c>
      <c r="H28">
        <v>5</v>
      </c>
      <c r="I28">
        <v>3</v>
      </c>
      <c r="J28">
        <v>4</v>
      </c>
      <c r="K28">
        <v>33</v>
      </c>
      <c r="L28">
        <v>4</v>
      </c>
      <c r="M28">
        <v>-2</v>
      </c>
      <c r="N28">
        <v>0</v>
      </c>
      <c r="Q28">
        <f t="shared" si="15"/>
        <v>-1.9654964237949568</v>
      </c>
      <c r="R28">
        <f t="shared" si="16"/>
        <v>-3.8135418928918474</v>
      </c>
      <c r="S28">
        <f t="shared" si="17"/>
        <v>-0.83860899632062347</v>
      </c>
      <c r="T28">
        <f t="shared" si="18"/>
        <v>-2.3152336914673985</v>
      </c>
      <c r="U28">
        <f t="shared" si="19"/>
        <v>-1.0313208785295767</v>
      </c>
      <c r="V28">
        <f t="shared" si="20"/>
        <v>-0.72493600563844784</v>
      </c>
      <c r="W28">
        <f t="shared" si="21"/>
        <v>-1.2968422509166897</v>
      </c>
      <c r="X28">
        <f t="shared" si="22"/>
        <v>-0.95999747521563505</v>
      </c>
      <c r="Y28">
        <f t="shared" si="23"/>
        <v>-2.7830627323736543</v>
      </c>
      <c r="Z28">
        <f t="shared" si="24"/>
        <v>-1.9625237535012696</v>
      </c>
      <c r="AA28">
        <f t="shared" si="25"/>
        <v>-1.753787341060344</v>
      </c>
      <c r="AB28">
        <f t="shared" si="26"/>
        <v>-4.8909178847516435</v>
      </c>
    </row>
    <row r="29" spans="1:29" x14ac:dyDescent="0.25">
      <c r="A29">
        <v>13</v>
      </c>
      <c r="B29" t="s">
        <v>20</v>
      </c>
      <c r="C29">
        <v>-2</v>
      </c>
      <c r="D29">
        <v>11</v>
      </c>
      <c r="E29">
        <v>19</v>
      </c>
      <c r="F29">
        <v>10</v>
      </c>
      <c r="G29">
        <v>5</v>
      </c>
      <c r="H29">
        <v>6</v>
      </c>
      <c r="I29">
        <v>4</v>
      </c>
      <c r="J29">
        <v>5</v>
      </c>
      <c r="K29">
        <v>72</v>
      </c>
      <c r="L29">
        <v>37</v>
      </c>
      <c r="M29">
        <v>2</v>
      </c>
      <c r="N29">
        <v>6</v>
      </c>
      <c r="Q29">
        <f t="shared" si="15"/>
        <v>-1.6293182210856154</v>
      </c>
      <c r="R29">
        <f t="shared" si="16"/>
        <v>-1.0530932371675488</v>
      </c>
      <c r="S29">
        <f t="shared" si="17"/>
        <v>0.59309031309447968</v>
      </c>
      <c r="T29">
        <f t="shared" si="18"/>
        <v>-0.75400330948171979</v>
      </c>
      <c r="U29">
        <f t="shared" si="19"/>
        <v>-1.0313208785295767</v>
      </c>
      <c r="V29">
        <f t="shared" si="20"/>
        <v>-0.17020236654120074</v>
      </c>
      <c r="W29">
        <f t="shared" si="21"/>
        <v>-0.32143953227849542</v>
      </c>
      <c r="X29">
        <f t="shared" si="22"/>
        <v>0.10936680097393339</v>
      </c>
      <c r="Y29">
        <f t="shared" si="23"/>
        <v>-1.1494948689383229</v>
      </c>
      <c r="Z29">
        <f t="shared" si="24"/>
        <v>-0.83285695862164877</v>
      </c>
      <c r="AA29">
        <f t="shared" si="25"/>
        <v>-1.5605083354081082</v>
      </c>
      <c r="AB29">
        <f t="shared" si="26"/>
        <v>-0.4075764903959706</v>
      </c>
    </row>
    <row r="30" spans="1:29" x14ac:dyDescent="0.25">
      <c r="A30">
        <v>14</v>
      </c>
      <c r="B30" t="s">
        <v>20</v>
      </c>
      <c r="C30">
        <v>1</v>
      </c>
      <c r="D30">
        <v>12</v>
      </c>
      <c r="E30">
        <v>14</v>
      </c>
      <c r="F30">
        <v>14</v>
      </c>
      <c r="G30">
        <v>7</v>
      </c>
      <c r="H30">
        <v>6</v>
      </c>
      <c r="I30">
        <v>3</v>
      </c>
      <c r="J30">
        <v>4</v>
      </c>
      <c r="K30">
        <v>72</v>
      </c>
      <c r="L30">
        <v>24</v>
      </c>
      <c r="M30">
        <v>12</v>
      </c>
      <c r="N30">
        <v>5</v>
      </c>
      <c r="Q30">
        <f t="shared" si="15"/>
        <v>-1.3771845690536091</v>
      </c>
      <c r="R30">
        <f t="shared" si="16"/>
        <v>-0.65874342920693474</v>
      </c>
      <c r="S30">
        <f t="shared" si="17"/>
        <v>-5.768210027602174E-2</v>
      </c>
      <c r="T30">
        <f t="shared" si="18"/>
        <v>2.6611881511119588E-2</v>
      </c>
      <c r="U30">
        <f t="shared" si="19"/>
        <v>0.14733155407565382</v>
      </c>
      <c r="V30">
        <f t="shared" si="20"/>
        <v>-0.17020236654120074</v>
      </c>
      <c r="W30">
        <f t="shared" si="21"/>
        <v>-1.2968422509166897</v>
      </c>
      <c r="X30">
        <f t="shared" si="22"/>
        <v>-0.95999747521563505</v>
      </c>
      <c r="Y30">
        <f t="shared" si="23"/>
        <v>-1.1494948689383229</v>
      </c>
      <c r="Z30">
        <f t="shared" si="24"/>
        <v>-1.2778772111499843</v>
      </c>
      <c r="AA30">
        <f t="shared" si="25"/>
        <v>-1.0773108212775186</v>
      </c>
      <c r="AB30">
        <f t="shared" si="26"/>
        <v>-1.1548000561219161</v>
      </c>
    </row>
    <row r="31" spans="1:29" x14ac:dyDescent="0.25">
      <c r="A31">
        <v>17</v>
      </c>
      <c r="B31" t="s">
        <v>20</v>
      </c>
      <c r="C31">
        <v>5</v>
      </c>
      <c r="D31">
        <v>9</v>
      </c>
      <c r="E31">
        <v>5</v>
      </c>
      <c r="F31">
        <v>9</v>
      </c>
      <c r="G31">
        <v>4</v>
      </c>
      <c r="H31">
        <v>4</v>
      </c>
      <c r="I31">
        <v>3</v>
      </c>
      <c r="J31">
        <v>3</v>
      </c>
      <c r="K31">
        <v>42</v>
      </c>
      <c r="L31">
        <v>8</v>
      </c>
      <c r="M31">
        <v>11</v>
      </c>
      <c r="N31">
        <v>6</v>
      </c>
      <c r="Q31">
        <f t="shared" si="15"/>
        <v>-1.0410063663442677</v>
      </c>
      <c r="R31">
        <f t="shared" si="16"/>
        <v>-1.841792853088777</v>
      </c>
      <c r="S31">
        <f t="shared" si="17"/>
        <v>-1.2290724443429244</v>
      </c>
      <c r="T31">
        <f t="shared" si="18"/>
        <v>-0.94915710722992963</v>
      </c>
      <c r="U31">
        <f t="shared" si="19"/>
        <v>-1.6206470948321918</v>
      </c>
      <c r="V31">
        <f t="shared" si="20"/>
        <v>-1.279669644735695</v>
      </c>
      <c r="W31">
        <f t="shared" si="21"/>
        <v>-1.2968422509166897</v>
      </c>
      <c r="X31">
        <f t="shared" si="22"/>
        <v>-2.0293617514052036</v>
      </c>
      <c r="Y31">
        <f t="shared" si="23"/>
        <v>-2.4060855331193469</v>
      </c>
      <c r="Z31">
        <f t="shared" si="24"/>
        <v>-1.8255944450310126</v>
      </c>
      <c r="AA31">
        <f t="shared" si="25"/>
        <v>-1.1256305726905775</v>
      </c>
      <c r="AB31">
        <f t="shared" si="26"/>
        <v>-0.4075764903959706</v>
      </c>
    </row>
    <row r="32" spans="1:29" x14ac:dyDescent="0.25">
      <c r="A32">
        <v>22</v>
      </c>
      <c r="B32" t="s">
        <v>20</v>
      </c>
      <c r="C32">
        <v>25</v>
      </c>
      <c r="D32">
        <v>9</v>
      </c>
      <c r="E32">
        <v>10</v>
      </c>
      <c r="F32">
        <v>8</v>
      </c>
      <c r="G32">
        <v>4</v>
      </c>
      <c r="H32">
        <v>6</v>
      </c>
      <c r="I32">
        <v>4</v>
      </c>
      <c r="J32">
        <v>4</v>
      </c>
      <c r="K32">
        <v>90</v>
      </c>
      <c r="L32">
        <v>16</v>
      </c>
      <c r="M32">
        <v>19</v>
      </c>
      <c r="N32">
        <v>6</v>
      </c>
      <c r="Q32">
        <f t="shared" si="15"/>
        <v>0.63988464720243976</v>
      </c>
      <c r="R32">
        <f t="shared" si="16"/>
        <v>-1.841792853088777</v>
      </c>
      <c r="S32">
        <f t="shared" si="17"/>
        <v>-0.57830003097242288</v>
      </c>
      <c r="T32">
        <f t="shared" si="18"/>
        <v>-1.1443109049781395</v>
      </c>
      <c r="U32">
        <f t="shared" si="19"/>
        <v>-1.6206470948321918</v>
      </c>
      <c r="V32">
        <f t="shared" si="20"/>
        <v>-0.17020236654120074</v>
      </c>
      <c r="W32">
        <f t="shared" si="21"/>
        <v>-0.32143953227849542</v>
      </c>
      <c r="X32">
        <f t="shared" si="22"/>
        <v>-0.95999747521563505</v>
      </c>
      <c r="Y32">
        <f t="shared" si="23"/>
        <v>-0.39554047042970852</v>
      </c>
      <c r="Z32">
        <f t="shared" si="24"/>
        <v>-1.5517358280904985</v>
      </c>
      <c r="AA32">
        <f t="shared" si="25"/>
        <v>-0.73907256138610611</v>
      </c>
      <c r="AB32">
        <f t="shared" si="26"/>
        <v>-0.4075764903959706</v>
      </c>
    </row>
    <row r="33" spans="1:28" x14ac:dyDescent="0.25">
      <c r="A33">
        <v>24</v>
      </c>
      <c r="B33" t="s">
        <v>20</v>
      </c>
      <c r="C33">
        <v>18</v>
      </c>
      <c r="D33">
        <v>8</v>
      </c>
      <c r="E33">
        <v>10</v>
      </c>
      <c r="F33">
        <v>13</v>
      </c>
      <c r="G33">
        <v>4</v>
      </c>
      <c r="H33">
        <v>6</v>
      </c>
      <c r="I33">
        <v>2</v>
      </c>
      <c r="J33">
        <v>4</v>
      </c>
      <c r="K33">
        <v>64</v>
      </c>
      <c r="L33">
        <v>78</v>
      </c>
      <c r="M33">
        <v>31</v>
      </c>
      <c r="N33">
        <v>2</v>
      </c>
      <c r="Q33">
        <f t="shared" si="15"/>
        <v>5.1572792461092136E-2</v>
      </c>
      <c r="R33">
        <f t="shared" si="16"/>
        <v>-2.2361426610493909</v>
      </c>
      <c r="S33">
        <f t="shared" si="17"/>
        <v>-0.57830003097242288</v>
      </c>
      <c r="T33">
        <f t="shared" si="18"/>
        <v>-0.16854191623709025</v>
      </c>
      <c r="U33">
        <f t="shared" si="19"/>
        <v>-1.6206470948321918</v>
      </c>
      <c r="V33">
        <f t="shared" si="20"/>
        <v>-0.17020236654120074</v>
      </c>
      <c r="W33">
        <f t="shared" si="21"/>
        <v>-2.2722449695548841</v>
      </c>
      <c r="X33">
        <f t="shared" si="22"/>
        <v>-0.95999747521563505</v>
      </c>
      <c r="Y33">
        <f t="shared" si="23"/>
        <v>-1.4845857127199293</v>
      </c>
      <c r="Z33">
        <f t="shared" si="24"/>
        <v>0.57066845319848625</v>
      </c>
      <c r="AA33">
        <f t="shared" si="25"/>
        <v>-0.15923554442939883</v>
      </c>
      <c r="AB33">
        <f t="shared" si="26"/>
        <v>-3.3964707532997527</v>
      </c>
    </row>
    <row r="34" spans="1:28" x14ac:dyDescent="0.25">
      <c r="A34">
        <v>25</v>
      </c>
      <c r="B34" t="s">
        <v>20</v>
      </c>
      <c r="C34">
        <v>25</v>
      </c>
      <c r="D34">
        <v>11</v>
      </c>
      <c r="E34">
        <v>12</v>
      </c>
      <c r="F34">
        <v>17</v>
      </c>
      <c r="G34">
        <v>5</v>
      </c>
      <c r="H34">
        <v>4</v>
      </c>
      <c r="I34">
        <v>3</v>
      </c>
      <c r="J34">
        <v>5</v>
      </c>
      <c r="K34">
        <v>72</v>
      </c>
      <c r="L34">
        <v>98</v>
      </c>
      <c r="M34">
        <v>25</v>
      </c>
      <c r="N34">
        <v>8</v>
      </c>
      <c r="Q34">
        <f t="shared" si="15"/>
        <v>0.63988464720243976</v>
      </c>
      <c r="R34">
        <f t="shared" si="16"/>
        <v>-1.0530932371675488</v>
      </c>
      <c r="S34">
        <f t="shared" si="17"/>
        <v>-0.3179910656242223</v>
      </c>
      <c r="T34">
        <f t="shared" si="18"/>
        <v>0.61207327475574913</v>
      </c>
      <c r="U34">
        <f t="shared" si="19"/>
        <v>-1.0313208785295767</v>
      </c>
      <c r="V34">
        <f t="shared" si="20"/>
        <v>-1.279669644735695</v>
      </c>
      <c r="W34">
        <f t="shared" si="21"/>
        <v>-1.2968422509166897</v>
      </c>
      <c r="X34">
        <f t="shared" si="22"/>
        <v>0.10936680097393339</v>
      </c>
      <c r="Y34">
        <f t="shared" si="23"/>
        <v>-1.1494948689383229</v>
      </c>
      <c r="Z34">
        <f t="shared" si="24"/>
        <v>1.2553149955497716</v>
      </c>
      <c r="AA34">
        <f t="shared" si="25"/>
        <v>-0.44915405290775245</v>
      </c>
      <c r="AB34">
        <f t="shared" si="26"/>
        <v>1.0868706410559206</v>
      </c>
    </row>
    <row r="35" spans="1:28" x14ac:dyDescent="0.25">
      <c r="A35">
        <v>26</v>
      </c>
      <c r="B35" t="s">
        <v>19</v>
      </c>
      <c r="C35">
        <v>14</v>
      </c>
      <c r="D35">
        <v>8</v>
      </c>
      <c r="E35">
        <v>7</v>
      </c>
      <c r="F35">
        <v>1</v>
      </c>
      <c r="G35">
        <v>3</v>
      </c>
      <c r="H35">
        <v>5</v>
      </c>
      <c r="I35">
        <v>3</v>
      </c>
      <c r="J35">
        <v>4</v>
      </c>
      <c r="K35">
        <v>32</v>
      </c>
      <c r="L35">
        <v>-6</v>
      </c>
      <c r="M35">
        <v>-5</v>
      </c>
      <c r="N35">
        <v>6</v>
      </c>
      <c r="Q35">
        <f>STANDARDIZE(C35,C18,C19)</f>
        <v>-0.39953585597603669</v>
      </c>
      <c r="R35">
        <f t="shared" ref="R35:AB35" si="27">STANDARDIZE(D35,D18,D19)</f>
        <v>-2.3138877346995024</v>
      </c>
      <c r="S35">
        <f t="shared" si="27"/>
        <v>-1.0154577505990161</v>
      </c>
      <c r="T35">
        <f t="shared" si="27"/>
        <v>-3.1254984556685588</v>
      </c>
      <c r="U35">
        <f t="shared" si="27"/>
        <v>-2.5809524151552683</v>
      </c>
      <c r="V35">
        <f t="shared" si="27"/>
        <v>-0.67518968317584471</v>
      </c>
      <c r="W35">
        <f t="shared" si="27"/>
        <v>-1.1869531343137021</v>
      </c>
      <c r="X35">
        <f t="shared" si="27"/>
        <v>-0.97928690127369844</v>
      </c>
      <c r="Y35">
        <f t="shared" si="27"/>
        <v>-2.343010630282</v>
      </c>
      <c r="Z35">
        <f t="shared" si="27"/>
        <v>-2.4862703963630994</v>
      </c>
      <c r="AA35">
        <f t="shared" si="27"/>
        <v>-1.8710772971433134</v>
      </c>
      <c r="AB35">
        <f t="shared" si="27"/>
        <v>-0.50948678499809574</v>
      </c>
    </row>
    <row r="36" spans="1:28" x14ac:dyDescent="0.25">
      <c r="A36">
        <v>27</v>
      </c>
      <c r="B36" t="s">
        <v>20</v>
      </c>
      <c r="C36">
        <v>-3</v>
      </c>
      <c r="D36">
        <v>8</v>
      </c>
      <c r="E36">
        <v>3</v>
      </c>
      <c r="F36">
        <v>5</v>
      </c>
      <c r="G36">
        <v>4</v>
      </c>
      <c r="H36">
        <v>3</v>
      </c>
      <c r="I36">
        <v>3</v>
      </c>
      <c r="J36">
        <v>3</v>
      </c>
      <c r="K36">
        <v>27</v>
      </c>
      <c r="L36">
        <v>0</v>
      </c>
      <c r="M36">
        <v>3</v>
      </c>
      <c r="N36">
        <v>4</v>
      </c>
      <c r="Q36">
        <f>STANDARDIZE(C36,$C$20,$C$21)</f>
        <v>-1.7133627717629507</v>
      </c>
      <c r="R36">
        <f>STANDARDIZE(D36,$D$20,$D$21)</f>
        <v>-2.2361426610493909</v>
      </c>
      <c r="S36">
        <f>STANDARDIZE(E36,$E$20,$E$21)</f>
        <v>-1.4893814096911249</v>
      </c>
      <c r="T36">
        <f>STANDARDIZE(F36,$F$20,$F$21)</f>
        <v>-1.729772298222769</v>
      </c>
      <c r="U36">
        <f>STANDARDIZE(G36,$G$20,$G$21)</f>
        <v>-1.6206470948321918</v>
      </c>
      <c r="V36">
        <f>STANDARDIZE(H36,$H$20,$H$21)</f>
        <v>-1.8344032838329423</v>
      </c>
      <c r="W36">
        <f>STANDARDIZE(I36,$I$20,$I$21)</f>
        <v>-1.2968422509166897</v>
      </c>
      <c r="X36">
        <f>STANDARDIZE(J36,$J$20,$J$21)</f>
        <v>-2.0293617514052036</v>
      </c>
      <c r="Y36">
        <f>STANDARDIZE(K36,$K$20,$K$21)</f>
        <v>-3.0343808652098589</v>
      </c>
      <c r="Z36">
        <f>STANDARDIZE(L36,$L$20,$L$21)</f>
        <v>-2.0994530619715266</v>
      </c>
      <c r="AA36">
        <f>STANDARDIZE(M36,$M$20,$M$21)</f>
        <v>-1.5121885839950491</v>
      </c>
      <c r="AB36">
        <f>STANDARDIZE(N36,$N$20,$N$21)</f>
        <v>-1.9020236218478617</v>
      </c>
    </row>
    <row r="37" spans="1:28" x14ac:dyDescent="0.25">
      <c r="A37">
        <v>29</v>
      </c>
      <c r="B37" t="s">
        <v>20</v>
      </c>
      <c r="C37">
        <v>0</v>
      </c>
      <c r="D37">
        <v>10</v>
      </c>
      <c r="E37">
        <v>7</v>
      </c>
      <c r="F37">
        <v>10</v>
      </c>
      <c r="G37">
        <v>5</v>
      </c>
      <c r="H37">
        <v>6</v>
      </c>
      <c r="I37">
        <v>3</v>
      </c>
      <c r="J37">
        <v>5</v>
      </c>
      <c r="K37">
        <v>88</v>
      </c>
      <c r="L37">
        <v>36</v>
      </c>
      <c r="M37">
        <v>58</v>
      </c>
      <c r="N37">
        <v>6</v>
      </c>
      <c r="Q37">
        <f>STANDARDIZE(C37,$C$20,$C$21)</f>
        <v>-1.4612291197309446</v>
      </c>
      <c r="R37">
        <f>STANDARDIZE(D37,$D$20,$D$21)</f>
        <v>-1.4474430451281628</v>
      </c>
      <c r="S37">
        <f>STANDARDIZE(E37,$E$20,$E$21)</f>
        <v>-0.9687634789947237</v>
      </c>
      <c r="T37">
        <f>STANDARDIZE(F37,$F$20,$F$21)</f>
        <v>-0.75400330948171979</v>
      </c>
      <c r="U37">
        <f>STANDARDIZE(G37,$G$20,$G$21)</f>
        <v>-1.0313208785295767</v>
      </c>
      <c r="V37">
        <f>STANDARDIZE(H37,$H$20,$H$21)</f>
        <v>-0.17020236654120074</v>
      </c>
      <c r="W37">
        <f>STANDARDIZE(I37,$I$20,$I$21)</f>
        <v>-1.2968422509166897</v>
      </c>
      <c r="X37">
        <f>STANDARDIZE(J37,$J$20,$J$21)</f>
        <v>0.10936680097393339</v>
      </c>
      <c r="Y37">
        <f>STANDARDIZE(K37,$K$20,$K$21)</f>
        <v>-0.47931318137511009</v>
      </c>
      <c r="Z37">
        <f>STANDARDIZE(L37,$L$20,$L$21)</f>
        <v>-0.86708928573921307</v>
      </c>
      <c r="AA37">
        <f>STANDARDIZE(M37,$M$20,$M$21)</f>
        <v>1.1453977437231926</v>
      </c>
      <c r="AB37">
        <f>STANDARDIZE(N37,$N$20,$N$21)</f>
        <v>-0.4075764903959706</v>
      </c>
    </row>
    <row r="38" spans="1:28" x14ac:dyDescent="0.25">
      <c r="A38">
        <v>30</v>
      </c>
      <c r="B38" t="s">
        <v>19</v>
      </c>
      <c r="C38">
        <v>2</v>
      </c>
      <c r="D38">
        <v>5</v>
      </c>
      <c r="E38">
        <v>6</v>
      </c>
      <c r="F38">
        <v>10</v>
      </c>
      <c r="G38">
        <v>0</v>
      </c>
      <c r="H38">
        <v>7</v>
      </c>
      <c r="I38">
        <v>3</v>
      </c>
      <c r="J38">
        <v>0</v>
      </c>
      <c r="K38">
        <v>49</v>
      </c>
      <c r="L38">
        <v>21</v>
      </c>
      <c r="M38">
        <v>22</v>
      </c>
      <c r="N38">
        <v>5</v>
      </c>
      <c r="Q38">
        <f>STANDARDIZE(C38,C18,C19)</f>
        <v>-1.5334141511482522</v>
      </c>
      <c r="R38">
        <f t="shared" ref="R38:AB38" si="28">STANDARDIZE(D38,D18,D19)</f>
        <v>-3.6608567597881354</v>
      </c>
      <c r="S38">
        <f t="shared" si="28"/>
        <v>-1.1514948121244117</v>
      </c>
      <c r="T38">
        <f t="shared" si="28"/>
        <v>-0.92774715771152239</v>
      </c>
      <c r="U38">
        <f t="shared" si="28"/>
        <v>-4.6232013667111502</v>
      </c>
      <c r="V38">
        <f t="shared" si="28"/>
        <v>0.33659898659798726</v>
      </c>
      <c r="W38">
        <f t="shared" si="28"/>
        <v>-1.1869531343137021</v>
      </c>
      <c r="X38">
        <f t="shared" si="28"/>
        <v>-5.2678881585757562</v>
      </c>
      <c r="Y38">
        <f t="shared" si="28"/>
        <v>-1.6801145549604379</v>
      </c>
      <c r="Z38">
        <f t="shared" si="28"/>
        <v>-1.5212558297063483</v>
      </c>
      <c r="AA38">
        <f t="shared" si="28"/>
        <v>-0.45099671903255173</v>
      </c>
      <c r="AB38">
        <f t="shared" si="28"/>
        <v>-1.3608660178238612</v>
      </c>
    </row>
    <row r="39" spans="1:28" x14ac:dyDescent="0.25">
      <c r="A39">
        <v>31</v>
      </c>
      <c r="B39" t="s">
        <v>20</v>
      </c>
      <c r="C39">
        <v>16</v>
      </c>
      <c r="D39">
        <v>9</v>
      </c>
      <c r="E39">
        <v>12</v>
      </c>
      <c r="F39">
        <v>13</v>
      </c>
      <c r="G39">
        <v>6</v>
      </c>
      <c r="H39">
        <v>8</v>
      </c>
      <c r="I39">
        <v>4</v>
      </c>
      <c r="J39">
        <v>5</v>
      </c>
      <c r="K39">
        <v>72</v>
      </c>
      <c r="L39">
        <v>15</v>
      </c>
      <c r="M39">
        <v>23</v>
      </c>
      <c r="N39">
        <v>6</v>
      </c>
      <c r="Q39">
        <f>STANDARDIZE(C39,$C$20,$C$21)</f>
        <v>-0.11651630889357861</v>
      </c>
      <c r="R39">
        <f>STANDARDIZE(D39,$D$20,$D$21)</f>
        <v>-1.841792853088777</v>
      </c>
      <c r="S39">
        <f>STANDARDIZE(E39,$E$20,$E$21)</f>
        <v>-0.3179910656242223</v>
      </c>
      <c r="T39">
        <f>STANDARDIZE(F39,$F$20,$F$21)</f>
        <v>-0.16854191623709025</v>
      </c>
      <c r="U39">
        <f>STANDARDIZE(G39,$G$20,$G$21)</f>
        <v>-0.44199466222696143</v>
      </c>
      <c r="V39">
        <f>STANDARDIZE(H39,$H$20,$H$21)</f>
        <v>0.93926491165329351</v>
      </c>
      <c r="W39">
        <f>STANDARDIZE(I39,$I$20,$I$21)</f>
        <v>-0.32143953227849542</v>
      </c>
      <c r="X39">
        <f>STANDARDIZE(J39,$J$20,$J$21)</f>
        <v>0.10936680097393339</v>
      </c>
      <c r="Y39">
        <f>STANDARDIZE(K39,$K$20,$K$21)</f>
        <v>-1.1494948689383229</v>
      </c>
      <c r="Z39">
        <f>STANDARDIZE(L39,$L$20,$L$21)</f>
        <v>-1.5859681552080627</v>
      </c>
      <c r="AA39">
        <f>STANDARDIZE(M39,$M$20,$M$21)</f>
        <v>-0.54579355573387034</v>
      </c>
      <c r="AB39">
        <f>STANDARDIZE(N39,$N$20,$N$21)</f>
        <v>-0.4075764903959706</v>
      </c>
    </row>
    <row r="40" spans="1:28" x14ac:dyDescent="0.25">
      <c r="A40">
        <v>33</v>
      </c>
      <c r="B40" t="s">
        <v>20</v>
      </c>
      <c r="C40" s="7">
        <v>5</v>
      </c>
      <c r="D40" s="7">
        <v>7</v>
      </c>
      <c r="E40" s="7">
        <v>14</v>
      </c>
      <c r="F40" s="7">
        <v>9</v>
      </c>
      <c r="G40" s="7">
        <v>4</v>
      </c>
      <c r="H40" s="7">
        <v>6</v>
      </c>
      <c r="I40" s="7">
        <v>2</v>
      </c>
      <c r="J40" s="7">
        <v>3</v>
      </c>
      <c r="K40" s="7">
        <v>57</v>
      </c>
      <c r="L40" s="7">
        <v>23</v>
      </c>
      <c r="M40" s="7">
        <v>30</v>
      </c>
      <c r="N40" s="7">
        <v>4</v>
      </c>
      <c r="Q40">
        <f>STANDARDIZE(C40,$C$20,$C$21)</f>
        <v>-1.0410063663442677</v>
      </c>
      <c r="R40">
        <f>STANDARDIZE(D40,$D$20,$D$21)</f>
        <v>-2.6304924690100053</v>
      </c>
      <c r="S40">
        <f>STANDARDIZE(E40,$E$20,$E$21)</f>
        <v>-5.768210027602174E-2</v>
      </c>
      <c r="T40">
        <f>STANDARDIZE(F40,$F$20,$F$21)</f>
        <v>-0.94915710722992963</v>
      </c>
      <c r="U40">
        <f>STANDARDIZE(G40,$G$20,$G$21)</f>
        <v>-1.6206470948321918</v>
      </c>
      <c r="V40">
        <f>STANDARDIZE(H40,$H$20,$H$21)</f>
        <v>-0.17020236654120074</v>
      </c>
      <c r="W40">
        <f>STANDARDIZE(I40,$I$20,$I$21)</f>
        <v>-2.2722449695548841</v>
      </c>
      <c r="X40">
        <f>STANDARDIZE(J40,$J$20,$J$21)</f>
        <v>-2.0293617514052036</v>
      </c>
      <c r="Y40">
        <f>STANDARDIZE(K40,$K$20,$K$21)</f>
        <v>-1.7777902010288349</v>
      </c>
      <c r="Z40">
        <f>STANDARDIZE(L40,$L$20,$L$21)</f>
        <v>-1.3121095382675485</v>
      </c>
      <c r="AA40">
        <f>STANDARDIZE(M40,$M$20,$M$21)</f>
        <v>-0.20755529584245777</v>
      </c>
      <c r="AB40">
        <f>STANDARDIZE(N40,$N$20,$N$21)</f>
        <v>-1.9020236218478617</v>
      </c>
    </row>
    <row r="41" spans="1:28" x14ac:dyDescent="0.25">
      <c r="C41" s="6">
        <f>4/18</f>
        <v>0.22222222222222221</v>
      </c>
      <c r="D41" s="6">
        <f>11/18</f>
        <v>0.61111111111111116</v>
      </c>
      <c r="E41" s="6">
        <f>7/18</f>
        <v>0.3888888888888889</v>
      </c>
      <c r="F41" s="6">
        <f>13/18</f>
        <v>0.72222222222222221</v>
      </c>
      <c r="G41" s="6">
        <f>13/18</f>
        <v>0.72222222222222221</v>
      </c>
      <c r="H41" s="6">
        <f>12/18</f>
        <v>0.66666666666666663</v>
      </c>
      <c r="I41" s="6">
        <f>15/18</f>
        <v>0.83333333333333337</v>
      </c>
      <c r="J41" s="6">
        <f>6/18</f>
        <v>0.33333333333333331</v>
      </c>
      <c r="K41" s="6">
        <f>15/18</f>
        <v>0.83333333333333337</v>
      </c>
      <c r="L41" s="6">
        <f>7/18</f>
        <v>0.3888888888888889</v>
      </c>
      <c r="M41" s="6">
        <f>6/18</f>
        <v>0.33333333333333331</v>
      </c>
      <c r="N41" s="6">
        <f>11/18</f>
        <v>0.61111111111111116</v>
      </c>
    </row>
    <row r="42" spans="1:28" x14ac:dyDescent="0.25">
      <c r="C42" s="4">
        <f>4/18</f>
        <v>0.22222222222222221</v>
      </c>
      <c r="D42" s="4">
        <f>6/18</f>
        <v>0.33333333333333331</v>
      </c>
      <c r="E42" s="4">
        <f>3/18</f>
        <v>0.16666666666666666</v>
      </c>
      <c r="F42" s="4">
        <f>1/18</f>
        <v>5.5555555555555552E-2</v>
      </c>
      <c r="G42" s="4">
        <f>2/18</f>
        <v>0.1111111111111111</v>
      </c>
      <c r="H42" s="4">
        <f>2/18</f>
        <v>0.1111111111111111</v>
      </c>
      <c r="I42" s="4">
        <v>0</v>
      </c>
      <c r="J42" s="4">
        <f>7/18</f>
        <v>0.3888888888888889</v>
      </c>
      <c r="K42" s="4">
        <v>0</v>
      </c>
      <c r="L42" s="4">
        <f>3/18</f>
        <v>0.16666666666666666</v>
      </c>
      <c r="M42" s="4">
        <f>7/18</f>
        <v>0.3888888888888889</v>
      </c>
      <c r="N42" s="4">
        <f>3/18</f>
        <v>0.16666666666666666</v>
      </c>
      <c r="P42" t="s">
        <v>43</v>
      </c>
      <c r="Q42">
        <f>AVERAGE(Q23:Q40)</f>
        <v>-0.98186627257940118</v>
      </c>
      <c r="R42">
        <f t="shared" ref="R42:AB42" si="29">AVERAGE(R23:R40)</f>
        <v>-1.7634220410643795</v>
      </c>
      <c r="S42">
        <f t="shared" si="29"/>
        <v>-0.58640921950932146</v>
      </c>
      <c r="T42">
        <f t="shared" si="29"/>
        <v>-0.92679774304001916</v>
      </c>
      <c r="U42">
        <f t="shared" si="29"/>
        <v>-1.4256332623797741</v>
      </c>
      <c r="V42">
        <f t="shared" si="29"/>
        <v>-0.53716032821896842</v>
      </c>
      <c r="W42">
        <f t="shared" si="29"/>
        <v>-1.1170492172045652</v>
      </c>
      <c r="X42">
        <f t="shared" si="29"/>
        <v>-1.1420588785093395</v>
      </c>
      <c r="Y42">
        <f t="shared" si="29"/>
        <v>-1.4404655722191455</v>
      </c>
      <c r="Z42">
        <f t="shared" si="29"/>
        <v>-1.1868810707078303</v>
      </c>
      <c r="AA42">
        <f t="shared" si="29"/>
        <v>-0.87450322891507393</v>
      </c>
      <c r="AB42">
        <f t="shared" si="29"/>
        <v>-0.96422300363172964</v>
      </c>
    </row>
    <row r="43" spans="1:28" x14ac:dyDescent="0.25">
      <c r="C43" s="5">
        <f>10/18</f>
        <v>0.55555555555555558</v>
      </c>
      <c r="D43" s="5">
        <f>1/18</f>
        <v>5.5555555555555552E-2</v>
      </c>
      <c r="E43" s="5">
        <f>8/18</f>
        <v>0.44444444444444442</v>
      </c>
      <c r="F43" s="5">
        <f>4/18</f>
        <v>0.22222222222222221</v>
      </c>
      <c r="G43" s="5">
        <f>3/18</f>
        <v>0.16666666666666666</v>
      </c>
      <c r="H43" s="5">
        <f>4/18</f>
        <v>0.22222222222222221</v>
      </c>
      <c r="I43" s="5">
        <f>3/18</f>
        <v>0.16666666666666666</v>
      </c>
      <c r="J43" s="5">
        <f>5/18</f>
        <v>0.27777777777777779</v>
      </c>
      <c r="K43" s="5">
        <f>3/18</f>
        <v>0.16666666666666666</v>
      </c>
      <c r="L43" s="5">
        <f>8/18</f>
        <v>0.44444444444444442</v>
      </c>
      <c r="M43" s="5">
        <f>5/18</f>
        <v>0.27777777777777779</v>
      </c>
      <c r="N43" s="5">
        <f>4/18</f>
        <v>0.22222222222222221</v>
      </c>
      <c r="P43" t="s">
        <v>44</v>
      </c>
      <c r="Q43">
        <f>STDEV(Q23:Q40)</f>
        <v>0.80726007899240582</v>
      </c>
      <c r="R43">
        <f t="shared" ref="R43:AB43" si="30">STDEV(R23:R40)</f>
        <v>1.2517237890276267</v>
      </c>
      <c r="S43">
        <f t="shared" si="30"/>
        <v>0.6958290195583996</v>
      </c>
      <c r="T43">
        <f t="shared" si="30"/>
        <v>0.99070091896610302</v>
      </c>
      <c r="U43">
        <f t="shared" si="30"/>
        <v>1.0610338705278484</v>
      </c>
      <c r="V43">
        <f t="shared" si="30"/>
        <v>0.7800630582907162</v>
      </c>
      <c r="W43">
        <f t="shared" si="30"/>
        <v>0.6789699375827728</v>
      </c>
      <c r="X43">
        <f t="shared" si="30"/>
        <v>1.2891833146280969</v>
      </c>
      <c r="Y43">
        <f t="shared" si="30"/>
        <v>0.79758642504305477</v>
      </c>
      <c r="Z43">
        <f t="shared" si="30"/>
        <v>0.92297949968771098</v>
      </c>
      <c r="AA43">
        <f t="shared" si="30"/>
        <v>0.72483799129815674</v>
      </c>
      <c r="AB43">
        <f t="shared" si="30"/>
        <v>1.399841146846172</v>
      </c>
    </row>
    <row r="44" spans="1:28" s="1" customFormat="1" ht="72.75" customHeight="1" x14ac:dyDescent="0.25">
      <c r="A44" s="1" t="s">
        <v>51</v>
      </c>
      <c r="C44" s="1" t="s">
        <v>7</v>
      </c>
      <c r="D44" s="1" t="s">
        <v>8</v>
      </c>
      <c r="E44" s="1" t="s">
        <v>9</v>
      </c>
      <c r="F44" s="1" t="s">
        <v>10</v>
      </c>
      <c r="G44" s="1" t="s">
        <v>11</v>
      </c>
      <c r="H44" s="1" t="s">
        <v>12</v>
      </c>
      <c r="I44" s="1" t="s">
        <v>13</v>
      </c>
      <c r="J44" s="1" t="s">
        <v>14</v>
      </c>
      <c r="K44" s="1" t="s">
        <v>15</v>
      </c>
      <c r="L44" s="1" t="s">
        <v>16</v>
      </c>
      <c r="M44" s="1" t="s">
        <v>17</v>
      </c>
      <c r="N44" s="1" t="s">
        <v>18</v>
      </c>
      <c r="Q44" s="1" t="s">
        <v>7</v>
      </c>
      <c r="R44" s="1" t="s">
        <v>8</v>
      </c>
      <c r="S44" s="1" t="s">
        <v>9</v>
      </c>
      <c r="T44" s="1" t="s">
        <v>10</v>
      </c>
      <c r="U44" s="1" t="s">
        <v>11</v>
      </c>
      <c r="V44" s="1" t="s">
        <v>12</v>
      </c>
      <c r="W44" s="1" t="s">
        <v>13</v>
      </c>
      <c r="X44" s="1" t="s">
        <v>14</v>
      </c>
      <c r="Y44" s="1" t="s">
        <v>15</v>
      </c>
      <c r="Z44" s="1" t="s">
        <v>16</v>
      </c>
      <c r="AA44" s="1" t="s">
        <v>17</v>
      </c>
      <c r="AB44" s="1" t="s">
        <v>18</v>
      </c>
    </row>
    <row r="45" spans="1:28" x14ac:dyDescent="0.25">
      <c r="A45">
        <v>1</v>
      </c>
      <c r="B45" t="s">
        <v>19</v>
      </c>
      <c r="C45">
        <v>3</v>
      </c>
      <c r="D45">
        <v>2</v>
      </c>
      <c r="E45">
        <v>1</v>
      </c>
      <c r="F45">
        <v>0</v>
      </c>
      <c r="G45">
        <v>3</v>
      </c>
      <c r="H45">
        <v>3</v>
      </c>
      <c r="I45">
        <v>2</v>
      </c>
      <c r="J45">
        <v>2</v>
      </c>
      <c r="K45">
        <v>25</v>
      </c>
      <c r="L45">
        <v>18</v>
      </c>
      <c r="M45">
        <v>-3</v>
      </c>
      <c r="N45">
        <v>3</v>
      </c>
      <c r="Q45">
        <f>STANDARDIZE(C45,C18,C19)</f>
        <v>-1.4389242932172341</v>
      </c>
      <c r="R45">
        <f t="shared" ref="R45:AB45" si="31">STANDARDIZE(D45,D18,D19)</f>
        <v>-5.0078257848767684</v>
      </c>
      <c r="S45">
        <f t="shared" si="31"/>
        <v>-1.8316801197513899</v>
      </c>
      <c r="T45">
        <f t="shared" si="31"/>
        <v>-3.369693044330452</v>
      </c>
      <c r="U45">
        <f t="shared" si="31"/>
        <v>-2.5809524151552683</v>
      </c>
      <c r="V45">
        <f t="shared" si="31"/>
        <v>-1.6869783529496767</v>
      </c>
      <c r="W45">
        <f t="shared" si="31"/>
        <v>-2.1819567518572018</v>
      </c>
      <c r="X45">
        <f t="shared" si="31"/>
        <v>-3.1235875299247273</v>
      </c>
      <c r="Y45">
        <f t="shared" si="31"/>
        <v>-2.6159678377673488</v>
      </c>
      <c r="Z45">
        <f t="shared" si="31"/>
        <v>-1.6284796704459874</v>
      </c>
      <c r="AA45">
        <f t="shared" si="31"/>
        <v>-1.7658861432091828</v>
      </c>
      <c r="AB45">
        <f t="shared" si="31"/>
        <v>-3.0636244834753925</v>
      </c>
    </row>
    <row r="46" spans="1:28" x14ac:dyDescent="0.25">
      <c r="A46">
        <v>4</v>
      </c>
      <c r="B46" t="s">
        <v>20</v>
      </c>
      <c r="C46">
        <v>1</v>
      </c>
      <c r="D46">
        <v>4</v>
      </c>
      <c r="E46">
        <v>3</v>
      </c>
      <c r="F46">
        <v>5</v>
      </c>
      <c r="G46">
        <v>4</v>
      </c>
      <c r="H46">
        <v>6</v>
      </c>
      <c r="I46">
        <v>4</v>
      </c>
      <c r="J46">
        <v>4</v>
      </c>
      <c r="K46">
        <v>64</v>
      </c>
      <c r="L46">
        <v>20</v>
      </c>
      <c r="M46">
        <v>15</v>
      </c>
      <c r="N46">
        <v>6</v>
      </c>
      <c r="Q46">
        <f>STANDARDIZE(C46,$C$20,$C$21)</f>
        <v>-1.3771845690536091</v>
      </c>
      <c r="R46">
        <f>STANDARDIZE(D46,$D$20,$D$21)</f>
        <v>-3.8135418928918474</v>
      </c>
      <c r="S46">
        <f>STANDARDIZE(E46,$E$20,$E$21)</f>
        <v>-1.4893814096911249</v>
      </c>
      <c r="T46">
        <f>STANDARDIZE(F46,$F$20,$F$21)</f>
        <v>-1.729772298222769</v>
      </c>
      <c r="U46">
        <f>STANDARDIZE(G46,$G$20,$G$21)</f>
        <v>-1.6206470948321918</v>
      </c>
      <c r="V46">
        <f>STANDARDIZE(H46,$H$20,$H$21)</f>
        <v>-0.17020236654120074</v>
      </c>
      <c r="W46">
        <f>STANDARDIZE(I46,$I$20,$I$21)</f>
        <v>-0.32143953227849542</v>
      </c>
      <c r="X46">
        <f>STANDARDIZE(J46,$J$20,$J$21)</f>
        <v>-0.95999747521563505</v>
      </c>
      <c r="Y46">
        <f>STANDARDIZE(K46,$K$20,$K$21)</f>
        <v>-1.4845857127199293</v>
      </c>
      <c r="Z46">
        <f>STANDARDIZE(L46,$L$20,$L$21)</f>
        <v>-1.4148065196202413</v>
      </c>
      <c r="AA46">
        <f>STANDARDIZE(M46,$M$20,$M$21)</f>
        <v>-0.93235156703834188</v>
      </c>
      <c r="AB46">
        <f>STANDARDIZE(N46,$N$20,$N$21)</f>
        <v>-0.4075764903959706</v>
      </c>
    </row>
    <row r="47" spans="1:28" x14ac:dyDescent="0.25">
      <c r="A47">
        <v>7</v>
      </c>
      <c r="B47" t="s">
        <v>20</v>
      </c>
      <c r="C47">
        <v>6</v>
      </c>
      <c r="D47">
        <v>3</v>
      </c>
      <c r="E47">
        <v>9</v>
      </c>
      <c r="F47">
        <v>1</v>
      </c>
      <c r="G47">
        <v>5</v>
      </c>
      <c r="H47">
        <v>5</v>
      </c>
      <c r="I47">
        <v>3</v>
      </c>
      <c r="J47">
        <v>4</v>
      </c>
      <c r="K47">
        <v>49</v>
      </c>
      <c r="L47">
        <v>-2</v>
      </c>
      <c r="M47">
        <v>20</v>
      </c>
      <c r="N47">
        <v>2</v>
      </c>
      <c r="Q47">
        <f t="shared" ref="Q47:Q53" si="32">STANDARDIZE(C47,$C$20,$C$21)</f>
        <v>-0.95696181566693228</v>
      </c>
      <c r="R47">
        <f t="shared" ref="R47:R53" si="33">STANDARDIZE(D47,$D$20,$D$21)</f>
        <v>-4.2078917008524614</v>
      </c>
      <c r="S47">
        <f t="shared" ref="S47:S53" si="34">STANDARDIZE(E47,$E$20,$E$21)</f>
        <v>-0.70845451364652323</v>
      </c>
      <c r="T47">
        <f t="shared" ref="T47:T53" si="35">STANDARDIZE(F47,$F$20,$F$21)</f>
        <v>-2.5103874892156086</v>
      </c>
      <c r="U47">
        <f t="shared" ref="U47:U53" si="36">STANDARDIZE(G47,$G$20,$G$21)</f>
        <v>-1.0313208785295767</v>
      </c>
      <c r="V47">
        <f t="shared" ref="V47:V53" si="37">STANDARDIZE(H47,$H$20,$H$21)</f>
        <v>-0.72493600563844784</v>
      </c>
      <c r="W47">
        <f t="shared" ref="W47:W53" si="38">STANDARDIZE(I47,$I$20,$I$21)</f>
        <v>-1.2968422509166897</v>
      </c>
      <c r="X47">
        <f t="shared" ref="X47:X53" si="39">STANDARDIZE(J47,$J$20,$J$21)</f>
        <v>-0.95999747521563505</v>
      </c>
      <c r="Y47">
        <f t="shared" ref="Y47:Y53" si="40">STANDARDIZE(K47,$K$20,$K$21)</f>
        <v>-2.1128810448104414</v>
      </c>
      <c r="Z47">
        <f t="shared" ref="Z47:Z53" si="41">STANDARDIZE(L47,$L$20,$L$21)</f>
        <v>-2.1679177162066554</v>
      </c>
      <c r="AA47">
        <f t="shared" ref="AA47:AA53" si="42">STANDARDIZE(M47,$M$20,$M$21)</f>
        <v>-0.69075280997304722</v>
      </c>
      <c r="AB47">
        <f t="shared" ref="AB47:AB51" si="43">STANDARDIZE(N47,$N$20,$N$21)</f>
        <v>-3.3964707532997527</v>
      </c>
    </row>
    <row r="48" spans="1:28" x14ac:dyDescent="0.25">
      <c r="A48">
        <v>12</v>
      </c>
      <c r="B48" t="s">
        <v>20</v>
      </c>
      <c r="C48">
        <v>6</v>
      </c>
      <c r="D48">
        <v>3</v>
      </c>
      <c r="E48">
        <v>14</v>
      </c>
      <c r="F48">
        <v>14</v>
      </c>
      <c r="G48">
        <v>5</v>
      </c>
      <c r="H48">
        <v>7</v>
      </c>
      <c r="I48">
        <v>4</v>
      </c>
      <c r="J48">
        <v>4</v>
      </c>
      <c r="K48">
        <v>64</v>
      </c>
      <c r="L48">
        <v>53</v>
      </c>
      <c r="M48">
        <v>17</v>
      </c>
      <c r="N48">
        <v>6</v>
      </c>
      <c r="Q48">
        <f t="shared" si="32"/>
        <v>-0.95696181566693228</v>
      </c>
      <c r="R48">
        <f t="shared" si="33"/>
        <v>-4.2078917008524614</v>
      </c>
      <c r="S48">
        <f t="shared" si="34"/>
        <v>-5.768210027602174E-2</v>
      </c>
      <c r="T48">
        <f t="shared" si="35"/>
        <v>2.6611881511119588E-2</v>
      </c>
      <c r="U48">
        <f t="shared" si="36"/>
        <v>-1.0313208785295767</v>
      </c>
      <c r="V48">
        <f t="shared" si="37"/>
        <v>0.38453127255604641</v>
      </c>
      <c r="W48">
        <f t="shared" si="38"/>
        <v>-0.32143953227849542</v>
      </c>
      <c r="X48">
        <f t="shared" si="39"/>
        <v>-0.95999747521563505</v>
      </c>
      <c r="Y48">
        <f t="shared" si="40"/>
        <v>-1.4845857127199293</v>
      </c>
      <c r="Z48">
        <f t="shared" si="41"/>
        <v>-0.28513972474062049</v>
      </c>
      <c r="AA48">
        <f t="shared" si="42"/>
        <v>-0.83571206421222399</v>
      </c>
      <c r="AB48">
        <f t="shared" si="43"/>
        <v>-0.4075764903959706</v>
      </c>
    </row>
    <row r="49" spans="1:28" x14ac:dyDescent="0.25">
      <c r="A49">
        <v>15</v>
      </c>
      <c r="B49" t="s">
        <v>20</v>
      </c>
      <c r="C49">
        <v>11</v>
      </c>
      <c r="D49">
        <v>8</v>
      </c>
      <c r="E49">
        <v>5</v>
      </c>
      <c r="F49">
        <v>-1</v>
      </c>
      <c r="G49">
        <v>4</v>
      </c>
      <c r="H49">
        <v>4</v>
      </c>
      <c r="I49">
        <v>2</v>
      </c>
      <c r="J49">
        <v>2</v>
      </c>
      <c r="K49">
        <v>2</v>
      </c>
      <c r="L49">
        <v>42</v>
      </c>
      <c r="M49">
        <v>-3</v>
      </c>
      <c r="N49">
        <v>2</v>
      </c>
      <c r="Q49">
        <f t="shared" si="32"/>
        <v>-0.53673906228025547</v>
      </c>
      <c r="R49">
        <f t="shared" si="33"/>
        <v>-2.2361426610493909</v>
      </c>
      <c r="S49">
        <f t="shared" si="34"/>
        <v>-1.2290724443429244</v>
      </c>
      <c r="T49">
        <f t="shared" si="35"/>
        <v>-2.9006950847120283</v>
      </c>
      <c r="U49">
        <f t="shared" si="36"/>
        <v>-1.6206470948321918</v>
      </c>
      <c r="V49">
        <f t="shared" si="37"/>
        <v>-1.279669644735695</v>
      </c>
      <c r="W49">
        <f t="shared" si="38"/>
        <v>-2.2722449695548841</v>
      </c>
      <c r="X49">
        <f t="shared" si="39"/>
        <v>-3.0987260275947719</v>
      </c>
      <c r="Y49">
        <f t="shared" si="40"/>
        <v>-4.0815397520273793</v>
      </c>
      <c r="Z49">
        <f t="shared" si="41"/>
        <v>-0.6616953230338275</v>
      </c>
      <c r="AA49">
        <f t="shared" si="42"/>
        <v>-1.8021070924734028</v>
      </c>
      <c r="AB49">
        <f t="shared" si="43"/>
        <v>-3.3964707532997527</v>
      </c>
    </row>
    <row r="50" spans="1:28" x14ac:dyDescent="0.25">
      <c r="A50">
        <v>20</v>
      </c>
      <c r="B50" t="s">
        <v>20</v>
      </c>
      <c r="C50">
        <v>5</v>
      </c>
      <c r="D50">
        <v>5</v>
      </c>
      <c r="F50">
        <v>7</v>
      </c>
      <c r="G50">
        <v>0</v>
      </c>
      <c r="I50">
        <v>3</v>
      </c>
      <c r="M50">
        <v>19</v>
      </c>
      <c r="N50">
        <v>4</v>
      </c>
      <c r="Q50">
        <f t="shared" si="32"/>
        <v>-1.0410063663442677</v>
      </c>
      <c r="R50">
        <f t="shared" si="33"/>
        <v>-3.4191920849312334</v>
      </c>
      <c r="T50">
        <f t="shared" si="35"/>
        <v>-1.3394647027263493</v>
      </c>
      <c r="U50">
        <f t="shared" si="36"/>
        <v>-3.9779519600426529</v>
      </c>
      <c r="W50">
        <f t="shared" si="38"/>
        <v>-1.2968422509166897</v>
      </c>
      <c r="AA50">
        <f t="shared" si="42"/>
        <v>-0.73907256138610611</v>
      </c>
      <c r="AB50">
        <f t="shared" si="43"/>
        <v>-1.9020236218478617</v>
      </c>
    </row>
    <row r="51" spans="1:28" x14ac:dyDescent="0.25">
      <c r="A51">
        <v>23</v>
      </c>
      <c r="B51" t="s">
        <v>20</v>
      </c>
      <c r="C51">
        <v>3</v>
      </c>
      <c r="D51">
        <v>6</v>
      </c>
      <c r="E51">
        <v>13</v>
      </c>
      <c r="F51">
        <v>14</v>
      </c>
      <c r="G51">
        <v>5</v>
      </c>
      <c r="H51">
        <v>6</v>
      </c>
      <c r="I51">
        <v>3</v>
      </c>
      <c r="J51">
        <v>5</v>
      </c>
      <c r="K51">
        <v>63</v>
      </c>
      <c r="L51">
        <v>24</v>
      </c>
      <c r="M51">
        <v>5</v>
      </c>
      <c r="N51">
        <v>6</v>
      </c>
      <c r="Q51">
        <f t="shared" si="32"/>
        <v>-1.2090954676989385</v>
      </c>
      <c r="R51">
        <f t="shared" si="33"/>
        <v>-3.0248422769706194</v>
      </c>
      <c r="S51">
        <f t="shared" si="34"/>
        <v>-0.18783658295012204</v>
      </c>
      <c r="T51">
        <f t="shared" si="35"/>
        <v>2.6611881511119588E-2</v>
      </c>
      <c r="U51">
        <f t="shared" si="36"/>
        <v>-1.0313208785295767</v>
      </c>
      <c r="V51">
        <f t="shared" si="37"/>
        <v>-0.17020236654120074</v>
      </c>
      <c r="W51">
        <f t="shared" si="38"/>
        <v>-1.2968422509166897</v>
      </c>
      <c r="X51">
        <f t="shared" si="39"/>
        <v>0.10936680097393339</v>
      </c>
      <c r="Y51">
        <f t="shared" si="40"/>
        <v>-1.5264720681926303</v>
      </c>
      <c r="Z51">
        <f t="shared" si="41"/>
        <v>-1.2778772111499843</v>
      </c>
      <c r="AA51">
        <f t="shared" si="42"/>
        <v>-1.4155490811689313</v>
      </c>
      <c r="AB51">
        <f t="shared" si="43"/>
        <v>-0.4075764903959706</v>
      </c>
    </row>
    <row r="52" spans="1:28" x14ac:dyDescent="0.25">
      <c r="A52">
        <v>28</v>
      </c>
      <c r="B52" t="s">
        <v>20</v>
      </c>
      <c r="C52">
        <v>-2</v>
      </c>
      <c r="D52">
        <v>3</v>
      </c>
      <c r="E52">
        <v>4</v>
      </c>
      <c r="F52">
        <v>3</v>
      </c>
      <c r="G52">
        <v>0</v>
      </c>
      <c r="H52">
        <v>0</v>
      </c>
      <c r="I52">
        <v>2</v>
      </c>
      <c r="J52">
        <v>5</v>
      </c>
      <c r="K52">
        <v>22</v>
      </c>
      <c r="L52">
        <v>-11</v>
      </c>
      <c r="M52">
        <v>-4</v>
      </c>
      <c r="N52">
        <v>4</v>
      </c>
      <c r="Q52">
        <f t="shared" si="32"/>
        <v>-1.6293182210856154</v>
      </c>
      <c r="R52">
        <f t="shared" si="33"/>
        <v>-4.2078917008524614</v>
      </c>
      <c r="S52">
        <f t="shared" si="34"/>
        <v>-1.3592269270170245</v>
      </c>
      <c r="T52">
        <f t="shared" si="35"/>
        <v>-2.1200798937191889</v>
      </c>
      <c r="U52">
        <f t="shared" si="36"/>
        <v>-3.9779519600426529</v>
      </c>
      <c r="V52">
        <f t="shared" si="37"/>
        <v>-3.4986042011246838</v>
      </c>
      <c r="W52">
        <f t="shared" si="38"/>
        <v>-2.2722449695548841</v>
      </c>
      <c r="X52">
        <f t="shared" si="39"/>
        <v>0.10936680097393339</v>
      </c>
      <c r="Y52">
        <f t="shared" si="40"/>
        <v>-3.2438126425733631</v>
      </c>
      <c r="Z52">
        <f t="shared" si="41"/>
        <v>-2.4760086602647338</v>
      </c>
      <c r="AA52">
        <f t="shared" si="42"/>
        <v>-1.8504268438864617</v>
      </c>
      <c r="AB52">
        <f>STANDARDIZE(N52,$N$20,$N$21)</f>
        <v>-1.9020236218478617</v>
      </c>
    </row>
    <row r="53" spans="1:28" x14ac:dyDescent="0.25">
      <c r="A53">
        <v>37</v>
      </c>
      <c r="B53" t="s">
        <v>20</v>
      </c>
      <c r="C53">
        <v>1</v>
      </c>
      <c r="D53">
        <v>4</v>
      </c>
      <c r="E53">
        <v>14</v>
      </c>
      <c r="F53">
        <v>12</v>
      </c>
      <c r="G53">
        <v>5</v>
      </c>
      <c r="H53">
        <v>7</v>
      </c>
      <c r="I53">
        <v>4</v>
      </c>
      <c r="J53">
        <v>3</v>
      </c>
      <c r="K53">
        <v>81</v>
      </c>
      <c r="L53">
        <v>-8</v>
      </c>
      <c r="M53">
        <v>44</v>
      </c>
      <c r="N53">
        <v>7</v>
      </c>
      <c r="Q53">
        <f t="shared" si="32"/>
        <v>-1.3771845690536091</v>
      </c>
      <c r="R53">
        <f t="shared" si="33"/>
        <v>-3.8135418928918474</v>
      </c>
      <c r="S53">
        <f t="shared" si="34"/>
        <v>-5.768210027602174E-2</v>
      </c>
      <c r="T53">
        <f t="shared" si="35"/>
        <v>-0.3636957139853001</v>
      </c>
      <c r="U53">
        <f t="shared" si="36"/>
        <v>-1.0313208785295767</v>
      </c>
      <c r="V53">
        <f t="shared" si="37"/>
        <v>0.38453127255604641</v>
      </c>
      <c r="W53">
        <f t="shared" si="38"/>
        <v>-0.32143953227849542</v>
      </c>
      <c r="X53">
        <f t="shared" si="39"/>
        <v>-2.0293617514052036</v>
      </c>
      <c r="Y53">
        <f t="shared" si="40"/>
        <v>-0.7725176696840157</v>
      </c>
      <c r="Z53">
        <f t="shared" si="41"/>
        <v>-2.373311678912041</v>
      </c>
      <c r="AA53">
        <f t="shared" si="42"/>
        <v>0.46892122394036739</v>
      </c>
      <c r="AB53">
        <f>STANDARDIZE(N53,$N$20,$N$21)</f>
        <v>0.33964707532997496</v>
      </c>
    </row>
    <row r="54" spans="1:28" x14ac:dyDescent="0.25">
      <c r="A54" t="s">
        <v>21</v>
      </c>
      <c r="C54" s="5">
        <f>AVERAGE(C45:C53)</f>
        <v>3.7777777777777777</v>
      </c>
      <c r="D54" s="5">
        <f t="shared" ref="D54:N54" si="44">AVERAGE(D45:D53)</f>
        <v>4.2222222222222223</v>
      </c>
      <c r="E54" s="5">
        <f t="shared" si="44"/>
        <v>7.875</v>
      </c>
      <c r="F54" s="5">
        <f t="shared" si="44"/>
        <v>6.1111111111111107</v>
      </c>
      <c r="G54" s="5">
        <f t="shared" si="44"/>
        <v>3.4444444444444446</v>
      </c>
      <c r="H54" s="5">
        <f t="shared" si="44"/>
        <v>4.75</v>
      </c>
      <c r="I54" s="5">
        <f t="shared" si="44"/>
        <v>3</v>
      </c>
      <c r="J54" s="5">
        <f t="shared" si="44"/>
        <v>3.625</v>
      </c>
      <c r="K54" s="5">
        <f t="shared" si="44"/>
        <v>46.25</v>
      </c>
      <c r="L54" s="5">
        <f t="shared" si="44"/>
        <v>17</v>
      </c>
      <c r="M54" s="5">
        <f t="shared" si="44"/>
        <v>12.222222222222221</v>
      </c>
      <c r="N54" s="5">
        <f t="shared" si="44"/>
        <v>4.4444444444444446</v>
      </c>
    </row>
    <row r="55" spans="1:28" x14ac:dyDescent="0.25">
      <c r="A55" t="s">
        <v>38</v>
      </c>
      <c r="C55">
        <f>STDEV(C45:C53)</f>
        <v>3.7675515184857717</v>
      </c>
      <c r="D55">
        <f t="shared" ref="D55:N55" si="45">STDEV(D45:D53)</f>
        <v>1.8559214542766735</v>
      </c>
      <c r="E55">
        <f t="shared" si="45"/>
        <v>5.3033008588991066</v>
      </c>
      <c r="F55">
        <f t="shared" si="45"/>
        <v>5.9675045966560525</v>
      </c>
      <c r="G55">
        <f t="shared" si="45"/>
        <v>2.0682789409984763</v>
      </c>
      <c r="H55">
        <f t="shared" si="45"/>
        <v>2.3754698783308417</v>
      </c>
      <c r="I55">
        <f t="shared" si="45"/>
        <v>0.8660254037844386</v>
      </c>
      <c r="J55">
        <f t="shared" si="45"/>
        <v>1.1877349391654208</v>
      </c>
      <c r="K55">
        <f t="shared" si="45"/>
        <v>27.054178446749617</v>
      </c>
      <c r="L55">
        <f t="shared" si="45"/>
        <v>23.145502494313785</v>
      </c>
      <c r="M55">
        <f t="shared" si="45"/>
        <v>15.51433029313365</v>
      </c>
      <c r="N55">
        <f t="shared" si="45"/>
        <v>1.8782379449307745</v>
      </c>
      <c r="P55" t="s">
        <v>43</v>
      </c>
      <c r="Q55">
        <f>AVERAGE(Q45:Q52)</f>
        <v>-1.1432739513767232</v>
      </c>
      <c r="R55">
        <f>AVERAGE(R45:R52)</f>
        <v>-3.7656524754096554</v>
      </c>
      <c r="S55">
        <f>AVERAGE(S45:S52)</f>
        <v>-0.98047629966787586</v>
      </c>
      <c r="T55">
        <f>AVERAGE(T45:T52)</f>
        <v>-1.7396085937380197</v>
      </c>
      <c r="U55">
        <f>AVERAGE(U45:U52)</f>
        <v>-2.1090141450617113</v>
      </c>
      <c r="V55">
        <f>AVERAGE(V45:V52)</f>
        <v>-1.0208659521392656</v>
      </c>
      <c r="W55">
        <f>AVERAGE(W45:W52)</f>
        <v>-1.4074815635342537</v>
      </c>
      <c r="X55">
        <f>AVERAGE(X45:X52)</f>
        <v>-1.2690817687455052</v>
      </c>
      <c r="Y55">
        <f>AVERAGE(Y45:Y52)</f>
        <v>-2.3642635386872888</v>
      </c>
      <c r="Z55">
        <f>AVERAGE(Z45:Z52)</f>
        <v>-1.4159892607802929</v>
      </c>
      <c r="AA55">
        <f>AVERAGE(AA45:AA52)</f>
        <v>-1.2539822704184622</v>
      </c>
      <c r="AB55">
        <f>AVERAGE(AB45:AB52)</f>
        <v>-1.8604178381198166</v>
      </c>
    </row>
    <row r="56" spans="1:28" x14ac:dyDescent="0.25">
      <c r="P56" t="s">
        <v>38</v>
      </c>
      <c r="Q56">
        <f>STDEV(Q45:Q52)</f>
        <v>0.34443793973149106</v>
      </c>
      <c r="R56">
        <f>STDEV(R45:R52)</f>
        <v>0.85692551344294221</v>
      </c>
      <c r="S56">
        <f>STDEV(S45:S52)</f>
        <v>0.6760925900862389</v>
      </c>
      <c r="T56">
        <f>STDEV(T45:T52)</f>
        <v>1.2617129564892886</v>
      </c>
      <c r="U56">
        <f>STDEV(U45:U52)</f>
        <v>1.2632077040498488</v>
      </c>
      <c r="V56">
        <f>STDEV(V45:V52)</f>
        <v>1.3012714856658889</v>
      </c>
      <c r="W56">
        <f>STDEV(W45:W52)</f>
        <v>0.80099412106906243</v>
      </c>
      <c r="X56">
        <f>STDEV(X45:X52)</f>
        <v>1.3462063952969667</v>
      </c>
      <c r="Y56">
        <f>STDEV(Y45:Y52)</f>
        <v>1.0081958419609858</v>
      </c>
      <c r="Z56">
        <f>STDEV(Z45:Z52)</f>
        <v>0.77470919903052182</v>
      </c>
      <c r="AA56">
        <f>STDEV(AA45:AA52)</f>
        <v>0.50780931002161755</v>
      </c>
      <c r="AB56">
        <f>STDEV(AB45:AB52)</f>
        <v>1.3364307141113256</v>
      </c>
    </row>
    <row r="58" spans="1:28" x14ac:dyDescent="0.25">
      <c r="C58" t="s">
        <v>22</v>
      </c>
    </row>
    <row r="59" spans="1:28" x14ac:dyDescent="0.25">
      <c r="P59" t="s">
        <v>48</v>
      </c>
    </row>
    <row r="60" spans="1:28" x14ac:dyDescent="0.25">
      <c r="C60" t="s">
        <v>23</v>
      </c>
      <c r="P60" s="10" t="s">
        <v>45</v>
      </c>
      <c r="Q60" s="8">
        <f>_xlfn.T.TEST(Q2:Q10,Q45:Q52,2,2)</f>
        <v>5.5145072726480428E-2</v>
      </c>
      <c r="R60" s="9">
        <f>_xlfn.T.TEST(R2:R10,R45:R52,2,2)</f>
        <v>4.3977405081288177E-5</v>
      </c>
      <c r="S60" s="9">
        <f>_xlfn.T.TEST(S2:S10,S45:S52,2,2)</f>
        <v>1.0032649567104937E-2</v>
      </c>
      <c r="T60" s="9">
        <f>_xlfn.T.TEST(T2:T10,T45:T52,2,2)</f>
        <v>1.5350225918183138E-3</v>
      </c>
      <c r="U60" s="9">
        <f>_xlfn.T.TEST(U2:U10,U45:U52,2,2)</f>
        <v>1.7497906717238471E-3</v>
      </c>
      <c r="V60" s="9">
        <f>_xlfn.T.TEST(V2:V10,V45:V52,2,2)</f>
        <v>2.1449973453462935E-2</v>
      </c>
      <c r="W60" s="9">
        <f>_xlfn.T.TEST(W2:W10,W45:W52,2,2)</f>
        <v>4.0830972718957742E-4</v>
      </c>
      <c r="X60" s="8">
        <f>_xlfn.T.TEST(X2:X10,X45:X52,2,2)</f>
        <v>9.3997692194821306E-2</v>
      </c>
      <c r="Y60" s="9">
        <f>_xlfn.T.TEST(Y2:Y10,Y45:Y52,2,2)</f>
        <v>3.9803481252540597E-4</v>
      </c>
      <c r="Z60" s="8">
        <f>_xlfn.T.TEST(Z2:Z10,Z45:Z52,2,2)</f>
        <v>0.11402352774093191</v>
      </c>
      <c r="AA60" s="8">
        <f>_xlfn.T.TEST(AA2:AA10,AA45:AA52,2,2)</f>
        <v>1.1377127001027275E-2</v>
      </c>
      <c r="AB60" s="9">
        <f>_xlfn.T.TEST(AB2:AB10,AB45:AB52,2,2)</f>
        <v>1.0717139617099488E-3</v>
      </c>
    </row>
    <row r="61" spans="1:28" x14ac:dyDescent="0.25">
      <c r="C61" t="s">
        <v>35</v>
      </c>
      <c r="E61">
        <v>0.22</v>
      </c>
      <c r="P61" t="s">
        <v>46</v>
      </c>
      <c r="Q61" s="6">
        <f>_xlfn.T.TEST(Q2:Q10,Q23:Q40,2,2)</f>
        <v>6.2902019898798192E-2</v>
      </c>
      <c r="R61" s="6">
        <f>_xlfn.T.TEST(R2:R10,R23:R40,2,2)</f>
        <v>0.14604120267540949</v>
      </c>
      <c r="S61" s="9">
        <f>_xlfn.T.TEST(S2:S10,S23:S40,2,2)</f>
        <v>1.4263662210353365E-2</v>
      </c>
      <c r="T61" s="9">
        <f>_xlfn.T.TEST(T2:T10,T23:T40,2,2)</f>
        <v>4.8205086841899324E-3</v>
      </c>
      <c r="U61" s="9">
        <f>_xlfn.T.TEST(U2:U10,U23:U40,2,2)</f>
        <v>6.8055399288605174E-3</v>
      </c>
      <c r="V61" s="9">
        <f>_xlfn.T.TEST(V2:V10,V23:V40,2,2)</f>
        <v>1.1979987496421148E-2</v>
      </c>
      <c r="W61" s="9">
        <f>_xlfn.T.TEST(W2:W10,W23:W40,2,2)</f>
        <v>1.4696878782898272E-4</v>
      </c>
      <c r="X61" s="6">
        <f>_xlfn.T.TEST(X2:X10,X23:X40,2,2)</f>
        <v>7.6982026071654219E-2</v>
      </c>
      <c r="Y61" s="9">
        <f>_xlfn.T.TEST(Y2:Y10,Y23:Y40,2,2)</f>
        <v>2.1104805307362732E-3</v>
      </c>
      <c r="Z61" s="6">
        <f>_xlfn.T.TEST(Z2:Z10,Z23:Z40,2,2)</f>
        <v>0.21759952996350579</v>
      </c>
      <c r="AA61" s="6">
        <f>_xlfn.T.TEST(AA2:AA10,AA23:AA40,2,2)</f>
        <v>0.5121993711914461</v>
      </c>
      <c r="AB61" s="9">
        <f>_xlfn.T.TEST(AB2:AB10,AB23:AB40,2,2)</f>
        <v>2.2399260374249195E-2</v>
      </c>
    </row>
    <row r="62" spans="1:28" x14ac:dyDescent="0.25">
      <c r="C62" t="s">
        <v>34</v>
      </c>
      <c r="D62" t="s">
        <v>33</v>
      </c>
      <c r="E62">
        <v>0.33</v>
      </c>
      <c r="P62" t="s">
        <v>47</v>
      </c>
      <c r="Q62" s="6">
        <f>_xlfn.T.TEST(Q23:Q40,Q45:Q52,2,2)</f>
        <v>0.59468248545622426</v>
      </c>
      <c r="R62" s="9">
        <f>_xlfn.T.TEST(R23:R40,R45:R52,2,2)</f>
        <v>4.142405635968328E-4</v>
      </c>
      <c r="S62" s="6">
        <f>_xlfn.T.TEST(S23:S40,S45:S52,2,2)</f>
        <v>0.21303646895789771</v>
      </c>
      <c r="T62" s="6">
        <f>_xlfn.T.TEST(T23:T40,T45:T52,2,2)</f>
        <v>8.8345888076191259E-2</v>
      </c>
      <c r="U62" s="6">
        <f>_xlfn.T.TEST(U23:U40,U45:U52,2,2)</f>
        <v>0.165283751545935</v>
      </c>
      <c r="V62" s="6">
        <f>_xlfn.T.TEST(V23:V40,V45:V52,2,2)</f>
        <v>0.26191880194094425</v>
      </c>
      <c r="W62" s="6">
        <f>_xlfn.T.TEST(W23:W40,W45:W52,2,2)</f>
        <v>0.34975994349410322</v>
      </c>
      <c r="X62" s="6">
        <f>_xlfn.T.TEST(X23:X40,X45:X52,2,2)</f>
        <v>0.82886266485204629</v>
      </c>
      <c r="Y62" s="9">
        <f>_xlfn.T.TEST(Y23:Y40,Y45:Y52,2,2)</f>
        <v>2.390489976381335E-2</v>
      </c>
      <c r="Z62" s="6">
        <f>_xlfn.T.TEST(Z23:Z40,Z45:Z52,2,2)</f>
        <v>0.56750566699418326</v>
      </c>
      <c r="AA62" s="6">
        <f>_xlfn.T.TEST(AA23:AA40,AA45:AA52,2,2)</f>
        <v>0.19433235137362281</v>
      </c>
      <c r="AB62" s="6">
        <f>_xlfn.T.TEST(AB23:AB40,AB45:AB52,2,2)</f>
        <v>0.13995484295418473</v>
      </c>
    </row>
    <row r="63" spans="1:28" x14ac:dyDescent="0.25">
      <c r="C63" t="s">
        <v>31</v>
      </c>
      <c r="D63" t="s">
        <v>32</v>
      </c>
      <c r="E63">
        <v>0.39</v>
      </c>
    </row>
    <row r="64" spans="1:28" x14ac:dyDescent="0.25">
      <c r="C64" t="s">
        <v>30</v>
      </c>
      <c r="D64" t="s">
        <v>29</v>
      </c>
      <c r="E64">
        <v>0.61</v>
      </c>
    </row>
    <row r="65" spans="3:7" x14ac:dyDescent="0.25">
      <c r="C65" t="s">
        <v>26</v>
      </c>
      <c r="E65">
        <v>0.67</v>
      </c>
    </row>
    <row r="66" spans="3:7" x14ac:dyDescent="0.25">
      <c r="C66" t="s">
        <v>24</v>
      </c>
      <c r="D66" t="s">
        <v>25</v>
      </c>
      <c r="E66">
        <v>0.72</v>
      </c>
    </row>
    <row r="67" spans="3:7" x14ac:dyDescent="0.25">
      <c r="C67" t="s">
        <v>27</v>
      </c>
      <c r="D67" t="s">
        <v>28</v>
      </c>
      <c r="E67">
        <v>0.83</v>
      </c>
      <c r="G67" t="s">
        <v>36</v>
      </c>
    </row>
  </sheetData>
  <conditionalFormatting sqref="C23:C40">
    <cfRule type="cellIs" dxfId="29" priority="35" operator="lessThanOrEqual">
      <formula>$C$54</formula>
    </cfRule>
    <cfRule type="cellIs" dxfId="28" priority="36" operator="greaterThanOrEqual">
      <formula>$C$16</formula>
    </cfRule>
  </conditionalFormatting>
  <conditionalFormatting sqref="D23:D40">
    <cfRule type="cellIs" dxfId="27" priority="32" operator="lessThanOrEqual">
      <formula>$D$54</formula>
    </cfRule>
    <cfRule type="cellIs" dxfId="26" priority="33" operator="greaterThanOrEqual">
      <formula>$D$16</formula>
    </cfRule>
  </conditionalFormatting>
  <conditionalFormatting sqref="E23:E40">
    <cfRule type="cellIs" dxfId="25" priority="29" operator="lessThanOrEqual">
      <formula>$E$54</formula>
    </cfRule>
    <cfRule type="cellIs" dxfId="24" priority="30" operator="greaterThanOrEqual">
      <formula>$E$16</formula>
    </cfRule>
  </conditionalFormatting>
  <conditionalFormatting sqref="F23:F40">
    <cfRule type="cellIs" dxfId="23" priority="26" operator="lessThanOrEqual">
      <formula>$F$54</formula>
    </cfRule>
    <cfRule type="cellIs" dxfId="22" priority="27" operator="greaterThanOrEqual">
      <formula>$F$16</formula>
    </cfRule>
  </conditionalFormatting>
  <conditionalFormatting sqref="G23:G40">
    <cfRule type="cellIs" dxfId="21" priority="23" operator="lessThanOrEqual">
      <formula>$G$54</formula>
    </cfRule>
    <cfRule type="cellIs" dxfId="20" priority="24" operator="greaterThanOrEqual">
      <formula>$G$16</formula>
    </cfRule>
  </conditionalFormatting>
  <conditionalFormatting sqref="H23:H40">
    <cfRule type="cellIs" dxfId="19" priority="20" operator="lessThanOrEqual">
      <formula>$H$54</formula>
    </cfRule>
    <cfRule type="cellIs" dxfId="18" priority="21" operator="greaterThanOrEqual">
      <formula>$H$16</formula>
    </cfRule>
  </conditionalFormatting>
  <conditionalFormatting sqref="I23:I40">
    <cfRule type="cellIs" dxfId="17" priority="17" operator="lessThanOrEqual">
      <formula>$I$54</formula>
    </cfRule>
    <cfRule type="cellIs" dxfId="16" priority="18" operator="greaterThanOrEqual">
      <formula>$I$16</formula>
    </cfRule>
  </conditionalFormatting>
  <conditionalFormatting sqref="J23:J40">
    <cfRule type="cellIs" dxfId="15" priority="14" operator="lessThanOrEqual">
      <formula>$J$54</formula>
    </cfRule>
    <cfRule type="cellIs" dxfId="14" priority="15" operator="greaterThanOrEqual">
      <formula>$J$16</formula>
    </cfRule>
  </conditionalFormatting>
  <conditionalFormatting sqref="K23:K40">
    <cfRule type="cellIs" dxfId="13" priority="11" operator="lessThanOrEqual">
      <formula>$K$54</formula>
    </cfRule>
    <cfRule type="cellIs" dxfId="12" priority="12" operator="greaterThanOrEqual">
      <formula>$K$16</formula>
    </cfRule>
  </conditionalFormatting>
  <conditionalFormatting sqref="L23:L40">
    <cfRule type="cellIs" dxfId="11" priority="8" operator="lessThanOrEqual">
      <formula>$L$54</formula>
    </cfRule>
    <cfRule type="cellIs" dxfId="10" priority="9" operator="greaterThanOrEqual">
      <formula>$L$16</formula>
    </cfRule>
  </conditionalFormatting>
  <conditionalFormatting sqref="M23:M40">
    <cfRule type="cellIs" dxfId="9" priority="5" operator="lessThanOrEqual">
      <formula>$M$54</formula>
    </cfRule>
    <cfRule type="cellIs" dxfId="8" priority="6" operator="greaterThanOrEqual">
      <formula>$M$16</formula>
    </cfRule>
  </conditionalFormatting>
  <conditionalFormatting sqref="N23:N40">
    <cfRule type="cellIs" dxfId="7" priority="2" operator="lessThanOrEqual">
      <formula>$N$54</formula>
    </cfRule>
    <cfRule type="cellIs" dxfId="6" priority="3" operator="greaterThanOrEqual">
      <formula>$N$16</formula>
    </cfRule>
  </conditionalFormatting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7"/>
  <sheetViews>
    <sheetView topLeftCell="A16" workbookViewId="0">
      <selection activeCell="J40" sqref="J40"/>
    </sheetView>
  </sheetViews>
  <sheetFormatPr defaultRowHeight="15" x14ac:dyDescent="0.25"/>
  <cols>
    <col min="18" max="18" width="14.5703125" customWidth="1"/>
  </cols>
  <sheetData>
    <row r="1" spans="1:33" x14ac:dyDescent="0.25">
      <c r="A1" s="12" t="s">
        <v>59</v>
      </c>
      <c r="B1" s="12" t="s">
        <v>60</v>
      </c>
      <c r="C1" s="12" t="s">
        <v>61</v>
      </c>
      <c r="D1" s="12" t="s">
        <v>62</v>
      </c>
      <c r="E1" s="12" t="s">
        <v>63</v>
      </c>
      <c r="F1" s="12" t="s">
        <v>64</v>
      </c>
      <c r="G1" s="12" t="s">
        <v>65</v>
      </c>
      <c r="H1" s="12" t="s">
        <v>66</v>
      </c>
      <c r="I1" s="12" t="s">
        <v>67</v>
      </c>
      <c r="J1" s="12" t="s">
        <v>68</v>
      </c>
      <c r="K1" s="12" t="s">
        <v>69</v>
      </c>
      <c r="L1" s="12" t="s">
        <v>70</v>
      </c>
      <c r="M1" s="12" t="s">
        <v>71</v>
      </c>
      <c r="N1" s="12" t="s">
        <v>72</v>
      </c>
      <c r="O1" s="12" t="s">
        <v>73</v>
      </c>
      <c r="P1" s="12" t="s">
        <v>74</v>
      </c>
      <c r="Q1" s="12" t="s">
        <v>75</v>
      </c>
      <c r="R1" s="12" t="s">
        <v>76</v>
      </c>
      <c r="S1" s="12" t="s">
        <v>77</v>
      </c>
      <c r="T1" s="12" t="s">
        <v>78</v>
      </c>
      <c r="U1" s="12" t="s">
        <v>79</v>
      </c>
      <c r="V1" s="12" t="s">
        <v>80</v>
      </c>
      <c r="W1" s="12" t="s">
        <v>81</v>
      </c>
      <c r="X1" s="12" t="s">
        <v>82</v>
      </c>
      <c r="Y1" s="12" t="s">
        <v>83</v>
      </c>
      <c r="Z1" s="12" t="s">
        <v>84</v>
      </c>
      <c r="AA1" s="12" t="s">
        <v>85</v>
      </c>
      <c r="AB1" s="12"/>
      <c r="AC1" s="12"/>
      <c r="AD1" s="12"/>
      <c r="AE1" s="12"/>
      <c r="AF1" s="12"/>
      <c r="AG1" s="12"/>
    </row>
    <row r="2" spans="1:33" x14ac:dyDescent="0.25">
      <c r="A2" s="12" t="s">
        <v>57</v>
      </c>
      <c r="B2" s="12" t="s">
        <v>58</v>
      </c>
      <c r="C2">
        <v>88</v>
      </c>
      <c r="D2">
        <v>4.8977272727272725</v>
      </c>
      <c r="E2">
        <v>0.93513503514748786</v>
      </c>
      <c r="F2">
        <v>13.863636363636363</v>
      </c>
      <c r="G2">
        <v>5.124163667520393</v>
      </c>
      <c r="H2">
        <v>17.386363636363637</v>
      </c>
      <c r="I2">
        <v>11.898451380140152</v>
      </c>
      <c r="J2">
        <v>13.670454545454545</v>
      </c>
      <c r="K2">
        <v>2.5358196702859193</v>
      </c>
      <c r="L2">
        <v>6.5454545454545459</v>
      </c>
      <c r="M2">
        <v>1.3382875565875336</v>
      </c>
      <c r="N2">
        <v>61.329545454545453</v>
      </c>
      <c r="O2">
        <v>29.212153662989213</v>
      </c>
      <c r="P2">
        <v>99.443181818181813</v>
      </c>
      <c r="Q2">
        <v>23.874122938476813</v>
      </c>
      <c r="R2">
        <v>6.75</v>
      </c>
      <c r="S2">
        <v>1.6968530710782199</v>
      </c>
      <c r="T2">
        <v>14.443181818181818</v>
      </c>
      <c r="U2">
        <v>7.6831775552744146</v>
      </c>
      <c r="V2">
        <v>4.3295454545454541</v>
      </c>
      <c r="W2">
        <v>1.0252175649009336</v>
      </c>
      <c r="X2">
        <v>34.295454545454547</v>
      </c>
      <c r="Y2">
        <v>20.69547070827312</v>
      </c>
      <c r="Z2">
        <v>6.3068181818181817</v>
      </c>
      <c r="AA2">
        <v>1.8026669549504204</v>
      </c>
    </row>
    <row r="3" spans="1:33" x14ac:dyDescent="0.25">
      <c r="A3" s="12" t="s">
        <v>86</v>
      </c>
      <c r="B3" s="12" t="s">
        <v>58</v>
      </c>
      <c r="C3">
        <v>254</v>
      </c>
      <c r="D3">
        <v>4.9133858267716537</v>
      </c>
      <c r="E3">
        <v>0.93270503831274443</v>
      </c>
      <c r="F3">
        <v>13.799212598425196</v>
      </c>
      <c r="G3">
        <v>4.0950948400604421</v>
      </c>
      <c r="H3">
        <v>18.228346456692915</v>
      </c>
      <c r="I3">
        <v>10.583146402125475</v>
      </c>
      <c r="J3">
        <v>13.153543307086615</v>
      </c>
      <c r="K3">
        <v>2.2272227082598239</v>
      </c>
      <c r="L3">
        <v>6.5984251968503935</v>
      </c>
      <c r="M3">
        <v>1.1745647079985209</v>
      </c>
      <c r="N3">
        <v>63.562992125984252</v>
      </c>
      <c r="O3">
        <v>27.978852271153031</v>
      </c>
      <c r="P3">
        <v>92.086614173228341</v>
      </c>
      <c r="Q3">
        <v>25.645045479796412</v>
      </c>
      <c r="R3">
        <v>6.7913385826771657</v>
      </c>
      <c r="S3">
        <v>1.4689688040796682</v>
      </c>
      <c r="T3">
        <v>14.464566929133857</v>
      </c>
      <c r="U3">
        <v>7.3509379634263734</v>
      </c>
      <c r="V3">
        <v>4.1929133858267713</v>
      </c>
      <c r="W3">
        <v>1.0050214716493548</v>
      </c>
      <c r="X3">
        <v>30.5748031496063</v>
      </c>
      <c r="Y3">
        <v>19.013005611216862</v>
      </c>
      <c r="Z3">
        <v>6.3346456692913389</v>
      </c>
      <c r="AA3">
        <v>1.9766973674918358</v>
      </c>
    </row>
    <row r="4" spans="1:33" x14ac:dyDescent="0.25">
      <c r="A4">
        <v>3</v>
      </c>
      <c r="B4" s="13" t="s">
        <v>20</v>
      </c>
      <c r="D4">
        <v>3</v>
      </c>
      <c r="E4" t="s">
        <v>87</v>
      </c>
      <c r="F4">
        <v>15</v>
      </c>
      <c r="G4" t="s">
        <v>90</v>
      </c>
      <c r="H4">
        <v>1</v>
      </c>
      <c r="I4" t="s">
        <v>87</v>
      </c>
      <c r="J4">
        <v>16</v>
      </c>
      <c r="K4" t="s">
        <v>92</v>
      </c>
      <c r="L4">
        <v>7</v>
      </c>
      <c r="M4" t="s">
        <v>90</v>
      </c>
      <c r="N4">
        <v>16</v>
      </c>
      <c r="O4" t="s">
        <v>87</v>
      </c>
      <c r="P4">
        <v>64</v>
      </c>
      <c r="Q4" t="s">
        <v>87</v>
      </c>
      <c r="R4">
        <v>3</v>
      </c>
      <c r="S4" t="s">
        <v>87</v>
      </c>
      <c r="T4">
        <v>19</v>
      </c>
      <c r="U4" t="s">
        <v>93</v>
      </c>
      <c r="V4">
        <v>4</v>
      </c>
      <c r="W4" t="s">
        <v>94</v>
      </c>
      <c r="X4">
        <v>16</v>
      </c>
      <c r="Y4" t="s">
        <v>88</v>
      </c>
      <c r="Z4">
        <v>6</v>
      </c>
      <c r="AA4" t="s">
        <v>89</v>
      </c>
    </row>
    <row r="5" spans="1:33" x14ac:dyDescent="0.25">
      <c r="A5">
        <v>26</v>
      </c>
      <c r="B5" s="13" t="s">
        <v>19</v>
      </c>
      <c r="D5">
        <v>4</v>
      </c>
      <c r="E5" s="14" t="s">
        <v>89</v>
      </c>
      <c r="F5">
        <v>1</v>
      </c>
      <c r="G5" t="s">
        <v>87</v>
      </c>
      <c r="H5">
        <v>14</v>
      </c>
      <c r="I5" t="s">
        <v>88</v>
      </c>
      <c r="J5">
        <v>8</v>
      </c>
      <c r="K5" t="s">
        <v>87</v>
      </c>
      <c r="L5">
        <v>6</v>
      </c>
      <c r="M5" t="s">
        <v>89</v>
      </c>
      <c r="N5">
        <v>-6</v>
      </c>
      <c r="O5" t="s">
        <v>87</v>
      </c>
      <c r="P5">
        <v>32</v>
      </c>
      <c r="Q5" t="s">
        <v>87</v>
      </c>
      <c r="R5">
        <v>3</v>
      </c>
      <c r="S5" t="s">
        <v>87</v>
      </c>
      <c r="T5">
        <v>7</v>
      </c>
      <c r="U5" t="s">
        <v>88</v>
      </c>
      <c r="V5">
        <v>3</v>
      </c>
      <c r="W5" t="s">
        <v>95</v>
      </c>
      <c r="X5">
        <v>-5</v>
      </c>
      <c r="Y5" t="s">
        <v>87</v>
      </c>
      <c r="Z5">
        <v>5</v>
      </c>
      <c r="AA5" t="s">
        <v>91</v>
      </c>
    </row>
    <row r="6" spans="1:33" x14ac:dyDescent="0.25">
      <c r="A6">
        <v>29</v>
      </c>
      <c r="B6" s="13" t="s">
        <v>20</v>
      </c>
      <c r="D6">
        <v>5</v>
      </c>
      <c r="E6" t="s">
        <v>90</v>
      </c>
      <c r="F6">
        <v>10</v>
      </c>
      <c r="G6" t="s">
        <v>91</v>
      </c>
      <c r="H6">
        <v>0</v>
      </c>
      <c r="I6" t="s">
        <v>87</v>
      </c>
      <c r="J6">
        <v>10</v>
      </c>
      <c r="K6" t="s">
        <v>87</v>
      </c>
      <c r="L6">
        <v>6</v>
      </c>
      <c r="M6" t="s">
        <v>89</v>
      </c>
      <c r="N6">
        <v>36</v>
      </c>
      <c r="O6" t="s">
        <v>88</v>
      </c>
      <c r="P6">
        <v>88</v>
      </c>
      <c r="Q6" t="s">
        <v>89</v>
      </c>
      <c r="R6">
        <v>5</v>
      </c>
      <c r="S6" t="s">
        <v>88</v>
      </c>
      <c r="T6">
        <v>7</v>
      </c>
      <c r="U6" t="s">
        <v>88</v>
      </c>
      <c r="V6">
        <v>3</v>
      </c>
      <c r="W6" t="s">
        <v>95</v>
      </c>
      <c r="X6">
        <v>58</v>
      </c>
      <c r="Y6" t="s">
        <v>96</v>
      </c>
      <c r="Z6">
        <v>6</v>
      </c>
      <c r="AA6" t="s">
        <v>89</v>
      </c>
    </row>
    <row r="9" spans="1:33" x14ac:dyDescent="0.25">
      <c r="D9" t="s">
        <v>20</v>
      </c>
      <c r="E9" t="s">
        <v>19</v>
      </c>
      <c r="F9" t="s">
        <v>20</v>
      </c>
      <c r="G9" t="s">
        <v>19</v>
      </c>
      <c r="H9" t="s">
        <v>20</v>
      </c>
      <c r="I9" t="s">
        <v>19</v>
      </c>
      <c r="J9" t="s">
        <v>20</v>
      </c>
      <c r="K9" t="s">
        <v>19</v>
      </c>
      <c r="L9" t="s">
        <v>20</v>
      </c>
      <c r="M9" t="s">
        <v>19</v>
      </c>
      <c r="N9" t="s">
        <v>20</v>
      </c>
      <c r="O9" t="s">
        <v>19</v>
      </c>
      <c r="P9" t="s">
        <v>20</v>
      </c>
      <c r="Q9" t="s">
        <v>19</v>
      </c>
      <c r="R9" t="s">
        <v>20</v>
      </c>
      <c r="S9" t="s">
        <v>19</v>
      </c>
      <c r="T9" t="s">
        <v>20</v>
      </c>
      <c r="U9" t="s">
        <v>19</v>
      </c>
      <c r="V9" t="s">
        <v>20</v>
      </c>
      <c r="W9" t="s">
        <v>19</v>
      </c>
      <c r="X9" t="s">
        <v>20</v>
      </c>
      <c r="Y9" t="s">
        <v>19</v>
      </c>
      <c r="Z9" t="s">
        <v>20</v>
      </c>
      <c r="AA9" t="s">
        <v>19</v>
      </c>
    </row>
    <row r="10" spans="1:33" x14ac:dyDescent="0.25">
      <c r="A10">
        <v>50</v>
      </c>
      <c r="D10">
        <f>$D$2+($E$2*0)</f>
        <v>4.8977272727272725</v>
      </c>
      <c r="E10">
        <f>$D$3+($E$3*0)</f>
        <v>4.9133858267716537</v>
      </c>
      <c r="F10">
        <f>$F$2+($G$2*0)</f>
        <v>13.863636363636363</v>
      </c>
      <c r="G10">
        <f>$F$3+($G$3*0)</f>
        <v>13.799212598425196</v>
      </c>
      <c r="H10">
        <f>$H$2+($I$2*0)</f>
        <v>17.386363636363637</v>
      </c>
      <c r="I10">
        <f>H3+(I3*0)</f>
        <v>18.228346456692915</v>
      </c>
      <c r="J10">
        <f>J2+(K2*0)</f>
        <v>13.670454545454545</v>
      </c>
      <c r="K10">
        <f>J3+(K3*0)</f>
        <v>13.153543307086615</v>
      </c>
      <c r="L10">
        <f>L2+(M2*0)</f>
        <v>6.5454545454545459</v>
      </c>
      <c r="M10">
        <f>L3+(M3*0)</f>
        <v>6.5984251968503935</v>
      </c>
      <c r="N10">
        <f>N2+(O2*0)</f>
        <v>61.329545454545453</v>
      </c>
      <c r="O10">
        <f>N3+(O3*0)</f>
        <v>63.562992125984252</v>
      </c>
      <c r="P10">
        <f>P2+(Q2*0)</f>
        <v>99.443181818181813</v>
      </c>
      <c r="Q10">
        <f>P3+(Q3*0)</f>
        <v>92.086614173228341</v>
      </c>
      <c r="R10">
        <f>R2+(S2*0)</f>
        <v>6.75</v>
      </c>
      <c r="S10">
        <f>R3+(S3*0)</f>
        <v>6.7913385826771657</v>
      </c>
      <c r="T10">
        <f>T2+(U2*0)</f>
        <v>14.443181818181818</v>
      </c>
      <c r="U10">
        <f>T3+(U3*0)</f>
        <v>14.464566929133857</v>
      </c>
      <c r="V10">
        <f>V2+(W2*0)</f>
        <v>4.3295454545454541</v>
      </c>
      <c r="W10">
        <f>V3+(W3*0)</f>
        <v>4.1929133858267713</v>
      </c>
      <c r="X10">
        <f>X2+(Y2*0)</f>
        <v>34.295454545454547</v>
      </c>
      <c r="Y10">
        <f>X3+(Y3*0)</f>
        <v>30.5748031496063</v>
      </c>
      <c r="Z10">
        <f>Z2+(AA2*0)</f>
        <v>6.3068181818181817</v>
      </c>
      <c r="AA10">
        <f>Z3+(AA3*0)</f>
        <v>6.3346456692913389</v>
      </c>
    </row>
    <row r="11" spans="1:33" x14ac:dyDescent="0.25">
      <c r="A11">
        <v>75</v>
      </c>
      <c r="D11">
        <f>D2+(E2*0.675)</f>
        <v>5.5289434214518272</v>
      </c>
      <c r="E11">
        <f>D3+(E3*0.675)</f>
        <v>5.5429617276327559</v>
      </c>
      <c r="F11">
        <f>F2+(G2*0.675)</f>
        <v>17.322446839212628</v>
      </c>
      <c r="G11">
        <f>F3+(G3*0.675)</f>
        <v>16.563401615465995</v>
      </c>
      <c r="H11">
        <f>H2+(I2*0.675)</f>
        <v>25.41781831795824</v>
      </c>
      <c r="I11">
        <f>H3+(I3*0.675)</f>
        <v>25.371970278127613</v>
      </c>
      <c r="J11">
        <f>J2+(K2*0.675)</f>
        <v>15.382132822897541</v>
      </c>
      <c r="K11">
        <f>J3+(K3*0.675)</f>
        <v>14.656918635161997</v>
      </c>
      <c r="L11">
        <f>L2+(M2*0.675)</f>
        <v>7.4487986461511309</v>
      </c>
      <c r="M11">
        <f>L3+(M3*0.675)</f>
        <v>7.3912563747493953</v>
      </c>
      <c r="N11">
        <f>N2+(O2*0.675)</f>
        <v>81.047749177063167</v>
      </c>
      <c r="O11">
        <f>N3+(O3*0.675)</f>
        <v>82.448717409012545</v>
      </c>
      <c r="P11">
        <f>P2+(Q2*0.675)</f>
        <v>115.55821480165366</v>
      </c>
      <c r="Q11">
        <f>P3+(Q3*0.675)</f>
        <v>109.39701987209092</v>
      </c>
      <c r="R11">
        <f>R2+(S2*0.675)</f>
        <v>7.8953758229777984</v>
      </c>
      <c r="S11">
        <f>R3+(S3*0.675)</f>
        <v>7.7828925254309418</v>
      </c>
      <c r="T11">
        <f>T2+(U2*0.675)</f>
        <v>19.629326667992046</v>
      </c>
      <c r="U11">
        <f>T3+(U3*0.675)</f>
        <v>19.426450054446661</v>
      </c>
      <c r="V11">
        <f>V2+(W2*0.675)</f>
        <v>5.0215673108535848</v>
      </c>
      <c r="W11">
        <f>V3+(W3*0.675)</f>
        <v>4.8713028791900861</v>
      </c>
      <c r="X11">
        <f>X2+(Y2*0.675)</f>
        <v>48.264897273538907</v>
      </c>
      <c r="Y11">
        <f>X3+(Y3*0.675)</f>
        <v>43.408581937177686</v>
      </c>
      <c r="Z11">
        <f>Z2+(AA2*0.675)</f>
        <v>7.5236183764097158</v>
      </c>
      <c r="AA11">
        <f>Z3+(AA3*0.675)</f>
        <v>7.6689163923483283</v>
      </c>
    </row>
    <row r="12" spans="1:33" x14ac:dyDescent="0.25">
      <c r="A12">
        <v>90</v>
      </c>
      <c r="D12">
        <f>D2+(E2*1.282)</f>
        <v>6.0965703877863522</v>
      </c>
      <c r="E12">
        <f>D3+(E3*1.282)</f>
        <v>6.1091136858885919</v>
      </c>
      <c r="F12">
        <f>F2+(G2*1.282)</f>
        <v>20.432814185397508</v>
      </c>
      <c r="G12">
        <f>F3+(G3*1.282)</f>
        <v>19.049124183382684</v>
      </c>
      <c r="H12">
        <f>H2+(I2*1.282)</f>
        <v>32.640178305703316</v>
      </c>
      <c r="I12">
        <f>H3+(I3*1.282)</f>
        <v>31.795940144217774</v>
      </c>
      <c r="J12">
        <f>J2+(K2*1.282)</f>
        <v>16.921375362761093</v>
      </c>
      <c r="K12">
        <f>J3+(K3*1.282)</f>
        <v>16.00884281907571</v>
      </c>
      <c r="L12">
        <f>L2+(M2*1.282)</f>
        <v>8.2611391929997637</v>
      </c>
      <c r="M12">
        <f>L3+(M3*1.282)</f>
        <v>8.1042171525044964</v>
      </c>
      <c r="N12">
        <f>N2+(O2*1.282)</f>
        <v>98.779526450497627</v>
      </c>
      <c r="O12">
        <f>N3+(O3*1.282)</f>
        <v>99.431880737602441</v>
      </c>
      <c r="P12">
        <f>P2+(Q2*1.282)</f>
        <v>130.0498074253091</v>
      </c>
      <c r="Q12">
        <f>P3+(Q3*1.282)</f>
        <v>124.96356247832733</v>
      </c>
      <c r="R12">
        <f>R2+(S2*1.282)</f>
        <v>8.9253656371222778</v>
      </c>
      <c r="S12">
        <f>R3+(S3*1.282)</f>
        <v>8.6745565895073007</v>
      </c>
      <c r="T12">
        <f>T2+(U2*1.282)</f>
        <v>24.293015444043618</v>
      </c>
      <c r="U12">
        <f>T3+(U3*1.282)</f>
        <v>23.888469398246468</v>
      </c>
      <c r="V12">
        <f>V2+(W2*1.282)</f>
        <v>5.6438743727484511</v>
      </c>
      <c r="W12">
        <f>V3+(W3*1.282)</f>
        <v>5.4813509124812443</v>
      </c>
      <c r="X12">
        <f>X2+(Y2*1.282)</f>
        <v>60.827047993460688</v>
      </c>
      <c r="Y12">
        <f>X3+(Y3*1.282)</f>
        <v>54.949476343186319</v>
      </c>
      <c r="Z12">
        <f>Z2+(AA2*1.282)</f>
        <v>8.6178372180646203</v>
      </c>
      <c r="AA12">
        <f>Z3+(AA3*1.282)</f>
        <v>8.868771694415873</v>
      </c>
    </row>
    <row r="13" spans="1:33" x14ac:dyDescent="0.25">
      <c r="A13">
        <v>95</v>
      </c>
      <c r="D13">
        <f>D2+(E2*1.645)</f>
        <v>6.4360244055448899</v>
      </c>
      <c r="E13">
        <f>D3+(E3*1.645)</f>
        <v>6.4476856147961179</v>
      </c>
      <c r="F13">
        <f>F2+(G2*1.645)</f>
        <v>22.292885596707411</v>
      </c>
      <c r="G13">
        <f>F3+(G3*1.645)</f>
        <v>20.535643610324623</v>
      </c>
      <c r="H13">
        <f>H2+(I2*1.645)</f>
        <v>36.959316156694186</v>
      </c>
      <c r="I13">
        <f>H3+(I3*1.645)</f>
        <v>35.63762228818932</v>
      </c>
      <c r="J13">
        <f>J2+(K2*1.645)</f>
        <v>17.841877903074881</v>
      </c>
      <c r="K13">
        <f>J3+(K3*1.645)</f>
        <v>16.817324662174023</v>
      </c>
      <c r="L13">
        <f>L2+(M2*1.645)</f>
        <v>8.7469375760410379</v>
      </c>
      <c r="M13">
        <f>L3+(M3*1.645)</f>
        <v>8.5305841415079602</v>
      </c>
      <c r="N13">
        <f>N2+(O2*1.645)</f>
        <v>109.38353823016271</v>
      </c>
      <c r="O13">
        <f>N3+(O3*1.645)</f>
        <v>109.58820411203098</v>
      </c>
      <c r="P13">
        <f>P2+(Q2*1.645)</f>
        <v>138.71611405197618</v>
      </c>
      <c r="Q13">
        <f>P3+(Q3*1.645)</f>
        <v>134.27271398749343</v>
      </c>
      <c r="R13">
        <f>R2+(S2*1.645)</f>
        <v>9.5413233019236721</v>
      </c>
      <c r="S13">
        <f>R3+(S3*1.645)</f>
        <v>9.2077922653882194</v>
      </c>
      <c r="T13">
        <f>T2+(U2*1.645)</f>
        <v>27.08200889660823</v>
      </c>
      <c r="U13">
        <f>T3+(U3*1.645)</f>
        <v>26.556859878970243</v>
      </c>
      <c r="V13">
        <f>V2+(W2*1.645)</f>
        <v>6.0160283488074899</v>
      </c>
      <c r="W13">
        <f>V3+(W3*1.645)</f>
        <v>5.8461737066899602</v>
      </c>
      <c r="X13">
        <f>X2+(Y2*1.645)</f>
        <v>68.339503860563838</v>
      </c>
      <c r="Y13">
        <f>X3+(Y3*1.645)</f>
        <v>61.851197380058039</v>
      </c>
      <c r="Z13">
        <f>Z2+(AA2*1.645)</f>
        <v>9.2722053227116241</v>
      </c>
      <c r="AA13">
        <f>Z3+(AA3*1.645)</f>
        <v>9.5863128388154095</v>
      </c>
    </row>
    <row r="14" spans="1:33" x14ac:dyDescent="0.25">
      <c r="A14">
        <v>25</v>
      </c>
      <c r="D14">
        <f>D2+(E2*-0.675)</f>
        <v>4.2665111240027178</v>
      </c>
      <c r="E14">
        <f>D3+(E3*-0.675)</f>
        <v>4.2838099259105515</v>
      </c>
      <c r="F14">
        <f>$F$2+($G$2*-0.675)</f>
        <v>10.404825888060097</v>
      </c>
      <c r="G14">
        <f>$F$3+($G$3*-0.675)</f>
        <v>11.035023581384397</v>
      </c>
      <c r="H14">
        <f>H2+(I2*-0.675)</f>
        <v>9.3549089547690336</v>
      </c>
      <c r="I14">
        <f>H3+(I3*-0.675)</f>
        <v>11.084722635258219</v>
      </c>
      <c r="J14">
        <f>J2+(K2*-0.675)</f>
        <v>11.958776268011549</v>
      </c>
      <c r="K14">
        <f>J3+(K3*-0.675)</f>
        <v>11.650167979011233</v>
      </c>
      <c r="L14">
        <f>L2+(M2*-0.675)</f>
        <v>5.6421104447579609</v>
      </c>
      <c r="M14">
        <f>L3+(M3*-0.675)</f>
        <v>5.8055940189513917</v>
      </c>
      <c r="N14">
        <f>N2+(O2*-0.675)</f>
        <v>41.611341732027732</v>
      </c>
      <c r="O14">
        <f>N3+(O3*-0.675)</f>
        <v>44.677266842955959</v>
      </c>
      <c r="P14">
        <f>P2+(Q2*-0.675)</f>
        <v>83.328148834709964</v>
      </c>
      <c r="Q14">
        <f>P3+(Q3*-0.675)</f>
        <v>74.77620847436576</v>
      </c>
      <c r="R14">
        <f>R2+(S2*-0.675)</f>
        <v>5.6046241770222016</v>
      </c>
      <c r="S14">
        <f>R3+(S3*-0.675)</f>
        <v>5.7997846399233897</v>
      </c>
      <c r="T14">
        <f>T2+(U2*-0.675)</f>
        <v>9.2570369683715885</v>
      </c>
      <c r="U14">
        <f>T3+(U3*-0.675)</f>
        <v>9.5026838038210553</v>
      </c>
      <c r="V14">
        <f>V2+(W2*-0.675)</f>
        <v>3.637523598237324</v>
      </c>
      <c r="W14">
        <f>V3+(W3*-0.675)</f>
        <v>3.5145238924634565</v>
      </c>
      <c r="X14">
        <f>X2+(Y2*-0.675)</f>
        <v>20.326011817370187</v>
      </c>
      <c r="Y14">
        <f>X3+(Y3*-0.675)</f>
        <v>17.741024362034917</v>
      </c>
      <c r="Z14">
        <f>Z2+(AA2*-0.675)</f>
        <v>5.0900179872266476</v>
      </c>
      <c r="AA14">
        <f>Z3+(AA3*-0.675)</f>
        <v>5.0003749462343494</v>
      </c>
    </row>
    <row r="15" spans="1:33" x14ac:dyDescent="0.25">
      <c r="A15">
        <v>10</v>
      </c>
      <c r="D15">
        <f>D2+(E2*-1.282)</f>
        <v>3.6988841576681928</v>
      </c>
      <c r="E15">
        <f>D3+(E3*-1.282)</f>
        <v>3.7176579676547155</v>
      </c>
      <c r="F15">
        <f>$F$2+($G$2*-1.282)</f>
        <v>7.294458541875219</v>
      </c>
      <c r="G15">
        <f>$F$3+($G$3*1.282)</f>
        <v>19.049124183382684</v>
      </c>
      <c r="H15">
        <f>H2+(I2*-1.282)</f>
        <v>2.1325489670239612</v>
      </c>
      <c r="I15">
        <f>H3+(I3*1.282)</f>
        <v>31.795940144217774</v>
      </c>
      <c r="J15">
        <f>J2+(K2*-1.282)</f>
        <v>10.419533728147996</v>
      </c>
      <c r="K15">
        <f>J3+(K3*-1.282)</f>
        <v>10.29824379509752</v>
      </c>
      <c r="L15">
        <f>L2+(M2*-1.282)</f>
        <v>4.829769897909328</v>
      </c>
      <c r="M15">
        <f>L3+(M3*-1.282)</f>
        <v>5.0926332411962898</v>
      </c>
      <c r="N15">
        <f>N2+(O2*-1.282)</f>
        <v>23.879564458593279</v>
      </c>
      <c r="O15">
        <f>N3+(O3*-1.282)</f>
        <v>27.694103514366063</v>
      </c>
      <c r="P15">
        <f>P2+(Q2*-1.282)</f>
        <v>68.836556211054543</v>
      </c>
      <c r="Q15">
        <f>P3+(Q3*-1.282)</f>
        <v>59.209665868129342</v>
      </c>
      <c r="R15">
        <f>R2+(S2*-1.282)</f>
        <v>4.5746343628777222</v>
      </c>
      <c r="S15">
        <f>R3+(S3*-1.282)</f>
        <v>4.9081205758470308</v>
      </c>
      <c r="T15">
        <f>T2+(U2*-1.282)</f>
        <v>4.5933481923200183</v>
      </c>
      <c r="U15">
        <f>T3+(U3*-1.282)</f>
        <v>5.0406644600212474</v>
      </c>
      <c r="V15">
        <f>V2+(W2*-1.282)</f>
        <v>3.0152165363424572</v>
      </c>
      <c r="W15">
        <f>V3+(W3*-1.282)</f>
        <v>2.9044758591722983</v>
      </c>
      <c r="X15">
        <f>X2+(Y2*-1.282)</f>
        <v>7.7638610974484052</v>
      </c>
      <c r="Y15">
        <f>X3+(Y3*-1.282)</f>
        <v>6.2001299560262844</v>
      </c>
      <c r="Z15">
        <f>Z2+(AA2*-1.282)</f>
        <v>3.9957991455717425</v>
      </c>
      <c r="AA15">
        <f>Z3+(AA3*-1.282)</f>
        <v>3.8005196441668052</v>
      </c>
    </row>
    <row r="18" spans="1:20" ht="90" x14ac:dyDescent="0.25">
      <c r="A18" s="2" t="s">
        <v>0</v>
      </c>
      <c r="B18" s="2" t="s">
        <v>3</v>
      </c>
      <c r="C18" s="2" t="s">
        <v>2</v>
      </c>
      <c r="D18" s="2" t="s">
        <v>1</v>
      </c>
      <c r="E18" s="2" t="s">
        <v>4</v>
      </c>
      <c r="F18" s="1" t="s">
        <v>7</v>
      </c>
      <c r="G18" s="1" t="s">
        <v>8</v>
      </c>
      <c r="H18" s="1" t="s">
        <v>9</v>
      </c>
      <c r="I18" s="1" t="s">
        <v>10</v>
      </c>
      <c r="J18" s="1" t="s">
        <v>11</v>
      </c>
      <c r="K18" s="1" t="s">
        <v>12</v>
      </c>
      <c r="L18" s="1" t="s">
        <v>13</v>
      </c>
      <c r="M18" s="1" t="s">
        <v>14</v>
      </c>
      <c r="N18" s="1" t="s">
        <v>15</v>
      </c>
      <c r="O18" s="1" t="s">
        <v>16</v>
      </c>
      <c r="P18" s="1" t="s">
        <v>17</v>
      </c>
      <c r="Q18" s="1" t="s">
        <v>18</v>
      </c>
      <c r="R18" s="1"/>
      <c r="S18" s="1"/>
      <c r="T18" s="1"/>
    </row>
    <row r="19" spans="1:20" x14ac:dyDescent="0.25">
      <c r="A19">
        <v>3</v>
      </c>
      <c r="B19" t="s">
        <v>20</v>
      </c>
      <c r="C19">
        <v>79</v>
      </c>
      <c r="D19">
        <v>26</v>
      </c>
      <c r="E19">
        <v>30</v>
      </c>
      <c r="F19">
        <v>1</v>
      </c>
      <c r="G19">
        <v>16</v>
      </c>
      <c r="H19">
        <v>19</v>
      </c>
      <c r="I19">
        <v>15</v>
      </c>
      <c r="J19">
        <v>3</v>
      </c>
      <c r="K19">
        <v>6</v>
      </c>
      <c r="L19">
        <v>4</v>
      </c>
      <c r="M19">
        <v>3</v>
      </c>
      <c r="N19">
        <v>64</v>
      </c>
      <c r="O19">
        <v>16</v>
      </c>
      <c r="P19">
        <v>16</v>
      </c>
      <c r="Q19">
        <v>7</v>
      </c>
    </row>
    <row r="20" spans="1:20" x14ac:dyDescent="0.25">
      <c r="A20">
        <v>26</v>
      </c>
      <c r="B20" t="s">
        <v>19</v>
      </c>
      <c r="C20">
        <v>79</v>
      </c>
      <c r="D20">
        <v>24</v>
      </c>
      <c r="E20">
        <v>26</v>
      </c>
      <c r="F20">
        <v>14</v>
      </c>
      <c r="G20">
        <v>8</v>
      </c>
      <c r="H20">
        <v>7</v>
      </c>
      <c r="I20">
        <v>1</v>
      </c>
      <c r="J20">
        <v>3</v>
      </c>
      <c r="K20">
        <v>5</v>
      </c>
      <c r="L20">
        <v>3</v>
      </c>
      <c r="M20">
        <v>4</v>
      </c>
      <c r="N20">
        <v>32</v>
      </c>
      <c r="O20">
        <v>-6</v>
      </c>
      <c r="P20">
        <v>-5</v>
      </c>
      <c r="Q20">
        <v>6</v>
      </c>
    </row>
    <row r="21" spans="1:20" x14ac:dyDescent="0.25">
      <c r="A21">
        <v>29</v>
      </c>
      <c r="B21" t="s">
        <v>20</v>
      </c>
      <c r="C21">
        <v>86</v>
      </c>
      <c r="D21">
        <v>26</v>
      </c>
      <c r="E21">
        <v>29</v>
      </c>
      <c r="F21">
        <v>0</v>
      </c>
      <c r="G21">
        <v>10</v>
      </c>
      <c r="H21">
        <v>7</v>
      </c>
      <c r="I21">
        <v>10</v>
      </c>
      <c r="J21">
        <v>5</v>
      </c>
      <c r="K21">
        <v>6</v>
      </c>
      <c r="L21">
        <v>3</v>
      </c>
      <c r="M21">
        <v>5</v>
      </c>
      <c r="N21">
        <v>88</v>
      </c>
      <c r="O21">
        <v>36</v>
      </c>
      <c r="P21">
        <v>58</v>
      </c>
      <c r="Q21">
        <v>6</v>
      </c>
    </row>
    <row r="23" spans="1:20" x14ac:dyDescent="0.25">
      <c r="A23" t="s">
        <v>97</v>
      </c>
    </row>
    <row r="24" spans="1:20" ht="90" x14ac:dyDescent="0.25">
      <c r="A24" s="2" t="s">
        <v>0</v>
      </c>
      <c r="B24" s="2" t="s">
        <v>3</v>
      </c>
      <c r="C24" s="2" t="s">
        <v>2</v>
      </c>
      <c r="D24" s="2" t="s">
        <v>1</v>
      </c>
      <c r="E24" s="2" t="s">
        <v>4</v>
      </c>
      <c r="F24" s="1" t="s">
        <v>14</v>
      </c>
      <c r="G24" s="1" t="s">
        <v>10</v>
      </c>
      <c r="H24" s="1" t="s">
        <v>7</v>
      </c>
      <c r="I24" s="1" t="s">
        <v>8</v>
      </c>
      <c r="J24" s="1" t="s">
        <v>18</v>
      </c>
      <c r="K24" s="1" t="s">
        <v>16</v>
      </c>
      <c r="L24" s="1" t="s">
        <v>15</v>
      </c>
      <c r="M24" s="1" t="s">
        <v>98</v>
      </c>
      <c r="N24" s="1" t="s">
        <v>99</v>
      </c>
      <c r="O24" s="1" t="s">
        <v>13</v>
      </c>
      <c r="P24" s="1" t="s">
        <v>17</v>
      </c>
      <c r="Q24" s="1" t="s">
        <v>12</v>
      </c>
      <c r="R24" s="12" t="s">
        <v>100</v>
      </c>
      <c r="S24" s="12" t="s">
        <v>102</v>
      </c>
      <c r="T24" s="12" t="s">
        <v>104</v>
      </c>
    </row>
    <row r="25" spans="1:20" x14ac:dyDescent="0.25">
      <c r="A25">
        <v>3</v>
      </c>
      <c r="B25" t="s">
        <v>20</v>
      </c>
      <c r="C25">
        <v>79</v>
      </c>
      <c r="D25">
        <v>26</v>
      </c>
      <c r="E25">
        <v>30</v>
      </c>
      <c r="F25">
        <v>3</v>
      </c>
      <c r="G25">
        <v>15</v>
      </c>
      <c r="H25">
        <v>1</v>
      </c>
      <c r="I25">
        <v>16</v>
      </c>
      <c r="J25">
        <v>7</v>
      </c>
      <c r="K25">
        <v>16</v>
      </c>
      <c r="L25">
        <v>64</v>
      </c>
      <c r="M25">
        <v>3</v>
      </c>
      <c r="N25">
        <v>19</v>
      </c>
      <c r="O25">
        <v>4</v>
      </c>
      <c r="P25">
        <v>16</v>
      </c>
      <c r="Q25">
        <v>6</v>
      </c>
    </row>
    <row r="26" spans="1:20" x14ac:dyDescent="0.25">
      <c r="A26">
        <v>26</v>
      </c>
      <c r="B26" t="s">
        <v>19</v>
      </c>
      <c r="C26">
        <v>79</v>
      </c>
      <c r="D26">
        <v>24</v>
      </c>
      <c r="E26">
        <v>26</v>
      </c>
      <c r="F26">
        <v>4</v>
      </c>
      <c r="G26">
        <v>1</v>
      </c>
      <c r="H26">
        <v>14</v>
      </c>
      <c r="I26">
        <v>12</v>
      </c>
      <c r="J26">
        <v>6</v>
      </c>
      <c r="K26">
        <v>-6</v>
      </c>
      <c r="L26">
        <v>32</v>
      </c>
      <c r="M26">
        <v>3</v>
      </c>
      <c r="N26">
        <v>7</v>
      </c>
      <c r="O26">
        <v>3</v>
      </c>
      <c r="P26">
        <v>-5</v>
      </c>
      <c r="Q26">
        <v>5</v>
      </c>
    </row>
    <row r="27" spans="1:20" x14ac:dyDescent="0.25">
      <c r="A27">
        <v>29</v>
      </c>
      <c r="B27" t="s">
        <v>20</v>
      </c>
      <c r="C27">
        <v>86</v>
      </c>
      <c r="D27">
        <v>26</v>
      </c>
      <c r="E27">
        <v>29</v>
      </c>
      <c r="F27">
        <v>5</v>
      </c>
      <c r="G27">
        <v>10</v>
      </c>
      <c r="H27">
        <v>0</v>
      </c>
      <c r="I27">
        <v>14</v>
      </c>
      <c r="J27">
        <v>6</v>
      </c>
      <c r="K27">
        <v>36</v>
      </c>
      <c r="L27">
        <v>88</v>
      </c>
      <c r="M27">
        <v>5</v>
      </c>
      <c r="N27">
        <v>7</v>
      </c>
      <c r="O27">
        <v>3</v>
      </c>
      <c r="P27">
        <v>58</v>
      </c>
      <c r="Q27">
        <v>6</v>
      </c>
    </row>
    <row r="28" spans="1:20" x14ac:dyDescent="0.25">
      <c r="A28" t="s">
        <v>107</v>
      </c>
      <c r="F28">
        <v>4.9050000000000002</v>
      </c>
      <c r="G28">
        <v>13.831</v>
      </c>
      <c r="H28">
        <v>17.806999999999999</v>
      </c>
      <c r="I28">
        <v>13.412000000000001</v>
      </c>
      <c r="J28">
        <v>6.5720000000000001</v>
      </c>
      <c r="K28">
        <v>62.445999999999998</v>
      </c>
      <c r="L28">
        <v>95.765000000000001</v>
      </c>
      <c r="M28">
        <v>6.7709999999999999</v>
      </c>
      <c r="N28">
        <v>14.454000000000001</v>
      </c>
      <c r="O28">
        <v>4.2610000000000001</v>
      </c>
      <c r="P28">
        <v>32.435000000000002</v>
      </c>
      <c r="Q28">
        <v>6.3209999999999997</v>
      </c>
    </row>
    <row r="29" spans="1:20" x14ac:dyDescent="0.25">
      <c r="A29" t="s">
        <v>108</v>
      </c>
      <c r="F29">
        <v>0.93400000000000005</v>
      </c>
      <c r="G29">
        <v>4.6100000000000003</v>
      </c>
      <c r="H29">
        <v>11.241</v>
      </c>
      <c r="I29">
        <v>2.3820000000000001</v>
      </c>
      <c r="J29">
        <v>1.256</v>
      </c>
      <c r="K29">
        <v>28.596</v>
      </c>
      <c r="L29">
        <v>24.76</v>
      </c>
      <c r="M29">
        <v>1.583</v>
      </c>
      <c r="N29">
        <v>7.5170000000000003</v>
      </c>
      <c r="O29">
        <v>1.0149999999999999</v>
      </c>
      <c r="P29">
        <v>19.853999999999999</v>
      </c>
      <c r="Q29">
        <v>1.89</v>
      </c>
    </row>
    <row r="30" spans="1:20" x14ac:dyDescent="0.25">
      <c r="A30" s="2" t="s">
        <v>0</v>
      </c>
    </row>
    <row r="31" spans="1:20" x14ac:dyDescent="0.25">
      <c r="A31">
        <v>3</v>
      </c>
      <c r="F31">
        <f>(F25-$F$28)/$F$29</f>
        <v>-2.0396145610278373</v>
      </c>
      <c r="G31">
        <f>(G25-$G$28)/$G$29</f>
        <v>0.25357917570498922</v>
      </c>
      <c r="H31">
        <f>(H25-$H$28)/$H$29</f>
        <v>-1.4951516768970732</v>
      </c>
      <c r="I31">
        <f>(I25-$I$28)/$I$29</f>
        <v>1.0864819479429046</v>
      </c>
      <c r="J31">
        <f>(J25-$J$28)/$J$29</f>
        <v>0.34076433121019101</v>
      </c>
      <c r="K31">
        <f>(K25-$K$28)/$K$29</f>
        <v>-1.6242131766680654</v>
      </c>
      <c r="L31">
        <f>(L25-$L$28)/$L$29</f>
        <v>-1.2829159935379644</v>
      </c>
      <c r="M31">
        <f>(M25-$M$28)/$M$29</f>
        <v>-2.3821857233101706</v>
      </c>
      <c r="N31">
        <f>(N25-$N$28)/$N$29</f>
        <v>0.60476253824664084</v>
      </c>
      <c r="O31">
        <f>(O25-$O$28)/$O$29</f>
        <v>-0.25714285714285728</v>
      </c>
      <c r="P31">
        <f>(P25-$P$28)/$P$29</f>
        <v>-0.82779288808300611</v>
      </c>
      <c r="Q31">
        <f>(Q25-$Q$28)/$Q$29</f>
        <v>-0.16984126984126971</v>
      </c>
      <c r="R31">
        <v>-0.29728919540996801</v>
      </c>
      <c r="S31">
        <v>-0.294751834856466</v>
      </c>
      <c r="T31">
        <v>-1.9128377881418299</v>
      </c>
    </row>
    <row r="32" spans="1:20" x14ac:dyDescent="0.25">
      <c r="A32">
        <v>26</v>
      </c>
      <c r="F32">
        <f t="shared" ref="F32:F33" si="0">(F26-$F$28)/$F$29</f>
        <v>-0.9689507494646683</v>
      </c>
      <c r="G32">
        <f t="shared" ref="G32:G33" si="1">(G26-$G$28)/$G$29</f>
        <v>-2.7832971800433834</v>
      </c>
      <c r="H32">
        <f t="shared" ref="H32:H33" si="2">(H26-$H$28)/$H$29</f>
        <v>-0.33867093674939941</v>
      </c>
      <c r="I32">
        <f t="shared" ref="I32:I33" si="3">(I26-$I$28)/$I$29</f>
        <v>-0.59277917716204898</v>
      </c>
      <c r="J32">
        <f t="shared" ref="J32:J33" si="4">(J26-$J$28)/$J$29</f>
        <v>-0.45541401273885357</v>
      </c>
      <c r="K32">
        <f t="shared" ref="K32:K33" si="5">(K26-$K$28)/$K$29</f>
        <v>-2.3935515456707233</v>
      </c>
      <c r="L32">
        <f t="shared" ref="L32:L33" si="6">(L26-$L$28)/$L$29</f>
        <v>-2.5753231017770597</v>
      </c>
      <c r="M32">
        <f t="shared" ref="M32:M33" si="7">(M26-$M$28)/$M$29</f>
        <v>-2.3821857233101706</v>
      </c>
      <c r="N32">
        <f t="shared" ref="N32:N33" si="8">(N26-$N$28)/$N$29</f>
        <v>-0.99161899694026878</v>
      </c>
      <c r="O32">
        <f t="shared" ref="O32:O33" si="9">(O26-$O$28)/$O$29</f>
        <v>-1.2423645320197048</v>
      </c>
      <c r="P32">
        <f t="shared" ref="P32:P33" si="10">(P26-$P$28)/$P$29</f>
        <v>-1.8855142540545988</v>
      </c>
      <c r="Q32">
        <f t="shared" ref="Q32:Q33" si="11">(Q26-$Q$28)/$Q$29</f>
        <v>-0.69894179894179886</v>
      </c>
      <c r="R32">
        <v>-0.20975861249147101</v>
      </c>
      <c r="S32">
        <v>-2.28771876605258</v>
      </c>
      <c r="T32">
        <v>-2.5805773021867999</v>
      </c>
    </row>
    <row r="33" spans="1:20" x14ac:dyDescent="0.25">
      <c r="A33">
        <v>29</v>
      </c>
      <c r="F33">
        <f t="shared" si="0"/>
        <v>0.1017130620985008</v>
      </c>
      <c r="G33">
        <f t="shared" si="1"/>
        <v>-0.83101952277657254</v>
      </c>
      <c r="H33">
        <f t="shared" si="2"/>
        <v>-1.5841117338315096</v>
      </c>
      <c r="I33">
        <f t="shared" si="3"/>
        <v>0.24685138539042786</v>
      </c>
      <c r="J33">
        <f t="shared" si="4"/>
        <v>-0.45541401273885357</v>
      </c>
      <c r="K33">
        <f t="shared" si="5"/>
        <v>-0.92481465939292207</v>
      </c>
      <c r="L33">
        <f t="shared" si="6"/>
        <v>-0.31361066235864299</v>
      </c>
      <c r="M33">
        <f t="shared" si="7"/>
        <v>-1.118761844598863</v>
      </c>
      <c r="N33">
        <f t="shared" si="8"/>
        <v>-0.99161899694026878</v>
      </c>
      <c r="O33">
        <f t="shared" si="9"/>
        <v>-1.2423645320197048</v>
      </c>
      <c r="P33">
        <f t="shared" si="10"/>
        <v>1.2876498438601793</v>
      </c>
      <c r="Q33">
        <f t="shared" si="11"/>
        <v>-0.16984126984126971</v>
      </c>
      <c r="R33">
        <v>-0.64751574244767895</v>
      </c>
      <c r="S33">
        <v>0.13735681972136901</v>
      </c>
      <c r="T33">
        <v>-1.3775991957895499</v>
      </c>
    </row>
    <row r="35" spans="1:20" x14ac:dyDescent="0.25">
      <c r="A35" s="12" t="s">
        <v>100</v>
      </c>
      <c r="B35" s="12" t="s">
        <v>101</v>
      </c>
      <c r="C35" s="12" t="s">
        <v>102</v>
      </c>
      <c r="D35" s="12" t="s">
        <v>103</v>
      </c>
      <c r="E35" s="12" t="s">
        <v>104</v>
      </c>
      <c r="F35" s="12" t="s">
        <v>105</v>
      </c>
      <c r="R35">
        <v>-1.1691169500364103</v>
      </c>
      <c r="S35">
        <v>-1.0961801546211405</v>
      </c>
      <c r="T35">
        <v>-0.31275686915146178</v>
      </c>
    </row>
    <row r="36" spans="1:20" x14ac:dyDescent="0.25">
      <c r="A36">
        <v>-1.1779660921244217</v>
      </c>
      <c r="B36">
        <v>0.97464603505467473</v>
      </c>
      <c r="C36">
        <v>-1.0195175439495445</v>
      </c>
      <c r="D36">
        <v>0.80956039188317086</v>
      </c>
      <c r="E36">
        <v>-0.32608810771569802</v>
      </c>
      <c r="F36">
        <v>1.060654084223299</v>
      </c>
      <c r="G36" t="s">
        <v>106</v>
      </c>
    </row>
    <row r="37" spans="1:20" x14ac:dyDescent="0.25">
      <c r="A37">
        <v>-1.1602678079483986</v>
      </c>
      <c r="B37">
        <v>0.91568284813292367</v>
      </c>
      <c r="C37">
        <v>-1.1728427652927365</v>
      </c>
      <c r="D37">
        <v>0.81444671587615358</v>
      </c>
      <c r="E37">
        <v>-0.29942563058722554</v>
      </c>
      <c r="F37">
        <v>0.88647871361902775</v>
      </c>
      <c r="G37" t="s">
        <v>107</v>
      </c>
    </row>
  </sheetData>
  <conditionalFormatting sqref="R31:R33">
    <cfRule type="cellIs" dxfId="5" priority="5" operator="lessThan">
      <formula>$R$35</formula>
    </cfRule>
    <cfRule type="cellIs" dxfId="4" priority="6" operator="greaterThan">
      <formula>$R$35</formula>
    </cfRule>
  </conditionalFormatting>
  <conditionalFormatting sqref="S31:S33">
    <cfRule type="cellIs" dxfId="3" priority="3" operator="lessThan">
      <formula>-1.075180973</formula>
    </cfRule>
    <cfRule type="cellIs" dxfId="2" priority="4" operator="greaterThan">
      <formula>$S$35</formula>
    </cfRule>
  </conditionalFormatting>
  <conditionalFormatting sqref="T31:T33">
    <cfRule type="cellIs" dxfId="1" priority="1" operator="lessThan">
      <formula>$T$35</formula>
    </cfRule>
    <cfRule type="cellIs" dxfId="0" priority="2" operator="greaterThan">
      <formula>$T$35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C30" sqref="C30"/>
    </sheetView>
  </sheetViews>
  <sheetFormatPr defaultColWidth="8.85546875" defaultRowHeight="15" x14ac:dyDescent="0.25"/>
  <sheetData>
    <row r="1" spans="1:17" s="1" customFormat="1" ht="72.75" customHeight="1" x14ac:dyDescent="0.25">
      <c r="A1" s="1" t="s">
        <v>54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</row>
    <row r="2" spans="1:17" x14ac:dyDescent="0.25">
      <c r="A2">
        <v>2</v>
      </c>
      <c r="B2" t="s">
        <v>20</v>
      </c>
      <c r="C2">
        <v>78</v>
      </c>
      <c r="D2">
        <v>26</v>
      </c>
      <c r="E2">
        <v>30</v>
      </c>
      <c r="F2">
        <v>6</v>
      </c>
      <c r="G2">
        <v>11</v>
      </c>
      <c r="H2">
        <v>5</v>
      </c>
      <c r="I2">
        <v>14</v>
      </c>
      <c r="J2">
        <v>7</v>
      </c>
      <c r="K2">
        <v>5</v>
      </c>
      <c r="L2">
        <v>4</v>
      </c>
      <c r="M2">
        <v>4</v>
      </c>
      <c r="N2">
        <v>64</v>
      </c>
      <c r="O2">
        <v>8</v>
      </c>
      <c r="P2">
        <v>17</v>
      </c>
      <c r="Q2">
        <v>5</v>
      </c>
    </row>
    <row r="3" spans="1:17" x14ac:dyDescent="0.25">
      <c r="A3">
        <v>3</v>
      </c>
      <c r="B3" t="s">
        <v>20</v>
      </c>
      <c r="C3">
        <v>79</v>
      </c>
      <c r="D3">
        <v>26</v>
      </c>
      <c r="E3">
        <v>30</v>
      </c>
      <c r="F3">
        <v>1</v>
      </c>
      <c r="G3">
        <v>16</v>
      </c>
      <c r="H3">
        <v>19</v>
      </c>
      <c r="I3">
        <v>15</v>
      </c>
      <c r="J3">
        <v>3</v>
      </c>
      <c r="K3">
        <v>6</v>
      </c>
      <c r="L3">
        <v>4</v>
      </c>
      <c r="M3">
        <v>3</v>
      </c>
      <c r="N3">
        <v>64</v>
      </c>
      <c r="O3">
        <v>16</v>
      </c>
      <c r="P3">
        <v>16</v>
      </c>
      <c r="Q3">
        <v>7</v>
      </c>
    </row>
    <row r="4" spans="1:17" x14ac:dyDescent="0.25">
      <c r="A4">
        <v>4</v>
      </c>
      <c r="B4" t="s">
        <v>20</v>
      </c>
      <c r="C4">
        <v>86</v>
      </c>
      <c r="D4">
        <v>22</v>
      </c>
      <c r="E4">
        <v>25</v>
      </c>
      <c r="F4">
        <v>1</v>
      </c>
      <c r="G4">
        <v>4</v>
      </c>
      <c r="H4">
        <v>3</v>
      </c>
      <c r="I4">
        <v>5</v>
      </c>
      <c r="J4">
        <v>4</v>
      </c>
      <c r="K4">
        <v>6</v>
      </c>
      <c r="L4">
        <v>4</v>
      </c>
      <c r="M4">
        <v>4</v>
      </c>
      <c r="N4">
        <v>64</v>
      </c>
      <c r="O4">
        <v>20</v>
      </c>
      <c r="P4">
        <v>15</v>
      </c>
      <c r="Q4">
        <v>6</v>
      </c>
    </row>
    <row r="5" spans="1:17" x14ac:dyDescent="0.25">
      <c r="A5">
        <v>5</v>
      </c>
      <c r="B5" t="s">
        <v>19</v>
      </c>
      <c r="C5">
        <v>85</v>
      </c>
      <c r="D5">
        <v>24</v>
      </c>
      <c r="E5">
        <v>27</v>
      </c>
      <c r="F5">
        <v>0</v>
      </c>
      <c r="G5">
        <v>5</v>
      </c>
      <c r="H5">
        <v>7</v>
      </c>
      <c r="I5">
        <v>6</v>
      </c>
      <c r="J5">
        <v>5</v>
      </c>
      <c r="K5">
        <v>5</v>
      </c>
      <c r="L5">
        <v>2</v>
      </c>
      <c r="M5">
        <v>52</v>
      </c>
      <c r="N5">
        <v>81</v>
      </c>
      <c r="O5">
        <v>52</v>
      </c>
      <c r="P5">
        <v>0</v>
      </c>
      <c r="Q5">
        <v>7</v>
      </c>
    </row>
    <row r="6" spans="1:17" x14ac:dyDescent="0.25">
      <c r="A6">
        <v>6</v>
      </c>
      <c r="B6" t="s">
        <v>20</v>
      </c>
      <c r="C6">
        <v>85</v>
      </c>
      <c r="D6">
        <v>27</v>
      </c>
      <c r="E6">
        <v>30</v>
      </c>
      <c r="F6">
        <v>25</v>
      </c>
      <c r="G6">
        <v>11</v>
      </c>
      <c r="H6">
        <v>14</v>
      </c>
      <c r="I6">
        <v>16</v>
      </c>
      <c r="J6">
        <v>6</v>
      </c>
      <c r="K6">
        <v>5</v>
      </c>
      <c r="L6">
        <v>5</v>
      </c>
      <c r="M6">
        <v>4</v>
      </c>
      <c r="N6">
        <v>80</v>
      </c>
      <c r="O6">
        <v>15</v>
      </c>
      <c r="P6">
        <v>19</v>
      </c>
      <c r="Q6">
        <v>6</v>
      </c>
    </row>
    <row r="7" spans="1:17" x14ac:dyDescent="0.25">
      <c r="A7">
        <v>8</v>
      </c>
      <c r="B7" t="s">
        <v>20</v>
      </c>
      <c r="C7">
        <v>85</v>
      </c>
      <c r="D7">
        <v>24</v>
      </c>
      <c r="E7">
        <v>28</v>
      </c>
      <c r="F7">
        <v>-1</v>
      </c>
      <c r="G7">
        <v>10</v>
      </c>
      <c r="H7">
        <v>3</v>
      </c>
      <c r="I7">
        <v>3</v>
      </c>
      <c r="J7">
        <v>4</v>
      </c>
      <c r="K7">
        <v>2</v>
      </c>
      <c r="L7">
        <v>3</v>
      </c>
      <c r="M7">
        <v>5</v>
      </c>
      <c r="N7">
        <v>72</v>
      </c>
      <c r="O7">
        <v>26</v>
      </c>
      <c r="P7">
        <v>9</v>
      </c>
      <c r="Q7">
        <v>6</v>
      </c>
    </row>
    <row r="8" spans="1:17" x14ac:dyDescent="0.25">
      <c r="A8">
        <v>9</v>
      </c>
      <c r="B8" t="s">
        <v>20</v>
      </c>
      <c r="C8">
        <v>81</v>
      </c>
      <c r="D8">
        <v>25</v>
      </c>
      <c r="E8">
        <v>30</v>
      </c>
      <c r="F8">
        <v>4</v>
      </c>
      <c r="G8">
        <v>14</v>
      </c>
      <c r="H8">
        <v>19</v>
      </c>
      <c r="I8">
        <v>11</v>
      </c>
      <c r="J8">
        <v>5</v>
      </c>
      <c r="K8">
        <v>6</v>
      </c>
      <c r="L8">
        <v>4</v>
      </c>
      <c r="M8">
        <v>4</v>
      </c>
      <c r="N8">
        <v>90</v>
      </c>
      <c r="O8">
        <v>36</v>
      </c>
      <c r="P8">
        <v>16</v>
      </c>
      <c r="Q8">
        <v>6</v>
      </c>
    </row>
    <row r="9" spans="1:17" x14ac:dyDescent="0.25">
      <c r="A9">
        <v>10</v>
      </c>
      <c r="B9" t="s">
        <v>20</v>
      </c>
      <c r="C9">
        <v>83</v>
      </c>
      <c r="D9">
        <v>24</v>
      </c>
      <c r="E9">
        <v>25</v>
      </c>
      <c r="F9">
        <v>-6</v>
      </c>
      <c r="G9">
        <v>4</v>
      </c>
      <c r="H9">
        <v>8</v>
      </c>
      <c r="I9">
        <v>2</v>
      </c>
      <c r="J9">
        <v>5</v>
      </c>
      <c r="K9">
        <v>5</v>
      </c>
      <c r="L9">
        <v>3</v>
      </c>
      <c r="M9">
        <v>4</v>
      </c>
      <c r="N9">
        <v>33</v>
      </c>
      <c r="O9">
        <v>4</v>
      </c>
      <c r="P9">
        <v>-2</v>
      </c>
      <c r="Q9">
        <v>0</v>
      </c>
    </row>
    <row r="10" spans="1:17" x14ac:dyDescent="0.25">
      <c r="A10">
        <v>11</v>
      </c>
      <c r="B10" t="s">
        <v>20</v>
      </c>
      <c r="C10">
        <v>79</v>
      </c>
      <c r="D10">
        <v>29</v>
      </c>
      <c r="E10">
        <v>27</v>
      </c>
      <c r="F10">
        <v>11</v>
      </c>
      <c r="G10">
        <v>8</v>
      </c>
      <c r="H10">
        <v>13</v>
      </c>
      <c r="I10">
        <v>10</v>
      </c>
      <c r="J10">
        <v>7</v>
      </c>
      <c r="K10">
        <v>7</v>
      </c>
      <c r="L10">
        <v>4</v>
      </c>
      <c r="M10">
        <v>4</v>
      </c>
      <c r="N10">
        <v>69</v>
      </c>
      <c r="O10">
        <v>20</v>
      </c>
      <c r="P10">
        <v>20</v>
      </c>
      <c r="Q10">
        <v>7</v>
      </c>
    </row>
    <row r="11" spans="1:17" x14ac:dyDescent="0.25">
      <c r="A11">
        <v>12</v>
      </c>
      <c r="B11" t="s">
        <v>20</v>
      </c>
      <c r="C11">
        <v>78</v>
      </c>
      <c r="D11">
        <v>22</v>
      </c>
      <c r="E11">
        <v>26</v>
      </c>
      <c r="F11">
        <v>6</v>
      </c>
      <c r="G11">
        <v>3</v>
      </c>
      <c r="H11">
        <v>14</v>
      </c>
      <c r="I11">
        <v>14</v>
      </c>
      <c r="J11">
        <v>5</v>
      </c>
      <c r="K11">
        <v>7</v>
      </c>
      <c r="L11">
        <v>4</v>
      </c>
      <c r="M11">
        <v>4</v>
      </c>
      <c r="N11">
        <v>64</v>
      </c>
      <c r="O11">
        <v>53</v>
      </c>
      <c r="P11">
        <v>17</v>
      </c>
      <c r="Q11">
        <v>6</v>
      </c>
    </row>
    <row r="12" spans="1:17" x14ac:dyDescent="0.25">
      <c r="A12">
        <v>13</v>
      </c>
      <c r="B12" t="s">
        <v>20</v>
      </c>
      <c r="C12">
        <v>85</v>
      </c>
      <c r="D12">
        <v>23</v>
      </c>
      <c r="E12">
        <v>25</v>
      </c>
      <c r="F12">
        <v>-2</v>
      </c>
      <c r="G12">
        <v>11</v>
      </c>
      <c r="H12">
        <v>19</v>
      </c>
      <c r="I12">
        <v>10</v>
      </c>
      <c r="J12">
        <v>5</v>
      </c>
      <c r="K12">
        <v>6</v>
      </c>
      <c r="L12">
        <v>4</v>
      </c>
      <c r="M12">
        <v>5</v>
      </c>
      <c r="N12">
        <v>72</v>
      </c>
      <c r="O12">
        <v>37</v>
      </c>
      <c r="P12">
        <v>2</v>
      </c>
      <c r="Q12">
        <v>6</v>
      </c>
    </row>
    <row r="13" spans="1:17" x14ac:dyDescent="0.25">
      <c r="A13">
        <v>14</v>
      </c>
      <c r="B13" t="s">
        <v>20</v>
      </c>
      <c r="C13">
        <v>79</v>
      </c>
      <c r="D13">
        <v>26</v>
      </c>
      <c r="E13">
        <v>30</v>
      </c>
      <c r="F13">
        <v>1</v>
      </c>
      <c r="G13">
        <v>12</v>
      </c>
      <c r="H13">
        <v>14</v>
      </c>
      <c r="I13">
        <v>14</v>
      </c>
      <c r="J13">
        <v>7</v>
      </c>
      <c r="K13">
        <v>6</v>
      </c>
      <c r="L13">
        <v>3</v>
      </c>
      <c r="M13">
        <v>4</v>
      </c>
      <c r="N13">
        <v>72</v>
      </c>
      <c r="O13">
        <v>24</v>
      </c>
      <c r="P13">
        <v>12</v>
      </c>
      <c r="Q13">
        <v>5</v>
      </c>
    </row>
    <row r="14" spans="1:17" x14ac:dyDescent="0.25">
      <c r="A14">
        <v>15</v>
      </c>
      <c r="B14" t="s">
        <v>20</v>
      </c>
      <c r="C14">
        <v>79</v>
      </c>
      <c r="D14">
        <v>14</v>
      </c>
      <c r="E14">
        <v>24</v>
      </c>
      <c r="F14">
        <v>11</v>
      </c>
      <c r="G14">
        <v>8</v>
      </c>
      <c r="H14">
        <v>5</v>
      </c>
      <c r="I14">
        <v>-1</v>
      </c>
      <c r="J14">
        <v>4</v>
      </c>
      <c r="K14">
        <v>4</v>
      </c>
      <c r="L14">
        <v>2</v>
      </c>
      <c r="M14">
        <v>2</v>
      </c>
      <c r="N14">
        <v>2</v>
      </c>
      <c r="O14">
        <v>42</v>
      </c>
      <c r="P14">
        <v>-3</v>
      </c>
      <c r="Q14">
        <v>2</v>
      </c>
    </row>
    <row r="15" spans="1:17" x14ac:dyDescent="0.25">
      <c r="A15">
        <v>16</v>
      </c>
      <c r="B15" t="s">
        <v>20</v>
      </c>
      <c r="C15">
        <v>70</v>
      </c>
      <c r="D15">
        <v>29</v>
      </c>
      <c r="E15">
        <v>30</v>
      </c>
      <c r="F15">
        <v>33</v>
      </c>
      <c r="G15">
        <v>16</v>
      </c>
      <c r="H15">
        <v>23</v>
      </c>
      <c r="I15">
        <v>22</v>
      </c>
      <c r="J15">
        <v>6</v>
      </c>
      <c r="K15">
        <v>7</v>
      </c>
      <c r="L15">
        <v>4</v>
      </c>
      <c r="M15">
        <v>6</v>
      </c>
      <c r="N15">
        <v>110</v>
      </c>
      <c r="O15">
        <v>37</v>
      </c>
      <c r="P15">
        <v>25</v>
      </c>
      <c r="Q15">
        <v>8</v>
      </c>
    </row>
    <row r="16" spans="1:17" x14ac:dyDescent="0.25">
      <c r="A16">
        <v>17</v>
      </c>
      <c r="B16" t="s">
        <v>20</v>
      </c>
      <c r="C16">
        <v>91</v>
      </c>
      <c r="D16">
        <v>25</v>
      </c>
      <c r="E16">
        <v>28</v>
      </c>
      <c r="F16">
        <v>5</v>
      </c>
      <c r="G16">
        <v>9</v>
      </c>
      <c r="H16">
        <v>5</v>
      </c>
      <c r="I16">
        <v>9</v>
      </c>
      <c r="J16">
        <v>4</v>
      </c>
      <c r="K16">
        <v>4</v>
      </c>
      <c r="L16">
        <v>3</v>
      </c>
      <c r="M16">
        <v>3</v>
      </c>
      <c r="N16">
        <v>42</v>
      </c>
      <c r="O16">
        <v>8</v>
      </c>
      <c r="P16">
        <v>11</v>
      </c>
      <c r="Q16">
        <v>6</v>
      </c>
    </row>
    <row r="17" spans="1:17" x14ac:dyDescent="0.25">
      <c r="A17">
        <v>18</v>
      </c>
      <c r="B17" t="s">
        <v>20</v>
      </c>
      <c r="C17">
        <v>70</v>
      </c>
      <c r="D17">
        <v>28</v>
      </c>
      <c r="E17">
        <v>30</v>
      </c>
      <c r="F17">
        <v>-6</v>
      </c>
      <c r="G17">
        <v>11</v>
      </c>
      <c r="H17">
        <v>11</v>
      </c>
      <c r="I17">
        <v>18</v>
      </c>
      <c r="J17">
        <v>6</v>
      </c>
      <c r="K17">
        <v>7</v>
      </c>
      <c r="L17">
        <v>5</v>
      </c>
      <c r="M17">
        <v>5</v>
      </c>
      <c r="N17">
        <v>101</v>
      </c>
      <c r="O17">
        <v>25</v>
      </c>
      <c r="P17">
        <v>25</v>
      </c>
      <c r="Q17">
        <v>5</v>
      </c>
    </row>
    <row r="18" spans="1:17" x14ac:dyDescent="0.25">
      <c r="A18">
        <v>19</v>
      </c>
      <c r="B18" t="s">
        <v>20</v>
      </c>
      <c r="C18">
        <v>87</v>
      </c>
      <c r="D18">
        <v>29</v>
      </c>
      <c r="E18">
        <v>29</v>
      </c>
      <c r="F18">
        <v>0</v>
      </c>
      <c r="G18">
        <v>10</v>
      </c>
      <c r="H18">
        <v>6</v>
      </c>
      <c r="I18">
        <v>17</v>
      </c>
      <c r="J18">
        <v>7</v>
      </c>
      <c r="K18">
        <v>6</v>
      </c>
      <c r="L18">
        <v>4</v>
      </c>
      <c r="M18">
        <v>4</v>
      </c>
      <c r="N18">
        <v>90</v>
      </c>
      <c r="O18">
        <v>44</v>
      </c>
      <c r="P18">
        <v>13</v>
      </c>
      <c r="Q18">
        <v>7</v>
      </c>
    </row>
    <row r="19" spans="1:17" x14ac:dyDescent="0.25">
      <c r="A19">
        <v>20</v>
      </c>
      <c r="B19" t="s">
        <v>20</v>
      </c>
      <c r="C19">
        <v>90</v>
      </c>
      <c r="D19">
        <v>18</v>
      </c>
      <c r="E19">
        <v>25</v>
      </c>
      <c r="F19">
        <v>5</v>
      </c>
      <c r="G19">
        <v>5</v>
      </c>
      <c r="I19">
        <v>7</v>
      </c>
      <c r="J19">
        <v>0</v>
      </c>
      <c r="L19">
        <v>3</v>
      </c>
      <c r="P19">
        <v>19</v>
      </c>
      <c r="Q19">
        <v>4</v>
      </c>
    </row>
    <row r="20" spans="1:17" x14ac:dyDescent="0.25">
      <c r="A20">
        <v>21</v>
      </c>
      <c r="B20" t="s">
        <v>19</v>
      </c>
      <c r="C20">
        <v>73</v>
      </c>
      <c r="D20">
        <v>29</v>
      </c>
      <c r="E20">
        <v>29</v>
      </c>
      <c r="F20">
        <v>19</v>
      </c>
      <c r="G20">
        <v>14</v>
      </c>
      <c r="H20">
        <v>28</v>
      </c>
      <c r="I20">
        <v>17</v>
      </c>
      <c r="J20">
        <v>4</v>
      </c>
      <c r="K20">
        <v>7</v>
      </c>
      <c r="L20">
        <v>4</v>
      </c>
      <c r="M20">
        <v>4</v>
      </c>
      <c r="N20">
        <v>110</v>
      </c>
      <c r="O20">
        <v>23</v>
      </c>
      <c r="P20">
        <v>20</v>
      </c>
      <c r="Q20">
        <v>8</v>
      </c>
    </row>
    <row r="21" spans="1:17" x14ac:dyDescent="0.25">
      <c r="A21">
        <v>22</v>
      </c>
      <c r="B21" t="s">
        <v>20</v>
      </c>
      <c r="C21">
        <v>77</v>
      </c>
      <c r="D21">
        <v>25</v>
      </c>
      <c r="E21">
        <v>30</v>
      </c>
      <c r="F21">
        <v>25</v>
      </c>
      <c r="G21">
        <v>9</v>
      </c>
      <c r="H21">
        <v>10</v>
      </c>
      <c r="I21">
        <v>8</v>
      </c>
      <c r="J21">
        <v>4</v>
      </c>
      <c r="K21">
        <v>6</v>
      </c>
      <c r="L21">
        <v>4</v>
      </c>
      <c r="M21">
        <v>4</v>
      </c>
      <c r="N21">
        <v>90</v>
      </c>
      <c r="O21">
        <v>16</v>
      </c>
      <c r="P21">
        <v>19</v>
      </c>
      <c r="Q21">
        <v>6</v>
      </c>
    </row>
    <row r="22" spans="1:17" x14ac:dyDescent="0.25">
      <c r="A22">
        <v>24</v>
      </c>
      <c r="B22" t="s">
        <v>20</v>
      </c>
      <c r="C22">
        <v>83</v>
      </c>
      <c r="D22">
        <v>26</v>
      </c>
      <c r="E22">
        <v>30</v>
      </c>
      <c r="F22">
        <v>18</v>
      </c>
      <c r="G22">
        <v>8</v>
      </c>
      <c r="H22">
        <v>10</v>
      </c>
      <c r="I22">
        <v>13</v>
      </c>
      <c r="J22">
        <v>4</v>
      </c>
      <c r="K22">
        <v>6</v>
      </c>
      <c r="L22">
        <v>2</v>
      </c>
      <c r="M22">
        <v>4</v>
      </c>
      <c r="N22">
        <v>64</v>
      </c>
      <c r="O22">
        <v>78</v>
      </c>
      <c r="P22">
        <v>31</v>
      </c>
      <c r="Q22">
        <v>2</v>
      </c>
    </row>
    <row r="23" spans="1:17" x14ac:dyDescent="0.25">
      <c r="A23">
        <v>25</v>
      </c>
      <c r="B23" t="s">
        <v>20</v>
      </c>
      <c r="C23">
        <v>86</v>
      </c>
      <c r="D23">
        <v>23</v>
      </c>
      <c r="E23">
        <v>30</v>
      </c>
      <c r="F23">
        <v>25</v>
      </c>
      <c r="G23">
        <v>11</v>
      </c>
      <c r="H23">
        <v>12</v>
      </c>
      <c r="I23">
        <v>17</v>
      </c>
      <c r="J23">
        <v>5</v>
      </c>
      <c r="K23">
        <v>4</v>
      </c>
      <c r="L23">
        <v>3</v>
      </c>
      <c r="M23">
        <v>5</v>
      </c>
      <c r="N23">
        <v>72</v>
      </c>
      <c r="O23">
        <v>98</v>
      </c>
      <c r="P23">
        <v>25</v>
      </c>
      <c r="Q23">
        <v>8</v>
      </c>
    </row>
    <row r="24" spans="1:17" x14ac:dyDescent="0.25">
      <c r="A24">
        <v>26</v>
      </c>
      <c r="B24" t="s">
        <v>19</v>
      </c>
      <c r="C24">
        <v>79</v>
      </c>
      <c r="D24">
        <v>24</v>
      </c>
      <c r="E24">
        <v>26</v>
      </c>
      <c r="F24">
        <v>14</v>
      </c>
      <c r="G24">
        <v>8</v>
      </c>
      <c r="H24">
        <v>7</v>
      </c>
      <c r="I24">
        <v>1</v>
      </c>
      <c r="J24">
        <v>3</v>
      </c>
      <c r="K24">
        <v>5</v>
      </c>
      <c r="L24">
        <v>3</v>
      </c>
      <c r="M24">
        <v>20</v>
      </c>
      <c r="N24">
        <v>32</v>
      </c>
      <c r="O24">
        <v>-6</v>
      </c>
      <c r="P24">
        <v>-5</v>
      </c>
      <c r="Q24">
        <v>6</v>
      </c>
    </row>
    <row r="25" spans="1:17" x14ac:dyDescent="0.25">
      <c r="A25">
        <v>27</v>
      </c>
      <c r="B25" t="s">
        <v>20</v>
      </c>
      <c r="C25">
        <v>92</v>
      </c>
      <c r="D25">
        <v>23</v>
      </c>
      <c r="E25">
        <v>27</v>
      </c>
      <c r="F25">
        <v>-3</v>
      </c>
      <c r="G25">
        <v>8</v>
      </c>
      <c r="H25">
        <v>3</v>
      </c>
      <c r="I25">
        <v>5</v>
      </c>
      <c r="J25">
        <v>4</v>
      </c>
      <c r="K25">
        <v>3</v>
      </c>
      <c r="L25">
        <v>3</v>
      </c>
      <c r="M25">
        <v>3</v>
      </c>
      <c r="N25">
        <v>27</v>
      </c>
      <c r="O25">
        <v>0</v>
      </c>
      <c r="P25">
        <v>3</v>
      </c>
      <c r="Q25">
        <v>4</v>
      </c>
    </row>
    <row r="26" spans="1:17" x14ac:dyDescent="0.25">
      <c r="A26">
        <v>28</v>
      </c>
      <c r="B26" t="s">
        <v>20</v>
      </c>
      <c r="C26">
        <v>86</v>
      </c>
      <c r="D26">
        <v>18</v>
      </c>
      <c r="E26">
        <v>29</v>
      </c>
      <c r="F26">
        <v>-2</v>
      </c>
      <c r="G26">
        <v>3</v>
      </c>
      <c r="H26">
        <v>4</v>
      </c>
      <c r="I26">
        <v>3</v>
      </c>
      <c r="J26">
        <v>0</v>
      </c>
      <c r="K26">
        <v>0</v>
      </c>
      <c r="L26">
        <v>2</v>
      </c>
      <c r="M26">
        <v>5</v>
      </c>
      <c r="N26">
        <v>22</v>
      </c>
      <c r="O26">
        <v>-11</v>
      </c>
      <c r="P26">
        <v>-4</v>
      </c>
      <c r="Q26">
        <v>4</v>
      </c>
    </row>
    <row r="27" spans="1:17" x14ac:dyDescent="0.25">
      <c r="A27">
        <v>29</v>
      </c>
      <c r="B27" t="s">
        <v>20</v>
      </c>
      <c r="C27">
        <v>86</v>
      </c>
      <c r="D27">
        <v>26</v>
      </c>
      <c r="E27">
        <v>29</v>
      </c>
      <c r="F27">
        <v>0</v>
      </c>
      <c r="G27">
        <v>10</v>
      </c>
      <c r="H27">
        <v>7</v>
      </c>
      <c r="I27">
        <v>10</v>
      </c>
      <c r="J27">
        <v>5</v>
      </c>
      <c r="K27">
        <v>6</v>
      </c>
      <c r="L27">
        <v>3</v>
      </c>
      <c r="M27">
        <v>5</v>
      </c>
      <c r="N27">
        <v>88</v>
      </c>
      <c r="O27">
        <v>36</v>
      </c>
      <c r="P27">
        <v>58</v>
      </c>
      <c r="Q27">
        <v>6</v>
      </c>
    </row>
    <row r="28" spans="1:17" x14ac:dyDescent="0.25">
      <c r="A28">
        <v>30</v>
      </c>
      <c r="B28" t="s">
        <v>19</v>
      </c>
      <c r="C28">
        <v>92</v>
      </c>
      <c r="D28">
        <v>23</v>
      </c>
      <c r="E28">
        <v>29</v>
      </c>
      <c r="F28">
        <v>2</v>
      </c>
      <c r="G28">
        <v>5</v>
      </c>
      <c r="H28">
        <v>6</v>
      </c>
      <c r="I28">
        <v>10</v>
      </c>
      <c r="J28">
        <v>0</v>
      </c>
      <c r="K28">
        <v>7</v>
      </c>
      <c r="L28">
        <v>3</v>
      </c>
      <c r="M28">
        <v>0</v>
      </c>
      <c r="N28">
        <v>49</v>
      </c>
      <c r="O28">
        <v>21</v>
      </c>
      <c r="P28">
        <v>22</v>
      </c>
      <c r="Q28">
        <v>5</v>
      </c>
    </row>
    <row r="29" spans="1:17" x14ac:dyDescent="0.25">
      <c r="A29">
        <v>31</v>
      </c>
      <c r="B29" t="s">
        <v>20</v>
      </c>
      <c r="C29">
        <v>83</v>
      </c>
      <c r="D29">
        <v>26</v>
      </c>
      <c r="E29">
        <v>28</v>
      </c>
      <c r="F29">
        <v>16</v>
      </c>
      <c r="G29">
        <v>9</v>
      </c>
      <c r="H29">
        <v>12</v>
      </c>
      <c r="I29">
        <v>13</v>
      </c>
      <c r="J29">
        <v>6</v>
      </c>
      <c r="K29">
        <v>8</v>
      </c>
      <c r="L29">
        <v>4</v>
      </c>
      <c r="M29">
        <v>5</v>
      </c>
      <c r="N29">
        <v>72</v>
      </c>
      <c r="O29">
        <v>15</v>
      </c>
      <c r="P29">
        <v>23</v>
      </c>
      <c r="Q29">
        <v>6</v>
      </c>
    </row>
    <row r="30" spans="1:17" x14ac:dyDescent="0.25">
      <c r="A30">
        <v>32</v>
      </c>
      <c r="B30" t="s">
        <v>20</v>
      </c>
      <c r="C30">
        <v>79</v>
      </c>
      <c r="D30">
        <v>28</v>
      </c>
      <c r="E30">
        <v>29</v>
      </c>
      <c r="F30">
        <v>-1</v>
      </c>
      <c r="G30">
        <v>12</v>
      </c>
      <c r="H30">
        <v>12</v>
      </c>
      <c r="I30">
        <v>10</v>
      </c>
      <c r="J30">
        <v>7</v>
      </c>
      <c r="K30">
        <v>7</v>
      </c>
      <c r="L30">
        <v>5</v>
      </c>
      <c r="M30">
        <v>4</v>
      </c>
      <c r="N30">
        <v>90</v>
      </c>
      <c r="O30">
        <v>45</v>
      </c>
      <c r="P30">
        <v>-1</v>
      </c>
      <c r="Q30">
        <v>6</v>
      </c>
    </row>
    <row r="31" spans="1:17" x14ac:dyDescent="0.25">
      <c r="A31">
        <v>33</v>
      </c>
      <c r="B31" t="s">
        <v>20</v>
      </c>
      <c r="C31">
        <v>89</v>
      </c>
      <c r="D31">
        <v>25</v>
      </c>
      <c r="E31">
        <v>29</v>
      </c>
      <c r="F31">
        <v>5</v>
      </c>
      <c r="G31">
        <v>7</v>
      </c>
      <c r="H31">
        <v>14</v>
      </c>
      <c r="I31">
        <v>9</v>
      </c>
      <c r="J31">
        <v>4</v>
      </c>
      <c r="K31">
        <v>6</v>
      </c>
      <c r="L31">
        <v>2</v>
      </c>
      <c r="M31">
        <v>3</v>
      </c>
      <c r="N31">
        <v>57</v>
      </c>
      <c r="O31">
        <v>23</v>
      </c>
      <c r="P31">
        <v>30</v>
      </c>
      <c r="Q31">
        <v>4</v>
      </c>
    </row>
    <row r="32" spans="1:17" x14ac:dyDescent="0.25">
      <c r="A32">
        <v>34</v>
      </c>
      <c r="B32" t="s">
        <v>20</v>
      </c>
      <c r="C32">
        <v>89</v>
      </c>
      <c r="D32">
        <v>28</v>
      </c>
      <c r="E32">
        <v>30</v>
      </c>
      <c r="F32">
        <v>23</v>
      </c>
      <c r="G32">
        <v>9</v>
      </c>
      <c r="H32">
        <v>19</v>
      </c>
      <c r="I32">
        <v>18</v>
      </c>
      <c r="J32">
        <v>7</v>
      </c>
      <c r="K32">
        <v>6</v>
      </c>
      <c r="L32">
        <v>4</v>
      </c>
      <c r="M32">
        <v>5</v>
      </c>
      <c r="N32">
        <v>100</v>
      </c>
      <c r="O32">
        <v>88</v>
      </c>
      <c r="P32">
        <v>24</v>
      </c>
      <c r="Q32">
        <v>7</v>
      </c>
    </row>
    <row r="33" spans="1:17" x14ac:dyDescent="0.25">
      <c r="A33">
        <v>35</v>
      </c>
      <c r="B33" t="s">
        <v>20</v>
      </c>
      <c r="C33">
        <v>78</v>
      </c>
      <c r="D33">
        <v>27</v>
      </c>
      <c r="E33">
        <v>30</v>
      </c>
      <c r="F33">
        <v>29</v>
      </c>
      <c r="G33">
        <v>8</v>
      </c>
      <c r="H33">
        <v>20</v>
      </c>
      <c r="I33">
        <v>9</v>
      </c>
      <c r="J33">
        <v>7</v>
      </c>
      <c r="K33">
        <v>10</v>
      </c>
      <c r="L33">
        <v>4</v>
      </c>
      <c r="M33">
        <v>6</v>
      </c>
      <c r="N33">
        <v>64</v>
      </c>
      <c r="O33">
        <v>69</v>
      </c>
      <c r="P33">
        <v>16</v>
      </c>
      <c r="Q33">
        <v>8</v>
      </c>
    </row>
    <row r="34" spans="1:17" x14ac:dyDescent="0.25">
      <c r="A34" t="s">
        <v>21</v>
      </c>
      <c r="F34">
        <f>AVERAGE(F2:F33)</f>
        <v>8.25</v>
      </c>
      <c r="G34">
        <f t="shared" ref="G34:Q34" si="0">AVERAGE(G2:G33)</f>
        <v>9.03125</v>
      </c>
      <c r="H34">
        <f t="shared" si="0"/>
        <v>11.35483870967742</v>
      </c>
      <c r="I34">
        <f t="shared" si="0"/>
        <v>10.46875</v>
      </c>
      <c r="J34">
        <f t="shared" si="0"/>
        <v>4.6875</v>
      </c>
      <c r="K34">
        <f t="shared" si="0"/>
        <v>5.645161290322581</v>
      </c>
      <c r="L34">
        <f t="shared" si="0"/>
        <v>3.46875</v>
      </c>
      <c r="M34">
        <f t="shared" si="0"/>
        <v>6.129032258064516</v>
      </c>
      <c r="N34">
        <f t="shared" si="0"/>
        <v>67.967741935483872</v>
      </c>
      <c r="O34">
        <f t="shared" si="0"/>
        <v>31.032258064516128</v>
      </c>
      <c r="P34">
        <f t="shared" si="0"/>
        <v>15.375</v>
      </c>
      <c r="Q34">
        <f t="shared" si="0"/>
        <v>5.59375</v>
      </c>
    </row>
    <row r="36" spans="1:17" s="1" customFormat="1" ht="72.75" customHeight="1" x14ac:dyDescent="0.25">
      <c r="A36" s="1" t="s">
        <v>53</v>
      </c>
      <c r="F36" s="1" t="s">
        <v>7</v>
      </c>
      <c r="G36" s="1" t="s">
        <v>8</v>
      </c>
      <c r="H36" s="1" t="s">
        <v>9</v>
      </c>
      <c r="I36" s="1" t="s">
        <v>10</v>
      </c>
      <c r="J36" s="1" t="s">
        <v>11</v>
      </c>
      <c r="K36" s="1" t="s">
        <v>12</v>
      </c>
      <c r="L36" s="1" t="s">
        <v>13</v>
      </c>
      <c r="M36" s="1" t="s">
        <v>14</v>
      </c>
      <c r="N36" s="1" t="s">
        <v>15</v>
      </c>
      <c r="O36" s="1" t="s">
        <v>16</v>
      </c>
      <c r="P36" s="1" t="s">
        <v>17</v>
      </c>
      <c r="Q36" s="1" t="s">
        <v>18</v>
      </c>
    </row>
    <row r="37" spans="1:17" x14ac:dyDescent="0.25">
      <c r="A37">
        <v>7</v>
      </c>
      <c r="B37" t="s">
        <v>20</v>
      </c>
      <c r="C37">
        <v>83</v>
      </c>
      <c r="D37">
        <v>18</v>
      </c>
      <c r="E37">
        <v>21</v>
      </c>
      <c r="F37">
        <v>6</v>
      </c>
      <c r="G37">
        <v>3</v>
      </c>
      <c r="H37">
        <v>9</v>
      </c>
      <c r="I37">
        <v>1</v>
      </c>
      <c r="J37">
        <v>5</v>
      </c>
      <c r="K37">
        <v>5</v>
      </c>
      <c r="L37">
        <v>3</v>
      </c>
      <c r="M37">
        <v>4</v>
      </c>
      <c r="N37">
        <v>49</v>
      </c>
      <c r="O37">
        <v>-2</v>
      </c>
      <c r="P37">
        <v>20</v>
      </c>
      <c r="Q37">
        <v>2</v>
      </c>
    </row>
    <row r="38" spans="1:17" x14ac:dyDescent="0.25">
      <c r="A38">
        <v>23</v>
      </c>
      <c r="B38" t="s">
        <v>20</v>
      </c>
      <c r="C38">
        <v>85</v>
      </c>
      <c r="D38">
        <v>20</v>
      </c>
      <c r="E38">
        <v>23</v>
      </c>
      <c r="F38">
        <v>3</v>
      </c>
      <c r="G38">
        <v>6</v>
      </c>
      <c r="H38">
        <v>13</v>
      </c>
      <c r="I38">
        <v>14</v>
      </c>
      <c r="J38">
        <v>5</v>
      </c>
      <c r="K38">
        <v>6</v>
      </c>
      <c r="L38">
        <v>3</v>
      </c>
      <c r="M38">
        <v>5</v>
      </c>
      <c r="N38">
        <v>63</v>
      </c>
      <c r="O38">
        <v>24</v>
      </c>
      <c r="P38">
        <v>5</v>
      </c>
      <c r="Q38">
        <v>6</v>
      </c>
    </row>
    <row r="39" spans="1:17" x14ac:dyDescent="0.25">
      <c r="A39" t="s">
        <v>21</v>
      </c>
      <c r="F39">
        <f t="shared" ref="F39:Q39" si="1">AVERAGE(F37:F38)</f>
        <v>4.5</v>
      </c>
      <c r="G39">
        <f t="shared" si="1"/>
        <v>4.5</v>
      </c>
      <c r="H39">
        <f t="shared" si="1"/>
        <v>11</v>
      </c>
      <c r="I39">
        <f t="shared" si="1"/>
        <v>7.5</v>
      </c>
      <c r="J39">
        <f t="shared" si="1"/>
        <v>5</v>
      </c>
      <c r="K39">
        <f t="shared" si="1"/>
        <v>5.5</v>
      </c>
      <c r="L39">
        <f t="shared" si="1"/>
        <v>3</v>
      </c>
      <c r="M39">
        <f t="shared" si="1"/>
        <v>4.5</v>
      </c>
      <c r="N39">
        <f t="shared" si="1"/>
        <v>56</v>
      </c>
      <c r="O39">
        <f t="shared" si="1"/>
        <v>11</v>
      </c>
      <c r="P39">
        <f t="shared" si="1"/>
        <v>12.5</v>
      </c>
      <c r="Q39">
        <f t="shared" si="1"/>
        <v>4</v>
      </c>
    </row>
    <row r="42" spans="1:17" s="1" customFormat="1" ht="72.75" customHeight="1" x14ac:dyDescent="0.25">
      <c r="A42" s="1" t="s">
        <v>52</v>
      </c>
      <c r="F42" s="1" t="s">
        <v>7</v>
      </c>
      <c r="G42" s="1" t="s">
        <v>8</v>
      </c>
      <c r="H42" s="1" t="s">
        <v>9</v>
      </c>
      <c r="I42" s="1" t="s">
        <v>10</v>
      </c>
      <c r="J42" s="1" t="s">
        <v>11</v>
      </c>
      <c r="K42" s="1" t="s">
        <v>12</v>
      </c>
      <c r="L42" s="1" t="s">
        <v>13</v>
      </c>
      <c r="M42" s="1" t="s">
        <v>14</v>
      </c>
      <c r="N42" s="1" t="s">
        <v>15</v>
      </c>
      <c r="O42" s="1" t="s">
        <v>16</v>
      </c>
      <c r="P42" s="1" t="s">
        <v>17</v>
      </c>
      <c r="Q42" s="1" t="s">
        <v>18</v>
      </c>
    </row>
    <row r="43" spans="1:17" x14ac:dyDescent="0.25">
      <c r="A43">
        <v>1</v>
      </c>
      <c r="B43" t="s">
        <v>19</v>
      </c>
      <c r="C43">
        <v>87</v>
      </c>
      <c r="D43">
        <v>12</v>
      </c>
      <c r="E43">
        <v>16</v>
      </c>
      <c r="F43">
        <v>3</v>
      </c>
      <c r="G43">
        <v>2</v>
      </c>
      <c r="H43">
        <v>1</v>
      </c>
      <c r="I43">
        <v>0</v>
      </c>
      <c r="J43">
        <v>3</v>
      </c>
      <c r="K43">
        <v>3</v>
      </c>
      <c r="L43">
        <v>2</v>
      </c>
      <c r="M43">
        <v>2</v>
      </c>
      <c r="N43">
        <v>25</v>
      </c>
      <c r="O43">
        <v>18</v>
      </c>
      <c r="P43">
        <v>-3</v>
      </c>
      <c r="Q43">
        <v>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MoCA</vt:lpstr>
      <vt:lpstr>Percentile</vt:lpstr>
      <vt:lpstr>MMSE - Severity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Avital Sternin</dc:creator>
  <cp:lastModifiedBy>Avital Sternin</cp:lastModifiedBy>
  <dcterms:created xsi:type="dcterms:W3CDTF">2018-02-09T14:59:20Z</dcterms:created>
  <dcterms:modified xsi:type="dcterms:W3CDTF">2018-04-13T17:47:11Z</dcterms:modified>
</cp:coreProperties>
</file>