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sternin/Documents/PhDProject.git/Music and Memory - Lucy/PilotTest/Modified Lyrics/"/>
    </mc:Choice>
  </mc:AlternateContent>
  <bookViews>
    <workbookView xWindow="41620" yWindow="480" windowWidth="39300" windowHeight="19420" tabRatio="337" activeTab="2"/>
  </bookViews>
  <sheets>
    <sheet name="Line Modifications" sheetId="14" r:id="rId1"/>
    <sheet name="Final Mods-Group A" sheetId="15" r:id="rId2"/>
    <sheet name="Final Mods -Group B" sheetId="16" r:id="rId3"/>
    <sheet name="People Like you" sheetId="3" r:id="rId4"/>
    <sheet name="20th Century" sheetId="4" r:id="rId5"/>
    <sheet name="Big in the City" sheetId="5" r:id="rId6"/>
    <sheet name="Americans" sheetId="1" r:id="rId7"/>
    <sheet name="Sold" sheetId="6" r:id="rId8"/>
    <sheet name="Stones in your Pocket" sheetId="7" r:id="rId9"/>
    <sheet name="Superman" sheetId="8" r:id="rId10"/>
    <sheet name="Notting Hill" sheetId="2" r:id="rId11"/>
    <sheet name="Take off not Landing" sheetId="9" r:id="rId12"/>
    <sheet name="Thinking about you" sheetId="10" r:id="rId13"/>
    <sheet name="Waving not Drowning" sheetId="11" r:id="rId14"/>
    <sheet name="Yeah Yeah" sheetId="12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6" l="1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E8" i="16"/>
  <c r="D8" i="16"/>
  <c r="E7" i="16"/>
  <c r="D7" i="16"/>
  <c r="E6" i="16"/>
  <c r="D6" i="16"/>
  <c r="E5" i="16"/>
  <c r="D5" i="16"/>
  <c r="E4" i="16"/>
  <c r="D4" i="16"/>
  <c r="E3" i="16"/>
  <c r="D3" i="16"/>
  <c r="E2" i="16"/>
  <c r="D2" i="16"/>
  <c r="G23" i="15"/>
  <c r="E16" i="15"/>
  <c r="D16" i="15"/>
  <c r="E8" i="15"/>
  <c r="D8" i="15"/>
  <c r="E6" i="15"/>
  <c r="D6" i="15"/>
  <c r="E3" i="15"/>
  <c r="D3" i="15"/>
  <c r="E2" i="15"/>
  <c r="D2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7" i="15"/>
  <c r="D7" i="15"/>
  <c r="E5" i="15"/>
  <c r="D5" i="15"/>
  <c r="E4" i="15"/>
  <c r="D4" i="15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I3" i="12"/>
  <c r="J3" i="12"/>
  <c r="I4" i="12"/>
  <c r="J4" i="12"/>
  <c r="I5" i="12"/>
  <c r="J5" i="12"/>
  <c r="I6" i="12"/>
  <c r="J6" i="12"/>
  <c r="I7" i="12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  <c r="I22" i="12"/>
  <c r="J22" i="12"/>
  <c r="I23" i="12"/>
  <c r="J23" i="12"/>
  <c r="I24" i="12"/>
  <c r="J24" i="12"/>
  <c r="I25" i="12"/>
  <c r="J25" i="12"/>
  <c r="I26" i="12"/>
  <c r="J26" i="12"/>
  <c r="I27" i="12"/>
  <c r="J27" i="12"/>
  <c r="I28" i="12"/>
  <c r="J28" i="12"/>
  <c r="I29" i="12"/>
  <c r="J29" i="12"/>
  <c r="I30" i="12"/>
  <c r="J30" i="12"/>
  <c r="I2" i="12"/>
  <c r="J2" i="12"/>
  <c r="I3" i="11"/>
  <c r="J3" i="11"/>
  <c r="I4" i="11"/>
  <c r="J4" i="11"/>
  <c r="I5" i="11"/>
  <c r="J5" i="11"/>
  <c r="I6" i="11"/>
  <c r="J6" i="11"/>
  <c r="I7" i="11"/>
  <c r="J7" i="11"/>
  <c r="I8" i="11"/>
  <c r="J8" i="11"/>
  <c r="I9" i="11"/>
  <c r="J9" i="11"/>
  <c r="I10" i="11"/>
  <c r="J10" i="11"/>
  <c r="I11" i="11"/>
  <c r="J11" i="11"/>
  <c r="I12" i="11"/>
  <c r="J12" i="11"/>
  <c r="I13" i="11"/>
  <c r="J13" i="11"/>
  <c r="I14" i="11"/>
  <c r="J14" i="11"/>
  <c r="I15" i="11"/>
  <c r="J15" i="11"/>
  <c r="I16" i="11"/>
  <c r="J16" i="11"/>
  <c r="I17" i="11"/>
  <c r="J17" i="11"/>
  <c r="I18" i="11"/>
  <c r="J18" i="11"/>
  <c r="I19" i="11"/>
  <c r="J19" i="11"/>
  <c r="I20" i="11"/>
  <c r="J20" i="11"/>
  <c r="I21" i="11"/>
  <c r="J21" i="11"/>
  <c r="I22" i="11"/>
  <c r="J22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" i="11"/>
  <c r="J2" i="11"/>
  <c r="I3" i="10"/>
  <c r="J3" i="10"/>
  <c r="I4" i="10"/>
  <c r="J4" i="10"/>
  <c r="I5" i="10"/>
  <c r="J5" i="10"/>
  <c r="I6" i="10"/>
  <c r="J6" i="10"/>
  <c r="I7" i="10"/>
  <c r="J7" i="10"/>
  <c r="I8" i="10"/>
  <c r="J8" i="10"/>
  <c r="I9" i="10"/>
  <c r="J9" i="10"/>
  <c r="I10" i="10"/>
  <c r="J10" i="10"/>
  <c r="I11" i="10"/>
  <c r="J11" i="10"/>
  <c r="I12" i="10"/>
  <c r="J12" i="10"/>
  <c r="I13" i="10"/>
  <c r="J13" i="10"/>
  <c r="I14" i="10"/>
  <c r="J14" i="10"/>
  <c r="I15" i="10"/>
  <c r="J15" i="10"/>
  <c r="I16" i="10"/>
  <c r="J16" i="10"/>
  <c r="I17" i="10"/>
  <c r="J17" i="10"/>
  <c r="I18" i="10"/>
  <c r="J18" i="10"/>
  <c r="I19" i="10"/>
  <c r="J19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I26" i="10"/>
  <c r="J26" i="10"/>
  <c r="I27" i="10"/>
  <c r="J27" i="10"/>
  <c r="I28" i="10"/>
  <c r="J28" i="10"/>
  <c r="I2" i="10"/>
  <c r="J2" i="10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" i="9"/>
  <c r="J2" i="9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" i="2"/>
  <c r="K2" i="2"/>
  <c r="I3" i="8"/>
  <c r="J3" i="8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" i="8"/>
  <c r="J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2" i="6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  <c r="J3" i="5"/>
  <c r="J4" i="5"/>
  <c r="J5" i="5"/>
  <c r="J6" i="5"/>
  <c r="J7" i="5"/>
  <c r="J8" i="5"/>
  <c r="J9" i="5"/>
  <c r="J10" i="5"/>
  <c r="J11" i="5"/>
  <c r="J12" i="5"/>
  <c r="J13" i="5"/>
  <c r="J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2" i="4"/>
  <c r="J3" i="3"/>
  <c r="J4" i="3"/>
  <c r="J5" i="3"/>
  <c r="J6" i="3"/>
  <c r="J7" i="3"/>
  <c r="J8" i="3"/>
  <c r="J9" i="3"/>
  <c r="J10" i="3"/>
  <c r="J11" i="3"/>
  <c r="J12" i="3"/>
  <c r="J13" i="3"/>
  <c r="J2" i="3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2" i="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I3" i="5"/>
  <c r="I4" i="5"/>
  <c r="I5" i="5"/>
  <c r="I6" i="5"/>
  <c r="I7" i="5"/>
  <c r="I8" i="5"/>
  <c r="I9" i="5"/>
  <c r="I10" i="5"/>
  <c r="I11" i="5"/>
  <c r="I12" i="5"/>
  <c r="I13" i="5"/>
  <c r="I2" i="5"/>
  <c r="I3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2" i="4"/>
  <c r="I3" i="3"/>
  <c r="I4" i="3"/>
  <c r="I5" i="3"/>
  <c r="I6" i="3"/>
  <c r="I7" i="3"/>
  <c r="I8" i="3"/>
  <c r="I9" i="3"/>
  <c r="I10" i="3"/>
  <c r="I11" i="3"/>
  <c r="I12" i="3"/>
  <c r="I13" i="3"/>
  <c r="I2" i="3"/>
  <c r="Q28" i="2"/>
  <c r="P15" i="5"/>
  <c r="P38" i="4"/>
  <c r="P15" i="3"/>
</calcChain>
</file>

<file path=xl/sharedStrings.xml><?xml version="1.0" encoding="utf-8"?>
<sst xmlns="http://schemas.openxmlformats.org/spreadsheetml/2006/main" count="1002" uniqueCount="466">
  <si>
    <t>line number</t>
  </si>
  <si>
    <t>AE</t>
  </si>
  <si>
    <t>DY</t>
  </si>
  <si>
    <t>line</t>
  </si>
  <si>
    <t xml:space="preserve">line </t>
  </si>
  <si>
    <t>AQ</t>
  </si>
  <si>
    <t>BS</t>
  </si>
  <si>
    <t>CE</t>
  </si>
  <si>
    <t>HK</t>
  </si>
  <si>
    <t>JC</t>
  </si>
  <si>
    <t xml:space="preserve">HK </t>
  </si>
  <si>
    <t>count</t>
  </si>
  <si>
    <t>average</t>
  </si>
  <si>
    <t># words</t>
  </si>
  <si>
    <t>repeats?</t>
  </si>
  <si>
    <t>word complexity</t>
  </si>
  <si>
    <t>part of song (1 = early, 2 = middle, 3 = later)</t>
  </si>
  <si>
    <t>Lost in Notting hill, trying to find a thrill</t>
  </si>
  <si>
    <t>You always said you’d find a way to bring me to this day</t>
  </si>
  <si>
    <t>Teach me how you do it, baby please don’t chew it</t>
  </si>
  <si>
    <t>All it takes is one mistake to realize your fate</t>
  </si>
  <si>
    <t>What you get out of love, you get out of life x2</t>
  </si>
  <si>
    <t>You begin to doubt, I feel you’re thawing out</t>
  </si>
  <si>
    <t>There’s no way back from this disease, it brings you to your knees</t>
  </si>
  <si>
    <t>All we do is shout, all we do is scream</t>
  </si>
  <si>
    <t>Now hold on tight I know a man, who colour in your dreams</t>
  </si>
  <si>
    <t>What you get out of love, you get out of life x4</t>
  </si>
  <si>
    <t>1,2</t>
  </si>
  <si>
    <t>1,2,3,4</t>
  </si>
  <si>
    <t>Line order in verse/ chorus</t>
  </si>
  <si>
    <t>Song line</t>
  </si>
  <si>
    <t>verse/chorus (verse = 1, chorus = 2)</t>
  </si>
  <si>
    <t>emotional (words not notes)?</t>
  </si>
  <si>
    <t>Slow down you’re not in the race, I like your face, it won’t go to waste</t>
  </si>
  <si>
    <t>But don’t rush me now, I can hear you coming</t>
  </si>
  <si>
    <t>Don’t speed, can’t take it in, must be a sin, you’re incredibly thin</t>
  </si>
  <si>
    <t>I can’t stop myself, feels like I’m falling</t>
  </si>
  <si>
    <t>So why, why don’t we try x2</t>
  </si>
  <si>
    <t>They said be there at 8, we’re gonna be late, don’t it feel great?</t>
  </si>
  <si>
    <t>Look in the mirror now, I can see you stallin’</t>
  </si>
  <si>
    <t>So please go shake your head, get out of my bed, I’m easily led</t>
  </si>
  <si>
    <t>I just can’t stop myself, I feel like I’m falling</t>
  </si>
  <si>
    <t>There’s nothing we can do for people like you</t>
  </si>
  <si>
    <t>Nothing we can do for people like you X4</t>
  </si>
  <si>
    <t>2,3,4,5</t>
  </si>
  <si>
    <t>(there are 2 possible choruses - "why don't we try" could be left as a line… has more repeats though</t>
  </si>
  <si>
    <t>It’s cold down here</t>
  </si>
  <si>
    <t>We’re struggling to stay on the straight and narrow</t>
  </si>
  <si>
    <t>The rest is clear, how bittersweet the unknown</t>
  </si>
  <si>
    <t>Goodnight my dear, goodnight my dear</t>
  </si>
  <si>
    <r>
      <t>20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century you mean so much to me</t>
    </r>
  </si>
  <si>
    <t>Tonight we’ll make it on our own.</t>
  </si>
  <si>
    <r>
      <t>And 20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century, you took so much from me</t>
    </r>
  </si>
  <si>
    <t>The final goodbyes are not our own.</t>
  </si>
  <si>
    <t>And it’s us down here,</t>
  </si>
  <si>
    <t>We’re guilty as charged, by our own admission</t>
  </si>
  <si>
    <t>The end is near, how bittersweet the unknown</t>
  </si>
  <si>
    <t>Is this the way we thought we’d grow up, living like our father’s children</t>
  </si>
  <si>
    <t>Is this the way we thought we’d walk, along the path of least resistance</t>
  </si>
  <si>
    <t>Is this the way we saw the future, hanging like an awkward question</t>
  </si>
  <si>
    <t>Is this the way we saw ourselves, smiling like the innocent</t>
  </si>
  <si>
    <t>Is this the way we thought we’d emphasize the very point of living</t>
  </si>
  <si>
    <t>Is this the way we thought we’d always terrorize our children’s future now</t>
  </si>
  <si>
    <t>We’re guilty as charged by our own admission</t>
  </si>
  <si>
    <t>The end is near. How bittersweet the unknown</t>
  </si>
  <si>
    <t>It’s cold down here.</t>
  </si>
  <si>
    <t>I’m lying in my bed, I can hear the traffic passing</t>
  </si>
  <si>
    <t>And I wish that I was out there, like the way we used to be</t>
  </si>
  <si>
    <t>The words you said go around my head, as I’m trying to remember</t>
  </si>
  <si>
    <t>How it was when we were big in the city x3</t>
  </si>
  <si>
    <t>I wander through the streets, I can smell the scent of summer</t>
  </si>
  <si>
    <t>In the park the water stretches back as far as I can see</t>
  </si>
  <si>
    <t>There’s fallen leaves up to my knees, I’m standing in the shadow</t>
  </si>
  <si>
    <t>Of how it was when we were big in the city x5</t>
  </si>
  <si>
    <t>There’s a lady in a blue dress, she’s smiling at the camera</t>
  </si>
  <si>
    <t>Every wrinkle captured for the kids she’ll never see</t>
  </si>
  <si>
    <t>A 50’s style and a diamond smile that must be worth a million</t>
  </si>
  <si>
    <t>I guess that’s how it is when you’re big in the city x12</t>
  </si>
  <si>
    <t>4,1,2</t>
  </si>
  <si>
    <t>4,1,2,3,4</t>
  </si>
  <si>
    <t>4,1-4,1-4,1-4</t>
  </si>
  <si>
    <t>total lines: 36</t>
  </si>
  <si>
    <t>total lines = 18</t>
  </si>
  <si>
    <t>chorus chosen line</t>
  </si>
  <si>
    <t>verse 3 chosen lines</t>
  </si>
  <si>
    <t>total lines: 37</t>
  </si>
  <si>
    <t>Original Line</t>
  </si>
  <si>
    <t>Song</t>
  </si>
  <si>
    <t>People Like you</t>
  </si>
  <si>
    <t>20th Century</t>
  </si>
  <si>
    <t xml:space="preserve"> </t>
  </si>
  <si>
    <t>Mr. Guggenheim has lost his mind,</t>
  </si>
  <si>
    <t>You’ve lost your chance to stand in line</t>
  </si>
  <si>
    <t>Those faces, that smile from every wall</t>
  </si>
  <si>
    <t>They gather dust in empty halls.</t>
  </si>
  <si>
    <t>Oo x4</t>
  </si>
  <si>
    <t>We’re all Americans now</t>
  </si>
  <si>
    <t>Hold on tight, keep your heads down low</t>
  </si>
  <si>
    <t>We’ll pick ‘em off, quick quick slow</t>
  </si>
  <si>
    <t>Like a child, like flowers in the rain</t>
  </si>
  <si>
    <t>We’ll kick some ass to stem the pain</t>
  </si>
  <si>
    <t>Hollywood, it feels so good, satellite misunderstood</t>
  </si>
  <si>
    <t>Caffeine free, it’s fine with me check the time</t>
  </si>
  <si>
    <t>Cos the first ride’s free</t>
  </si>
  <si>
    <t>Halloween, beauty queen, realize it’s your global dream</t>
  </si>
  <si>
    <t>Super light, overnight</t>
  </si>
  <si>
    <t>It’s cold on capital hill</t>
  </si>
  <si>
    <t>They say its Disneyland, when it smells like hell</t>
  </si>
  <si>
    <t>At least you served your country well</t>
  </si>
  <si>
    <t>Take what you got, and then come back for more</t>
  </si>
  <si>
    <t>You’re not in Kansas anymore</t>
  </si>
  <si>
    <t>Charlie Brown has lost his crown</t>
  </si>
  <si>
    <t>You’re never gonna bring him down</t>
  </si>
  <si>
    <r>
      <t>We’re burning here, 4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of July</t>
    </r>
  </si>
  <si>
    <t>Even the conversation’s running dry</t>
  </si>
  <si>
    <t>We’ll pick them off, quick quick slow</t>
  </si>
  <si>
    <t>A new career, an ice cold beer</t>
  </si>
  <si>
    <t>It’s a shame, they built the castle here</t>
  </si>
  <si>
    <t>Limousine, is that the queen, check the file under might have been</t>
  </si>
  <si>
    <t>National health, national wealth, exercise your sense of self</t>
  </si>
  <si>
    <t>Stand in line, at the five and dime,</t>
  </si>
  <si>
    <t>It’s cold on capital hill.</t>
  </si>
  <si>
    <t>Planes are dropping from our skies at night</t>
  </si>
  <si>
    <t>Sort of makes you think, do you want to take that flight?</t>
  </si>
  <si>
    <t>A cold blooded murder on my TV screen, look out baby it’s gonna keep you clean.</t>
  </si>
  <si>
    <t>You gotta use your top gun, your zip gun, down among the fridges, don’t waste my time.</t>
  </si>
  <si>
    <t>Don’t waste my time, don’t waste my time.</t>
  </si>
  <si>
    <t>When you can’t get the picture of the one you love, would you pay the price to the god above?</t>
  </si>
  <si>
    <t>You read it in the paper, you see it on the news, well I’m in charge and I’m turning the screws.</t>
  </si>
  <si>
    <t>Don’t waste my time. Don’t waste my time.</t>
  </si>
  <si>
    <t>You’ve been sold down the river, you’ve been sold down the river.</t>
  </si>
  <si>
    <t>I saw a French man, a henchman, leaving by the back door.</t>
  </si>
  <si>
    <t>He cut his mother with an ice chainsaw.</t>
  </si>
  <si>
    <t>She’s a hotdog, a watch dog, living in the city, don’t need no brains ‘cuz god she’s pretty.</t>
  </si>
  <si>
    <t>You’ve been sold down the river. You’ve been sold down the river. You’ve been sold.</t>
  </si>
  <si>
    <t>One man, he was a young man, lying in his bed, he took a bullet in the head.</t>
  </si>
  <si>
    <t>He had a baby, he said maybe it was a silly cry for help. In fact he probably shot himself.</t>
  </si>
  <si>
    <t>He was one man, he was a young man, lying in his bed he took a bullet in the head</t>
  </si>
  <si>
    <t>He had a baby, he said maybe it was a silly cry for help.</t>
  </si>
  <si>
    <t>You’ve been sold, you’ve been sold, you’ve been sold.</t>
  </si>
  <si>
    <t>You’ve been sold, you’ve been sold, yeah, you’ve been sold</t>
  </si>
  <si>
    <t>You’ve been sold, yeah, you’ve been sold</t>
  </si>
  <si>
    <t>You’ve been sold, you’ve been sold, you’ve been sold</t>
  </si>
  <si>
    <t>Yeah, you’ve been sold</t>
  </si>
  <si>
    <t>Have you ever wondered why the lights always turn red?</t>
  </si>
  <si>
    <t>Have you ever noticed that the good always end up dead?</t>
  </si>
  <si>
    <t>Black and white well they’re both alright, but you always end up brown</t>
  </si>
  <si>
    <t>Stones in your pockets bringing you down (x2)</t>
  </si>
  <si>
    <t>I’m sailing away,</t>
  </si>
  <si>
    <t>I’m sailing away on the crest of a wave</t>
  </si>
  <si>
    <t>But some might say, I’m sailing away but I’m doing okay</t>
  </si>
  <si>
    <t>Is a frown</t>
  </si>
  <si>
    <t>Have you ever wondered why the flies always bug you?</t>
  </si>
  <si>
    <t>Winter days, and summer haze, your skies are never blue.</t>
  </si>
  <si>
    <t>You’ve got pets but they live at the vets, even your fish drown.</t>
  </si>
  <si>
    <t>Have you ever wondered why they never have your size</t>
  </si>
  <si>
    <t>Have you ever noticed that your camera always lies</t>
  </si>
  <si>
    <t>When you’re square everything’s unfair in a world that’s always round</t>
  </si>
  <si>
    <t>I’m sailing away</t>
  </si>
  <si>
    <t>Stones in your pockets bringing you down x6</t>
  </si>
  <si>
    <t>Superman, does what he can</t>
  </si>
  <si>
    <t>He’ll fight the force of evil, or he’ll die.</t>
  </si>
  <si>
    <t>But Superman didn’t understand</t>
  </si>
  <si>
    <t>It’s so hard to be super all the time</t>
  </si>
  <si>
    <t>Even superheroes lose their nerve sometimes</t>
  </si>
  <si>
    <t>The robots came, infected our brains</t>
  </si>
  <si>
    <t>They took the best parts for themselves</t>
  </si>
  <si>
    <t>As we wave goodbye to our friends in the sky</t>
  </si>
  <si>
    <t>We even shouted “Thank you for your help”</t>
  </si>
  <si>
    <t>And all the world went dark</t>
  </si>
  <si>
    <t>And all our eyes went blind</t>
  </si>
  <si>
    <t>And all the love was gone</t>
  </si>
  <si>
    <t>And we didn’t even mind</t>
  </si>
  <si>
    <t>But superman, had a super plan</t>
  </si>
  <si>
    <t>He came flying out of nowhere and gave chase</t>
  </si>
  <si>
    <t>With his super vest he did his super best</t>
  </si>
  <si>
    <t>And sent those robots flying back to space</t>
  </si>
  <si>
    <t>Even superheroes lose their nerve sometimes, and I’ve lost mine.</t>
  </si>
  <si>
    <t>Tail lights in the distance, vanish like my resistance</t>
  </si>
  <si>
    <t>Winter’s chill across my cheek, takes me back another week</t>
  </si>
  <si>
    <t>I’m so alone ‘cuz you’re going home (x2)</t>
  </si>
  <si>
    <t>Coffee cup, smiles in the half light</t>
  </si>
  <si>
    <t>Wash it up, remember last night</t>
  </si>
  <si>
    <t>Too much to drink by the fire side</t>
  </si>
  <si>
    <t>Fighting talk, before a long ride</t>
  </si>
  <si>
    <t>Wanna go home ‘cuz I feel all alone (x2)</t>
  </si>
  <si>
    <t>I’ve had enough, but I want you, I need you</t>
  </si>
  <si>
    <t>You don’t understand, you said we would be fine, you said we were divine</t>
  </si>
  <si>
    <t>Was it just another line, well most of the time?</t>
  </si>
  <si>
    <t>They said we would be fine, they said we were divine</t>
  </si>
  <si>
    <t>Was it just another line most of the time, most of the time?</t>
  </si>
  <si>
    <t>Standing tall in the sunshine, turn away from the cheap wine</t>
  </si>
  <si>
    <t>I feel the heat on my shoulder, yeah, wishing I’d never told you</t>
  </si>
  <si>
    <t>Feel so at home, ‘cuz I feel so alone (x2)</t>
  </si>
  <si>
    <t>I’ve had enough but I want you, I need you</t>
  </si>
  <si>
    <t>I don’t understand, you said we would be fine, you said we were divine</t>
  </si>
  <si>
    <t>Was it just another line most of the time?</t>
  </si>
  <si>
    <t>They said we were divine, they said we would be fine</t>
  </si>
  <si>
    <t>Was it just another line, well, most of the time?</t>
  </si>
  <si>
    <t>I saw your mother the other day, she said you’re fine now, you’ve gone away.</t>
  </si>
  <si>
    <t>I tried to tell her that I could change, I tried to explain why my life is so strange.</t>
  </si>
  <si>
    <t>I’m thinking about you x3</t>
  </si>
  <si>
    <t>Did she tell you that I’m still here skimming stones and drinking warm beer?</t>
  </si>
  <si>
    <t>On every juke box, a seat with a view I hear your voice, reflections of you.</t>
  </si>
  <si>
    <t>I’m so tired, tired, tired x3</t>
  </si>
  <si>
    <t>I’m so tired, so tired, I’m so tired,</t>
  </si>
  <si>
    <t>I’m so tired, I’m so tired, so tired, so tired.</t>
  </si>
  <si>
    <t>They said I need a change of scene, leave the city to my monochrome dream</t>
  </si>
  <si>
    <t>They’ll never know what is the lure, these crumbling streets keep my memories pure</t>
  </si>
  <si>
    <t>Thinking about you, I’m thinking about you</t>
  </si>
  <si>
    <t>I’m thinking about you, thinking about you</t>
  </si>
  <si>
    <t>I’m thinking about you, I’m thinking about you, I’m thinking about you</t>
  </si>
  <si>
    <t>On every juke box, a seat with a view I hear your voice, reflections of you</t>
  </si>
  <si>
    <t>I saw your mother the other day, she said you’re fine now.</t>
  </si>
  <si>
    <t>This songs been lying, lying in my chair</t>
  </si>
  <si>
    <t>Last verse is missing, baby, it can’t be finished now that you’re not there</t>
  </si>
  <si>
    <t>It can’t be finished, can’t be finished, can’t be finished now that you’re not there</t>
  </si>
  <si>
    <t>They float through my window, they wander around my head</t>
  </si>
  <si>
    <t>Just love and sadness, baby, throw the covers across my bed</t>
  </si>
  <si>
    <t>Throw the covers across my, across my, across my, the covers across my bed</t>
  </si>
  <si>
    <t>As you look back on your life, so many words, so many words left unsaid</t>
  </si>
  <si>
    <t>They ain’t so special, not what you’d call art</t>
  </si>
  <si>
    <t>But it don’t come easy, baby, some of them have driven us apart</t>
  </si>
  <si>
    <t>Some of them have, some of them have, some of them have driven us apart</t>
  </si>
  <si>
    <t>Did you think you were to blame? They always say, our life will never be the same</t>
  </si>
  <si>
    <t>Can’t you see I’m waving, not just fooling ‘round</t>
  </si>
  <si>
    <t>Can’t you see I’m waving, baby, ‘cuz I know I will not drown</t>
  </si>
  <si>
    <t>Waving because I, because I, because I, ‘cuz I know I will not drown</t>
  </si>
  <si>
    <t>I’m waving because I, because I, because I, ‘cuz I know I will not drown</t>
  </si>
  <si>
    <t>Waving because I, because I, because I, ‘cuz know I will not drown</t>
  </si>
  <si>
    <t>I’m waving because I, because I, because I ‘cuz I know I will not drown</t>
  </si>
  <si>
    <t>I walked on the moon, it was June, I heard the radio, yeah</t>
  </si>
  <si>
    <t>Yeah yeah</t>
  </si>
  <si>
    <t>Don’t, don’t wear red, my momma said, on a one man show, yeah</t>
  </si>
  <si>
    <t>Now and then, now and then, yet again, in the afternoon, yeah</t>
  </si>
  <si>
    <t>I tried to fly in the sky, in the pouring rain, yeah</t>
  </si>
  <si>
    <t>Why are you so far away, I can’t find you</t>
  </si>
  <si>
    <t>Why are you so far away, I don’t know you</t>
  </si>
  <si>
    <t>I sat in the sun, it was one, it was like a photograph, yeah</t>
  </si>
  <si>
    <t>Still like a stone, I heard a phone, what was there to say, yeah</t>
  </si>
  <si>
    <t>79, I saw the sign, but it was fine, you’re not with me, yeah?</t>
  </si>
  <si>
    <t>Who the hell gives a damn who I am, when you’re not with me, yeah</t>
  </si>
  <si>
    <t>Yeah yeah yeah</t>
  </si>
  <si>
    <t>Why are you so far away from me, why are you so far away</t>
  </si>
  <si>
    <t>Why are you so far away from me, baby, why are you so far away</t>
  </si>
  <si>
    <t>Why are you so, why are you so far away</t>
  </si>
  <si>
    <t>Why are you so far away</t>
  </si>
  <si>
    <t>Why are you so, so far away</t>
  </si>
  <si>
    <t>Yeah</t>
  </si>
  <si>
    <t>Song Clip</t>
  </si>
  <si>
    <t>start</t>
  </si>
  <si>
    <t>end</t>
  </si>
  <si>
    <t>1m 46s</t>
  </si>
  <si>
    <t>1m 52s</t>
  </si>
  <si>
    <t>2m 40</t>
  </si>
  <si>
    <t>2m 46</t>
  </si>
  <si>
    <t>song clip</t>
  </si>
  <si>
    <t>1m 20s</t>
  </si>
  <si>
    <t>1m 21s</t>
  </si>
  <si>
    <t>1m 28s</t>
  </si>
  <si>
    <t>2m 58</t>
  </si>
  <si>
    <t>3m 9s</t>
  </si>
  <si>
    <t>1m 14s</t>
  </si>
  <si>
    <t>3m 4s</t>
  </si>
  <si>
    <t>2m 23s</t>
  </si>
  <si>
    <t>2m 17s</t>
  </si>
  <si>
    <t>3m 21s</t>
  </si>
  <si>
    <t>3m 27</t>
  </si>
  <si>
    <t xml:space="preserve">       </t>
  </si>
  <si>
    <t>1m17s</t>
  </si>
  <si>
    <t>1m24s</t>
  </si>
  <si>
    <t>2m44s</t>
  </si>
  <si>
    <t>2m40s</t>
  </si>
  <si>
    <t>1m40</t>
  </si>
  <si>
    <t>1m46</t>
  </si>
  <si>
    <t>2m42</t>
  </si>
  <si>
    <t>2m48</t>
  </si>
  <si>
    <t>1m48</t>
  </si>
  <si>
    <t>1m55</t>
  </si>
  <si>
    <t>4m6</t>
  </si>
  <si>
    <t>4m13</t>
  </si>
  <si>
    <t>2m15</t>
  </si>
  <si>
    <t>2m21</t>
  </si>
  <si>
    <t>3m35</t>
  </si>
  <si>
    <t>3m45</t>
  </si>
  <si>
    <t>Big in the City</t>
  </si>
  <si>
    <t>Americans</t>
  </si>
  <si>
    <t>Sold</t>
  </si>
  <si>
    <t>Stones in your P</t>
  </si>
  <si>
    <t>Superman</t>
  </si>
  <si>
    <t>Notting Hill</t>
  </si>
  <si>
    <t>Take off not Landing</t>
  </si>
  <si>
    <t>Thinking about you</t>
  </si>
  <si>
    <t>Waving not Drowning</t>
  </si>
  <si>
    <t>Yeah Yeah</t>
  </si>
  <si>
    <r>
      <t xml:space="preserve">I just can't stop myself, I feel like I'm </t>
    </r>
    <r>
      <rPr>
        <b/>
        <sz val="12"/>
        <color theme="1"/>
        <rFont val="Calibri"/>
        <family val="2"/>
        <scheme val="minor"/>
      </rPr>
      <t>crawling</t>
    </r>
  </si>
  <si>
    <t>Modified</t>
  </si>
  <si>
    <r>
      <t xml:space="preserve">Look in the </t>
    </r>
    <r>
      <rPr>
        <b/>
        <sz val="12"/>
        <color theme="1"/>
        <rFont val="Calibri"/>
        <family val="2"/>
        <scheme val="minor"/>
      </rPr>
      <t>window</t>
    </r>
    <r>
      <rPr>
        <sz val="12"/>
        <color theme="1"/>
        <rFont val="Calibri"/>
        <family val="2"/>
        <scheme val="minor"/>
      </rPr>
      <t xml:space="preserve"> now, I can see you stallin'</t>
    </r>
  </si>
  <si>
    <r>
      <t xml:space="preserve">There's </t>
    </r>
    <r>
      <rPr>
        <b/>
        <sz val="12"/>
        <color theme="1"/>
        <rFont val="Calibri"/>
        <family val="2"/>
        <scheme val="minor"/>
      </rPr>
      <t>something</t>
    </r>
    <r>
      <rPr>
        <sz val="12"/>
        <color theme="1"/>
        <rFont val="Calibri"/>
        <family val="2"/>
        <scheme val="minor"/>
      </rPr>
      <t xml:space="preserve"> we can do for people like you</t>
    </r>
  </si>
  <si>
    <t>We're struggling to stay on the straight and narrow</t>
  </si>
  <si>
    <r>
      <t xml:space="preserve">20th century you </t>
    </r>
    <r>
      <rPr>
        <b/>
        <sz val="12"/>
        <color theme="1"/>
        <rFont val="Calibri"/>
        <family val="2"/>
        <scheme val="minor"/>
      </rPr>
      <t>bring</t>
    </r>
    <r>
      <rPr>
        <sz val="12"/>
        <color theme="1"/>
        <rFont val="Calibri"/>
        <family val="2"/>
        <scheme val="minor"/>
      </rPr>
      <t xml:space="preserve"> so much to me</t>
    </r>
  </si>
  <si>
    <r>
      <t xml:space="preserve">But don't </t>
    </r>
    <r>
      <rPr>
        <b/>
        <sz val="12"/>
        <color theme="1"/>
        <rFont val="Calibri"/>
        <family val="2"/>
        <scheme val="minor"/>
      </rPr>
      <t>push</t>
    </r>
    <r>
      <rPr>
        <sz val="12"/>
        <color theme="1"/>
        <rFont val="Calibri"/>
        <family val="2"/>
        <scheme val="minor"/>
      </rPr>
      <t xml:space="preserve"> me now, I can hear you coming</t>
    </r>
  </si>
  <si>
    <r>
      <t xml:space="preserve">It’s cold </t>
    </r>
    <r>
      <rPr>
        <b/>
        <sz val="12"/>
        <color theme="1"/>
        <rFont val="Calibri"/>
        <family val="2"/>
        <scheme val="minor"/>
      </rPr>
      <t>up</t>
    </r>
    <r>
      <rPr>
        <sz val="12"/>
        <color theme="1"/>
        <rFont val="Calibri"/>
        <family val="2"/>
        <scheme val="minor"/>
      </rPr>
      <t xml:space="preserve"> here</t>
    </r>
  </si>
  <si>
    <r>
      <t xml:space="preserve">Goodnight my </t>
    </r>
    <r>
      <rPr>
        <b/>
        <sz val="12"/>
        <color theme="1"/>
        <rFont val="Calibri"/>
        <family val="2"/>
        <scheme val="minor"/>
      </rPr>
      <t>love,</t>
    </r>
    <r>
      <rPr>
        <sz val="12"/>
        <color theme="1"/>
        <rFont val="Calibri"/>
        <family val="2"/>
        <scheme val="minor"/>
      </rPr>
      <t xml:space="preserve"> Goodnight my </t>
    </r>
    <r>
      <rPr>
        <b/>
        <sz val="12"/>
        <color theme="1"/>
        <rFont val="Calibri"/>
        <family val="2"/>
        <scheme val="minor"/>
      </rPr>
      <t>love</t>
    </r>
  </si>
  <si>
    <r>
      <t>20</t>
    </r>
    <r>
      <rPr>
        <vertAlign val="superscript"/>
        <sz val="12"/>
        <color theme="1"/>
        <rFont val="Calibri"/>
        <scheme val="minor"/>
      </rPr>
      <t>th</t>
    </r>
    <r>
      <rPr>
        <sz val="12"/>
        <color theme="1"/>
        <rFont val="Calibri"/>
        <family val="2"/>
        <scheme val="minor"/>
      </rPr>
      <t xml:space="preserve"> century you mean so much to me</t>
    </r>
  </si>
  <si>
    <r>
      <t xml:space="preserve">Is this the way we saw the future, </t>
    </r>
    <r>
      <rPr>
        <b/>
        <sz val="12"/>
        <color theme="1"/>
        <rFont val="Calibri"/>
        <family val="2"/>
        <scheme val="minor"/>
      </rPr>
      <t>stinging</t>
    </r>
    <r>
      <rPr>
        <sz val="12"/>
        <color theme="1"/>
        <rFont val="Calibri"/>
        <family val="2"/>
        <scheme val="minor"/>
      </rPr>
      <t xml:space="preserve"> like an awkward question</t>
    </r>
  </si>
  <si>
    <r>
      <t xml:space="preserve">In the park the </t>
    </r>
    <r>
      <rPr>
        <b/>
        <sz val="12"/>
        <color theme="1"/>
        <rFont val="Calibri"/>
        <family val="2"/>
        <scheme val="minor"/>
      </rPr>
      <t>forest</t>
    </r>
    <r>
      <rPr>
        <sz val="12"/>
        <color theme="1"/>
        <rFont val="Calibri"/>
        <family val="2"/>
        <scheme val="minor"/>
      </rPr>
      <t xml:space="preserve"> stretches back as far as I can see</t>
    </r>
  </si>
  <si>
    <r>
      <t xml:space="preserve">There's a lady in a </t>
    </r>
    <r>
      <rPr>
        <b/>
        <sz val="12"/>
        <color theme="1"/>
        <rFont val="Calibri"/>
        <family val="2"/>
        <scheme val="minor"/>
      </rPr>
      <t xml:space="preserve">red </t>
    </r>
    <r>
      <rPr>
        <sz val="12"/>
        <color theme="1"/>
        <rFont val="Calibri"/>
        <family val="2"/>
        <scheme val="minor"/>
      </rPr>
      <t>dress, she's smiling at the camera</t>
    </r>
  </si>
  <si>
    <r>
      <t xml:space="preserve">A 50s style and a </t>
    </r>
    <r>
      <rPr>
        <b/>
        <sz val="12"/>
        <color theme="1"/>
        <rFont val="Calibri"/>
        <family val="2"/>
        <scheme val="minor"/>
      </rPr>
      <t>shining</t>
    </r>
    <r>
      <rPr>
        <sz val="12"/>
        <color theme="1"/>
        <rFont val="Calibri"/>
        <family val="2"/>
        <scheme val="minor"/>
      </rPr>
      <t xml:space="preserve"> smile that must be worth a million</t>
    </r>
  </si>
  <si>
    <t>A 50s style and a diamond smile that must be worth a million</t>
  </si>
  <si>
    <t>I'm lying in my bed, I can hear the traffic passing</t>
  </si>
  <si>
    <t>But don't rush me now, I can hear you coming</t>
  </si>
  <si>
    <t>I can't stop myself, feels like I'm falling</t>
  </si>
  <si>
    <t>They said be there at 8, we're gonna be late, don't it feel great?</t>
  </si>
  <si>
    <t>Look in the mirror now, I can see you stallin'</t>
  </si>
  <si>
    <t>So please go shake your head, get out of my bed, I'm easily led</t>
  </si>
  <si>
    <t>I just can’t stop myself, I feel like I'm falling</t>
  </si>
  <si>
    <t>There's nothing we can do for people like you</t>
  </si>
  <si>
    <t>It's cold down here</t>
  </si>
  <si>
    <t>Is this the way we thought we'd grow up, living like our father's children</t>
  </si>
  <si>
    <r>
      <t xml:space="preserve">Is this the way we thought we'd grow up, living like our </t>
    </r>
    <r>
      <rPr>
        <b/>
        <sz val="12"/>
        <color theme="1"/>
        <rFont val="Calibri"/>
        <family val="2"/>
        <scheme val="minor"/>
      </rPr>
      <t>mother's</t>
    </r>
    <r>
      <rPr>
        <sz val="12"/>
        <color theme="1"/>
        <rFont val="Calibri"/>
        <family val="2"/>
        <scheme val="minor"/>
      </rPr>
      <t xml:space="preserve"> children</t>
    </r>
  </si>
  <si>
    <t>Is this the way we thought we'd always terrorize our children's future now</t>
  </si>
  <si>
    <t>There's fallen leaves up to my knees, I'm standing in the shadow</t>
  </si>
  <si>
    <t>There's a lady in a blue dress, she's smiling at the camera</t>
  </si>
  <si>
    <t>We're all Americans now</t>
  </si>
  <si>
    <t>It's cold on capital hill</t>
  </si>
  <si>
    <t>You're not in Kansas anymore</t>
  </si>
  <si>
    <t>You're never gonna bring him down</t>
  </si>
  <si>
    <r>
      <t>We're burning here, 4</t>
    </r>
    <r>
      <rPr>
        <vertAlign val="superscript"/>
        <sz val="12"/>
        <color theme="1"/>
        <rFont val="Calibri"/>
        <scheme val="minor"/>
      </rPr>
      <t>th</t>
    </r>
    <r>
      <rPr>
        <sz val="12"/>
        <color theme="1"/>
        <rFont val="Calibri"/>
        <family val="2"/>
        <scheme val="minor"/>
      </rPr>
      <t xml:space="preserve"> of July</t>
    </r>
  </si>
  <si>
    <t>Even the conversation's running dry</t>
  </si>
  <si>
    <t>A cold blooded murder on my TV screen, look out baby it's gonna keep you clean.</t>
  </si>
  <si>
    <t>Don't waste my time, don't waste my time.</t>
  </si>
  <si>
    <t>When you can't get the picture of the one you love, would you pay the price to the god above?</t>
  </si>
  <si>
    <t>She's a hotdog, a watch dog, living in the city, don't need no brains 'cuz god she's pretty.</t>
  </si>
  <si>
    <t>You read it in the paper, you see it on the news, well I'm in charge and I'm turning the screws.</t>
  </si>
  <si>
    <t>Black and white well they're both alright, but you always end up brown</t>
  </si>
  <si>
    <t>Stones in your pockets bringing you down</t>
  </si>
  <si>
    <t>When you’re square everything's unfair in a world that's always round</t>
  </si>
  <si>
    <t>But Superman didn't understand</t>
  </si>
  <si>
    <t>Teach me how you do it, baby please don't chew it</t>
  </si>
  <si>
    <t>There's no way back from this disease, it brings you to your knees</t>
  </si>
  <si>
    <t>What you get out of love, you get out of life</t>
  </si>
  <si>
    <t>You always said you'd find a way to bring me to this day</t>
  </si>
  <si>
    <t>Winter's chill across my cheek, takes me back another week</t>
  </si>
  <si>
    <t>Wanna go home 'cuz I feel all alone</t>
  </si>
  <si>
    <t>I've had enough, but I want you, I need you</t>
  </si>
  <si>
    <t>You don't understand, you said we would be fine, you said we were divine</t>
  </si>
  <si>
    <t>I saw your mother the other day, she said you're fine now, you've gone away.</t>
  </si>
  <si>
    <t>Did she tell you that I'm still here skimming stones and drinking warm beer?</t>
  </si>
  <si>
    <t>I’m thinking about you</t>
  </si>
  <si>
    <t>They'll never know what is the lure, these crumbling streets keep my memories pure</t>
  </si>
  <si>
    <t>It can't be finished, can't be finished, can't be finished now that you’re not there</t>
  </si>
  <si>
    <t>They ain't so special, not what you’d call art</t>
  </si>
  <si>
    <t>Can't you see I’m waving, baby, 'cuz I know I will not drown</t>
  </si>
  <si>
    <t>79, I saw the sign, but it was fine, you're not with me, yeah?</t>
  </si>
  <si>
    <t>Who the hell gives a damn who I am, when you're not with me, yeah</t>
  </si>
  <si>
    <r>
      <t xml:space="preserve">We're </t>
    </r>
    <r>
      <rPr>
        <b/>
        <sz val="12"/>
        <color theme="1"/>
        <rFont val="Calibri"/>
        <family val="2"/>
        <scheme val="minor"/>
      </rPr>
      <t xml:space="preserve">yearning </t>
    </r>
    <r>
      <rPr>
        <sz val="12"/>
        <color theme="1"/>
        <rFont val="Calibri"/>
        <family val="2"/>
        <scheme val="minor"/>
      </rPr>
      <t>here, 4th of July</t>
    </r>
  </si>
  <si>
    <r>
      <t xml:space="preserve">He had a baby, he said maybe it was a silly cry for help. In fact he probably </t>
    </r>
    <r>
      <rPr>
        <b/>
        <sz val="12"/>
        <color theme="1"/>
        <rFont val="Calibri"/>
        <family val="2"/>
        <scheme val="minor"/>
      </rPr>
      <t>hurt</t>
    </r>
    <r>
      <rPr>
        <sz val="12"/>
        <color theme="1"/>
        <rFont val="Calibri"/>
        <family val="2"/>
        <scheme val="minor"/>
      </rPr>
      <t xml:space="preserve"> himself</t>
    </r>
  </si>
  <si>
    <r>
      <t xml:space="preserve">A cold blooded murder on my TV screen, look out baby it's gonna </t>
    </r>
    <r>
      <rPr>
        <b/>
        <sz val="12"/>
        <color theme="1"/>
        <rFont val="Calibri"/>
        <family val="2"/>
        <scheme val="minor"/>
      </rPr>
      <t>make you scream</t>
    </r>
  </si>
  <si>
    <r>
      <t xml:space="preserve">Have you ever wondered why the lights always turn </t>
    </r>
    <r>
      <rPr>
        <b/>
        <sz val="12"/>
        <color theme="1"/>
        <rFont val="Calibri"/>
        <family val="2"/>
        <scheme val="minor"/>
      </rPr>
      <t>green?</t>
    </r>
  </si>
  <si>
    <r>
      <t xml:space="preserve">Stones in your pockets </t>
    </r>
    <r>
      <rPr>
        <b/>
        <sz val="12"/>
        <color theme="1"/>
        <rFont val="Calibri"/>
        <family val="2"/>
        <scheme val="minor"/>
      </rPr>
      <t>weighing</t>
    </r>
    <r>
      <rPr>
        <sz val="12"/>
        <color theme="1"/>
        <rFont val="Calibri"/>
        <family val="2"/>
        <scheme val="minor"/>
      </rPr>
      <t xml:space="preserve"> you down</t>
    </r>
  </si>
  <si>
    <r>
      <t xml:space="preserve">But Superman didn't </t>
    </r>
    <r>
      <rPr>
        <b/>
        <sz val="12"/>
        <color theme="1"/>
        <rFont val="Calibri"/>
        <family val="2"/>
        <scheme val="minor"/>
      </rPr>
      <t>take a stand</t>
    </r>
  </si>
  <si>
    <r>
      <t xml:space="preserve">And sent those robots </t>
    </r>
    <r>
      <rPr>
        <b/>
        <sz val="12"/>
        <color theme="1"/>
        <rFont val="Calibri"/>
        <family val="2"/>
        <scheme val="minor"/>
      </rPr>
      <t>floating</t>
    </r>
    <r>
      <rPr>
        <sz val="12"/>
        <color theme="1"/>
        <rFont val="Calibri"/>
        <family val="2"/>
        <scheme val="minor"/>
      </rPr>
      <t xml:space="preserve"> back to space</t>
    </r>
  </si>
  <si>
    <r>
      <t xml:space="preserve">Standing tall in the sunshine, turn away from the </t>
    </r>
    <r>
      <rPr>
        <b/>
        <sz val="12"/>
        <color theme="1"/>
        <rFont val="Calibri"/>
        <family val="2"/>
        <scheme val="minor"/>
      </rPr>
      <t xml:space="preserve">bad </t>
    </r>
    <r>
      <rPr>
        <sz val="12"/>
        <color theme="1"/>
        <rFont val="Calibri"/>
        <family val="2"/>
        <scheme val="minor"/>
      </rPr>
      <t>wine</t>
    </r>
  </si>
  <si>
    <r>
      <t xml:space="preserve">I saw your mother the other day, she said you're fine now, you've </t>
    </r>
    <r>
      <rPr>
        <b/>
        <sz val="12"/>
        <color theme="1"/>
        <rFont val="Calibri"/>
        <family val="2"/>
        <scheme val="minor"/>
      </rPr>
      <t>come to stay</t>
    </r>
  </si>
  <si>
    <r>
      <t xml:space="preserve">They'll never know what is the </t>
    </r>
    <r>
      <rPr>
        <b/>
        <sz val="12"/>
        <color theme="1"/>
        <rFont val="Calibri"/>
        <family val="2"/>
        <scheme val="minor"/>
      </rPr>
      <t>cure,</t>
    </r>
    <r>
      <rPr>
        <sz val="12"/>
        <color theme="1"/>
        <rFont val="Calibri"/>
        <family val="2"/>
        <scheme val="minor"/>
      </rPr>
      <t xml:space="preserve"> these crumbling streets keep my memories pure</t>
    </r>
  </si>
  <si>
    <r>
      <t xml:space="preserve">Just love and sadness, baby, throw the covers across my </t>
    </r>
    <r>
      <rPr>
        <b/>
        <sz val="12"/>
        <color theme="1"/>
        <rFont val="Calibri"/>
        <family val="2"/>
        <scheme val="minor"/>
      </rPr>
      <t>lap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</si>
  <si>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They ain't so special, not what you'd call </t>
    </r>
    <r>
      <rPr>
        <b/>
        <sz val="12"/>
        <color theme="1"/>
        <rFont val="Calibri"/>
        <family val="2"/>
        <scheme val="minor"/>
      </rPr>
      <t>love</t>
    </r>
  </si>
  <si>
    <t>Don't wear red, my momma said, on a one man show, yeah</t>
  </si>
  <si>
    <r>
      <t xml:space="preserve">Don't wear red, my momma said, </t>
    </r>
    <r>
      <rPr>
        <b/>
        <sz val="12"/>
        <color theme="1"/>
        <rFont val="Calibri"/>
        <family val="2"/>
        <scheme val="minor"/>
      </rPr>
      <t>at the last man's</t>
    </r>
    <r>
      <rPr>
        <sz val="12"/>
        <color theme="1"/>
        <rFont val="Calibri"/>
        <family val="2"/>
        <scheme val="minor"/>
      </rPr>
      <t xml:space="preserve"> show, yeah</t>
    </r>
  </si>
  <si>
    <r>
      <t xml:space="preserve">I sat in the sun, it was one, </t>
    </r>
    <r>
      <rPr>
        <b/>
        <sz val="12"/>
        <color theme="1"/>
        <rFont val="Calibri"/>
        <family val="2"/>
        <scheme val="minor"/>
      </rPr>
      <t>at the top of a mountain</t>
    </r>
    <r>
      <rPr>
        <sz val="12"/>
        <color theme="1"/>
        <rFont val="Calibri"/>
        <family val="2"/>
        <scheme val="minor"/>
      </rPr>
      <t>, yeah</t>
    </r>
  </si>
  <si>
    <r>
      <t xml:space="preserve">Who the hell gives a damn who I am, </t>
    </r>
    <r>
      <rPr>
        <b/>
        <sz val="12"/>
        <color theme="1"/>
        <rFont val="Calibri"/>
        <family val="2"/>
        <scheme val="minor"/>
      </rPr>
      <t>when you don't find me</t>
    </r>
    <r>
      <rPr>
        <sz val="12"/>
        <color theme="1"/>
        <rFont val="Calibri"/>
        <family val="2"/>
        <scheme val="minor"/>
      </rPr>
      <t>, yeah</t>
    </r>
  </si>
  <si>
    <r>
      <t xml:space="preserve">Why are you so far </t>
    </r>
    <r>
      <rPr>
        <b/>
        <sz val="12"/>
        <color theme="1"/>
        <rFont val="Calibri"/>
        <family val="2"/>
        <scheme val="minor"/>
      </rPr>
      <t>behind</t>
    </r>
  </si>
  <si>
    <r>
      <t xml:space="preserve">I can't stop myself, feels like I'm </t>
    </r>
    <r>
      <rPr>
        <b/>
        <sz val="12"/>
        <color theme="1"/>
        <rFont val="Calibri"/>
        <family val="2"/>
        <scheme val="minor"/>
      </rPr>
      <t>flying</t>
    </r>
  </si>
  <si>
    <r>
      <t xml:space="preserve">They said be there at 8, </t>
    </r>
    <r>
      <rPr>
        <b/>
        <sz val="12"/>
        <color theme="1"/>
        <rFont val="Calibri"/>
        <family val="2"/>
        <scheme val="minor"/>
      </rPr>
      <t>we won't be late</t>
    </r>
    <r>
      <rPr>
        <sz val="12"/>
        <color theme="1"/>
        <rFont val="Calibri"/>
        <family val="2"/>
        <scheme val="minor"/>
      </rPr>
      <t>, don't it feel great?</t>
    </r>
  </si>
  <si>
    <r>
      <t xml:space="preserve">It's </t>
    </r>
    <r>
      <rPr>
        <b/>
        <sz val="12"/>
        <color theme="1"/>
        <rFont val="Calibri"/>
        <family val="2"/>
        <scheme val="minor"/>
      </rPr>
      <t>hot</t>
    </r>
    <r>
      <rPr>
        <sz val="12"/>
        <color theme="1"/>
        <rFont val="Calibri"/>
        <family val="2"/>
        <scheme val="minor"/>
      </rPr>
      <t xml:space="preserve"> on capital hill</t>
    </r>
  </si>
  <si>
    <r>
      <t xml:space="preserve">Charlie Brown has </t>
    </r>
    <r>
      <rPr>
        <b/>
        <sz val="12"/>
        <color theme="1"/>
        <rFont val="Calibri"/>
        <family val="2"/>
        <scheme val="minor"/>
      </rPr>
      <t>found</t>
    </r>
    <r>
      <rPr>
        <sz val="12"/>
        <color theme="1"/>
        <rFont val="Calibri"/>
        <family val="2"/>
        <scheme val="minor"/>
      </rPr>
      <t xml:space="preserve"> his crown</t>
    </r>
  </si>
  <si>
    <t>You've been sold down the river</t>
  </si>
  <si>
    <t>One man, he was a young man, lying in his bed, he took a bullet in the head</t>
  </si>
  <si>
    <t>You've got pets but they live at the vet's, even your fish drown.</t>
  </si>
  <si>
    <r>
      <t xml:space="preserve">Black and white well they're both alright, but you always end up </t>
    </r>
    <r>
      <rPr>
        <b/>
        <sz val="12"/>
        <color theme="1"/>
        <rFont val="Calibri"/>
        <family val="2"/>
        <scheme val="minor"/>
      </rPr>
      <t>grey</t>
    </r>
  </si>
  <si>
    <r>
      <t xml:space="preserve">Even superheroes </t>
    </r>
    <r>
      <rPr>
        <b/>
        <sz val="12"/>
        <color theme="1"/>
        <rFont val="Calibri"/>
        <family val="2"/>
        <scheme val="minor"/>
      </rPr>
      <t>need some help</t>
    </r>
    <r>
      <rPr>
        <sz val="12"/>
        <color theme="1"/>
        <rFont val="Calibri"/>
        <family val="2"/>
        <scheme val="minor"/>
      </rPr>
      <t xml:space="preserve"> sometimes</t>
    </r>
  </si>
  <si>
    <r>
      <t xml:space="preserve">The robots came, </t>
    </r>
    <r>
      <rPr>
        <b/>
        <sz val="12"/>
        <color theme="1"/>
        <rFont val="Calibri"/>
        <family val="2"/>
        <scheme val="minor"/>
      </rPr>
      <t xml:space="preserve">took part of </t>
    </r>
    <r>
      <rPr>
        <sz val="12"/>
        <color theme="1"/>
        <rFont val="Calibri"/>
        <family val="2"/>
        <scheme val="minor"/>
      </rPr>
      <t>our brains</t>
    </r>
  </si>
  <si>
    <r>
      <t xml:space="preserve">And all our eyes </t>
    </r>
    <r>
      <rPr>
        <b/>
        <sz val="12"/>
        <color theme="1"/>
        <rFont val="Calibri"/>
        <family val="2"/>
        <scheme val="minor"/>
      </rPr>
      <t>were closed</t>
    </r>
  </si>
  <si>
    <r>
      <t xml:space="preserve">And all the love </t>
    </r>
    <r>
      <rPr>
        <b/>
        <sz val="12"/>
        <color theme="1"/>
        <rFont val="Calibri"/>
        <family val="2"/>
        <scheme val="minor"/>
      </rPr>
      <t>came back</t>
    </r>
  </si>
  <si>
    <r>
      <t xml:space="preserve">But superman, had a </t>
    </r>
    <r>
      <rPr>
        <b/>
        <sz val="12"/>
        <color theme="1"/>
        <rFont val="Calibri"/>
        <family val="2"/>
        <scheme val="minor"/>
      </rPr>
      <t>different</t>
    </r>
    <r>
      <rPr>
        <sz val="12"/>
        <color theme="1"/>
        <rFont val="Calibri"/>
        <family val="2"/>
        <scheme val="minor"/>
      </rPr>
      <t xml:space="preserve"> plan</t>
    </r>
  </si>
  <si>
    <r>
      <t xml:space="preserve">Winter's wind across my </t>
    </r>
    <r>
      <rPr>
        <b/>
        <sz val="12"/>
        <color theme="1"/>
        <rFont val="Calibri"/>
        <family val="2"/>
        <scheme val="minor"/>
      </rPr>
      <t>cheek,</t>
    </r>
    <r>
      <rPr>
        <sz val="12"/>
        <color theme="1"/>
        <rFont val="Calibri"/>
        <family val="2"/>
        <scheme val="minor"/>
      </rPr>
      <t xml:space="preserve"> takes me back </t>
    </r>
    <r>
      <rPr>
        <b/>
        <sz val="12"/>
        <color theme="1"/>
        <rFont val="Calibri"/>
        <family val="2"/>
        <scheme val="minor"/>
      </rPr>
      <t>along the creek</t>
    </r>
  </si>
  <si>
    <r>
      <t xml:space="preserve">Come have a </t>
    </r>
    <r>
      <rPr>
        <sz val="12"/>
        <color theme="1"/>
        <rFont val="Calibri"/>
        <family val="2"/>
        <scheme val="minor"/>
      </rPr>
      <t>drink by the fire side</t>
    </r>
  </si>
  <si>
    <r>
      <t xml:space="preserve">Did she tell you that I'm still here </t>
    </r>
    <r>
      <rPr>
        <b/>
        <sz val="12"/>
        <color theme="1"/>
        <rFont val="Calibri"/>
        <family val="2"/>
        <scheme val="minor"/>
      </rPr>
      <t>skipping</t>
    </r>
    <r>
      <rPr>
        <sz val="12"/>
        <color theme="1"/>
        <rFont val="Calibri"/>
        <family val="2"/>
        <scheme val="minor"/>
      </rPr>
      <t xml:space="preserve"> stones and </t>
    </r>
    <r>
      <rPr>
        <b/>
        <sz val="12"/>
        <color theme="1"/>
        <rFont val="Calibri"/>
        <family val="2"/>
        <scheme val="minor"/>
      </rPr>
      <t>sipping</t>
    </r>
    <r>
      <rPr>
        <sz val="12"/>
        <color theme="1"/>
        <rFont val="Calibri"/>
        <family val="2"/>
        <scheme val="minor"/>
      </rPr>
      <t xml:space="preserve"> warm beer?</t>
    </r>
  </si>
  <si>
    <r>
      <t xml:space="preserve">So please go shake your head, get out of my </t>
    </r>
    <r>
      <rPr>
        <b/>
        <sz val="12"/>
        <color theme="1"/>
        <rFont val="Calibri"/>
        <family val="2"/>
        <scheme val="minor"/>
      </rPr>
      <t>way</t>
    </r>
    <r>
      <rPr>
        <sz val="12"/>
        <color theme="1"/>
        <rFont val="Calibri"/>
        <family val="2"/>
        <scheme val="minor"/>
      </rPr>
      <t>, I'm easily led</t>
    </r>
  </si>
  <si>
    <r>
      <t>Is this the way we saw ourselves,</t>
    </r>
    <r>
      <rPr>
        <b/>
        <sz val="12"/>
        <color theme="1"/>
        <rFont val="Calibri"/>
        <family val="2"/>
        <scheme val="minor"/>
      </rPr>
      <t xml:space="preserve"> laughing with the children </t>
    </r>
  </si>
  <si>
    <r>
      <t xml:space="preserve">Is this the way we </t>
    </r>
    <r>
      <rPr>
        <b/>
        <sz val="12"/>
        <color theme="1"/>
        <rFont val="Calibri"/>
        <family val="2"/>
        <scheme val="minor"/>
      </rPr>
      <t>worried</t>
    </r>
    <r>
      <rPr>
        <sz val="12"/>
        <color theme="1"/>
        <rFont val="Calibri"/>
        <family val="2"/>
        <scheme val="minor"/>
      </rPr>
      <t xml:space="preserve"> we'd always terrorize our children's future now</t>
    </r>
  </si>
  <si>
    <r>
      <rPr>
        <b/>
        <sz val="12"/>
        <color theme="1"/>
        <rFont val="Calibri"/>
        <family val="2"/>
        <scheme val="minor"/>
      </rPr>
      <t>Night</t>
    </r>
    <r>
      <rPr>
        <sz val="12"/>
        <color theme="1"/>
        <rFont val="Calibri"/>
        <family val="2"/>
        <scheme val="minor"/>
      </rPr>
      <t>light, overnight</t>
    </r>
  </si>
  <si>
    <r>
      <rPr>
        <b/>
        <sz val="12"/>
        <color theme="1"/>
        <rFont val="Calibri"/>
        <family val="2"/>
        <scheme val="minor"/>
      </rPr>
      <t>We're</t>
    </r>
    <r>
      <rPr>
        <sz val="12"/>
        <color theme="1"/>
        <rFont val="Calibri"/>
        <family val="2"/>
        <scheme val="minor"/>
      </rPr>
      <t xml:space="preserve"> not in Kansas anymore</t>
    </r>
  </si>
  <si>
    <r>
      <t xml:space="preserve">You're never gonna </t>
    </r>
    <r>
      <rPr>
        <b/>
        <sz val="12"/>
        <color theme="1"/>
        <rFont val="Calibri"/>
        <family val="2"/>
        <scheme val="minor"/>
      </rPr>
      <t>knock</t>
    </r>
    <r>
      <rPr>
        <sz val="12"/>
        <color theme="1"/>
        <rFont val="Calibri"/>
        <family val="2"/>
        <scheme val="minor"/>
      </rPr>
      <t xml:space="preserve"> him down</t>
    </r>
  </si>
  <si>
    <r>
      <t xml:space="preserve">We're </t>
    </r>
    <r>
      <rPr>
        <b/>
        <sz val="12"/>
        <color theme="1"/>
        <rFont val="Calibri"/>
        <family val="2"/>
        <scheme val="minor"/>
      </rPr>
      <t>aiming</t>
    </r>
    <r>
      <rPr>
        <sz val="12"/>
        <color theme="1"/>
        <rFont val="Calibri"/>
        <family val="2"/>
        <scheme val="minor"/>
      </rPr>
      <t xml:space="preserve"> to stay on the straight and narrow</t>
    </r>
  </si>
  <si>
    <r>
      <t xml:space="preserve">I'm lying in my bed, I can hear the </t>
    </r>
    <r>
      <rPr>
        <b/>
        <sz val="12"/>
        <color theme="1"/>
        <rFont val="Calibri"/>
        <family val="2"/>
        <scheme val="minor"/>
      </rPr>
      <t>people</t>
    </r>
    <r>
      <rPr>
        <sz val="12"/>
        <color theme="1"/>
        <rFont val="Calibri"/>
        <family val="2"/>
        <scheme val="minor"/>
      </rPr>
      <t xml:space="preserve"> passing</t>
    </r>
  </si>
  <si>
    <r>
      <t xml:space="preserve">And I wish that I was out there, </t>
    </r>
    <r>
      <rPr>
        <b/>
        <sz val="12"/>
        <color theme="1"/>
        <rFont val="Calibri"/>
        <family val="2"/>
        <scheme val="minor"/>
      </rPr>
      <t>yearning to be free</t>
    </r>
  </si>
  <si>
    <r>
      <t xml:space="preserve">There's fallen leaves up to my knees, I'm standing </t>
    </r>
    <r>
      <rPr>
        <b/>
        <sz val="12"/>
        <color theme="1"/>
        <rFont val="Calibri"/>
        <family val="2"/>
        <scheme val="minor"/>
      </rPr>
      <t>between the trees</t>
    </r>
  </si>
  <si>
    <r>
      <t xml:space="preserve">We're all </t>
    </r>
    <r>
      <rPr>
        <b/>
        <sz val="12"/>
        <color theme="1"/>
        <rFont val="Calibri"/>
        <family val="2"/>
        <scheme val="minor"/>
      </rPr>
      <t>Yankees</t>
    </r>
    <r>
      <rPr>
        <sz val="12"/>
        <color theme="1"/>
        <rFont val="Calibri"/>
        <family val="2"/>
        <scheme val="minor"/>
      </rPr>
      <t xml:space="preserve"> now</t>
    </r>
  </si>
  <si>
    <r>
      <t xml:space="preserve">Like a child, like </t>
    </r>
    <r>
      <rPr>
        <b/>
        <sz val="12"/>
        <color theme="1"/>
        <rFont val="Calibri"/>
        <family val="2"/>
        <scheme val="minor"/>
      </rPr>
      <t xml:space="preserve">footsteps </t>
    </r>
    <r>
      <rPr>
        <sz val="12"/>
        <color theme="1"/>
        <rFont val="Calibri"/>
        <family val="2"/>
        <scheme val="minor"/>
      </rPr>
      <t>in the rain</t>
    </r>
  </si>
  <si>
    <r>
      <t xml:space="preserve">Even the conversation's </t>
    </r>
    <r>
      <rPr>
        <b/>
        <sz val="12"/>
        <color theme="1"/>
        <rFont val="Calibri"/>
        <family val="2"/>
        <scheme val="minor"/>
      </rPr>
      <t>at a high</t>
    </r>
  </si>
  <si>
    <t>They say it's Disneyland, when it smells like hell</t>
  </si>
  <si>
    <r>
      <t>They say it's Disneyland,</t>
    </r>
    <r>
      <rPr>
        <b/>
        <sz val="12"/>
        <color theme="1"/>
        <rFont val="Calibri"/>
        <family val="2"/>
        <scheme val="minor"/>
      </rPr>
      <t xml:space="preserve"> where it looks like hell</t>
    </r>
  </si>
  <si>
    <r>
      <t xml:space="preserve">A new career, </t>
    </r>
    <r>
      <rPr>
        <b/>
        <sz val="12"/>
        <color theme="1"/>
        <rFont val="Calibri"/>
        <family val="2"/>
        <scheme val="minor"/>
      </rPr>
      <t>it's a shame dear</t>
    </r>
  </si>
  <si>
    <r>
      <rPr>
        <b/>
        <sz val="12"/>
        <color theme="1"/>
        <rFont val="Calibri"/>
        <family val="2"/>
        <scheme val="minor"/>
      </rPr>
      <t>Bombs</t>
    </r>
    <r>
      <rPr>
        <sz val="12"/>
        <color theme="1"/>
        <rFont val="Calibri"/>
        <family val="2"/>
        <scheme val="minor"/>
      </rPr>
      <t xml:space="preserve"> are dropping from our skies at night</t>
    </r>
  </si>
  <si>
    <r>
      <t xml:space="preserve">When you can't </t>
    </r>
    <r>
      <rPr>
        <b/>
        <sz val="12"/>
        <color theme="1"/>
        <rFont val="Calibri"/>
        <family val="2"/>
        <scheme val="minor"/>
      </rPr>
      <t>see</t>
    </r>
    <r>
      <rPr>
        <sz val="12"/>
        <color theme="1"/>
        <rFont val="Calibri"/>
        <family val="2"/>
        <scheme val="minor"/>
      </rPr>
      <t xml:space="preserve"> the </t>
    </r>
    <r>
      <rPr>
        <b/>
        <sz val="12"/>
        <color theme="1"/>
        <rFont val="Calibri"/>
        <family val="2"/>
        <scheme val="minor"/>
      </rPr>
      <t xml:space="preserve">vision </t>
    </r>
    <r>
      <rPr>
        <sz val="12"/>
        <color theme="1"/>
        <rFont val="Calibri"/>
        <family val="2"/>
        <scheme val="minor"/>
      </rPr>
      <t>of the one you love, would you pay the price to the god above?</t>
    </r>
  </si>
  <si>
    <r>
      <t xml:space="preserve">You've been sold </t>
    </r>
    <r>
      <rPr>
        <b/>
        <sz val="12"/>
        <color theme="1"/>
        <rFont val="Calibri"/>
        <family val="2"/>
        <scheme val="minor"/>
      </rPr>
      <t>up</t>
    </r>
    <r>
      <rPr>
        <sz val="12"/>
        <color theme="1"/>
        <rFont val="Calibri"/>
        <family val="2"/>
        <scheme val="minor"/>
      </rPr>
      <t xml:space="preserve"> the river</t>
    </r>
  </si>
  <si>
    <r>
      <t xml:space="preserve">He cut his mother with a </t>
    </r>
    <r>
      <rPr>
        <b/>
        <sz val="12"/>
        <color theme="1"/>
        <rFont val="Calibri"/>
        <family val="2"/>
        <scheme val="minor"/>
      </rPr>
      <t>nice</t>
    </r>
    <r>
      <rPr>
        <sz val="12"/>
        <color theme="1"/>
        <rFont val="Calibri"/>
        <family val="2"/>
        <scheme val="minor"/>
      </rPr>
      <t xml:space="preserve"> chainsaw </t>
    </r>
  </si>
  <si>
    <r>
      <t xml:space="preserve">She's a </t>
    </r>
    <r>
      <rPr>
        <b/>
        <sz val="12"/>
        <color theme="1"/>
        <rFont val="Calibri"/>
        <family val="2"/>
        <scheme val="minor"/>
      </rPr>
      <t>hound</t>
    </r>
    <r>
      <rPr>
        <sz val="12"/>
        <color theme="1"/>
        <rFont val="Calibri"/>
        <family val="2"/>
        <scheme val="minor"/>
      </rPr>
      <t xml:space="preserve"> dog, a watch dog, living in the city, don't need no brains 'cuz god she's pretty.</t>
    </r>
  </si>
  <si>
    <r>
      <t xml:space="preserve">One man, he was a young man, lying in his bed, he took a </t>
    </r>
    <r>
      <rPr>
        <sz val="12"/>
        <color theme="1"/>
        <rFont val="Calibri"/>
        <family val="2"/>
        <scheme val="minor"/>
      </rPr>
      <t>bullet</t>
    </r>
    <r>
      <rPr>
        <b/>
        <sz val="12"/>
        <color theme="1"/>
        <rFont val="Calibri"/>
        <family val="2"/>
        <scheme val="minor"/>
      </rPr>
      <t xml:space="preserve"> to</t>
    </r>
    <r>
      <rPr>
        <sz val="12"/>
        <color theme="1"/>
        <rFont val="Calibri"/>
        <family val="2"/>
        <scheme val="minor"/>
      </rPr>
      <t xml:space="preserve"> the head</t>
    </r>
  </si>
  <si>
    <r>
      <t xml:space="preserve">You read it in the paper, you see it on the news, will I'm in charge and I'm </t>
    </r>
    <r>
      <rPr>
        <b/>
        <sz val="12"/>
        <color theme="1"/>
        <rFont val="Calibri"/>
        <family val="2"/>
        <scheme val="minor"/>
      </rPr>
      <t>spinning</t>
    </r>
    <r>
      <rPr>
        <sz val="12"/>
        <color theme="1"/>
        <rFont val="Calibri"/>
        <family val="2"/>
        <scheme val="minor"/>
      </rPr>
      <t xml:space="preserve"> the screws</t>
    </r>
  </si>
  <si>
    <r>
      <t xml:space="preserve">Have you ever </t>
    </r>
    <r>
      <rPr>
        <b/>
        <sz val="12"/>
        <color theme="1"/>
        <rFont val="Calibri"/>
        <family val="2"/>
        <scheme val="minor"/>
      </rPr>
      <t>wondered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why</t>
    </r>
    <r>
      <rPr>
        <sz val="12"/>
        <color theme="1"/>
        <rFont val="Calibri"/>
        <family val="2"/>
        <scheme val="minor"/>
      </rPr>
      <t xml:space="preserve"> the good always end up dead?</t>
    </r>
  </si>
  <si>
    <r>
      <t>Have you ever wondered why the fleas</t>
    </r>
    <r>
      <rPr>
        <sz val="12"/>
        <color theme="1"/>
        <rFont val="Calibri"/>
        <family val="2"/>
        <scheme val="minor"/>
      </rPr>
      <t xml:space="preserve"> always bug you?</t>
    </r>
  </si>
  <si>
    <r>
      <t xml:space="preserve">You've got pets but they live at the vet's, so </t>
    </r>
    <r>
      <rPr>
        <b/>
        <sz val="12"/>
        <color theme="1"/>
        <rFont val="Calibri"/>
        <family val="2"/>
        <scheme val="minor"/>
      </rPr>
      <t>why do</t>
    </r>
    <r>
      <rPr>
        <sz val="12"/>
        <color theme="1"/>
        <rFont val="Calibri"/>
        <family val="2"/>
        <scheme val="minor"/>
      </rPr>
      <t xml:space="preserve"> your fish drown?</t>
    </r>
  </si>
  <si>
    <t>Have you ever wondered why they never have your size?</t>
  </si>
  <si>
    <t>Have you ever noticed that your camera always lies?</t>
  </si>
  <si>
    <r>
      <t xml:space="preserve">Have you ever wondered why </t>
    </r>
    <r>
      <rPr>
        <b/>
        <sz val="12"/>
        <color theme="1"/>
        <rFont val="Calibri"/>
        <family val="2"/>
        <scheme val="minor"/>
      </rPr>
      <t>they try to size you up</t>
    </r>
    <r>
      <rPr>
        <sz val="12"/>
        <color theme="1"/>
        <rFont val="Calibri"/>
        <family val="2"/>
        <scheme val="minor"/>
      </rPr>
      <t>?</t>
    </r>
  </si>
  <si>
    <r>
      <t xml:space="preserve">Superman, </t>
    </r>
    <r>
      <rPr>
        <b/>
        <sz val="12"/>
        <color theme="1"/>
        <rFont val="Calibri"/>
        <family val="2"/>
        <scheme val="minor"/>
      </rPr>
      <t>saves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who</t>
    </r>
    <r>
      <rPr>
        <sz val="12"/>
        <color theme="1"/>
        <rFont val="Calibri"/>
        <family val="2"/>
        <scheme val="minor"/>
      </rPr>
      <t xml:space="preserve"> he can</t>
    </r>
  </si>
  <si>
    <r>
      <t>Have you ever noticed that your</t>
    </r>
    <r>
      <rPr>
        <b/>
        <sz val="12"/>
        <color theme="1"/>
        <rFont val="Calibri"/>
        <family val="2"/>
        <scheme val="minor"/>
      </rPr>
      <t xml:space="preserve"> friends always tell </t>
    </r>
    <r>
      <rPr>
        <sz val="12"/>
        <color theme="1"/>
        <rFont val="Calibri"/>
        <family val="2"/>
        <scheme val="minor"/>
      </rPr>
      <t>lies?</t>
    </r>
  </si>
  <si>
    <r>
      <t xml:space="preserve">When you're </t>
    </r>
    <r>
      <rPr>
        <b/>
        <sz val="12"/>
        <color theme="1"/>
        <rFont val="Calibri"/>
        <family val="2"/>
        <scheme val="minor"/>
      </rPr>
      <t>round</t>
    </r>
    <r>
      <rPr>
        <sz val="12"/>
        <color theme="1"/>
        <rFont val="Calibri"/>
        <family val="2"/>
        <scheme val="minor"/>
      </rPr>
      <t xml:space="preserve"> everything's unfair in a world that's always square</t>
    </r>
  </si>
  <si>
    <r>
      <t xml:space="preserve">They </t>
    </r>
    <r>
      <rPr>
        <b/>
        <sz val="12"/>
        <color theme="1"/>
        <rFont val="Calibri"/>
        <family val="2"/>
        <scheme val="minor"/>
      </rPr>
      <t>saved</t>
    </r>
    <r>
      <rPr>
        <sz val="12"/>
        <color theme="1"/>
        <rFont val="Calibri"/>
        <family val="2"/>
        <scheme val="minor"/>
      </rPr>
      <t xml:space="preserve"> the best parts for themselves</t>
    </r>
  </si>
  <si>
    <r>
      <t xml:space="preserve">And we </t>
    </r>
    <r>
      <rPr>
        <b/>
        <sz val="12"/>
        <color theme="1"/>
        <rFont val="Calibri"/>
        <family val="2"/>
        <scheme val="minor"/>
      </rPr>
      <t xml:space="preserve">don't </t>
    </r>
    <r>
      <rPr>
        <sz val="12"/>
        <color theme="1"/>
        <rFont val="Calibri"/>
        <family val="2"/>
        <scheme val="minor"/>
      </rPr>
      <t>even mind</t>
    </r>
  </si>
  <si>
    <r>
      <t xml:space="preserve">Teach me how you do it, baby please chew </t>
    </r>
    <r>
      <rPr>
        <b/>
        <sz val="12"/>
        <color theme="1"/>
        <rFont val="Calibri"/>
        <family val="2"/>
        <scheme val="minor"/>
      </rPr>
      <t>through</t>
    </r>
    <r>
      <rPr>
        <sz val="12"/>
        <color theme="1"/>
        <rFont val="Calibri"/>
        <family val="2"/>
        <scheme val="minor"/>
      </rPr>
      <t xml:space="preserve"> it</t>
    </r>
  </si>
  <si>
    <r>
      <t xml:space="preserve">You always said you'd find a way to </t>
    </r>
    <r>
      <rPr>
        <b/>
        <sz val="12"/>
        <color theme="1"/>
        <rFont val="Calibri"/>
        <family val="2"/>
        <scheme val="minor"/>
      </rPr>
      <t>keep me from</t>
    </r>
    <r>
      <rPr>
        <sz val="12"/>
        <color theme="1"/>
        <rFont val="Calibri"/>
        <family val="2"/>
        <scheme val="minor"/>
      </rPr>
      <t xml:space="preserve"> this day</t>
    </r>
  </si>
  <si>
    <r>
      <t>Street</t>
    </r>
    <r>
      <rPr>
        <sz val="12"/>
        <color theme="1"/>
        <rFont val="Calibri"/>
        <family val="2"/>
        <scheme val="minor"/>
      </rPr>
      <t xml:space="preserve"> lights in the distance, vanish like my resistance</t>
    </r>
  </si>
  <si>
    <r>
      <t xml:space="preserve">Wash it </t>
    </r>
    <r>
      <rPr>
        <b/>
        <sz val="12"/>
        <color theme="1"/>
        <rFont val="Calibri"/>
        <family val="2"/>
        <scheme val="minor"/>
      </rPr>
      <t>down,</t>
    </r>
    <r>
      <rPr>
        <sz val="12"/>
        <color theme="1"/>
        <rFont val="Calibri"/>
        <family val="2"/>
        <scheme val="minor"/>
      </rPr>
      <t xml:space="preserve"> remember last night</t>
    </r>
  </si>
  <si>
    <r>
      <t xml:space="preserve">Wanna go home 'cuz I feel </t>
    </r>
    <r>
      <rPr>
        <b/>
        <sz val="12"/>
        <color theme="1"/>
        <rFont val="Calibri"/>
        <family val="2"/>
        <scheme val="minor"/>
      </rPr>
      <t>too</t>
    </r>
    <r>
      <rPr>
        <sz val="12"/>
        <color theme="1"/>
        <rFont val="Calibri"/>
        <family val="2"/>
        <scheme val="minor"/>
      </rPr>
      <t xml:space="preserve"> alone</t>
    </r>
  </si>
  <si>
    <r>
      <rPr>
        <b/>
        <sz val="12"/>
        <color theme="1"/>
        <rFont val="Calibri"/>
        <family val="2"/>
        <scheme val="minor"/>
      </rPr>
      <t xml:space="preserve">It's not </t>
    </r>
    <r>
      <rPr>
        <sz val="12"/>
        <color theme="1"/>
        <rFont val="Calibri"/>
        <family val="2"/>
        <scheme val="minor"/>
      </rPr>
      <t>enough, but I want you, I need you</t>
    </r>
  </si>
  <si>
    <r>
      <t xml:space="preserve">You </t>
    </r>
    <r>
      <rPr>
        <b/>
        <sz val="12"/>
        <color theme="1"/>
        <rFont val="Calibri"/>
        <family val="2"/>
        <scheme val="minor"/>
      </rPr>
      <t>have to</t>
    </r>
    <r>
      <rPr>
        <sz val="12"/>
        <color theme="1"/>
        <rFont val="Calibri"/>
        <family val="2"/>
        <scheme val="minor"/>
      </rPr>
      <t xml:space="preserve"> understand, you said we would be fine, you said we were divine</t>
    </r>
  </si>
  <si>
    <r>
      <t xml:space="preserve">I feel </t>
    </r>
    <r>
      <rPr>
        <b/>
        <sz val="12"/>
        <color theme="1"/>
        <rFont val="Calibri"/>
        <family val="2"/>
        <scheme val="minor"/>
      </rPr>
      <t>your hand</t>
    </r>
    <r>
      <rPr>
        <sz val="12"/>
        <color theme="1"/>
        <rFont val="Calibri"/>
        <family val="2"/>
        <scheme val="minor"/>
      </rPr>
      <t xml:space="preserve"> on my shoulder, yeah, wishing I’d never told you</t>
    </r>
  </si>
  <si>
    <r>
      <t xml:space="preserve">I walked on the moon, it was June, </t>
    </r>
    <r>
      <rPr>
        <b/>
        <sz val="12"/>
        <color theme="1"/>
        <rFont val="Calibri"/>
        <family val="2"/>
        <scheme val="minor"/>
      </rPr>
      <t>on</t>
    </r>
    <r>
      <rPr>
        <sz val="12"/>
        <color theme="1"/>
        <rFont val="Calibri"/>
        <family val="2"/>
        <scheme val="minor"/>
      </rPr>
      <t xml:space="preserve"> the radio, yeah</t>
    </r>
  </si>
  <si>
    <r>
      <t xml:space="preserve">Now and then, now and then, yet again, in the </t>
    </r>
    <r>
      <rPr>
        <b/>
        <sz val="12"/>
        <color theme="1"/>
        <rFont val="Calibri"/>
        <family val="2"/>
        <scheme val="minor"/>
      </rPr>
      <t>morning</t>
    </r>
    <r>
      <rPr>
        <sz val="12"/>
        <color theme="1"/>
        <rFont val="Calibri"/>
        <family val="2"/>
        <scheme val="minor"/>
      </rPr>
      <t xml:space="preserve"> yeah</t>
    </r>
  </si>
  <si>
    <r>
      <t xml:space="preserve">I tried to fly in the sky, in the </t>
    </r>
    <r>
      <rPr>
        <b/>
        <sz val="12"/>
        <color theme="1"/>
        <rFont val="Calibri"/>
        <family val="2"/>
        <scheme val="minor"/>
      </rPr>
      <t>blistering cold</t>
    </r>
    <r>
      <rPr>
        <sz val="12"/>
        <color theme="1"/>
        <rFont val="Calibri"/>
        <family val="2"/>
        <scheme val="minor"/>
      </rPr>
      <t>, yeah</t>
    </r>
  </si>
  <si>
    <r>
      <t xml:space="preserve">Still like a stone, I heard a phone, </t>
    </r>
    <r>
      <rPr>
        <b/>
        <sz val="12"/>
        <color theme="1"/>
        <rFont val="Calibri"/>
        <family val="2"/>
        <scheme val="minor"/>
      </rPr>
      <t>I had nothing to</t>
    </r>
    <r>
      <rPr>
        <sz val="12"/>
        <color theme="1"/>
        <rFont val="Calibri"/>
        <family val="2"/>
        <scheme val="minor"/>
      </rPr>
      <t xml:space="preserve"> say, yeah</t>
    </r>
  </si>
  <si>
    <r>
      <t xml:space="preserve">79, I saw the sign, but it was fine, </t>
    </r>
    <r>
      <rPr>
        <b/>
        <sz val="12"/>
        <color theme="1"/>
        <rFont val="Calibri"/>
        <family val="2"/>
        <scheme val="minor"/>
      </rPr>
      <t>come</t>
    </r>
    <r>
      <rPr>
        <sz val="12"/>
        <color theme="1"/>
        <rFont val="Calibri"/>
        <family val="2"/>
        <scheme val="minor"/>
      </rPr>
      <t xml:space="preserve"> with me, yeah?</t>
    </r>
  </si>
  <si>
    <r>
      <t xml:space="preserve">As we wave goodbye </t>
    </r>
    <r>
      <rPr>
        <b/>
        <sz val="12"/>
        <color theme="1"/>
        <rFont val="Calibri"/>
        <family val="2"/>
        <scheme val="minor"/>
      </rPr>
      <t>and try not to ask why</t>
    </r>
  </si>
  <si>
    <r>
      <t xml:space="preserve">He came </t>
    </r>
    <r>
      <rPr>
        <b/>
        <sz val="12"/>
        <color theme="1"/>
        <rFont val="Calibri"/>
        <family val="2"/>
        <scheme val="minor"/>
      </rPr>
      <t xml:space="preserve">running </t>
    </r>
    <r>
      <rPr>
        <sz val="12"/>
        <color theme="1"/>
        <rFont val="Calibri"/>
        <family val="2"/>
        <scheme val="minor"/>
      </rPr>
      <t>out of nowhere and gave chase</t>
    </r>
  </si>
  <si>
    <r>
      <rPr>
        <b/>
        <sz val="12"/>
        <color theme="1"/>
        <rFont val="Calibri"/>
        <family val="2"/>
        <scheme val="minor"/>
      </rPr>
      <t>You're wasting my time,</t>
    </r>
    <r>
      <rPr>
        <sz val="12"/>
        <color theme="1"/>
        <rFont val="Calibri"/>
        <family val="2"/>
        <scheme val="minor"/>
      </rPr>
      <t xml:space="preserve"> don't waste my time</t>
    </r>
  </si>
  <si>
    <r>
      <t xml:space="preserve">What you get out of </t>
    </r>
    <r>
      <rPr>
        <b/>
        <sz val="12"/>
        <color theme="1"/>
        <rFont val="Calibri"/>
        <family val="2"/>
        <scheme val="minor"/>
      </rPr>
      <t>life,</t>
    </r>
    <r>
      <rPr>
        <sz val="12"/>
        <color theme="1"/>
        <rFont val="Calibri"/>
        <family val="2"/>
        <scheme val="minor"/>
      </rPr>
      <t xml:space="preserve"> you get out of </t>
    </r>
    <r>
      <rPr>
        <b/>
        <sz val="12"/>
        <color theme="1"/>
        <rFont val="Calibri"/>
        <family val="2"/>
        <scheme val="minor"/>
      </rPr>
      <t>love</t>
    </r>
  </si>
  <si>
    <r>
      <t xml:space="preserve">Lost in Notting Hill, </t>
    </r>
    <r>
      <rPr>
        <b/>
        <sz val="12"/>
        <color theme="1"/>
        <rFont val="Calibri"/>
        <family val="2"/>
        <scheme val="minor"/>
      </rPr>
      <t>looking for</t>
    </r>
    <r>
      <rPr>
        <sz val="12"/>
        <color theme="1"/>
        <rFont val="Calibri"/>
        <family val="2"/>
        <scheme val="minor"/>
      </rPr>
      <t xml:space="preserve"> a thrill</t>
    </r>
  </si>
  <si>
    <r>
      <rPr>
        <sz val="12"/>
        <color theme="1"/>
        <rFont val="Calibri"/>
        <family val="2"/>
        <scheme val="minor"/>
      </rPr>
      <t xml:space="preserve">I'm </t>
    </r>
    <r>
      <rPr>
        <b/>
        <sz val="12"/>
        <color theme="1"/>
        <rFont val="Calibri"/>
        <family val="2"/>
        <scheme val="minor"/>
      </rPr>
      <t>dreaming</t>
    </r>
    <r>
      <rPr>
        <sz val="12"/>
        <color theme="1"/>
        <rFont val="Calibri"/>
        <family val="2"/>
        <scheme val="minor"/>
      </rPr>
      <t xml:space="preserve"> about you</t>
    </r>
  </si>
  <si>
    <r>
      <t xml:space="preserve">They said I need a change of scene, leave the </t>
    </r>
    <r>
      <rPr>
        <b/>
        <sz val="12"/>
        <color theme="1"/>
        <rFont val="Calibri"/>
        <family val="2"/>
        <scheme val="minor"/>
      </rPr>
      <t>country</t>
    </r>
    <r>
      <rPr>
        <sz val="12"/>
        <color theme="1"/>
        <rFont val="Calibri"/>
        <family val="2"/>
        <scheme val="minor"/>
      </rPr>
      <t xml:space="preserve"> to my monochrome dream</t>
    </r>
  </si>
  <si>
    <r>
      <t xml:space="preserve">It </t>
    </r>
    <r>
      <rPr>
        <b/>
        <sz val="12"/>
        <color theme="1"/>
        <rFont val="Calibri"/>
        <family val="2"/>
        <scheme val="minor"/>
      </rPr>
      <t>won't</t>
    </r>
    <r>
      <rPr>
        <sz val="12"/>
        <color theme="1"/>
        <rFont val="Calibri"/>
        <family val="2"/>
        <scheme val="minor"/>
      </rPr>
      <t xml:space="preserve"> be finished, </t>
    </r>
    <r>
      <rPr>
        <b/>
        <sz val="12"/>
        <color theme="1"/>
        <rFont val="Calibri"/>
        <family val="2"/>
        <scheme val="minor"/>
      </rPr>
      <t>won't</t>
    </r>
    <r>
      <rPr>
        <sz val="12"/>
        <color theme="1"/>
        <rFont val="Calibri"/>
        <family val="2"/>
        <scheme val="minor"/>
      </rPr>
      <t xml:space="preserve"> be finished, </t>
    </r>
    <r>
      <rPr>
        <b/>
        <sz val="12"/>
        <color theme="1"/>
        <rFont val="Calibri"/>
        <family val="2"/>
        <scheme val="minor"/>
      </rPr>
      <t>won't</t>
    </r>
    <r>
      <rPr>
        <sz val="12"/>
        <color theme="1"/>
        <rFont val="Calibri"/>
        <family val="2"/>
        <scheme val="minor"/>
      </rPr>
      <t xml:space="preserve"> be finished now that you’re not there</t>
    </r>
  </si>
  <si>
    <r>
      <t xml:space="preserve">They float through my window, they wander </t>
    </r>
    <r>
      <rPr>
        <b/>
        <sz val="12"/>
        <color theme="1"/>
        <rFont val="Calibri"/>
        <family val="2"/>
        <scheme val="minor"/>
      </rPr>
      <t xml:space="preserve">through </t>
    </r>
    <r>
      <rPr>
        <sz val="12"/>
        <color theme="1"/>
        <rFont val="Calibri"/>
        <family val="2"/>
        <scheme val="minor"/>
      </rPr>
      <t>my head</t>
    </r>
  </si>
  <si>
    <r>
      <t>There's no way back from this disease,</t>
    </r>
    <r>
      <rPr>
        <b/>
        <sz val="12"/>
        <color theme="1"/>
        <rFont val="Calibri"/>
        <family val="2"/>
        <scheme val="minor"/>
      </rPr>
      <t xml:space="preserve"> so you fall to</t>
    </r>
    <r>
      <rPr>
        <sz val="12"/>
        <color theme="1"/>
        <rFont val="Calibri"/>
        <family val="2"/>
        <scheme val="minor"/>
      </rPr>
      <t xml:space="preserve"> your knees</t>
    </r>
  </si>
  <si>
    <r>
      <t xml:space="preserve">All we do is shout, all </t>
    </r>
    <r>
      <rPr>
        <b/>
        <sz val="12"/>
        <color theme="1"/>
        <rFont val="Calibri"/>
        <family val="2"/>
        <scheme val="minor"/>
      </rPr>
      <t>you do is pout</t>
    </r>
  </si>
  <si>
    <t>Lost in Notting Hill, trying to find a thrill</t>
  </si>
  <si>
    <r>
      <t xml:space="preserve">Coffee cup, smiles in the </t>
    </r>
    <r>
      <rPr>
        <b/>
        <sz val="12"/>
        <color theme="1"/>
        <rFont val="Calibri"/>
        <family val="2"/>
        <scheme val="minor"/>
      </rPr>
      <t>sun</t>
    </r>
    <r>
      <rPr>
        <sz val="12"/>
        <color theme="1"/>
        <rFont val="Calibri"/>
        <family val="2"/>
        <scheme val="minor"/>
      </rPr>
      <t xml:space="preserve"> light</t>
    </r>
  </si>
  <si>
    <r>
      <t xml:space="preserve">I tried to tell her that I could change, I tried to explain that my life </t>
    </r>
    <r>
      <rPr>
        <b/>
        <sz val="12"/>
        <color theme="1"/>
        <rFont val="Calibri"/>
        <family val="2"/>
        <scheme val="minor"/>
      </rPr>
      <t>isn't that</t>
    </r>
    <r>
      <rPr>
        <sz val="12"/>
        <color theme="1"/>
        <rFont val="Calibri"/>
        <family val="2"/>
        <scheme val="minor"/>
      </rPr>
      <t xml:space="preserve"> strange</t>
    </r>
  </si>
  <si>
    <t>This song's been lying, lying in my chair</t>
  </si>
  <si>
    <r>
      <t xml:space="preserve">This song's been lying, lying in my </t>
    </r>
    <r>
      <rPr>
        <b/>
        <sz val="12"/>
        <color theme="1"/>
        <rFont val="Calibri"/>
        <family val="2"/>
        <scheme val="minor"/>
      </rPr>
      <t>bed</t>
    </r>
  </si>
  <si>
    <r>
      <t xml:space="preserve">Some of them have, some of them have, some of them have been </t>
    </r>
    <r>
      <rPr>
        <b/>
        <sz val="12"/>
        <color theme="1"/>
        <rFont val="Calibri"/>
        <family val="2"/>
        <scheme val="minor"/>
      </rPr>
      <t>keeping</t>
    </r>
    <r>
      <rPr>
        <sz val="12"/>
        <color theme="1"/>
        <rFont val="Calibri"/>
        <family val="2"/>
        <scheme val="minor"/>
      </rPr>
      <t xml:space="preserve"> us apart</t>
    </r>
  </si>
  <si>
    <r>
      <t xml:space="preserve">Can't you see I'm waving, baby, 'cuz I know I </t>
    </r>
    <r>
      <rPr>
        <b/>
        <sz val="12"/>
        <color theme="1"/>
        <rFont val="Calibri"/>
        <family val="2"/>
        <scheme val="minor"/>
      </rPr>
      <t>just can't stop</t>
    </r>
  </si>
  <si>
    <t xml:space="preserve">orig - % chosen </t>
  </si>
  <si>
    <t>mod - % chosen</t>
  </si>
  <si>
    <r>
      <t xml:space="preserve">Look </t>
    </r>
    <r>
      <rPr>
        <b/>
        <sz val="12"/>
        <color theme="1"/>
        <rFont val="Calibri"/>
        <family val="2"/>
        <scheme val="minor"/>
      </rPr>
      <t>out</t>
    </r>
    <r>
      <rPr>
        <sz val="12"/>
        <color theme="1"/>
        <rFont val="Calibri"/>
        <family val="2"/>
        <scheme val="minor"/>
      </rPr>
      <t xml:space="preserve"> the </t>
    </r>
    <r>
      <rPr>
        <b/>
        <sz val="12"/>
        <color theme="1"/>
        <rFont val="Calibri"/>
        <family val="2"/>
        <scheme val="minor"/>
      </rPr>
      <t>window</t>
    </r>
    <r>
      <rPr>
        <sz val="12"/>
        <color theme="1"/>
        <rFont val="Calibri"/>
        <family val="2"/>
        <scheme val="minor"/>
      </rPr>
      <t xml:space="preserve"> now, I can see you </t>
    </r>
    <r>
      <rPr>
        <b/>
        <sz val="12"/>
        <color theme="1"/>
        <rFont val="Calibri"/>
        <family val="2"/>
        <scheme val="minor"/>
      </rPr>
      <t>comin'</t>
    </r>
  </si>
  <si>
    <r>
      <t xml:space="preserve">I just can't stop myself, I feel like I'm </t>
    </r>
    <r>
      <rPr>
        <b/>
        <sz val="12"/>
        <color theme="1"/>
        <rFont val="Calibri"/>
        <family val="2"/>
        <scheme val="minor"/>
      </rPr>
      <t>flying</t>
    </r>
  </si>
  <si>
    <t>50% of people picked mod lyric</t>
  </si>
  <si>
    <r>
      <t xml:space="preserve">But don't rush me now, I can hear you </t>
    </r>
    <r>
      <rPr>
        <b/>
        <sz val="12"/>
        <color theme="1"/>
        <rFont val="Calibri"/>
        <family val="2"/>
        <scheme val="minor"/>
      </rPr>
      <t>calling</t>
    </r>
  </si>
  <si>
    <r>
      <rPr>
        <b/>
        <sz val="12"/>
        <color theme="1"/>
        <rFont val="Calibri"/>
        <family val="2"/>
        <scheme val="minor"/>
      </rPr>
      <t xml:space="preserve">21st </t>
    </r>
    <r>
      <rPr>
        <sz val="12"/>
        <color theme="1"/>
        <rFont val="Calibri"/>
        <family val="2"/>
        <scheme val="minor"/>
      </rPr>
      <t>century you mean so much to me</t>
    </r>
  </si>
  <si>
    <t>Is this the way we terrorize our children's future now</t>
  </si>
  <si>
    <r>
      <t xml:space="preserve">All </t>
    </r>
    <r>
      <rPr>
        <b/>
        <sz val="12"/>
        <color theme="1"/>
        <rFont val="Calibri"/>
        <family val="2"/>
        <scheme val="minor"/>
      </rPr>
      <t>you</t>
    </r>
    <r>
      <rPr>
        <sz val="12"/>
        <color theme="1"/>
        <rFont val="Calibri"/>
        <family val="2"/>
        <scheme val="minor"/>
      </rPr>
      <t xml:space="preserve"> do is shout, all </t>
    </r>
    <r>
      <rPr>
        <b/>
        <sz val="12"/>
        <color theme="1"/>
        <rFont val="Calibri"/>
        <family val="2"/>
        <scheme val="minor"/>
      </rPr>
      <t>you</t>
    </r>
    <r>
      <rPr>
        <sz val="12"/>
        <color theme="1"/>
        <rFont val="Calibri"/>
        <family val="2"/>
        <scheme val="minor"/>
      </rPr>
      <t xml:space="preserve"> do is scream</t>
    </r>
  </si>
  <si>
    <r>
      <t xml:space="preserve">Teach me how you do it, baby please </t>
    </r>
    <r>
      <rPr>
        <b/>
        <sz val="12"/>
        <color theme="1"/>
        <rFont val="Calibri"/>
        <family val="2"/>
        <scheme val="minor"/>
      </rPr>
      <t>go through it</t>
    </r>
  </si>
  <si>
    <r>
      <rPr>
        <b/>
        <sz val="12"/>
        <color theme="1"/>
        <rFont val="Calibri"/>
        <family val="2"/>
        <scheme val="minor"/>
      </rPr>
      <t>We're gonna be late, we'll meet you at 8,</t>
    </r>
    <r>
      <rPr>
        <sz val="12"/>
        <color theme="1"/>
        <rFont val="Calibri"/>
        <family val="2"/>
        <scheme val="minor"/>
      </rPr>
      <t xml:space="preserve"> don't it feel great?</t>
    </r>
  </si>
  <si>
    <t>Gonna be late, meet you at 8, don't it feel great?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</si>
</sst>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b/>
      <i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7" tint="-0.249977111117893"/>
      <name val="Calibri"/>
      <scheme val="minor"/>
    </font>
    <font>
      <sz val="12"/>
      <color theme="5" tint="-0.249977111117893"/>
      <name val="Calibri"/>
      <scheme val="minor"/>
    </font>
    <font>
      <sz val="11"/>
      <color theme="1"/>
      <name val="Calibri"/>
      <scheme val="minor"/>
    </font>
    <font>
      <vertAlign val="superscript"/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scheme val="minor"/>
    </font>
    <font>
      <b/>
      <sz val="12"/>
      <color rgb="FFFF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4" borderId="0" xfId="0" applyFont="1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6" fillId="0" borderId="0" xfId="0" applyFont="1"/>
    <xf numFmtId="0" fontId="7" fillId="0" borderId="0" xfId="0" applyFont="1"/>
    <xf numFmtId="0" fontId="7" fillId="0" borderId="2" xfId="0" applyFont="1" applyBorder="1"/>
    <xf numFmtId="0" fontId="7" fillId="0" borderId="0" xfId="0" applyFont="1" applyBorder="1"/>
    <xf numFmtId="0" fontId="7" fillId="0" borderId="5" xfId="0" applyFont="1" applyBorder="1"/>
    <xf numFmtId="0" fontId="0" fillId="0" borderId="0" xfId="0" applyFill="1" applyBorder="1"/>
    <xf numFmtId="0" fontId="8" fillId="0" borderId="0" xfId="0" applyFont="1" applyAlignment="1">
      <alignment vertical="center"/>
    </xf>
    <xf numFmtId="0" fontId="0" fillId="0" borderId="3" xfId="0" applyFont="1" applyFill="1" applyBorder="1"/>
    <xf numFmtId="0" fontId="0" fillId="0" borderId="0" xfId="0" applyFont="1" applyFill="1" applyBorder="1"/>
    <xf numFmtId="0" fontId="8" fillId="0" borderId="0" xfId="0" applyFont="1" applyFill="1" applyAlignment="1">
      <alignment vertical="center"/>
    </xf>
    <xf numFmtId="0" fontId="7" fillId="0" borderId="0" xfId="0" applyFont="1" applyFill="1" applyBorder="1"/>
    <xf numFmtId="0" fontId="0" fillId="5" borderId="0" xfId="0" applyFill="1"/>
    <xf numFmtId="0" fontId="5" fillId="0" borderId="0" xfId="0" applyFont="1" applyFill="1"/>
    <xf numFmtId="0" fontId="8" fillId="0" borderId="5" xfId="0" applyFont="1" applyBorder="1" applyAlignment="1">
      <alignment vertical="center"/>
    </xf>
    <xf numFmtId="0" fontId="5" fillId="0" borderId="5" xfId="0" applyFont="1" applyBorder="1"/>
    <xf numFmtId="0" fontId="0" fillId="2" borderId="5" xfId="0" applyFill="1" applyBorder="1"/>
    <xf numFmtId="0" fontId="5" fillId="0" borderId="5" xfId="0" applyFont="1" applyFill="1" applyBorder="1"/>
    <xf numFmtId="0" fontId="0" fillId="3" borderId="5" xfId="0" applyFill="1" applyBorder="1"/>
    <xf numFmtId="16" fontId="0" fillId="0" borderId="0" xfId="0" applyNumberFormat="1" applyBorder="1"/>
    <xf numFmtId="0" fontId="8" fillId="0" borderId="0" xfId="0" applyFont="1" applyBorder="1" applyAlignment="1">
      <alignment vertical="center"/>
    </xf>
    <xf numFmtId="0" fontId="0" fillId="0" borderId="5" xfId="0" applyFill="1" applyBorder="1"/>
    <xf numFmtId="0" fontId="8" fillId="0" borderId="5" xfId="0" applyFont="1" applyFill="1" applyBorder="1" applyAlignment="1">
      <alignment vertical="center"/>
    </xf>
    <xf numFmtId="0" fontId="7" fillId="0" borderId="5" xfId="0" applyFont="1" applyFill="1" applyBorder="1"/>
    <xf numFmtId="0" fontId="0" fillId="0" borderId="3" xfId="0" applyFill="1" applyBorder="1"/>
    <xf numFmtId="0" fontId="0" fillId="0" borderId="0" xfId="0" applyFont="1"/>
    <xf numFmtId="0" fontId="6" fillId="0" borderId="0" xfId="0" applyFont="1" applyFill="1"/>
    <xf numFmtId="0" fontId="7" fillId="0" borderId="0" xfId="0" applyFont="1" applyFill="1"/>
    <xf numFmtId="0" fontId="0" fillId="0" borderId="5" xfId="0" applyFont="1" applyFill="1" applyBorder="1"/>
    <xf numFmtId="0" fontId="8" fillId="6" borderId="0" xfId="0" applyFont="1" applyFill="1" applyAlignment="1">
      <alignment vertical="center"/>
    </xf>
    <xf numFmtId="0" fontId="8" fillId="6" borderId="5" xfId="0" applyFont="1" applyFill="1" applyBorder="1" applyAlignment="1">
      <alignment vertical="center"/>
    </xf>
    <xf numFmtId="0" fontId="1" fillId="0" borderId="0" xfId="0" applyFont="1" applyFill="1"/>
    <xf numFmtId="0" fontId="10" fillId="0" borderId="5" xfId="0" applyFont="1" applyFill="1" applyBorder="1"/>
    <xf numFmtId="0" fontId="10" fillId="0" borderId="0" xfId="0" applyFont="1" applyFill="1"/>
    <xf numFmtId="0" fontId="0" fillId="0" borderId="0" xfId="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8" fillId="7" borderId="0" xfId="0" applyFont="1" applyFill="1" applyAlignment="1">
      <alignment vertical="center"/>
    </xf>
    <xf numFmtId="0" fontId="10" fillId="8" borderId="5" xfId="0" applyFont="1" applyFill="1" applyBorder="1"/>
    <xf numFmtId="0" fontId="10" fillId="9" borderId="0" xfId="0" applyFont="1" applyFill="1" applyBorder="1"/>
    <xf numFmtId="0" fontId="0" fillId="0" borderId="5" xfId="0" applyFont="1" applyFill="1" applyBorder="1" applyAlignment="1">
      <alignment vertical="center"/>
    </xf>
    <xf numFmtId="0" fontId="12" fillId="0" borderId="0" xfId="0" applyFont="1" applyFill="1"/>
    <xf numFmtId="9" fontId="0" fillId="0" borderId="0" xfId="0" applyNumberFormat="1" applyFont="1" applyFill="1"/>
    <xf numFmtId="0" fontId="0" fillId="8" borderId="0" xfId="0" applyFont="1" applyFill="1"/>
    <xf numFmtId="0" fontId="0" fillId="8" borderId="5" xfId="0" applyFont="1" applyFill="1" applyBorder="1" applyAlignment="1">
      <alignment vertical="center"/>
    </xf>
    <xf numFmtId="0" fontId="0" fillId="8" borderId="0" xfId="0" applyFont="1" applyFill="1" applyAlignment="1">
      <alignment vertical="center"/>
    </xf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5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zoomScale="145" zoomScaleNormal="145" zoomScalePageLayoutView="145" workbookViewId="0">
      <pane ySplit="1" topLeftCell="A2" activePane="bottomLeft" state="frozen"/>
      <selection pane="bottomLeft" activeCell="B23" sqref="B23"/>
    </sheetView>
  </sheetViews>
  <sheetFormatPr baseColWidth="10" defaultRowHeight="16" x14ac:dyDescent="0.2"/>
  <cols>
    <col min="1" max="1" width="14.6640625" style="48" customWidth="1"/>
    <col min="2" max="2" width="52.1640625" style="49" customWidth="1"/>
    <col min="3" max="3" width="61.83203125" style="49" customWidth="1"/>
    <col min="4" max="5" width="14" style="49" customWidth="1"/>
    <col min="6" max="7" width="10.83203125" style="49"/>
    <col min="8" max="8" width="39.83203125" style="49" customWidth="1"/>
    <col min="9" max="16384" width="10.83203125" style="49"/>
  </cols>
  <sheetData>
    <row r="1" spans="1:10" x14ac:dyDescent="0.2">
      <c r="A1" s="47" t="s">
        <v>87</v>
      </c>
      <c r="B1" s="47" t="s">
        <v>86</v>
      </c>
      <c r="C1" s="47" t="s">
        <v>296</v>
      </c>
      <c r="D1" s="53" t="s">
        <v>454</v>
      </c>
      <c r="E1" s="54" t="s">
        <v>455</v>
      </c>
      <c r="F1" s="49" t="s">
        <v>458</v>
      </c>
      <c r="G1" s="57">
        <v>0.45</v>
      </c>
    </row>
    <row r="2" spans="1:10" x14ac:dyDescent="0.2">
      <c r="A2" s="48" t="s">
        <v>88</v>
      </c>
      <c r="B2" s="50" t="s">
        <v>311</v>
      </c>
      <c r="C2" s="50" t="s">
        <v>301</v>
      </c>
      <c r="D2" s="49">
        <f>30/38</f>
        <v>0.78947368421052633</v>
      </c>
      <c r="E2" s="49">
        <f>8/38</f>
        <v>0.21052631578947367</v>
      </c>
      <c r="F2" s="49">
        <v>0</v>
      </c>
      <c r="G2" s="49">
        <v>1</v>
      </c>
      <c r="H2" s="58" t="s">
        <v>459</v>
      </c>
    </row>
    <row r="3" spans="1:10" x14ac:dyDescent="0.2">
      <c r="B3" s="50" t="s">
        <v>312</v>
      </c>
      <c r="C3" s="49" t="s">
        <v>373</v>
      </c>
      <c r="D3" s="49">
        <f>33/38</f>
        <v>0.86842105263157898</v>
      </c>
      <c r="E3" s="49">
        <f>5/38</f>
        <v>0.13157894736842105</v>
      </c>
    </row>
    <row r="4" spans="1:10" x14ac:dyDescent="0.2">
      <c r="B4" s="50" t="s">
        <v>313</v>
      </c>
      <c r="C4" s="49" t="s">
        <v>374</v>
      </c>
      <c r="D4" s="49">
        <f>29/38</f>
        <v>0.76315789473684215</v>
      </c>
      <c r="E4" s="49">
        <f>9/38</f>
        <v>0.23684210526315788</v>
      </c>
      <c r="H4" s="50" t="s">
        <v>464</v>
      </c>
      <c r="J4" s="49" t="s">
        <v>465</v>
      </c>
    </row>
    <row r="5" spans="1:10" x14ac:dyDescent="0.2">
      <c r="B5" s="50" t="s">
        <v>314</v>
      </c>
      <c r="C5" s="49" t="s">
        <v>297</v>
      </c>
      <c r="D5" s="49">
        <f>30/38</f>
        <v>0.78947368421052633</v>
      </c>
      <c r="E5" s="49">
        <f>8/38</f>
        <v>0.21052631578947367</v>
      </c>
      <c r="H5" s="49" t="s">
        <v>456</v>
      </c>
    </row>
    <row r="6" spans="1:10" x14ac:dyDescent="0.2">
      <c r="B6" s="50" t="s">
        <v>315</v>
      </c>
      <c r="C6" s="49" t="s">
        <v>389</v>
      </c>
      <c r="D6" s="49">
        <f>20/38</f>
        <v>0.52631578947368418</v>
      </c>
      <c r="E6" s="49">
        <f>18/38</f>
        <v>0.47368421052631576</v>
      </c>
    </row>
    <row r="7" spans="1:10" x14ac:dyDescent="0.2">
      <c r="B7" s="50" t="s">
        <v>316</v>
      </c>
      <c r="C7" s="49" t="s">
        <v>295</v>
      </c>
      <c r="D7" s="49">
        <f>37/38</f>
        <v>0.97368421052631582</v>
      </c>
      <c r="E7" s="49">
        <f>1/38</f>
        <v>2.6315789473684209E-2</v>
      </c>
      <c r="H7" s="49" t="s">
        <v>457</v>
      </c>
    </row>
    <row r="8" spans="1:10" x14ac:dyDescent="0.2">
      <c r="A8" s="47"/>
      <c r="B8" s="55" t="s">
        <v>317</v>
      </c>
      <c r="C8" s="43" t="s">
        <v>298</v>
      </c>
      <c r="D8" s="43">
        <f>33/38</f>
        <v>0.86842105263157898</v>
      </c>
      <c r="E8" s="43">
        <f>5/38</f>
        <v>0.13157894736842105</v>
      </c>
      <c r="F8" s="43"/>
    </row>
    <row r="9" spans="1:10" x14ac:dyDescent="0.2">
      <c r="A9" s="48" t="s">
        <v>89</v>
      </c>
      <c r="B9" s="51" t="s">
        <v>318</v>
      </c>
      <c r="C9" s="51" t="s">
        <v>302</v>
      </c>
      <c r="D9" s="28">
        <f>26/38</f>
        <v>0.68421052631578949</v>
      </c>
      <c r="E9" s="49">
        <f>12/38</f>
        <v>0.31578947368421051</v>
      </c>
      <c r="F9" s="49">
        <v>2</v>
      </c>
      <c r="G9" s="49">
        <v>2</v>
      </c>
    </row>
    <row r="10" spans="1:10" x14ac:dyDescent="0.2">
      <c r="B10" s="51" t="s">
        <v>49</v>
      </c>
      <c r="C10" s="40" t="s">
        <v>303</v>
      </c>
      <c r="D10" s="49">
        <f>13/38</f>
        <v>0.34210526315789475</v>
      </c>
      <c r="E10" s="49">
        <f>20/38</f>
        <v>0.52631578947368418</v>
      </c>
    </row>
    <row r="11" spans="1:10" ht="19" x14ac:dyDescent="0.2">
      <c r="B11" s="51" t="s">
        <v>304</v>
      </c>
      <c r="C11" s="49" t="s">
        <v>300</v>
      </c>
      <c r="D11" s="49">
        <f>30/38</f>
        <v>0.78947368421052633</v>
      </c>
      <c r="E11" s="49">
        <f>8/38</f>
        <v>0.21052631578947367</v>
      </c>
      <c r="H11" s="58" t="s">
        <v>460</v>
      </c>
    </row>
    <row r="12" spans="1:10" x14ac:dyDescent="0.2">
      <c r="B12" s="51" t="s">
        <v>319</v>
      </c>
      <c r="C12" s="51" t="s">
        <v>320</v>
      </c>
      <c r="D12" s="49">
        <f>18/38</f>
        <v>0.47368421052631576</v>
      </c>
      <c r="E12" s="49">
        <f>20/38</f>
        <v>0.52631578947368418</v>
      </c>
    </row>
    <row r="13" spans="1:10" x14ac:dyDescent="0.2">
      <c r="B13" s="51" t="s">
        <v>59</v>
      </c>
      <c r="C13" s="51" t="s">
        <v>305</v>
      </c>
      <c r="D13" s="49">
        <f>32/38</f>
        <v>0.84210526315789469</v>
      </c>
      <c r="E13" s="49">
        <f>6/38</f>
        <v>0.15789473684210525</v>
      </c>
    </row>
    <row r="14" spans="1:10" x14ac:dyDescent="0.2">
      <c r="B14" s="51" t="s">
        <v>60</v>
      </c>
      <c r="C14" s="51" t="s">
        <v>390</v>
      </c>
      <c r="D14" s="49">
        <f>30/38</f>
        <v>0.78947368421052633</v>
      </c>
      <c r="E14" s="49">
        <f>8/38</f>
        <v>0.21052631578947367</v>
      </c>
    </row>
    <row r="15" spans="1:10" x14ac:dyDescent="0.2">
      <c r="B15" s="51" t="s">
        <v>299</v>
      </c>
      <c r="C15" s="49" t="s">
        <v>395</v>
      </c>
      <c r="D15" s="49">
        <f>33/38</f>
        <v>0.86842105263157898</v>
      </c>
      <c r="E15" s="49">
        <f>5/38</f>
        <v>0.13157894736842105</v>
      </c>
    </row>
    <row r="16" spans="1:10" x14ac:dyDescent="0.2">
      <c r="A16" s="47"/>
      <c r="B16" s="55" t="s">
        <v>321</v>
      </c>
      <c r="C16" s="55" t="s">
        <v>391</v>
      </c>
      <c r="D16" s="43">
        <f>25/38</f>
        <v>0.65789473684210531</v>
      </c>
      <c r="E16" s="43">
        <f>13/38</f>
        <v>0.34210526315789475</v>
      </c>
      <c r="F16" s="43"/>
      <c r="H16" s="59" t="s">
        <v>461</v>
      </c>
    </row>
    <row r="17" spans="1:7" x14ac:dyDescent="0.2">
      <c r="A17" s="48" t="s">
        <v>285</v>
      </c>
      <c r="B17" s="51" t="s">
        <v>310</v>
      </c>
      <c r="C17" s="49" t="s">
        <v>396</v>
      </c>
      <c r="D17" s="49">
        <f>17/38</f>
        <v>0.44736842105263158</v>
      </c>
      <c r="E17" s="49">
        <f>21/38</f>
        <v>0.55263157894736847</v>
      </c>
      <c r="F17" s="49">
        <v>3</v>
      </c>
      <c r="G17" s="49">
        <v>3</v>
      </c>
    </row>
    <row r="18" spans="1:7" x14ac:dyDescent="0.2">
      <c r="B18" s="51" t="s">
        <v>67</v>
      </c>
      <c r="C18" s="49" t="s">
        <v>397</v>
      </c>
      <c r="D18" s="49">
        <f>28/38</f>
        <v>0.73684210526315785</v>
      </c>
      <c r="E18" s="49">
        <f>10/38</f>
        <v>0.26315789473684209</v>
      </c>
    </row>
    <row r="19" spans="1:7" x14ac:dyDescent="0.2">
      <c r="B19" s="51" t="s">
        <v>71</v>
      </c>
      <c r="C19" s="49" t="s">
        <v>306</v>
      </c>
      <c r="D19" s="49">
        <f>4/38</f>
        <v>0.10526315789473684</v>
      </c>
      <c r="E19" s="49">
        <f>34/38</f>
        <v>0.89473684210526316</v>
      </c>
    </row>
    <row r="20" spans="1:7" x14ac:dyDescent="0.2">
      <c r="B20" s="51" t="s">
        <v>322</v>
      </c>
      <c r="C20" s="49" t="s">
        <v>398</v>
      </c>
      <c r="D20" s="49">
        <f>27/38</f>
        <v>0.71052631578947367</v>
      </c>
      <c r="E20" s="49">
        <f>11/38</f>
        <v>0.28947368421052633</v>
      </c>
    </row>
    <row r="21" spans="1:7" x14ac:dyDescent="0.2">
      <c r="B21" s="51" t="s">
        <v>323</v>
      </c>
      <c r="C21" s="49" t="s">
        <v>307</v>
      </c>
      <c r="D21" s="49">
        <f>2/38</f>
        <v>5.2631578947368418E-2</v>
      </c>
      <c r="E21" s="49">
        <f>36/38</f>
        <v>0.94736842105263153</v>
      </c>
    </row>
    <row r="22" spans="1:7" x14ac:dyDescent="0.2">
      <c r="A22" s="47">
        <v>0</v>
      </c>
      <c r="B22" s="55" t="s">
        <v>309</v>
      </c>
      <c r="C22" s="43" t="s">
        <v>308</v>
      </c>
      <c r="D22" s="43">
        <f>27/38</f>
        <v>0.71052631578947367</v>
      </c>
      <c r="E22" s="43">
        <f>11/38</f>
        <v>0.28947368421052633</v>
      </c>
      <c r="F22" s="43"/>
    </row>
    <row r="23" spans="1:7" x14ac:dyDescent="0.2">
      <c r="A23" s="48" t="s">
        <v>286</v>
      </c>
      <c r="B23" s="51" t="s">
        <v>324</v>
      </c>
      <c r="C23" s="49" t="s">
        <v>399</v>
      </c>
      <c r="D23" s="49">
        <f>11/38</f>
        <v>0.28947368421052633</v>
      </c>
      <c r="E23" s="49">
        <f>27/38</f>
        <v>0.71052631578947367</v>
      </c>
      <c r="F23" s="49">
        <v>6</v>
      </c>
      <c r="G23" s="49">
        <v>6</v>
      </c>
    </row>
    <row r="24" spans="1:7" x14ac:dyDescent="0.2">
      <c r="B24" s="51" t="s">
        <v>99</v>
      </c>
      <c r="C24" s="49" t="s">
        <v>400</v>
      </c>
      <c r="D24" s="49">
        <f>15/38</f>
        <v>0.39473684210526316</v>
      </c>
      <c r="E24" s="49">
        <f>23/38</f>
        <v>0.60526315789473684</v>
      </c>
    </row>
    <row r="25" spans="1:7" x14ac:dyDescent="0.2">
      <c r="B25" s="51" t="s">
        <v>105</v>
      </c>
      <c r="C25" s="49" t="s">
        <v>392</v>
      </c>
      <c r="D25" s="49">
        <f>18/38</f>
        <v>0.47368421052631576</v>
      </c>
      <c r="E25" s="49">
        <f>20/38</f>
        <v>0.52631578947368418</v>
      </c>
    </row>
    <row r="26" spans="1:7" x14ac:dyDescent="0.2">
      <c r="B26" s="51" t="s">
        <v>325</v>
      </c>
      <c r="C26" s="49" t="s">
        <v>375</v>
      </c>
      <c r="D26" s="49">
        <f>38/38</f>
        <v>1</v>
      </c>
      <c r="E26" s="49">
        <f>0/38</f>
        <v>0</v>
      </c>
    </row>
    <row r="27" spans="1:7" x14ac:dyDescent="0.2">
      <c r="B27" s="51" t="s">
        <v>326</v>
      </c>
      <c r="C27" s="49" t="s">
        <v>393</v>
      </c>
      <c r="D27" s="49">
        <f>10/38</f>
        <v>0.26315789473684209</v>
      </c>
      <c r="E27" s="49">
        <f>28/38</f>
        <v>0.73684210526315785</v>
      </c>
    </row>
    <row r="28" spans="1:7" x14ac:dyDescent="0.2">
      <c r="B28" s="51" t="s">
        <v>111</v>
      </c>
      <c r="C28" s="49" t="s">
        <v>376</v>
      </c>
      <c r="D28" s="49">
        <f>30/38</f>
        <v>0.78947368421052633</v>
      </c>
      <c r="E28" s="49">
        <f>8/38</f>
        <v>0.21052631578947367</v>
      </c>
    </row>
    <row r="29" spans="1:7" x14ac:dyDescent="0.2">
      <c r="B29" s="51" t="s">
        <v>327</v>
      </c>
      <c r="C29" s="49" t="s">
        <v>394</v>
      </c>
      <c r="D29" s="49">
        <f>22/38</f>
        <v>0.57894736842105265</v>
      </c>
      <c r="E29" s="49">
        <f>16/38</f>
        <v>0.42105263157894735</v>
      </c>
    </row>
    <row r="30" spans="1:7" ht="19" x14ac:dyDescent="0.2">
      <c r="B30" s="51" t="s">
        <v>328</v>
      </c>
      <c r="C30" s="49" t="s">
        <v>356</v>
      </c>
      <c r="D30" s="49">
        <f>34/38</f>
        <v>0.89473684210526316</v>
      </c>
      <c r="E30" s="49">
        <f>4/38</f>
        <v>0.10526315789473684</v>
      </c>
    </row>
    <row r="31" spans="1:7" x14ac:dyDescent="0.2">
      <c r="B31" s="51" t="s">
        <v>329</v>
      </c>
      <c r="C31" s="49" t="s">
        <v>401</v>
      </c>
      <c r="D31" s="49">
        <f>34/38</f>
        <v>0.89473684210526316</v>
      </c>
      <c r="E31" s="49">
        <f>4/38</f>
        <v>0.10526315789473684</v>
      </c>
    </row>
    <row r="32" spans="1:7" x14ac:dyDescent="0.2">
      <c r="B32" s="51" t="s">
        <v>402</v>
      </c>
      <c r="C32" s="49" t="s">
        <v>403</v>
      </c>
      <c r="D32" s="49">
        <f>13/38</f>
        <v>0.34210526315789475</v>
      </c>
      <c r="E32" s="49">
        <f>25/38</f>
        <v>0.65789473684210531</v>
      </c>
    </row>
    <row r="33" spans="1:7" x14ac:dyDescent="0.2">
      <c r="A33" s="47"/>
      <c r="B33" s="55" t="s">
        <v>116</v>
      </c>
      <c r="C33" s="43" t="s">
        <v>404</v>
      </c>
      <c r="D33" s="43">
        <f>17/38</f>
        <v>0.44736842105263158</v>
      </c>
      <c r="E33" s="43">
        <f>21/38</f>
        <v>0.55263157894736847</v>
      </c>
      <c r="F33" s="43"/>
    </row>
    <row r="34" spans="1:7" x14ac:dyDescent="0.2">
      <c r="A34" s="48" t="s">
        <v>287</v>
      </c>
      <c r="B34" s="51" t="s">
        <v>122</v>
      </c>
      <c r="C34" s="49" t="s">
        <v>405</v>
      </c>
      <c r="D34" s="49">
        <f>6/38</f>
        <v>0.15789473684210525</v>
      </c>
      <c r="E34" s="49">
        <f>32/38</f>
        <v>0.84210526315789469</v>
      </c>
      <c r="F34" s="49">
        <v>4</v>
      </c>
      <c r="G34" s="49">
        <v>4</v>
      </c>
    </row>
    <row r="35" spans="1:7" x14ac:dyDescent="0.2">
      <c r="B35" s="51" t="s">
        <v>330</v>
      </c>
      <c r="C35" s="51" t="s">
        <v>358</v>
      </c>
      <c r="D35" s="49">
        <f>4/38</f>
        <v>0.10526315789473684</v>
      </c>
      <c r="E35" s="49">
        <f>34/38</f>
        <v>0.89473684210526316</v>
      </c>
    </row>
    <row r="36" spans="1:7" x14ac:dyDescent="0.2">
      <c r="B36" s="51" t="s">
        <v>331</v>
      </c>
      <c r="C36" s="49" t="s">
        <v>438</v>
      </c>
      <c r="D36" s="49">
        <f>26/38</f>
        <v>0.68421052631578949</v>
      </c>
      <c r="E36" s="49">
        <f>12/38</f>
        <v>0.31578947368421051</v>
      </c>
    </row>
    <row r="37" spans="1:7" x14ac:dyDescent="0.2">
      <c r="B37" s="51" t="s">
        <v>332</v>
      </c>
      <c r="C37" s="49" t="s">
        <v>406</v>
      </c>
      <c r="D37" s="49">
        <f>13/38</f>
        <v>0.34210526315789475</v>
      </c>
      <c r="E37" s="49">
        <f>25/38</f>
        <v>0.65789473684210531</v>
      </c>
    </row>
    <row r="38" spans="1:7" x14ac:dyDescent="0.2">
      <c r="B38" s="51" t="s">
        <v>377</v>
      </c>
      <c r="C38" s="49" t="s">
        <v>407</v>
      </c>
      <c r="D38" s="49">
        <f>30/38</f>
        <v>0.78947368421052633</v>
      </c>
      <c r="E38" s="49">
        <f>8/38</f>
        <v>0.21052631578947367</v>
      </c>
    </row>
    <row r="39" spans="1:7" x14ac:dyDescent="0.2">
      <c r="B39" s="50" t="s">
        <v>132</v>
      </c>
      <c r="C39" s="49" t="s">
        <v>408</v>
      </c>
      <c r="D39" s="49">
        <f>25/38</f>
        <v>0.65789473684210531</v>
      </c>
      <c r="E39" s="49">
        <f>13/38</f>
        <v>0.34210526315789475</v>
      </c>
    </row>
    <row r="40" spans="1:7" x14ac:dyDescent="0.2">
      <c r="B40" s="51" t="s">
        <v>333</v>
      </c>
      <c r="C40" s="51" t="s">
        <v>409</v>
      </c>
      <c r="D40" s="49">
        <f>21/38</f>
        <v>0.55263157894736847</v>
      </c>
      <c r="E40" s="49">
        <f>17/38</f>
        <v>0.44736842105263158</v>
      </c>
    </row>
    <row r="41" spans="1:7" x14ac:dyDescent="0.2">
      <c r="B41" s="51" t="s">
        <v>378</v>
      </c>
      <c r="C41" s="51" t="s">
        <v>410</v>
      </c>
      <c r="D41" s="49">
        <f>6/38</f>
        <v>0.15789473684210525</v>
      </c>
      <c r="E41" s="49">
        <f>32/38</f>
        <v>0.84210526315789469</v>
      </c>
    </row>
    <row r="42" spans="1:7" x14ac:dyDescent="0.2">
      <c r="B42" s="51" t="s">
        <v>136</v>
      </c>
      <c r="C42" s="49" t="s">
        <v>357</v>
      </c>
      <c r="D42" s="49">
        <f>26/38</f>
        <v>0.68421052631578949</v>
      </c>
      <c r="E42" s="49">
        <f>12/38</f>
        <v>0.31578947368421051</v>
      </c>
    </row>
    <row r="43" spans="1:7" x14ac:dyDescent="0.2">
      <c r="A43" s="47"/>
      <c r="B43" s="55" t="s">
        <v>334</v>
      </c>
      <c r="C43" s="43" t="s">
        <v>411</v>
      </c>
      <c r="D43" s="43">
        <f>33/38</f>
        <v>0.86842105263157898</v>
      </c>
      <c r="E43" s="43">
        <f>5/38</f>
        <v>0.13157894736842105</v>
      </c>
      <c r="F43" s="43"/>
    </row>
    <row r="44" spans="1:7" x14ac:dyDescent="0.2">
      <c r="A44" s="48" t="s">
        <v>288</v>
      </c>
      <c r="B44" s="51" t="s">
        <v>144</v>
      </c>
      <c r="C44" s="49" t="s">
        <v>359</v>
      </c>
      <c r="D44" s="49">
        <f>29/38</f>
        <v>0.76315789473684215</v>
      </c>
      <c r="E44" s="49">
        <f>9/38</f>
        <v>0.23684210526315788</v>
      </c>
      <c r="F44" s="49">
        <v>4</v>
      </c>
      <c r="G44" s="49">
        <v>6</v>
      </c>
    </row>
    <row r="45" spans="1:7" x14ac:dyDescent="0.2">
      <c r="B45" s="51" t="s">
        <v>145</v>
      </c>
      <c r="C45" s="49" t="s">
        <v>412</v>
      </c>
      <c r="D45" s="49">
        <f>12/38</f>
        <v>0.31578947368421051</v>
      </c>
      <c r="E45" s="49">
        <f>26/38</f>
        <v>0.68421052631578949</v>
      </c>
    </row>
    <row r="46" spans="1:7" x14ac:dyDescent="0.2">
      <c r="B46" s="51" t="s">
        <v>335</v>
      </c>
      <c r="C46" s="49" t="s">
        <v>380</v>
      </c>
      <c r="D46" s="49">
        <f>13/38</f>
        <v>0.34210526315789475</v>
      </c>
      <c r="E46" s="49">
        <f>25/38</f>
        <v>0.65789473684210531</v>
      </c>
    </row>
    <row r="47" spans="1:7" x14ac:dyDescent="0.2">
      <c r="B47" s="51" t="s">
        <v>336</v>
      </c>
      <c r="C47" s="49" t="s">
        <v>360</v>
      </c>
      <c r="D47" s="49">
        <f>5/38</f>
        <v>0.13157894736842105</v>
      </c>
      <c r="E47" s="49">
        <f>33/38</f>
        <v>0.86842105263157898</v>
      </c>
    </row>
    <row r="48" spans="1:7" x14ac:dyDescent="0.2">
      <c r="B48" s="51" t="s">
        <v>152</v>
      </c>
      <c r="C48" s="49" t="s">
        <v>413</v>
      </c>
      <c r="D48" s="49">
        <f>34/38</f>
        <v>0.89473684210526316</v>
      </c>
      <c r="E48" s="49">
        <f>4/38</f>
        <v>0.10526315789473684</v>
      </c>
    </row>
    <row r="49" spans="1:7" x14ac:dyDescent="0.2">
      <c r="B49" s="51" t="s">
        <v>379</v>
      </c>
      <c r="C49" s="51" t="s">
        <v>414</v>
      </c>
      <c r="D49" s="49">
        <f>20/38</f>
        <v>0.52631578947368418</v>
      </c>
      <c r="E49" s="49">
        <f>18/38</f>
        <v>0.47368421052631576</v>
      </c>
    </row>
    <row r="50" spans="1:7" x14ac:dyDescent="0.2">
      <c r="B50" s="50" t="s">
        <v>415</v>
      </c>
      <c r="C50" s="49" t="s">
        <v>417</v>
      </c>
      <c r="D50" s="49">
        <f>18/38</f>
        <v>0.47368421052631576</v>
      </c>
      <c r="E50" s="49">
        <f>20/38</f>
        <v>0.52631578947368418</v>
      </c>
    </row>
    <row r="51" spans="1:7" x14ac:dyDescent="0.2">
      <c r="B51" s="51" t="s">
        <v>416</v>
      </c>
      <c r="C51" s="49" t="s">
        <v>419</v>
      </c>
      <c r="D51" s="49">
        <f>32/38</f>
        <v>0.84210526315789469</v>
      </c>
      <c r="E51" s="49">
        <f>6/38</f>
        <v>0.15789473684210525</v>
      </c>
    </row>
    <row r="52" spans="1:7" x14ac:dyDescent="0.2">
      <c r="A52" s="47"/>
      <c r="B52" s="55" t="s">
        <v>337</v>
      </c>
      <c r="C52" s="43" t="s">
        <v>420</v>
      </c>
      <c r="D52" s="43">
        <f>20/38</f>
        <v>0.52631578947368418</v>
      </c>
      <c r="E52" s="43">
        <f>18/38</f>
        <v>0.47368421052631576</v>
      </c>
      <c r="F52" s="43"/>
    </row>
    <row r="53" spans="1:7" x14ac:dyDescent="0.2">
      <c r="A53" s="48" t="s">
        <v>289</v>
      </c>
      <c r="B53" s="51" t="s">
        <v>160</v>
      </c>
      <c r="C53" s="51" t="s">
        <v>418</v>
      </c>
      <c r="D53" s="49">
        <f>14/38</f>
        <v>0.36842105263157893</v>
      </c>
      <c r="E53" s="49">
        <f>24/28</f>
        <v>0.8571428571428571</v>
      </c>
      <c r="F53" s="49">
        <v>4</v>
      </c>
      <c r="G53" s="49">
        <v>4</v>
      </c>
    </row>
    <row r="54" spans="1:7" x14ac:dyDescent="0.2">
      <c r="B54" s="51" t="s">
        <v>338</v>
      </c>
      <c r="C54" s="49" t="s">
        <v>361</v>
      </c>
      <c r="D54" s="49">
        <f>9/38</f>
        <v>0.23684210526315788</v>
      </c>
      <c r="E54" s="49">
        <f>29/38</f>
        <v>0.76315789473684215</v>
      </c>
    </row>
    <row r="55" spans="1:7" x14ac:dyDescent="0.2">
      <c r="B55" s="51" t="s">
        <v>164</v>
      </c>
      <c r="C55" s="51" t="s">
        <v>381</v>
      </c>
      <c r="D55" s="49">
        <f>23/38</f>
        <v>0.60526315789473684</v>
      </c>
      <c r="E55" s="49">
        <f>15/38</f>
        <v>0.39473684210526316</v>
      </c>
    </row>
    <row r="56" spans="1:7" x14ac:dyDescent="0.2">
      <c r="B56" s="51" t="s">
        <v>165</v>
      </c>
      <c r="C56" s="49" t="s">
        <v>382</v>
      </c>
      <c r="D56" s="49">
        <f>26/38</f>
        <v>0.68421052631578949</v>
      </c>
      <c r="E56" s="49">
        <f>12/38</f>
        <v>0.31578947368421051</v>
      </c>
    </row>
    <row r="57" spans="1:7" x14ac:dyDescent="0.2">
      <c r="A57" s="56"/>
      <c r="B57" s="50" t="s">
        <v>166</v>
      </c>
      <c r="C57" s="51" t="s">
        <v>421</v>
      </c>
      <c r="D57" s="49">
        <f>25/38</f>
        <v>0.65789473684210531</v>
      </c>
      <c r="E57" s="49">
        <f>13/38</f>
        <v>0.34210526315789475</v>
      </c>
    </row>
    <row r="58" spans="1:7" x14ac:dyDescent="0.2">
      <c r="B58" s="50" t="s">
        <v>167</v>
      </c>
      <c r="C58" s="50" t="s">
        <v>436</v>
      </c>
      <c r="D58" s="49">
        <f>25/38</f>
        <v>0.65789473684210531</v>
      </c>
      <c r="E58" s="49">
        <f>13/38</f>
        <v>0.34210526315789475</v>
      </c>
    </row>
    <row r="59" spans="1:7" x14ac:dyDescent="0.2">
      <c r="B59" s="50" t="s">
        <v>170</v>
      </c>
      <c r="C59" s="49" t="s">
        <v>383</v>
      </c>
      <c r="D59" s="49">
        <f>29/38</f>
        <v>0.76315789473684215</v>
      </c>
      <c r="E59" s="49">
        <f>9/38</f>
        <v>0.23684210526315788</v>
      </c>
    </row>
    <row r="60" spans="1:7" x14ac:dyDescent="0.2">
      <c r="B60" s="50" t="s">
        <v>171</v>
      </c>
      <c r="C60" s="49" t="s">
        <v>384</v>
      </c>
      <c r="D60" s="49">
        <f>36/38</f>
        <v>0.94736842105263153</v>
      </c>
      <c r="E60" s="49">
        <f>2/38</f>
        <v>5.2631578947368418E-2</v>
      </c>
    </row>
    <row r="61" spans="1:7" x14ac:dyDescent="0.2">
      <c r="B61" s="51" t="s">
        <v>172</v>
      </c>
      <c r="C61" s="49" t="s">
        <v>422</v>
      </c>
      <c r="D61" s="49">
        <f>11/38</f>
        <v>0.28947368421052633</v>
      </c>
      <c r="E61" s="49">
        <f>27/38</f>
        <v>0.71052631578947367</v>
      </c>
    </row>
    <row r="62" spans="1:7" x14ac:dyDescent="0.2">
      <c r="B62" s="51" t="s">
        <v>173</v>
      </c>
      <c r="C62" s="49" t="s">
        <v>385</v>
      </c>
      <c r="D62" s="49">
        <f>12/38</f>
        <v>0.31578947368421051</v>
      </c>
      <c r="E62" s="49">
        <f>26/38</f>
        <v>0.68421052631578949</v>
      </c>
    </row>
    <row r="63" spans="1:7" x14ac:dyDescent="0.2">
      <c r="B63" s="51" t="s">
        <v>176</v>
      </c>
      <c r="C63" s="49" t="s">
        <v>362</v>
      </c>
      <c r="D63" s="49">
        <f>30/38</f>
        <v>0.78947368421052633</v>
      </c>
      <c r="E63" s="49">
        <f>8/38</f>
        <v>0.21052631578947367</v>
      </c>
    </row>
    <row r="64" spans="1:7" x14ac:dyDescent="0.2">
      <c r="A64" s="47"/>
      <c r="B64" s="55" t="s">
        <v>174</v>
      </c>
      <c r="C64" s="43" t="s">
        <v>437</v>
      </c>
      <c r="D64" s="43">
        <f>25/38</f>
        <v>0.65789473684210531</v>
      </c>
      <c r="E64" s="43">
        <f>13/38</f>
        <v>0.34210526315789475</v>
      </c>
      <c r="F64" s="43"/>
    </row>
    <row r="65" spans="1:8" x14ac:dyDescent="0.2">
      <c r="A65" s="48" t="s">
        <v>290</v>
      </c>
      <c r="B65" s="51" t="s">
        <v>339</v>
      </c>
      <c r="C65" s="51" t="s">
        <v>423</v>
      </c>
      <c r="D65" s="49">
        <f>26/38</f>
        <v>0.68421052631578949</v>
      </c>
      <c r="E65" s="49">
        <f>12/38</f>
        <v>0.31578947368421051</v>
      </c>
      <c r="F65" s="49">
        <v>2</v>
      </c>
      <c r="G65" s="49">
        <v>2</v>
      </c>
      <c r="H65" s="60" t="s">
        <v>463</v>
      </c>
    </row>
    <row r="66" spans="1:8" x14ac:dyDescent="0.2">
      <c r="B66" s="51" t="s">
        <v>340</v>
      </c>
      <c r="C66" s="49" t="s">
        <v>445</v>
      </c>
      <c r="D66" s="49">
        <f>38/38</f>
        <v>1</v>
      </c>
      <c r="E66" s="49">
        <f>0/38</f>
        <v>0</v>
      </c>
    </row>
    <row r="67" spans="1:8" x14ac:dyDescent="0.2">
      <c r="B67" s="50" t="s">
        <v>24</v>
      </c>
      <c r="C67" s="49" t="s">
        <v>446</v>
      </c>
      <c r="D67" s="49">
        <f>33/38</f>
        <v>0.86842105263157898</v>
      </c>
      <c r="E67" s="49">
        <f>5/38</f>
        <v>0.13157894736842105</v>
      </c>
      <c r="H67" s="50" t="s">
        <v>462</v>
      </c>
    </row>
    <row r="68" spans="1:8" x14ac:dyDescent="0.2">
      <c r="B68" s="51" t="s">
        <v>341</v>
      </c>
      <c r="C68" s="49" t="s">
        <v>439</v>
      </c>
      <c r="D68" s="49">
        <f>31/38</f>
        <v>0.81578947368421051</v>
      </c>
      <c r="E68" s="49">
        <f>7/38</f>
        <v>0.18421052631578946</v>
      </c>
    </row>
    <row r="69" spans="1:8" x14ac:dyDescent="0.2">
      <c r="B69" s="51" t="s">
        <v>447</v>
      </c>
      <c r="C69" s="49" t="s">
        <v>440</v>
      </c>
      <c r="D69" s="49">
        <f>6/38</f>
        <v>0.15789473684210525</v>
      </c>
      <c r="E69" s="49">
        <f>32/38</f>
        <v>0.84210526315789469</v>
      </c>
    </row>
    <row r="70" spans="1:8" x14ac:dyDescent="0.2">
      <c r="A70" s="47"/>
      <c r="B70" s="55" t="s">
        <v>342</v>
      </c>
      <c r="C70" s="43" t="s">
        <v>424</v>
      </c>
      <c r="D70" s="43">
        <f>15/38</f>
        <v>0.39473684210526316</v>
      </c>
      <c r="E70" s="43">
        <f>23/38</f>
        <v>0.60526315789473684</v>
      </c>
      <c r="F70" s="43"/>
    </row>
    <row r="71" spans="1:8" x14ac:dyDescent="0.2">
      <c r="A71" s="48" t="s">
        <v>291</v>
      </c>
      <c r="B71" s="51" t="s">
        <v>178</v>
      </c>
      <c r="C71" s="48" t="s">
        <v>425</v>
      </c>
      <c r="D71" s="49">
        <f>26/38</f>
        <v>0.68421052631578949</v>
      </c>
      <c r="E71" s="49">
        <f>12/38</f>
        <v>0.31578947368421051</v>
      </c>
      <c r="F71" s="49">
        <v>4</v>
      </c>
      <c r="G71" s="49">
        <v>4</v>
      </c>
    </row>
    <row r="72" spans="1:8" x14ac:dyDescent="0.2">
      <c r="B72" s="51" t="s">
        <v>343</v>
      </c>
      <c r="C72" s="49" t="s">
        <v>386</v>
      </c>
      <c r="D72" s="49">
        <f>27/38</f>
        <v>0.71052631578947367</v>
      </c>
      <c r="E72" s="49">
        <f>11/38</f>
        <v>0.28947368421052633</v>
      </c>
    </row>
    <row r="73" spans="1:8" x14ac:dyDescent="0.2">
      <c r="B73" s="51" t="s">
        <v>181</v>
      </c>
      <c r="C73" s="49" t="s">
        <v>448</v>
      </c>
      <c r="D73" s="49">
        <f>9/38</f>
        <v>0.23684210526315788</v>
      </c>
      <c r="E73" s="49">
        <f>29/38</f>
        <v>0.76315789473684215</v>
      </c>
    </row>
    <row r="74" spans="1:8" x14ac:dyDescent="0.2">
      <c r="B74" s="51" t="s">
        <v>182</v>
      </c>
      <c r="C74" s="49" t="s">
        <v>426</v>
      </c>
      <c r="D74" s="49">
        <f>2/38</f>
        <v>5.2631578947368418E-2</v>
      </c>
      <c r="E74" s="49">
        <f>36/38</f>
        <v>0.94736842105263153</v>
      </c>
    </row>
    <row r="75" spans="1:8" x14ac:dyDescent="0.2">
      <c r="B75" s="51" t="s">
        <v>183</v>
      </c>
      <c r="C75" s="48" t="s">
        <v>387</v>
      </c>
      <c r="D75" s="49">
        <f>5/38</f>
        <v>0.13157894736842105</v>
      </c>
      <c r="E75" s="49">
        <f>33/38</f>
        <v>0.86842105263157898</v>
      </c>
    </row>
    <row r="76" spans="1:8" x14ac:dyDescent="0.2">
      <c r="B76" s="50" t="s">
        <v>344</v>
      </c>
      <c r="C76" s="49" t="s">
        <v>427</v>
      </c>
      <c r="D76" s="49">
        <f>26/38</f>
        <v>0.68421052631578949</v>
      </c>
      <c r="E76" s="49">
        <f>12/38</f>
        <v>0.31578947368421051</v>
      </c>
    </row>
    <row r="77" spans="1:8" x14ac:dyDescent="0.2">
      <c r="B77" s="51" t="s">
        <v>345</v>
      </c>
      <c r="C77" s="51" t="s">
        <v>428</v>
      </c>
      <c r="D77" s="49">
        <f>32/38</f>
        <v>0.84210526315789469</v>
      </c>
      <c r="E77" s="49">
        <f>6/38</f>
        <v>0.15789473684210525</v>
      </c>
    </row>
    <row r="78" spans="1:8" x14ac:dyDescent="0.2">
      <c r="B78" s="51" t="s">
        <v>346</v>
      </c>
      <c r="C78" s="51" t="s">
        <v>429</v>
      </c>
      <c r="D78" s="49">
        <f>27/38</f>
        <v>0.71052631578947367</v>
      </c>
      <c r="E78" s="49">
        <f>11/38</f>
        <v>0.28947368421052633</v>
      </c>
    </row>
    <row r="79" spans="1:8" x14ac:dyDescent="0.2">
      <c r="B79" s="51" t="s">
        <v>191</v>
      </c>
      <c r="C79" s="49" t="s">
        <v>363</v>
      </c>
      <c r="D79" s="49">
        <f>32/38</f>
        <v>0.84210526315789469</v>
      </c>
      <c r="E79" s="49">
        <f>6/38</f>
        <v>0.15789473684210525</v>
      </c>
    </row>
    <row r="80" spans="1:8" x14ac:dyDescent="0.2">
      <c r="A80" s="47"/>
      <c r="B80" s="55" t="s">
        <v>192</v>
      </c>
      <c r="C80" s="55" t="s">
        <v>430</v>
      </c>
      <c r="D80" s="43">
        <f>19/38</f>
        <v>0.5</v>
      </c>
      <c r="E80" s="43">
        <f>19/38</f>
        <v>0.5</v>
      </c>
      <c r="F80" s="43"/>
    </row>
    <row r="81" spans="1:7" x14ac:dyDescent="0.2">
      <c r="A81" s="48" t="s">
        <v>292</v>
      </c>
      <c r="B81" s="51" t="s">
        <v>347</v>
      </c>
      <c r="C81" s="49" t="s">
        <v>364</v>
      </c>
      <c r="D81" s="49">
        <f>27/38</f>
        <v>0.71052631578947367</v>
      </c>
      <c r="E81" s="49">
        <f>11/38</f>
        <v>0.28947368421052633</v>
      </c>
      <c r="F81" s="49">
        <v>3</v>
      </c>
      <c r="G81" s="49">
        <v>3</v>
      </c>
    </row>
    <row r="82" spans="1:7" x14ac:dyDescent="0.2">
      <c r="B82" s="51" t="s">
        <v>200</v>
      </c>
      <c r="C82" s="51" t="s">
        <v>449</v>
      </c>
      <c r="D82" s="49">
        <f>31/38</f>
        <v>0.81578947368421051</v>
      </c>
      <c r="E82" s="49">
        <f>7/38</f>
        <v>0.18421052631578946</v>
      </c>
    </row>
    <row r="83" spans="1:7" x14ac:dyDescent="0.2">
      <c r="B83" s="51" t="s">
        <v>348</v>
      </c>
      <c r="C83" s="49" t="s">
        <v>388</v>
      </c>
      <c r="D83" s="49">
        <f>2/38</f>
        <v>5.2631578947368418E-2</v>
      </c>
      <c r="E83" s="49">
        <f>36/38</f>
        <v>0.94736842105263153</v>
      </c>
    </row>
    <row r="84" spans="1:7" x14ac:dyDescent="0.2">
      <c r="B84" s="51" t="s">
        <v>349</v>
      </c>
      <c r="C84" s="48" t="s">
        <v>441</v>
      </c>
      <c r="D84" s="49">
        <f>12/38</f>
        <v>0.31578947368421051</v>
      </c>
      <c r="E84" s="49">
        <f>26/38</f>
        <v>0.68421052631578949</v>
      </c>
    </row>
    <row r="85" spans="1:7" x14ac:dyDescent="0.2">
      <c r="B85" s="51" t="s">
        <v>207</v>
      </c>
      <c r="C85" s="49" t="s">
        <v>442</v>
      </c>
      <c r="D85" s="49">
        <f>29/38</f>
        <v>0.76315789473684215</v>
      </c>
      <c r="E85" s="49">
        <f>9/38</f>
        <v>0.23684210526315788</v>
      </c>
    </row>
    <row r="86" spans="1:7" x14ac:dyDescent="0.2">
      <c r="A86" s="47"/>
      <c r="B86" s="55" t="s">
        <v>350</v>
      </c>
      <c r="C86" s="43" t="s">
        <v>365</v>
      </c>
      <c r="D86" s="43">
        <f>7/38</f>
        <v>0.18421052631578946</v>
      </c>
      <c r="E86" s="43">
        <f>31/38</f>
        <v>0.81578947368421051</v>
      </c>
      <c r="F86" s="43"/>
    </row>
    <row r="87" spans="1:7" x14ac:dyDescent="0.2">
      <c r="A87" s="48" t="s">
        <v>293</v>
      </c>
      <c r="B87" s="51" t="s">
        <v>450</v>
      </c>
      <c r="C87" s="51" t="s">
        <v>451</v>
      </c>
      <c r="D87" s="49">
        <f>8/38</f>
        <v>0.21052631578947367</v>
      </c>
      <c r="E87" s="49">
        <f>30/38</f>
        <v>0.78947368421052633</v>
      </c>
      <c r="F87" s="49">
        <v>3</v>
      </c>
      <c r="G87" s="49">
        <v>3</v>
      </c>
    </row>
    <row r="88" spans="1:7" x14ac:dyDescent="0.2">
      <c r="B88" s="51" t="s">
        <v>351</v>
      </c>
      <c r="C88" s="51" t="s">
        <v>443</v>
      </c>
      <c r="D88" s="49">
        <f>29/38</f>
        <v>0.76315789473684215</v>
      </c>
      <c r="E88" s="49">
        <f>7/38</f>
        <v>0.18421052631578946</v>
      </c>
    </row>
    <row r="89" spans="1:7" x14ac:dyDescent="0.2">
      <c r="B89" s="51" t="s">
        <v>217</v>
      </c>
      <c r="C89" s="49" t="s">
        <v>444</v>
      </c>
      <c r="D89" s="49">
        <f>10/38</f>
        <v>0.26315789473684209</v>
      </c>
      <c r="E89" s="49">
        <f>28/38</f>
        <v>0.73684210526315785</v>
      </c>
    </row>
    <row r="90" spans="1:7" x14ac:dyDescent="0.2">
      <c r="B90" s="51" t="s">
        <v>218</v>
      </c>
      <c r="C90" s="49" t="s">
        <v>366</v>
      </c>
      <c r="D90" s="49">
        <f>34/38</f>
        <v>0.89473684210526316</v>
      </c>
      <c r="E90" s="49">
        <f>4/38</f>
        <v>0.10526315789473684</v>
      </c>
    </row>
    <row r="91" spans="1:7" x14ac:dyDescent="0.2">
      <c r="B91" s="51" t="s">
        <v>352</v>
      </c>
      <c r="C91" s="49" t="s">
        <v>367</v>
      </c>
      <c r="D91" s="49">
        <f>28/38</f>
        <v>0.73684210526315785</v>
      </c>
      <c r="E91" s="49">
        <f>10/38</f>
        <v>0.26315789473684209</v>
      </c>
    </row>
    <row r="92" spans="1:7" x14ac:dyDescent="0.2">
      <c r="B92" s="51" t="s">
        <v>223</v>
      </c>
      <c r="C92" s="51" t="s">
        <v>452</v>
      </c>
      <c r="D92" s="49">
        <f>10/38</f>
        <v>0.26315789473684209</v>
      </c>
      <c r="E92" s="49">
        <f>28/38</f>
        <v>0.73684210526315785</v>
      </c>
    </row>
    <row r="93" spans="1:7" x14ac:dyDescent="0.2">
      <c r="A93" s="47"/>
      <c r="B93" s="55" t="s">
        <v>353</v>
      </c>
      <c r="C93" s="43" t="s">
        <v>453</v>
      </c>
      <c r="D93" s="43">
        <f>32/38</f>
        <v>0.84210526315789469</v>
      </c>
      <c r="E93" s="43">
        <f>6/38</f>
        <v>0.15789473684210525</v>
      </c>
      <c r="F93" s="43"/>
    </row>
    <row r="94" spans="1:7" x14ac:dyDescent="0.2">
      <c r="A94" s="48" t="s">
        <v>294</v>
      </c>
      <c r="B94" s="51" t="s">
        <v>231</v>
      </c>
      <c r="C94" s="51" t="s">
        <v>431</v>
      </c>
      <c r="D94" s="49">
        <f>17/38</f>
        <v>0.44736842105263158</v>
      </c>
      <c r="E94" s="49">
        <f>21/38</f>
        <v>0.55263157894736847</v>
      </c>
      <c r="F94" s="49">
        <v>7</v>
      </c>
      <c r="G94" s="49">
        <v>7</v>
      </c>
    </row>
    <row r="95" spans="1:7" x14ac:dyDescent="0.2">
      <c r="B95" s="51" t="s">
        <v>368</v>
      </c>
      <c r="C95" s="49" t="s">
        <v>369</v>
      </c>
      <c r="D95" s="49">
        <f>16/38</f>
        <v>0.42105263157894735</v>
      </c>
      <c r="E95" s="49">
        <f>22/38</f>
        <v>0.57894736842105265</v>
      </c>
    </row>
    <row r="96" spans="1:7" x14ac:dyDescent="0.2">
      <c r="B96" s="51" t="s">
        <v>234</v>
      </c>
      <c r="C96" s="51" t="s">
        <v>432</v>
      </c>
      <c r="D96" s="49">
        <f>4/38</f>
        <v>0.10526315789473684</v>
      </c>
      <c r="E96" s="49">
        <f>34/38</f>
        <v>0.89473684210526316</v>
      </c>
    </row>
    <row r="97" spans="2:5" x14ac:dyDescent="0.2">
      <c r="B97" s="51" t="s">
        <v>235</v>
      </c>
      <c r="C97" s="51" t="s">
        <v>433</v>
      </c>
      <c r="D97" s="49">
        <f>28/38</f>
        <v>0.73684210526315785</v>
      </c>
      <c r="E97" s="49">
        <f>10/38</f>
        <v>0.26315789473684209</v>
      </c>
    </row>
    <row r="98" spans="2:5" x14ac:dyDescent="0.2">
      <c r="B98" s="51" t="s">
        <v>238</v>
      </c>
      <c r="C98" s="49" t="s">
        <v>370</v>
      </c>
      <c r="D98" s="49">
        <f>8/38</f>
        <v>0.21052631578947367</v>
      </c>
      <c r="E98" s="49">
        <f>30/38</f>
        <v>0.78947368421052633</v>
      </c>
    </row>
    <row r="99" spans="2:5" x14ac:dyDescent="0.2">
      <c r="B99" s="51" t="s">
        <v>239</v>
      </c>
      <c r="C99" s="51" t="s">
        <v>434</v>
      </c>
      <c r="D99" s="49">
        <f>13/38</f>
        <v>0.34210526315789475</v>
      </c>
      <c r="E99" s="49">
        <f>25/38</f>
        <v>0.65789473684210531</v>
      </c>
    </row>
    <row r="100" spans="2:5" x14ac:dyDescent="0.2">
      <c r="B100" s="51" t="s">
        <v>354</v>
      </c>
      <c r="C100" s="51" t="s">
        <v>435</v>
      </c>
      <c r="D100" s="49">
        <f>8/38</f>
        <v>0.21052631578947367</v>
      </c>
      <c r="E100" s="49">
        <f>30/38</f>
        <v>0.78947368421052633</v>
      </c>
    </row>
    <row r="101" spans="2:5" x14ac:dyDescent="0.2">
      <c r="B101" s="51" t="s">
        <v>355</v>
      </c>
      <c r="C101" s="49" t="s">
        <v>371</v>
      </c>
      <c r="D101" s="49">
        <f>35/38</f>
        <v>0.92105263157894735</v>
      </c>
      <c r="E101" s="49">
        <f>3/38</f>
        <v>7.8947368421052627E-2</v>
      </c>
    </row>
    <row r="102" spans="2:5" x14ac:dyDescent="0.2">
      <c r="B102" s="50" t="s">
        <v>246</v>
      </c>
      <c r="C102" s="49" t="s">
        <v>372</v>
      </c>
      <c r="D102" s="49">
        <f>16/38</f>
        <v>0.42105263157894735</v>
      </c>
      <c r="E102" s="49">
        <f>22/38</f>
        <v>0.57894736842105265</v>
      </c>
    </row>
  </sheetData>
  <conditionalFormatting sqref="E2:E102">
    <cfRule type="cellIs" dxfId="48" priority="1" operator="greaterThanOrEqual">
      <formula>0.45</formula>
    </cfRule>
  </conditionalFormatting>
  <pageMargins left="0.7" right="0.7" top="0.75" bottom="0.75" header="0.3" footer="0.3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9" sqref="M19"/>
    </sheetView>
  </sheetViews>
  <sheetFormatPr baseColWidth="10" defaultRowHeight="16" x14ac:dyDescent="0.2"/>
  <cols>
    <col min="13" max="13" width="49.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10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B2">
        <v>1</v>
      </c>
      <c r="I2" s="7">
        <f>SUM(B2:H2)</f>
        <v>1</v>
      </c>
      <c r="J2" s="7">
        <f>I2/7</f>
        <v>0.14285714285714285</v>
      </c>
      <c r="M2" s="44" t="s">
        <v>160</v>
      </c>
    </row>
    <row r="3" spans="1:18" x14ac:dyDescent="0.2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1</v>
      </c>
      <c r="I3" s="7">
        <f t="shared" ref="I3:I27" si="0">SUM(B3:H3)</f>
        <v>13</v>
      </c>
      <c r="J3" s="7">
        <f t="shared" ref="J3:J27" si="1">I3/7</f>
        <v>1.8571428571428572</v>
      </c>
      <c r="M3" s="22" t="s">
        <v>161</v>
      </c>
    </row>
    <row r="4" spans="1:18" s="3" customFormat="1" x14ac:dyDescent="0.2">
      <c r="A4" s="3">
        <v>3</v>
      </c>
      <c r="B4" s="3">
        <v>1</v>
      </c>
      <c r="I4" s="28">
        <f t="shared" si="0"/>
        <v>1</v>
      </c>
      <c r="J4" s="7">
        <f t="shared" si="1"/>
        <v>0.14285714285714285</v>
      </c>
      <c r="M4" s="44" t="s">
        <v>162</v>
      </c>
    </row>
    <row r="5" spans="1:18" x14ac:dyDescent="0.2">
      <c r="A5">
        <v>4</v>
      </c>
      <c r="B5">
        <v>1</v>
      </c>
      <c r="E5">
        <v>1</v>
      </c>
      <c r="F5">
        <v>1</v>
      </c>
      <c r="G5">
        <v>1</v>
      </c>
      <c r="H5">
        <v>1</v>
      </c>
      <c r="I5" s="7">
        <f t="shared" si="0"/>
        <v>5</v>
      </c>
      <c r="J5" s="7">
        <f t="shared" si="1"/>
        <v>0.7142857142857143</v>
      </c>
      <c r="M5" s="22" t="s">
        <v>163</v>
      </c>
    </row>
    <row r="6" spans="1:18" s="3" customFormat="1" x14ac:dyDescent="0.2">
      <c r="A6" s="3">
        <v>5</v>
      </c>
      <c r="B6" s="3">
        <v>1</v>
      </c>
      <c r="C6" s="3">
        <v>1</v>
      </c>
      <c r="E6" s="3">
        <v>1</v>
      </c>
      <c r="H6" s="3">
        <v>1</v>
      </c>
      <c r="I6" s="28">
        <f t="shared" si="0"/>
        <v>4</v>
      </c>
      <c r="J6" s="7">
        <f t="shared" si="1"/>
        <v>0.5714285714285714</v>
      </c>
      <c r="M6" s="44" t="s">
        <v>164</v>
      </c>
    </row>
    <row r="7" spans="1:18" x14ac:dyDescent="0.2">
      <c r="A7">
        <v>6</v>
      </c>
      <c r="B7">
        <v>1</v>
      </c>
      <c r="C7">
        <v>1</v>
      </c>
      <c r="E7">
        <v>1</v>
      </c>
      <c r="H7">
        <v>1</v>
      </c>
      <c r="I7" s="7">
        <f t="shared" si="0"/>
        <v>4</v>
      </c>
      <c r="J7" s="7">
        <f t="shared" si="1"/>
        <v>0.5714285714285714</v>
      </c>
      <c r="M7" s="22" t="s">
        <v>164</v>
      </c>
    </row>
    <row r="8" spans="1:18" x14ac:dyDescent="0.2">
      <c r="A8">
        <v>7</v>
      </c>
      <c r="B8">
        <v>1</v>
      </c>
      <c r="G8">
        <v>1</v>
      </c>
      <c r="I8" s="7">
        <f t="shared" si="0"/>
        <v>2</v>
      </c>
      <c r="J8" s="7">
        <f t="shared" si="1"/>
        <v>0.2857142857142857</v>
      </c>
      <c r="M8" s="44" t="s">
        <v>165</v>
      </c>
    </row>
    <row r="9" spans="1:18" s="15" customFormat="1" x14ac:dyDescent="0.2">
      <c r="A9" s="15">
        <v>8</v>
      </c>
      <c r="C9" s="15">
        <v>1</v>
      </c>
      <c r="I9" s="30">
        <f t="shared" si="0"/>
        <v>1</v>
      </c>
      <c r="J9" s="7">
        <f t="shared" si="1"/>
        <v>0.14285714285714285</v>
      </c>
      <c r="M9" s="45" t="s">
        <v>166</v>
      </c>
    </row>
    <row r="10" spans="1:18" x14ac:dyDescent="0.2">
      <c r="A10">
        <v>9</v>
      </c>
      <c r="B10">
        <v>2</v>
      </c>
      <c r="I10" s="7">
        <f t="shared" si="0"/>
        <v>2</v>
      </c>
      <c r="J10" s="7">
        <f t="shared" si="1"/>
        <v>0.2857142857142857</v>
      </c>
      <c r="M10" s="44" t="s">
        <v>167</v>
      </c>
    </row>
    <row r="11" spans="1:18" s="3" customFormat="1" x14ac:dyDescent="0.2">
      <c r="A11" s="3">
        <v>10</v>
      </c>
      <c r="B11" s="3">
        <v>1</v>
      </c>
      <c r="C11" s="3">
        <v>1</v>
      </c>
      <c r="E11" s="3">
        <v>1</v>
      </c>
      <c r="F11" s="3">
        <v>1</v>
      </c>
      <c r="G11" s="3">
        <v>1</v>
      </c>
      <c r="H11" s="3">
        <v>1</v>
      </c>
      <c r="I11" s="28">
        <f t="shared" si="0"/>
        <v>6</v>
      </c>
      <c r="J11" s="7">
        <f t="shared" si="1"/>
        <v>0.8571428571428571</v>
      </c>
      <c r="M11" s="25" t="s">
        <v>168</v>
      </c>
    </row>
    <row r="12" spans="1:18" x14ac:dyDescent="0.2">
      <c r="A12">
        <v>11</v>
      </c>
      <c r="B12">
        <v>1</v>
      </c>
      <c r="C12">
        <v>1</v>
      </c>
      <c r="G12">
        <v>1</v>
      </c>
      <c r="H12">
        <v>1</v>
      </c>
      <c r="I12" s="7">
        <f t="shared" si="0"/>
        <v>4</v>
      </c>
      <c r="J12" s="7">
        <f t="shared" si="1"/>
        <v>0.5714285714285714</v>
      </c>
      <c r="M12" s="22" t="s">
        <v>164</v>
      </c>
    </row>
    <row r="13" spans="1:18" x14ac:dyDescent="0.2">
      <c r="A13">
        <v>12</v>
      </c>
      <c r="B13">
        <v>1</v>
      </c>
      <c r="C13">
        <v>1</v>
      </c>
      <c r="G13">
        <v>1</v>
      </c>
      <c r="H13">
        <v>1</v>
      </c>
      <c r="I13" s="7">
        <f t="shared" si="0"/>
        <v>4</v>
      </c>
      <c r="J13" s="7">
        <f t="shared" si="1"/>
        <v>0.5714285714285714</v>
      </c>
      <c r="M13" s="22" t="s">
        <v>164</v>
      </c>
    </row>
    <row r="14" spans="1:18" x14ac:dyDescent="0.2">
      <c r="A14">
        <v>13</v>
      </c>
      <c r="B14">
        <v>1</v>
      </c>
      <c r="C14">
        <v>1</v>
      </c>
      <c r="G14">
        <v>1</v>
      </c>
      <c r="H14">
        <v>1</v>
      </c>
      <c r="I14" s="7">
        <f t="shared" si="0"/>
        <v>4</v>
      </c>
      <c r="J14" s="7">
        <f t="shared" si="1"/>
        <v>0.5714285714285714</v>
      </c>
      <c r="M14" s="22" t="s">
        <v>164</v>
      </c>
    </row>
    <row r="15" spans="1:18" x14ac:dyDescent="0.2">
      <c r="A15">
        <v>14</v>
      </c>
      <c r="B15">
        <v>1</v>
      </c>
      <c r="C15">
        <v>1</v>
      </c>
      <c r="G15">
        <v>1</v>
      </c>
      <c r="H15">
        <v>1</v>
      </c>
      <c r="I15" s="7">
        <f t="shared" si="0"/>
        <v>4</v>
      </c>
      <c r="J15" s="7">
        <f t="shared" si="1"/>
        <v>0.5714285714285714</v>
      </c>
      <c r="M15" s="22" t="s">
        <v>164</v>
      </c>
    </row>
    <row r="16" spans="1:18" x14ac:dyDescent="0.2">
      <c r="A16">
        <v>15</v>
      </c>
      <c r="B16">
        <v>1</v>
      </c>
      <c r="C16">
        <v>2</v>
      </c>
      <c r="D16">
        <v>1</v>
      </c>
      <c r="E16">
        <v>1</v>
      </c>
      <c r="F16">
        <v>1</v>
      </c>
      <c r="G16">
        <v>1</v>
      </c>
      <c r="H16">
        <v>1</v>
      </c>
      <c r="I16" s="7">
        <f t="shared" si="0"/>
        <v>8</v>
      </c>
      <c r="J16" s="7">
        <f t="shared" si="1"/>
        <v>1.1428571428571428</v>
      </c>
      <c r="M16" s="22" t="s">
        <v>169</v>
      </c>
    </row>
    <row r="17" spans="1:13" x14ac:dyDescent="0.2">
      <c r="A17">
        <v>16</v>
      </c>
      <c r="C17">
        <v>1</v>
      </c>
      <c r="D17">
        <v>1</v>
      </c>
      <c r="F17">
        <v>1</v>
      </c>
      <c r="I17" s="7">
        <f t="shared" si="0"/>
        <v>3</v>
      </c>
      <c r="J17" s="7">
        <f t="shared" si="1"/>
        <v>0.42857142857142855</v>
      </c>
      <c r="M17" s="44" t="s">
        <v>170</v>
      </c>
    </row>
    <row r="18" spans="1:13" s="15" customFormat="1" x14ac:dyDescent="0.2">
      <c r="A18" s="15">
        <v>17</v>
      </c>
      <c r="D18" s="15">
        <v>1</v>
      </c>
      <c r="I18" s="30">
        <f t="shared" si="0"/>
        <v>1</v>
      </c>
      <c r="J18" s="7">
        <f t="shared" si="1"/>
        <v>0.14285714285714285</v>
      </c>
      <c r="M18" s="45" t="s">
        <v>171</v>
      </c>
    </row>
    <row r="19" spans="1:13" x14ac:dyDescent="0.2">
      <c r="A19">
        <v>18</v>
      </c>
      <c r="I19" s="7">
        <f t="shared" si="0"/>
        <v>0</v>
      </c>
      <c r="J19" s="7">
        <f t="shared" si="1"/>
        <v>0</v>
      </c>
      <c r="M19" s="44" t="s">
        <v>172</v>
      </c>
    </row>
    <row r="20" spans="1:13" x14ac:dyDescent="0.2">
      <c r="A20">
        <v>19</v>
      </c>
      <c r="B20">
        <v>1</v>
      </c>
      <c r="I20" s="7">
        <f t="shared" si="0"/>
        <v>1</v>
      </c>
      <c r="J20" s="7">
        <f t="shared" si="1"/>
        <v>0.14285714285714285</v>
      </c>
      <c r="M20" s="44" t="s">
        <v>173</v>
      </c>
    </row>
    <row r="21" spans="1:13" x14ac:dyDescent="0.2">
      <c r="A21">
        <v>20</v>
      </c>
      <c r="C21">
        <v>1</v>
      </c>
      <c r="D21">
        <v>1</v>
      </c>
      <c r="I21" s="7">
        <f t="shared" si="0"/>
        <v>2</v>
      </c>
      <c r="J21" s="7">
        <f t="shared" si="1"/>
        <v>0.2857142857142857</v>
      </c>
      <c r="M21" s="44" t="s">
        <v>174</v>
      </c>
    </row>
    <row r="22" spans="1:13" x14ac:dyDescent="0.2">
      <c r="A22">
        <v>21</v>
      </c>
      <c r="B22">
        <v>3</v>
      </c>
      <c r="E22">
        <v>1</v>
      </c>
      <c r="G22">
        <v>2</v>
      </c>
      <c r="I22" s="7">
        <f t="shared" si="0"/>
        <v>6</v>
      </c>
      <c r="J22" s="7">
        <f t="shared" si="1"/>
        <v>0.8571428571428571</v>
      </c>
      <c r="M22" s="22" t="s">
        <v>175</v>
      </c>
    </row>
    <row r="23" spans="1:13" s="3" customFormat="1" x14ac:dyDescent="0.2">
      <c r="A23" s="3">
        <v>22</v>
      </c>
      <c r="B23" s="3">
        <v>1</v>
      </c>
      <c r="C23" s="3">
        <v>1</v>
      </c>
      <c r="D23" s="3">
        <v>1</v>
      </c>
      <c r="G23" s="3">
        <v>1</v>
      </c>
      <c r="H23" s="3">
        <v>1</v>
      </c>
      <c r="I23" s="28">
        <f t="shared" si="0"/>
        <v>5</v>
      </c>
      <c r="J23" s="7">
        <f t="shared" si="1"/>
        <v>0.7142857142857143</v>
      </c>
      <c r="M23" s="52" t="s">
        <v>176</v>
      </c>
    </row>
    <row r="24" spans="1:13" x14ac:dyDescent="0.2">
      <c r="A24">
        <v>23</v>
      </c>
      <c r="B24">
        <v>2</v>
      </c>
      <c r="C24">
        <v>1</v>
      </c>
      <c r="G24">
        <v>1</v>
      </c>
      <c r="H24">
        <v>1</v>
      </c>
      <c r="I24" s="7">
        <f t="shared" si="0"/>
        <v>5</v>
      </c>
      <c r="J24" s="7">
        <f t="shared" si="1"/>
        <v>0.7142857142857143</v>
      </c>
      <c r="M24" s="22" t="s">
        <v>164</v>
      </c>
    </row>
    <row r="25" spans="1:13" x14ac:dyDescent="0.2">
      <c r="A25">
        <v>24</v>
      </c>
      <c r="B25">
        <v>1</v>
      </c>
      <c r="C25">
        <v>1</v>
      </c>
      <c r="G25">
        <v>1</v>
      </c>
      <c r="H25">
        <v>1</v>
      </c>
      <c r="I25" s="7">
        <f t="shared" si="0"/>
        <v>4</v>
      </c>
      <c r="J25" s="7">
        <f t="shared" si="1"/>
        <v>0.5714285714285714</v>
      </c>
      <c r="M25" s="22" t="s">
        <v>164</v>
      </c>
    </row>
    <row r="26" spans="1:13" x14ac:dyDescent="0.2">
      <c r="A26">
        <v>25</v>
      </c>
      <c r="B26">
        <v>1</v>
      </c>
      <c r="C26">
        <v>1</v>
      </c>
      <c r="G26">
        <v>1</v>
      </c>
      <c r="H26">
        <v>1</v>
      </c>
      <c r="I26" s="7">
        <f t="shared" si="0"/>
        <v>4</v>
      </c>
      <c r="J26" s="7">
        <f t="shared" si="1"/>
        <v>0.5714285714285714</v>
      </c>
      <c r="M26" s="22" t="s">
        <v>164</v>
      </c>
    </row>
    <row r="27" spans="1:13" x14ac:dyDescent="0.2">
      <c r="A27">
        <v>26</v>
      </c>
      <c r="B27">
        <v>2</v>
      </c>
      <c r="C27">
        <v>2</v>
      </c>
      <c r="D27">
        <v>1</v>
      </c>
      <c r="E27">
        <v>1</v>
      </c>
      <c r="F27">
        <v>1</v>
      </c>
      <c r="G27">
        <v>2</v>
      </c>
      <c r="H27">
        <v>2</v>
      </c>
      <c r="I27" s="7">
        <f t="shared" si="0"/>
        <v>11</v>
      </c>
      <c r="J27" s="7">
        <f t="shared" si="1"/>
        <v>1.5714285714285714</v>
      </c>
      <c r="M27" s="22" t="s">
        <v>177</v>
      </c>
    </row>
    <row r="28" spans="1:13" x14ac:dyDescent="0.2">
      <c r="I28" s="7"/>
      <c r="J28" s="7"/>
    </row>
    <row r="29" spans="1:13" x14ac:dyDescent="0.2">
      <c r="I29" s="7"/>
      <c r="J29" s="7"/>
    </row>
    <row r="30" spans="1:13" x14ac:dyDescent="0.2">
      <c r="A30" s="7" t="s">
        <v>256</v>
      </c>
      <c r="B30" s="7" t="s">
        <v>250</v>
      </c>
      <c r="C30" s="7" t="s">
        <v>251</v>
      </c>
      <c r="I30" s="7"/>
      <c r="J30" s="7"/>
    </row>
    <row r="31" spans="1:13" x14ac:dyDescent="0.2">
      <c r="A31" s="7">
        <v>1</v>
      </c>
      <c r="B31" s="7">
        <v>22</v>
      </c>
      <c r="C31" s="7">
        <v>28</v>
      </c>
      <c r="I31" s="7"/>
      <c r="J31" s="7"/>
    </row>
    <row r="32" spans="1:13" x14ac:dyDescent="0.2">
      <c r="A32" s="7">
        <v>2</v>
      </c>
      <c r="B32" s="7" t="s">
        <v>273</v>
      </c>
      <c r="C32" s="7" t="s">
        <v>274</v>
      </c>
      <c r="I32" s="7"/>
      <c r="J32" s="7"/>
    </row>
    <row r="33" spans="1:10" x14ac:dyDescent="0.2">
      <c r="A33" s="7">
        <v>3</v>
      </c>
      <c r="B33" s="7" t="s">
        <v>275</v>
      </c>
      <c r="C33" s="7" t="s">
        <v>276</v>
      </c>
      <c r="I33" s="7"/>
      <c r="J33" s="7"/>
    </row>
    <row r="34" spans="1:10" x14ac:dyDescent="0.2">
      <c r="I34" s="7"/>
      <c r="J34" s="7"/>
    </row>
    <row r="35" spans="1:10" x14ac:dyDescent="0.2">
      <c r="I35" s="7"/>
      <c r="J35" s="7"/>
    </row>
    <row r="36" spans="1:10" x14ac:dyDescent="0.2">
      <c r="I36" s="7"/>
      <c r="J36" s="7"/>
    </row>
    <row r="37" spans="1:10" x14ac:dyDescent="0.2">
      <c r="I37" s="7"/>
      <c r="J37" s="7"/>
    </row>
    <row r="38" spans="1:10" x14ac:dyDescent="0.2">
      <c r="I38" s="7"/>
      <c r="J38" s="7"/>
    </row>
    <row r="39" spans="1:10" x14ac:dyDescent="0.2">
      <c r="I39" s="7"/>
      <c r="J39" s="7"/>
    </row>
    <row r="40" spans="1:10" x14ac:dyDescent="0.2">
      <c r="I40" s="7"/>
      <c r="J40" s="7"/>
    </row>
    <row r="41" spans="1:10" x14ac:dyDescent="0.2">
      <c r="I41" s="7"/>
      <c r="J41" s="7"/>
    </row>
    <row r="42" spans="1:10" x14ac:dyDescent="0.2">
      <c r="I42" s="7"/>
      <c r="J42" s="7"/>
    </row>
    <row r="43" spans="1:10" x14ac:dyDescent="0.2">
      <c r="I43" s="7"/>
      <c r="J43" s="7"/>
    </row>
    <row r="44" spans="1:10" x14ac:dyDescent="0.2">
      <c r="I44" s="7"/>
      <c r="J44" s="7"/>
    </row>
    <row r="45" spans="1:10" x14ac:dyDescent="0.2">
      <c r="I45" s="7"/>
      <c r="J45" s="7"/>
    </row>
    <row r="46" spans="1:10" x14ac:dyDescent="0.2">
      <c r="I46" s="7"/>
      <c r="J46" s="7"/>
    </row>
    <row r="47" spans="1:10" x14ac:dyDescent="0.2">
      <c r="I47" s="7"/>
      <c r="J47" s="7"/>
    </row>
    <row r="48" spans="1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23" priority="6" operator="lessThan">
      <formula>2</formula>
    </cfRule>
  </conditionalFormatting>
  <conditionalFormatting sqref="I2:I27">
    <cfRule type="top10" dxfId="22" priority="5" percent="1" bottom="1" rank="10"/>
  </conditionalFormatting>
  <conditionalFormatting sqref="K1:R1">
    <cfRule type="top10" dxfId="21" priority="2" percent="1" bottom="1" rank="10"/>
  </conditionalFormatting>
  <conditionalFormatting sqref="J2:J27">
    <cfRule type="top10" dxfId="20" priority="1" percent="1" bottom="1" rank="10"/>
  </conditionalFormatting>
  <pageMargins left="0.75" right="0.75" top="1" bottom="1" header="0.5" footer="0.5"/>
  <pageSetup orientation="portrait" horizontalDpi="4294967292" verticalDpi="4294967292"/>
  <ignoredErrors>
    <ignoredError sqref="I4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N13" activeCellId="5" sqref="N4 N8 N9 N11 N12 N13"/>
    </sheetView>
  </sheetViews>
  <sheetFormatPr baseColWidth="10" defaultRowHeight="16" x14ac:dyDescent="0.2"/>
  <cols>
    <col min="14" max="14" width="51.83203125" customWidth="1"/>
    <col min="17" max="19" width="10.83203125" style="17"/>
  </cols>
  <sheetData>
    <row r="1" spans="1:19" x14ac:dyDescent="0.2">
      <c r="A1" t="s">
        <v>3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J1" t="s">
        <v>11</v>
      </c>
      <c r="K1" t="s">
        <v>12</v>
      </c>
      <c r="L1" s="16" t="s">
        <v>16</v>
      </c>
      <c r="M1" s="16" t="s">
        <v>29</v>
      </c>
      <c r="N1" s="16" t="s">
        <v>30</v>
      </c>
      <c r="O1" s="16" t="s">
        <v>31</v>
      </c>
      <c r="P1" s="16" t="s">
        <v>14</v>
      </c>
      <c r="Q1" s="17" t="s">
        <v>13</v>
      </c>
      <c r="R1" s="17" t="s">
        <v>32</v>
      </c>
      <c r="S1" s="17" t="s">
        <v>15</v>
      </c>
    </row>
    <row r="2" spans="1:19" s="9" customFormat="1" x14ac:dyDescent="0.2">
      <c r="A2" s="8">
        <v>1</v>
      </c>
      <c r="B2" s="9">
        <v>2</v>
      </c>
      <c r="D2" s="9">
        <v>2</v>
      </c>
      <c r="H2" s="9">
        <v>1</v>
      </c>
      <c r="J2" s="11">
        <f>SUM(B2:H2)</f>
        <v>5</v>
      </c>
      <c r="K2" s="11">
        <f>J2/7</f>
        <v>0.7142857142857143</v>
      </c>
      <c r="L2" s="9">
        <v>1</v>
      </c>
      <c r="M2" s="9">
        <v>1</v>
      </c>
      <c r="N2" s="25" t="s">
        <v>17</v>
      </c>
      <c r="O2" s="9">
        <v>1</v>
      </c>
      <c r="P2" s="9">
        <v>3</v>
      </c>
      <c r="Q2" s="18">
        <v>9</v>
      </c>
      <c r="R2" s="18">
        <v>1</v>
      </c>
      <c r="S2" s="18"/>
    </row>
    <row r="3" spans="1:19" s="11" customFormat="1" x14ac:dyDescent="0.2">
      <c r="A3" s="10">
        <v>2</v>
      </c>
      <c r="B3" s="11">
        <v>1</v>
      </c>
      <c r="D3" s="11">
        <v>2</v>
      </c>
      <c r="E3" s="11">
        <v>1</v>
      </c>
      <c r="G3" s="11">
        <v>3</v>
      </c>
      <c r="J3" s="11">
        <f t="shared" ref="J3:J26" si="0">SUM(B3:H3)</f>
        <v>7</v>
      </c>
      <c r="K3" s="11">
        <f t="shared" ref="K3:K26" si="1">J3/7</f>
        <v>1</v>
      </c>
      <c r="L3" s="11">
        <v>1</v>
      </c>
      <c r="M3" s="11">
        <v>2</v>
      </c>
      <c r="N3" s="22" t="s">
        <v>18</v>
      </c>
      <c r="O3" s="11">
        <v>1</v>
      </c>
      <c r="P3" s="21">
        <v>3</v>
      </c>
      <c r="Q3" s="19">
        <v>13</v>
      </c>
      <c r="R3" s="19"/>
      <c r="S3" s="19"/>
    </row>
    <row r="4" spans="1:19" s="24" customFormat="1" x14ac:dyDescent="0.2">
      <c r="A4" s="23">
        <v>3</v>
      </c>
      <c r="B4" s="24">
        <v>2</v>
      </c>
      <c r="J4" s="11">
        <f t="shared" si="0"/>
        <v>2</v>
      </c>
      <c r="K4" s="11">
        <f t="shared" si="1"/>
        <v>0.2857142857142857</v>
      </c>
      <c r="L4" s="24">
        <v>1</v>
      </c>
      <c r="M4" s="24">
        <v>3</v>
      </c>
      <c r="N4" s="44" t="s">
        <v>19</v>
      </c>
      <c r="O4" s="24">
        <v>1</v>
      </c>
      <c r="P4" s="24">
        <v>3</v>
      </c>
      <c r="Q4" s="26">
        <v>11</v>
      </c>
      <c r="R4" s="26"/>
      <c r="S4" s="26"/>
    </row>
    <row r="5" spans="1:19" s="21" customFormat="1" x14ac:dyDescent="0.2">
      <c r="A5" s="39">
        <v>4</v>
      </c>
      <c r="B5" s="21">
        <v>1</v>
      </c>
      <c r="C5" s="21">
        <v>1</v>
      </c>
      <c r="D5" s="21">
        <v>1</v>
      </c>
      <c r="F5" s="21">
        <v>1</v>
      </c>
      <c r="J5" s="21">
        <f t="shared" si="0"/>
        <v>4</v>
      </c>
      <c r="K5" s="11">
        <f t="shared" si="1"/>
        <v>0.5714285714285714</v>
      </c>
      <c r="L5" s="21">
        <v>1</v>
      </c>
      <c r="M5" s="21">
        <v>4</v>
      </c>
      <c r="N5" s="25" t="s">
        <v>20</v>
      </c>
      <c r="O5" s="21">
        <v>1</v>
      </c>
      <c r="P5" s="21">
        <v>3</v>
      </c>
      <c r="Q5" s="26">
        <v>10</v>
      </c>
      <c r="R5" s="26">
        <v>1</v>
      </c>
      <c r="S5" s="26"/>
    </row>
    <row r="6" spans="1:19" s="21" customFormat="1" x14ac:dyDescent="0.2">
      <c r="A6" s="39">
        <v>5</v>
      </c>
      <c r="B6" s="21">
        <v>2</v>
      </c>
      <c r="G6" s="21">
        <v>1</v>
      </c>
      <c r="J6" s="21">
        <f t="shared" si="0"/>
        <v>3</v>
      </c>
      <c r="K6" s="11">
        <f t="shared" si="1"/>
        <v>0.42857142857142855</v>
      </c>
      <c r="L6" s="21">
        <v>1</v>
      </c>
      <c r="M6" s="21" t="s">
        <v>27</v>
      </c>
      <c r="N6" s="25" t="s">
        <v>21</v>
      </c>
      <c r="O6" s="21">
        <v>2</v>
      </c>
      <c r="P6" s="21">
        <v>17</v>
      </c>
      <c r="Q6" s="26">
        <v>11</v>
      </c>
      <c r="R6" s="26">
        <v>1</v>
      </c>
      <c r="S6" s="26"/>
    </row>
    <row r="7" spans="1:19" s="11" customFormat="1" x14ac:dyDescent="0.2">
      <c r="A7" s="10">
        <v>6</v>
      </c>
      <c r="B7" s="11">
        <v>2</v>
      </c>
      <c r="C7" s="11">
        <v>1</v>
      </c>
      <c r="D7" s="11">
        <v>1</v>
      </c>
      <c r="G7" s="11">
        <v>1</v>
      </c>
      <c r="H7" s="11">
        <v>1</v>
      </c>
      <c r="J7" s="11">
        <f t="shared" si="0"/>
        <v>6</v>
      </c>
      <c r="K7" s="11">
        <f t="shared" si="1"/>
        <v>0.8571428571428571</v>
      </c>
      <c r="L7" s="21">
        <v>1</v>
      </c>
      <c r="M7" s="21">
        <v>1</v>
      </c>
      <c r="N7" s="22" t="s">
        <v>22</v>
      </c>
      <c r="O7" s="21">
        <v>1</v>
      </c>
      <c r="P7" s="21">
        <v>2</v>
      </c>
      <c r="Q7" s="19">
        <v>9</v>
      </c>
      <c r="R7" s="19">
        <v>1</v>
      </c>
      <c r="S7" s="19"/>
    </row>
    <row r="8" spans="1:19" s="11" customFormat="1" x14ac:dyDescent="0.2">
      <c r="A8" s="10">
        <v>7</v>
      </c>
      <c r="B8" s="11">
        <v>2</v>
      </c>
      <c r="J8" s="11">
        <f t="shared" si="0"/>
        <v>2</v>
      </c>
      <c r="K8" s="11">
        <f t="shared" si="1"/>
        <v>0.2857142857142857</v>
      </c>
      <c r="L8" s="21">
        <v>1</v>
      </c>
      <c r="M8" s="21">
        <v>2</v>
      </c>
      <c r="N8" s="44" t="s">
        <v>23</v>
      </c>
      <c r="O8" s="21">
        <v>1</v>
      </c>
      <c r="P8" s="21">
        <v>2</v>
      </c>
      <c r="Q8" s="19">
        <v>13</v>
      </c>
      <c r="R8" s="19">
        <v>1</v>
      </c>
      <c r="S8" s="19"/>
    </row>
    <row r="9" spans="1:19" s="15" customFormat="1" x14ac:dyDescent="0.2">
      <c r="A9" s="14">
        <v>8</v>
      </c>
      <c r="B9" s="15">
        <v>2</v>
      </c>
      <c r="J9" s="15">
        <f t="shared" si="0"/>
        <v>2</v>
      </c>
      <c r="K9" s="11">
        <f t="shared" si="1"/>
        <v>0.2857142857142857</v>
      </c>
      <c r="L9" s="15">
        <v>1</v>
      </c>
      <c r="M9" s="15">
        <v>3</v>
      </c>
      <c r="N9" s="45" t="s">
        <v>24</v>
      </c>
      <c r="O9" s="15">
        <v>1</v>
      </c>
      <c r="P9" s="15">
        <v>2</v>
      </c>
      <c r="Q9" s="20">
        <v>10</v>
      </c>
      <c r="R9" s="20">
        <v>1</v>
      </c>
      <c r="S9" s="20"/>
    </row>
    <row r="10" spans="1:19" s="11" customFormat="1" x14ac:dyDescent="0.2">
      <c r="A10" s="11">
        <v>9</v>
      </c>
      <c r="B10" s="11">
        <v>2</v>
      </c>
      <c r="D10" s="11">
        <v>2</v>
      </c>
      <c r="E10" s="11">
        <v>1</v>
      </c>
      <c r="H10" s="11">
        <v>1</v>
      </c>
      <c r="J10" s="11">
        <f t="shared" si="0"/>
        <v>6</v>
      </c>
      <c r="K10" s="11">
        <f t="shared" si="1"/>
        <v>0.8571428571428571</v>
      </c>
      <c r="L10" s="21">
        <v>1</v>
      </c>
      <c r="M10" s="21">
        <v>4</v>
      </c>
      <c r="N10" s="35" t="s">
        <v>25</v>
      </c>
      <c r="O10" s="21">
        <v>1</v>
      </c>
      <c r="P10" s="21">
        <v>2</v>
      </c>
      <c r="Q10" s="19">
        <v>13</v>
      </c>
      <c r="R10" s="19"/>
      <c r="S10" s="19"/>
    </row>
    <row r="11" spans="1:19" s="11" customFormat="1" x14ac:dyDescent="0.2">
      <c r="A11" s="13">
        <v>10</v>
      </c>
      <c r="B11" s="11">
        <v>2</v>
      </c>
      <c r="J11" s="11">
        <f t="shared" si="0"/>
        <v>2</v>
      </c>
      <c r="K11" s="11">
        <f t="shared" si="1"/>
        <v>0.2857142857142857</v>
      </c>
      <c r="L11" s="34" t="s">
        <v>27</v>
      </c>
      <c r="M11" s="34" t="s">
        <v>28</v>
      </c>
      <c r="N11" s="44" t="s">
        <v>26</v>
      </c>
      <c r="O11" s="11">
        <v>2</v>
      </c>
      <c r="P11" s="11">
        <v>17</v>
      </c>
      <c r="Q11" s="19">
        <v>11</v>
      </c>
      <c r="R11" s="19">
        <v>1</v>
      </c>
      <c r="S11" s="19"/>
    </row>
    <row r="12" spans="1:19" s="11" customFormat="1" x14ac:dyDescent="0.2">
      <c r="A12" s="10">
        <v>11</v>
      </c>
      <c r="D12" s="11">
        <v>1</v>
      </c>
      <c r="J12" s="11">
        <f t="shared" si="0"/>
        <v>1</v>
      </c>
      <c r="K12" s="11">
        <f t="shared" si="1"/>
        <v>0.14285714285714285</v>
      </c>
      <c r="L12" s="21">
        <v>2</v>
      </c>
      <c r="M12" s="11">
        <v>1</v>
      </c>
      <c r="N12" s="44" t="s">
        <v>17</v>
      </c>
      <c r="O12" s="21">
        <v>1</v>
      </c>
      <c r="P12" s="21">
        <v>3</v>
      </c>
      <c r="Q12" s="19">
        <v>9</v>
      </c>
      <c r="R12" s="19">
        <v>1</v>
      </c>
      <c r="S12" s="19"/>
    </row>
    <row r="13" spans="1:19" s="11" customFormat="1" x14ac:dyDescent="0.2">
      <c r="A13" s="10">
        <v>12</v>
      </c>
      <c r="D13" s="11">
        <v>1</v>
      </c>
      <c r="J13" s="11">
        <f t="shared" si="0"/>
        <v>1</v>
      </c>
      <c r="K13" s="11">
        <f t="shared" si="1"/>
        <v>0.14285714285714285</v>
      </c>
      <c r="L13" s="21">
        <v>2</v>
      </c>
      <c r="M13" s="21">
        <v>2</v>
      </c>
      <c r="N13" s="44" t="s">
        <v>18</v>
      </c>
      <c r="O13" s="21">
        <v>1</v>
      </c>
      <c r="P13" s="21">
        <v>3</v>
      </c>
      <c r="Q13" s="19">
        <v>13</v>
      </c>
      <c r="R13" s="19"/>
      <c r="S13" s="19"/>
    </row>
    <row r="14" spans="1:19" s="11" customFormat="1" x14ac:dyDescent="0.2">
      <c r="A14" s="10">
        <v>13</v>
      </c>
      <c r="D14" s="11">
        <v>1</v>
      </c>
      <c r="G14" s="11">
        <v>1</v>
      </c>
      <c r="J14" s="11">
        <f t="shared" si="0"/>
        <v>2</v>
      </c>
      <c r="K14" s="11">
        <f t="shared" si="1"/>
        <v>0.2857142857142857</v>
      </c>
      <c r="L14" s="21">
        <v>2</v>
      </c>
      <c r="M14" s="21">
        <v>3</v>
      </c>
      <c r="N14" s="22" t="s">
        <v>19</v>
      </c>
      <c r="O14" s="21">
        <v>1</v>
      </c>
      <c r="P14" s="21">
        <v>3</v>
      </c>
      <c r="Q14" s="19">
        <v>11</v>
      </c>
      <c r="R14" s="19"/>
      <c r="S14" s="19"/>
    </row>
    <row r="15" spans="1:19" s="11" customFormat="1" x14ac:dyDescent="0.2">
      <c r="A15" s="10">
        <v>14</v>
      </c>
      <c r="B15" s="11">
        <v>1</v>
      </c>
      <c r="C15" s="11">
        <v>1</v>
      </c>
      <c r="J15" s="11">
        <f t="shared" si="0"/>
        <v>2</v>
      </c>
      <c r="K15" s="11">
        <f t="shared" si="1"/>
        <v>0.2857142857142857</v>
      </c>
      <c r="L15" s="21">
        <v>2</v>
      </c>
      <c r="M15" s="21">
        <v>4</v>
      </c>
      <c r="N15" s="22" t="s">
        <v>20</v>
      </c>
      <c r="O15" s="21">
        <v>1</v>
      </c>
      <c r="P15" s="21">
        <v>3</v>
      </c>
      <c r="Q15" s="19">
        <v>10</v>
      </c>
      <c r="R15" s="19">
        <v>1</v>
      </c>
      <c r="S15" s="19"/>
    </row>
    <row r="16" spans="1:19" s="11" customFormat="1" x14ac:dyDescent="0.2">
      <c r="A16" s="13">
        <v>15</v>
      </c>
      <c r="B16" s="11">
        <v>1</v>
      </c>
      <c r="J16" s="11">
        <f t="shared" si="0"/>
        <v>1</v>
      </c>
      <c r="K16" s="11">
        <f t="shared" si="1"/>
        <v>0.14285714285714285</v>
      </c>
      <c r="L16" s="21">
        <v>2</v>
      </c>
      <c r="M16" s="11" t="s">
        <v>28</v>
      </c>
      <c r="N16" s="22" t="s">
        <v>26</v>
      </c>
      <c r="O16" s="21">
        <v>2</v>
      </c>
      <c r="P16" s="21">
        <v>17</v>
      </c>
      <c r="Q16" s="19">
        <v>11</v>
      </c>
      <c r="R16" s="19">
        <v>1</v>
      </c>
      <c r="S16" s="19"/>
    </row>
    <row r="17" spans="1:19" s="21" customFormat="1" x14ac:dyDescent="0.2">
      <c r="A17" s="39">
        <v>16</v>
      </c>
      <c r="B17" s="21">
        <v>1</v>
      </c>
      <c r="C17" s="21">
        <v>1</v>
      </c>
      <c r="D17" s="21">
        <v>1</v>
      </c>
      <c r="H17" s="21">
        <v>1</v>
      </c>
      <c r="J17" s="21">
        <f t="shared" si="0"/>
        <v>4</v>
      </c>
      <c r="K17" s="11">
        <f t="shared" si="1"/>
        <v>0.5714285714285714</v>
      </c>
      <c r="L17" s="21">
        <v>2</v>
      </c>
      <c r="M17" s="21">
        <v>1</v>
      </c>
      <c r="N17" s="25" t="s">
        <v>22</v>
      </c>
      <c r="O17" s="21">
        <v>1</v>
      </c>
      <c r="P17" s="21">
        <v>2</v>
      </c>
      <c r="Q17" s="26">
        <v>9</v>
      </c>
      <c r="R17" s="26">
        <v>1</v>
      </c>
      <c r="S17" s="26"/>
    </row>
    <row r="18" spans="1:19" s="36" customFormat="1" x14ac:dyDescent="0.2">
      <c r="A18" s="36">
        <v>17</v>
      </c>
      <c r="B18" s="36">
        <v>2</v>
      </c>
      <c r="J18" s="36">
        <f t="shared" si="0"/>
        <v>2</v>
      </c>
      <c r="K18" s="11">
        <f t="shared" si="1"/>
        <v>0.2857142857142857</v>
      </c>
      <c r="L18" s="36">
        <v>2</v>
      </c>
      <c r="M18" s="36">
        <v>2</v>
      </c>
      <c r="N18" s="37" t="s">
        <v>23</v>
      </c>
      <c r="O18" s="36">
        <v>1</v>
      </c>
      <c r="P18" s="36">
        <v>2</v>
      </c>
      <c r="Q18" s="38">
        <v>13</v>
      </c>
      <c r="R18" s="38">
        <v>1</v>
      </c>
      <c r="S18" s="38"/>
    </row>
    <row r="19" spans="1:19" s="21" customFormat="1" x14ac:dyDescent="0.2">
      <c r="A19" s="39">
        <v>18</v>
      </c>
      <c r="B19" s="21">
        <v>3</v>
      </c>
      <c r="J19" s="21">
        <f t="shared" si="0"/>
        <v>3</v>
      </c>
      <c r="K19" s="11">
        <f t="shared" si="1"/>
        <v>0.42857142857142855</v>
      </c>
      <c r="L19" s="21">
        <v>2</v>
      </c>
      <c r="M19" s="21">
        <v>3</v>
      </c>
      <c r="N19" s="25" t="s">
        <v>24</v>
      </c>
      <c r="O19" s="21">
        <v>1</v>
      </c>
      <c r="P19" s="21">
        <v>2</v>
      </c>
      <c r="Q19" s="26">
        <v>10</v>
      </c>
      <c r="R19" s="26">
        <v>1</v>
      </c>
      <c r="S19" s="26"/>
    </row>
    <row r="20" spans="1:19" s="21" customFormat="1" x14ac:dyDescent="0.2">
      <c r="A20" s="39">
        <v>19</v>
      </c>
      <c r="B20" s="21">
        <v>2</v>
      </c>
      <c r="D20" s="21">
        <v>2</v>
      </c>
      <c r="F20" s="21">
        <v>1</v>
      </c>
      <c r="H20" s="21">
        <v>2</v>
      </c>
      <c r="J20" s="21">
        <f t="shared" si="0"/>
        <v>7</v>
      </c>
      <c r="K20" s="11">
        <f t="shared" si="1"/>
        <v>1</v>
      </c>
      <c r="L20" s="21">
        <v>3</v>
      </c>
      <c r="M20" s="21">
        <v>4</v>
      </c>
      <c r="N20" s="25" t="s">
        <v>25</v>
      </c>
      <c r="O20" s="21">
        <v>1</v>
      </c>
      <c r="P20" s="21">
        <v>2</v>
      </c>
      <c r="Q20" s="26">
        <v>13</v>
      </c>
      <c r="R20" s="26"/>
      <c r="S20" s="26"/>
    </row>
    <row r="21" spans="1:19" s="11" customFormat="1" x14ac:dyDescent="0.2">
      <c r="A21" s="10">
        <v>20</v>
      </c>
      <c r="B21" s="11">
        <v>1</v>
      </c>
      <c r="J21" s="11">
        <f t="shared" si="0"/>
        <v>1</v>
      </c>
      <c r="K21" s="11">
        <f t="shared" si="1"/>
        <v>0.14285714285714285</v>
      </c>
      <c r="L21" s="21">
        <v>3</v>
      </c>
      <c r="M21" s="11" t="s">
        <v>28</v>
      </c>
      <c r="N21" s="22" t="s">
        <v>26</v>
      </c>
      <c r="O21" s="21">
        <v>2</v>
      </c>
      <c r="P21" s="21">
        <v>17</v>
      </c>
      <c r="Q21" s="19">
        <v>11</v>
      </c>
      <c r="R21" s="19">
        <v>1</v>
      </c>
      <c r="S21" s="19"/>
    </row>
    <row r="22" spans="1:19" s="11" customFormat="1" x14ac:dyDescent="0.2">
      <c r="A22" s="10">
        <v>21</v>
      </c>
      <c r="J22" s="11">
        <f t="shared" si="0"/>
        <v>0</v>
      </c>
      <c r="K22" s="11">
        <f t="shared" si="1"/>
        <v>0</v>
      </c>
      <c r="L22" s="21">
        <v>3</v>
      </c>
      <c r="M22" s="21">
        <v>1</v>
      </c>
      <c r="N22" s="22" t="s">
        <v>17</v>
      </c>
      <c r="O22" s="21">
        <v>1</v>
      </c>
      <c r="P22" s="9">
        <v>2</v>
      </c>
      <c r="Q22" s="19">
        <v>9</v>
      </c>
      <c r="R22" s="19">
        <v>1</v>
      </c>
      <c r="S22" s="19"/>
    </row>
    <row r="23" spans="1:19" s="11" customFormat="1" x14ac:dyDescent="0.2">
      <c r="A23" s="10">
        <v>22</v>
      </c>
      <c r="D23" s="11">
        <v>1</v>
      </c>
      <c r="J23" s="11">
        <f t="shared" si="0"/>
        <v>1</v>
      </c>
      <c r="K23" s="11">
        <f t="shared" si="1"/>
        <v>0.14285714285714285</v>
      </c>
      <c r="L23" s="21">
        <v>3</v>
      </c>
      <c r="M23" s="21">
        <v>2</v>
      </c>
      <c r="N23" s="22" t="s">
        <v>18</v>
      </c>
      <c r="O23" s="21">
        <v>1</v>
      </c>
      <c r="P23" s="21">
        <v>2</v>
      </c>
      <c r="Q23" s="19">
        <v>13</v>
      </c>
      <c r="R23" s="19"/>
      <c r="S23" s="19"/>
    </row>
    <row r="24" spans="1:19" s="11" customFormat="1" x14ac:dyDescent="0.2">
      <c r="A24" s="10">
        <v>23</v>
      </c>
      <c r="G24" s="11">
        <v>1</v>
      </c>
      <c r="J24" s="11">
        <f t="shared" si="0"/>
        <v>1</v>
      </c>
      <c r="K24" s="11">
        <f t="shared" si="1"/>
        <v>0.14285714285714285</v>
      </c>
      <c r="L24" s="21">
        <v>3</v>
      </c>
      <c r="M24" s="21">
        <v>3</v>
      </c>
      <c r="N24" s="22" t="s">
        <v>19</v>
      </c>
      <c r="O24" s="21">
        <v>1</v>
      </c>
      <c r="P24" s="12">
        <v>2</v>
      </c>
      <c r="Q24" s="19">
        <v>11</v>
      </c>
      <c r="R24" s="19"/>
      <c r="S24" s="19"/>
    </row>
    <row r="25" spans="1:19" s="11" customFormat="1" x14ac:dyDescent="0.2">
      <c r="A25" s="10">
        <v>24</v>
      </c>
      <c r="B25" s="11">
        <v>1</v>
      </c>
      <c r="C25" s="11">
        <v>1</v>
      </c>
      <c r="F25" s="11">
        <v>1</v>
      </c>
      <c r="G25" s="11">
        <v>1</v>
      </c>
      <c r="J25" s="11">
        <f t="shared" si="0"/>
        <v>4</v>
      </c>
      <c r="K25" s="11">
        <f t="shared" si="1"/>
        <v>0.5714285714285714</v>
      </c>
      <c r="L25" s="21">
        <v>3</v>
      </c>
      <c r="M25" s="21">
        <v>4</v>
      </c>
      <c r="N25" s="22" t="s">
        <v>20</v>
      </c>
      <c r="O25" s="21">
        <v>1</v>
      </c>
      <c r="P25" s="21">
        <v>2</v>
      </c>
      <c r="Q25" s="19">
        <v>10</v>
      </c>
      <c r="R25" s="19">
        <v>1</v>
      </c>
      <c r="S25" s="19"/>
    </row>
    <row r="26" spans="1:19" s="11" customFormat="1" x14ac:dyDescent="0.2">
      <c r="A26" s="11">
        <v>25</v>
      </c>
      <c r="B26" s="11">
        <v>2</v>
      </c>
      <c r="J26" s="11">
        <f t="shared" si="0"/>
        <v>2</v>
      </c>
      <c r="K26" s="11">
        <f t="shared" si="1"/>
        <v>0.2857142857142857</v>
      </c>
      <c r="L26" s="11">
        <v>3</v>
      </c>
      <c r="M26" s="11" t="s">
        <v>28</v>
      </c>
      <c r="N26" s="35" t="s">
        <v>26</v>
      </c>
      <c r="O26" s="11">
        <v>2</v>
      </c>
      <c r="P26" s="11">
        <v>17</v>
      </c>
      <c r="Q26" s="19">
        <v>11</v>
      </c>
      <c r="R26" s="19">
        <v>1</v>
      </c>
      <c r="S26" s="19"/>
    </row>
    <row r="28" spans="1:19" x14ac:dyDescent="0.2">
      <c r="A28" s="7" t="s">
        <v>256</v>
      </c>
      <c r="B28" s="7" t="s">
        <v>250</v>
      </c>
      <c r="C28" s="7" t="s">
        <v>251</v>
      </c>
      <c r="Q28" s="17">
        <f>AVERAGE(Q2:Q26)</f>
        <v>10.96</v>
      </c>
    </row>
    <row r="29" spans="1:19" x14ac:dyDescent="0.2">
      <c r="A29" s="7">
        <v>1</v>
      </c>
      <c r="B29" s="7">
        <v>7</v>
      </c>
      <c r="C29" s="7">
        <v>14</v>
      </c>
    </row>
    <row r="30" spans="1:19" x14ac:dyDescent="0.2">
      <c r="A30" s="7">
        <v>2</v>
      </c>
      <c r="B30" s="7" t="s">
        <v>277</v>
      </c>
      <c r="C30" s="7" t="s">
        <v>278</v>
      </c>
      <c r="N30" t="s">
        <v>85</v>
      </c>
    </row>
    <row r="31" spans="1:19" x14ac:dyDescent="0.2">
      <c r="A31" s="7">
        <v>3</v>
      </c>
      <c r="B31" s="7" t="s">
        <v>279</v>
      </c>
      <c r="C31" s="7" t="s">
        <v>280</v>
      </c>
      <c r="N31" s="6" t="s">
        <v>84</v>
      </c>
    </row>
    <row r="32" spans="1:19" x14ac:dyDescent="0.2">
      <c r="N32" s="27" t="s">
        <v>83</v>
      </c>
    </row>
  </sheetData>
  <conditionalFormatting sqref="J1:J1048576">
    <cfRule type="cellIs" dxfId="19" priority="2" operator="lessThan">
      <formula>2</formula>
    </cfRule>
  </conditionalFormatting>
  <conditionalFormatting sqref="L1:S1 J1:K1048576">
    <cfRule type="top10" dxfId="18" priority="7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8" activeCellId="10" sqref="M2 M3 M5 M6 M7 M9 M10 M11 M15 M16 M18"/>
    </sheetView>
  </sheetViews>
  <sheetFormatPr baseColWidth="10" defaultRowHeight="16" x14ac:dyDescent="0.2"/>
  <cols>
    <col min="13" max="13" width="58.3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I2" s="7">
        <f>SUM(B2:H2)</f>
        <v>0</v>
      </c>
      <c r="J2" s="7">
        <f>I2/7</f>
        <v>0</v>
      </c>
      <c r="M2" s="44" t="s">
        <v>178</v>
      </c>
    </row>
    <row r="3" spans="1:18" x14ac:dyDescent="0.2">
      <c r="A3">
        <v>2</v>
      </c>
      <c r="C3">
        <v>1</v>
      </c>
      <c r="I3" s="7">
        <f t="shared" ref="I3:I26" si="0">SUM(B3:H3)</f>
        <v>1</v>
      </c>
      <c r="J3" s="7">
        <f t="shared" ref="J3:J26" si="1">I3/7</f>
        <v>0.14285714285714285</v>
      </c>
      <c r="M3" s="44" t="s">
        <v>179</v>
      </c>
    </row>
    <row r="4" spans="1:18" x14ac:dyDescent="0.2">
      <c r="A4">
        <v>3</v>
      </c>
      <c r="I4" s="7">
        <f t="shared" si="0"/>
        <v>0</v>
      </c>
      <c r="J4" s="7">
        <f t="shared" si="1"/>
        <v>0</v>
      </c>
      <c r="M4" s="22" t="s">
        <v>180</v>
      </c>
    </row>
    <row r="5" spans="1:18" s="3" customFormat="1" x14ac:dyDescent="0.2">
      <c r="A5" s="3">
        <v>4</v>
      </c>
      <c r="I5" s="28">
        <f t="shared" si="0"/>
        <v>0</v>
      </c>
      <c r="J5" s="28">
        <f t="shared" si="1"/>
        <v>0</v>
      </c>
      <c r="M5" s="44" t="s">
        <v>181</v>
      </c>
    </row>
    <row r="6" spans="1:18" x14ac:dyDescent="0.2">
      <c r="A6">
        <v>5</v>
      </c>
      <c r="I6" s="7">
        <f t="shared" si="0"/>
        <v>0</v>
      </c>
      <c r="J6" s="7">
        <f t="shared" si="1"/>
        <v>0</v>
      </c>
      <c r="M6" s="44" t="s">
        <v>182</v>
      </c>
    </row>
    <row r="7" spans="1:18" x14ac:dyDescent="0.2">
      <c r="A7">
        <v>6</v>
      </c>
      <c r="I7" s="7">
        <f t="shared" si="0"/>
        <v>0</v>
      </c>
      <c r="J7" s="7">
        <f t="shared" si="1"/>
        <v>0</v>
      </c>
      <c r="M7" s="44" t="s">
        <v>183</v>
      </c>
    </row>
    <row r="8" spans="1:18" x14ac:dyDescent="0.2">
      <c r="A8">
        <v>7</v>
      </c>
      <c r="B8">
        <v>1</v>
      </c>
      <c r="C8">
        <v>1</v>
      </c>
      <c r="I8" s="7">
        <f t="shared" si="0"/>
        <v>2</v>
      </c>
      <c r="J8" s="7">
        <f t="shared" si="1"/>
        <v>0.2857142857142857</v>
      </c>
      <c r="M8" s="22" t="s">
        <v>184</v>
      </c>
    </row>
    <row r="9" spans="1:18" s="36" customFormat="1" x14ac:dyDescent="0.2">
      <c r="A9" s="36">
        <v>8</v>
      </c>
      <c r="I9" s="32">
        <f t="shared" si="0"/>
        <v>0</v>
      </c>
      <c r="J9" s="28">
        <f t="shared" si="1"/>
        <v>0</v>
      </c>
      <c r="M9" s="45" t="s">
        <v>185</v>
      </c>
    </row>
    <row r="10" spans="1:18" x14ac:dyDescent="0.2">
      <c r="A10">
        <v>9</v>
      </c>
      <c r="E10">
        <v>1</v>
      </c>
      <c r="I10" s="7">
        <f t="shared" si="0"/>
        <v>1</v>
      </c>
      <c r="J10" s="7">
        <f t="shared" si="1"/>
        <v>0.14285714285714285</v>
      </c>
      <c r="M10" s="44" t="s">
        <v>186</v>
      </c>
    </row>
    <row r="11" spans="1:18" x14ac:dyDescent="0.2">
      <c r="A11">
        <v>10</v>
      </c>
      <c r="I11" s="7">
        <f t="shared" si="0"/>
        <v>0</v>
      </c>
      <c r="J11" s="7">
        <f t="shared" si="1"/>
        <v>0</v>
      </c>
      <c r="M11" s="44" t="s">
        <v>187</v>
      </c>
    </row>
    <row r="12" spans="1:18" x14ac:dyDescent="0.2">
      <c r="A12">
        <v>11</v>
      </c>
      <c r="B12">
        <v>1</v>
      </c>
      <c r="C12">
        <v>1</v>
      </c>
      <c r="D12">
        <v>1</v>
      </c>
      <c r="E12">
        <v>1</v>
      </c>
      <c r="G12">
        <v>1</v>
      </c>
      <c r="I12" s="7">
        <f t="shared" si="0"/>
        <v>5</v>
      </c>
      <c r="J12" s="7">
        <f t="shared" si="1"/>
        <v>0.7142857142857143</v>
      </c>
      <c r="M12" s="22" t="s">
        <v>188</v>
      </c>
    </row>
    <row r="13" spans="1:18" x14ac:dyDescent="0.2">
      <c r="A13">
        <v>12</v>
      </c>
      <c r="B13">
        <v>1</v>
      </c>
      <c r="C13">
        <v>1</v>
      </c>
      <c r="D13">
        <v>1</v>
      </c>
      <c r="E13">
        <v>2</v>
      </c>
      <c r="F13">
        <v>1</v>
      </c>
      <c r="G13">
        <v>1</v>
      </c>
      <c r="H13">
        <v>1</v>
      </c>
      <c r="I13" s="7">
        <f t="shared" si="0"/>
        <v>8</v>
      </c>
      <c r="J13" s="7">
        <f t="shared" si="1"/>
        <v>1.1428571428571428</v>
      </c>
      <c r="M13" s="22" t="s">
        <v>189</v>
      </c>
    </row>
    <row r="14" spans="1:18" x14ac:dyDescent="0.2">
      <c r="A14">
        <v>13</v>
      </c>
      <c r="C14">
        <v>1</v>
      </c>
      <c r="I14" s="7">
        <f t="shared" si="0"/>
        <v>1</v>
      </c>
      <c r="J14" s="7">
        <f t="shared" si="1"/>
        <v>0.14285714285714285</v>
      </c>
      <c r="M14" s="22" t="s">
        <v>190</v>
      </c>
    </row>
    <row r="15" spans="1:18" s="3" customFormat="1" x14ac:dyDescent="0.2">
      <c r="A15" s="3">
        <v>14</v>
      </c>
      <c r="I15" s="28">
        <f t="shared" si="0"/>
        <v>0</v>
      </c>
      <c r="J15" s="28">
        <f t="shared" si="1"/>
        <v>0</v>
      </c>
      <c r="M15" s="44" t="s">
        <v>191</v>
      </c>
    </row>
    <row r="16" spans="1:18" x14ac:dyDescent="0.2">
      <c r="A16">
        <v>15</v>
      </c>
      <c r="I16" s="7">
        <f t="shared" si="0"/>
        <v>0</v>
      </c>
      <c r="J16" s="7">
        <f t="shared" si="1"/>
        <v>0</v>
      </c>
      <c r="M16" s="44" t="s">
        <v>192</v>
      </c>
    </row>
    <row r="17" spans="1:13" x14ac:dyDescent="0.2">
      <c r="A17">
        <v>16</v>
      </c>
      <c r="I17" s="7">
        <f t="shared" si="0"/>
        <v>0</v>
      </c>
      <c r="J17" s="7">
        <f t="shared" si="1"/>
        <v>0</v>
      </c>
      <c r="M17" s="22" t="s">
        <v>193</v>
      </c>
    </row>
    <row r="18" spans="1:13" s="15" customFormat="1" x14ac:dyDescent="0.2">
      <c r="A18" s="15">
        <v>17</v>
      </c>
      <c r="B18" s="15">
        <v>1</v>
      </c>
      <c r="I18" s="30">
        <f t="shared" si="0"/>
        <v>1</v>
      </c>
      <c r="J18" s="7">
        <f t="shared" si="1"/>
        <v>0.14285714285714285</v>
      </c>
      <c r="M18" s="45" t="s">
        <v>194</v>
      </c>
    </row>
    <row r="19" spans="1:13" s="3" customFormat="1" x14ac:dyDescent="0.2">
      <c r="A19" s="3">
        <v>18</v>
      </c>
      <c r="C19" s="3">
        <v>1</v>
      </c>
      <c r="I19" s="28">
        <f t="shared" si="0"/>
        <v>1</v>
      </c>
      <c r="J19" s="28">
        <f t="shared" si="1"/>
        <v>0.14285714285714285</v>
      </c>
      <c r="M19" s="25" t="s">
        <v>195</v>
      </c>
    </row>
    <row r="20" spans="1:13" x14ac:dyDescent="0.2">
      <c r="A20">
        <v>19</v>
      </c>
      <c r="B20">
        <v>1</v>
      </c>
      <c r="I20" s="7">
        <f t="shared" si="0"/>
        <v>1</v>
      </c>
      <c r="J20" s="7">
        <f t="shared" si="1"/>
        <v>0.14285714285714285</v>
      </c>
      <c r="M20" s="22" t="s">
        <v>196</v>
      </c>
    </row>
    <row r="21" spans="1:13" x14ac:dyDescent="0.2">
      <c r="A21">
        <v>20</v>
      </c>
      <c r="I21" s="7">
        <f t="shared" si="0"/>
        <v>0</v>
      </c>
      <c r="J21" s="7">
        <f t="shared" si="1"/>
        <v>0</v>
      </c>
      <c r="M21" s="22" t="s">
        <v>197</v>
      </c>
    </row>
    <row r="22" spans="1:13" x14ac:dyDescent="0.2">
      <c r="A22">
        <v>21</v>
      </c>
      <c r="I22" s="7">
        <f t="shared" si="0"/>
        <v>0</v>
      </c>
      <c r="J22" s="7">
        <f t="shared" si="1"/>
        <v>0</v>
      </c>
      <c r="M22" s="22" t="s">
        <v>198</v>
      </c>
    </row>
    <row r="23" spans="1:13" x14ac:dyDescent="0.2">
      <c r="A23">
        <v>22</v>
      </c>
      <c r="B23">
        <v>2</v>
      </c>
      <c r="D23">
        <v>1</v>
      </c>
      <c r="H23">
        <v>1</v>
      </c>
      <c r="I23" s="7">
        <f t="shared" si="0"/>
        <v>4</v>
      </c>
      <c r="J23" s="7">
        <f t="shared" si="1"/>
        <v>0.5714285714285714</v>
      </c>
      <c r="M23" s="22" t="s">
        <v>189</v>
      </c>
    </row>
    <row r="24" spans="1:13" x14ac:dyDescent="0.2">
      <c r="A24">
        <v>23</v>
      </c>
      <c r="I24" s="7">
        <f t="shared" si="0"/>
        <v>0</v>
      </c>
      <c r="J24" s="7">
        <f t="shared" si="1"/>
        <v>0</v>
      </c>
      <c r="M24" s="22" t="s">
        <v>198</v>
      </c>
    </row>
    <row r="25" spans="1:13" x14ac:dyDescent="0.2">
      <c r="A25">
        <v>24</v>
      </c>
      <c r="I25" s="7">
        <f t="shared" si="0"/>
        <v>0</v>
      </c>
      <c r="J25" s="7">
        <f t="shared" si="1"/>
        <v>0</v>
      </c>
      <c r="M25" s="22" t="s">
        <v>189</v>
      </c>
    </row>
    <row r="26" spans="1:13" x14ac:dyDescent="0.2">
      <c r="A26">
        <v>25</v>
      </c>
      <c r="I26" s="7">
        <f t="shared" si="0"/>
        <v>0</v>
      </c>
      <c r="J26" s="7">
        <f t="shared" si="1"/>
        <v>0</v>
      </c>
      <c r="M26" s="22" t="s">
        <v>198</v>
      </c>
    </row>
    <row r="27" spans="1:13" x14ac:dyDescent="0.2">
      <c r="I27" s="7"/>
      <c r="J27" s="7"/>
    </row>
    <row r="28" spans="1:13" x14ac:dyDescent="0.2">
      <c r="I28" s="7"/>
      <c r="J28" s="7"/>
    </row>
    <row r="29" spans="1:13" x14ac:dyDescent="0.2">
      <c r="I29" s="7"/>
      <c r="J29" s="7"/>
    </row>
    <row r="30" spans="1:13" x14ac:dyDescent="0.2">
      <c r="I30" s="7"/>
      <c r="J30" s="7"/>
    </row>
    <row r="31" spans="1:13" x14ac:dyDescent="0.2">
      <c r="I31" s="7"/>
      <c r="J31" s="7"/>
    </row>
    <row r="32" spans="1:13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17" priority="6" operator="lessThan">
      <formula>2</formula>
    </cfRule>
  </conditionalFormatting>
  <conditionalFormatting sqref="I2:I29">
    <cfRule type="top10" dxfId="16" priority="5" percent="1" bottom="1" rank="10"/>
  </conditionalFormatting>
  <conditionalFormatting sqref="J2:J29">
    <cfRule type="top10" dxfId="15" priority="3" percent="1" bottom="1" rank="10"/>
    <cfRule type="top10" dxfId="14" priority="4" percent="1" bottom="1" rank="10"/>
  </conditionalFormatting>
  <conditionalFormatting sqref="K1:R1">
    <cfRule type="top10" dxfId="13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6" activeCellId="7" sqref="M2 M3 M5 M7 M11 M12 M15 M16"/>
    </sheetView>
  </sheetViews>
  <sheetFormatPr baseColWidth="10" defaultRowHeight="16" x14ac:dyDescent="0.2"/>
  <cols>
    <col min="13" max="13" width="60.8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B2">
        <v>1</v>
      </c>
      <c r="I2" s="7">
        <f>SUM(B2:H2)</f>
        <v>1</v>
      </c>
      <c r="J2" s="7">
        <f>I2/7</f>
        <v>0.14285714285714285</v>
      </c>
      <c r="M2" s="44" t="s">
        <v>199</v>
      </c>
    </row>
    <row r="3" spans="1:18" x14ac:dyDescent="0.2">
      <c r="A3">
        <v>2</v>
      </c>
      <c r="C3">
        <v>1</v>
      </c>
      <c r="I3" s="7">
        <f t="shared" ref="I3:I28" si="0">SUM(B3:H3)</f>
        <v>1</v>
      </c>
      <c r="J3" s="7">
        <f t="shared" ref="J3:J28" si="1">I3/7</f>
        <v>0.14285714285714285</v>
      </c>
      <c r="M3" s="44" t="s">
        <v>200</v>
      </c>
    </row>
    <row r="4" spans="1:18" x14ac:dyDescent="0.2">
      <c r="A4">
        <v>3</v>
      </c>
      <c r="I4" s="7">
        <f t="shared" si="0"/>
        <v>0</v>
      </c>
      <c r="J4" s="7">
        <f t="shared" si="1"/>
        <v>0</v>
      </c>
      <c r="M4" s="22" t="s">
        <v>201</v>
      </c>
    </row>
    <row r="5" spans="1:18" s="3" customFormat="1" x14ac:dyDescent="0.2">
      <c r="A5" s="3">
        <v>4</v>
      </c>
      <c r="C5" s="3">
        <v>1</v>
      </c>
      <c r="D5" s="3">
        <v>1</v>
      </c>
      <c r="E5" s="3">
        <v>1</v>
      </c>
      <c r="I5" s="28">
        <f t="shared" si="0"/>
        <v>3</v>
      </c>
      <c r="J5" s="7">
        <f t="shared" si="1"/>
        <v>0.42857142857142855</v>
      </c>
      <c r="M5" s="44" t="s">
        <v>202</v>
      </c>
    </row>
    <row r="6" spans="1:18" x14ac:dyDescent="0.2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 s="7">
        <f t="shared" si="0"/>
        <v>7</v>
      </c>
      <c r="J6" s="7">
        <f t="shared" si="1"/>
        <v>1</v>
      </c>
      <c r="M6" s="22" t="s">
        <v>203</v>
      </c>
    </row>
    <row r="7" spans="1:18" x14ac:dyDescent="0.2">
      <c r="A7">
        <v>6</v>
      </c>
      <c r="I7" s="7">
        <f t="shared" si="0"/>
        <v>0</v>
      </c>
      <c r="J7" s="7">
        <f t="shared" si="1"/>
        <v>0</v>
      </c>
      <c r="M7" s="44" t="s">
        <v>201</v>
      </c>
    </row>
    <row r="8" spans="1:18" x14ac:dyDescent="0.2">
      <c r="A8">
        <v>7</v>
      </c>
      <c r="I8" s="7">
        <f t="shared" si="0"/>
        <v>0</v>
      </c>
      <c r="J8" s="7">
        <f t="shared" si="1"/>
        <v>0</v>
      </c>
      <c r="M8" s="22" t="s">
        <v>204</v>
      </c>
    </row>
    <row r="9" spans="1:18" x14ac:dyDescent="0.2">
      <c r="A9">
        <v>8</v>
      </c>
      <c r="E9">
        <v>1</v>
      </c>
      <c r="I9" s="7">
        <f t="shared" si="0"/>
        <v>1</v>
      </c>
      <c r="J9" s="7">
        <f t="shared" si="1"/>
        <v>0.14285714285714285</v>
      </c>
      <c r="M9" s="22" t="s">
        <v>205</v>
      </c>
    </row>
    <row r="10" spans="1:18" s="15" customFormat="1" x14ac:dyDescent="0.2">
      <c r="A10" s="15">
        <v>9</v>
      </c>
      <c r="I10" s="30">
        <f t="shared" si="0"/>
        <v>0</v>
      </c>
      <c r="J10" s="7">
        <f t="shared" si="1"/>
        <v>0</v>
      </c>
      <c r="M10" s="29" t="s">
        <v>206</v>
      </c>
    </row>
    <row r="11" spans="1:18" s="3" customFormat="1" x14ac:dyDescent="0.2">
      <c r="A11" s="3">
        <v>10</v>
      </c>
      <c r="I11" s="28">
        <f t="shared" si="0"/>
        <v>0</v>
      </c>
      <c r="J11" s="7">
        <f t="shared" si="1"/>
        <v>0</v>
      </c>
      <c r="M11" s="44" t="s">
        <v>207</v>
      </c>
    </row>
    <row r="12" spans="1:18" x14ac:dyDescent="0.2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 s="7">
        <f t="shared" si="0"/>
        <v>7</v>
      </c>
      <c r="J12" s="7">
        <f t="shared" si="1"/>
        <v>1</v>
      </c>
      <c r="M12" s="44" t="s">
        <v>208</v>
      </c>
    </row>
    <row r="13" spans="1:18" x14ac:dyDescent="0.2">
      <c r="A13">
        <v>12</v>
      </c>
      <c r="I13" s="7">
        <f t="shared" si="0"/>
        <v>0</v>
      </c>
      <c r="J13" s="7">
        <f t="shared" si="1"/>
        <v>0</v>
      </c>
      <c r="M13" s="22" t="s">
        <v>209</v>
      </c>
    </row>
    <row r="14" spans="1:18" x14ac:dyDescent="0.2">
      <c r="A14">
        <v>13</v>
      </c>
      <c r="E14">
        <v>2</v>
      </c>
      <c r="I14" s="7">
        <f t="shared" si="0"/>
        <v>2</v>
      </c>
      <c r="J14" s="7">
        <f t="shared" si="1"/>
        <v>0.2857142857142857</v>
      </c>
      <c r="M14" s="22" t="s">
        <v>210</v>
      </c>
    </row>
    <row r="15" spans="1:18" s="3" customFormat="1" x14ac:dyDescent="0.2">
      <c r="A15" s="3">
        <v>14</v>
      </c>
      <c r="C15" s="3">
        <v>1</v>
      </c>
      <c r="I15" s="28">
        <f t="shared" si="0"/>
        <v>1</v>
      </c>
      <c r="J15" s="7">
        <f t="shared" si="1"/>
        <v>0.14285714285714285</v>
      </c>
      <c r="M15" s="44" t="s">
        <v>199</v>
      </c>
    </row>
    <row r="16" spans="1:18" x14ac:dyDescent="0.2">
      <c r="A16">
        <v>15</v>
      </c>
      <c r="I16" s="7">
        <f t="shared" si="0"/>
        <v>0</v>
      </c>
      <c r="J16" s="7">
        <f t="shared" si="1"/>
        <v>0</v>
      </c>
      <c r="M16" s="44" t="s">
        <v>200</v>
      </c>
    </row>
    <row r="17" spans="1:13" x14ac:dyDescent="0.2">
      <c r="A17">
        <v>16</v>
      </c>
      <c r="I17" s="7">
        <f t="shared" si="0"/>
        <v>0</v>
      </c>
      <c r="J17" s="7">
        <f t="shared" si="1"/>
        <v>0</v>
      </c>
      <c r="M17" s="22" t="s">
        <v>211</v>
      </c>
    </row>
    <row r="18" spans="1:13" x14ac:dyDescent="0.2">
      <c r="A18">
        <v>17</v>
      </c>
      <c r="E18">
        <v>1</v>
      </c>
      <c r="I18" s="7">
        <f t="shared" si="0"/>
        <v>1</v>
      </c>
      <c r="J18" s="7">
        <f t="shared" si="1"/>
        <v>0.14285714285714285</v>
      </c>
      <c r="M18" s="22" t="s">
        <v>202</v>
      </c>
    </row>
    <row r="19" spans="1:13" s="15" customFormat="1" x14ac:dyDescent="0.2">
      <c r="A19" s="15">
        <v>18</v>
      </c>
      <c r="B19" s="15">
        <v>1</v>
      </c>
      <c r="C19" s="15">
        <v>1</v>
      </c>
      <c r="D19" s="15">
        <v>1</v>
      </c>
      <c r="E19" s="15">
        <v>1</v>
      </c>
      <c r="F19" s="15">
        <v>1</v>
      </c>
      <c r="G19" s="15">
        <v>1</v>
      </c>
      <c r="H19" s="15">
        <v>1</v>
      </c>
      <c r="I19" s="30">
        <f t="shared" si="0"/>
        <v>7</v>
      </c>
      <c r="J19" s="7">
        <f t="shared" si="1"/>
        <v>1</v>
      </c>
      <c r="M19" s="29" t="s">
        <v>212</v>
      </c>
    </row>
    <row r="20" spans="1:13" x14ac:dyDescent="0.2">
      <c r="A20">
        <v>19</v>
      </c>
      <c r="I20" s="7">
        <f t="shared" si="0"/>
        <v>0</v>
      </c>
      <c r="J20" s="7">
        <f t="shared" si="1"/>
        <v>0</v>
      </c>
      <c r="M20" s="22" t="s">
        <v>211</v>
      </c>
    </row>
    <row r="21" spans="1:13" x14ac:dyDescent="0.2">
      <c r="A21">
        <v>20</v>
      </c>
      <c r="I21" s="7">
        <f t="shared" si="0"/>
        <v>0</v>
      </c>
      <c r="J21" s="7">
        <f t="shared" si="1"/>
        <v>0</v>
      </c>
      <c r="M21" s="22" t="s">
        <v>207</v>
      </c>
    </row>
    <row r="22" spans="1:13" s="3" customFormat="1" x14ac:dyDescent="0.2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28">
        <f t="shared" si="0"/>
        <v>7</v>
      </c>
      <c r="J22" s="7">
        <f t="shared" si="1"/>
        <v>1</v>
      </c>
      <c r="M22" s="25" t="s">
        <v>208</v>
      </c>
    </row>
    <row r="23" spans="1:13" x14ac:dyDescent="0.2">
      <c r="A23">
        <v>22</v>
      </c>
      <c r="I23" s="7">
        <f t="shared" si="0"/>
        <v>0</v>
      </c>
      <c r="J23" s="7">
        <f t="shared" si="1"/>
        <v>0</v>
      </c>
      <c r="M23" s="22" t="s">
        <v>209</v>
      </c>
    </row>
    <row r="24" spans="1:13" x14ac:dyDescent="0.2">
      <c r="A24">
        <v>23</v>
      </c>
      <c r="E24">
        <v>2</v>
      </c>
      <c r="I24" s="7">
        <f t="shared" si="0"/>
        <v>2</v>
      </c>
      <c r="J24" s="7">
        <f t="shared" si="1"/>
        <v>0.2857142857142857</v>
      </c>
      <c r="M24" s="22" t="s">
        <v>210</v>
      </c>
    </row>
    <row r="25" spans="1:13" x14ac:dyDescent="0.2">
      <c r="A25">
        <v>24</v>
      </c>
      <c r="I25" s="7">
        <f t="shared" si="0"/>
        <v>0</v>
      </c>
      <c r="J25" s="7">
        <f t="shared" si="1"/>
        <v>0</v>
      </c>
      <c r="M25" s="22" t="s">
        <v>204</v>
      </c>
    </row>
    <row r="26" spans="1:13" x14ac:dyDescent="0.2">
      <c r="A26">
        <v>25</v>
      </c>
      <c r="I26" s="7">
        <f t="shared" si="0"/>
        <v>0</v>
      </c>
      <c r="J26" s="7">
        <f t="shared" si="1"/>
        <v>0</v>
      </c>
      <c r="M26" s="22" t="s">
        <v>205</v>
      </c>
    </row>
    <row r="27" spans="1:13" x14ac:dyDescent="0.2">
      <c r="A27">
        <v>26</v>
      </c>
      <c r="I27" s="7">
        <f t="shared" si="0"/>
        <v>0</v>
      </c>
      <c r="J27" s="7">
        <f t="shared" si="1"/>
        <v>0</v>
      </c>
      <c r="M27" s="22" t="s">
        <v>206</v>
      </c>
    </row>
    <row r="28" spans="1:13" x14ac:dyDescent="0.2">
      <c r="A28">
        <v>27</v>
      </c>
      <c r="D28">
        <v>5</v>
      </c>
      <c r="E28">
        <v>5</v>
      </c>
      <c r="I28" s="7">
        <f t="shared" si="0"/>
        <v>10</v>
      </c>
      <c r="J28" s="7">
        <f t="shared" si="1"/>
        <v>1.4285714285714286</v>
      </c>
      <c r="M28" s="22" t="s">
        <v>213</v>
      </c>
    </row>
    <row r="29" spans="1:13" x14ac:dyDescent="0.2">
      <c r="I29" s="7"/>
      <c r="J29" s="7"/>
    </row>
    <row r="30" spans="1:13" x14ac:dyDescent="0.2">
      <c r="I30" s="7"/>
      <c r="J30" s="7"/>
    </row>
    <row r="31" spans="1:13" x14ac:dyDescent="0.2">
      <c r="I31" s="7"/>
      <c r="J31" s="7"/>
    </row>
    <row r="32" spans="1:13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12" priority="6" operator="lessThan">
      <formula>2</formula>
    </cfRule>
  </conditionalFormatting>
  <conditionalFormatting sqref="I2:I28">
    <cfRule type="top10" dxfId="11" priority="4" percent="1" bottom="1" rank="10"/>
    <cfRule type="top10" dxfId="10" priority="5" percent="1" bottom="1" rank="10"/>
  </conditionalFormatting>
  <conditionalFormatting sqref="J2:J28">
    <cfRule type="top10" dxfId="9" priority="3" percent="1" bottom="1" rank="10"/>
  </conditionalFormatting>
  <conditionalFormatting sqref="K1:R1">
    <cfRule type="top10" dxfId="8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5" activeCellId="6" sqref="M2 M4 M5 M6 M9 M11 M15"/>
    </sheetView>
  </sheetViews>
  <sheetFormatPr baseColWidth="10" defaultRowHeight="16" x14ac:dyDescent="0.2"/>
  <cols>
    <col min="13" max="13" width="65.8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B2">
        <v>2</v>
      </c>
      <c r="C2">
        <v>1</v>
      </c>
      <c r="D2">
        <v>1</v>
      </c>
      <c r="E2">
        <v>1</v>
      </c>
      <c r="F2">
        <v>1</v>
      </c>
      <c r="G2">
        <v>1</v>
      </c>
      <c r="I2" s="7">
        <f>SUM(B2:H2)</f>
        <v>7</v>
      </c>
      <c r="J2" s="7">
        <f>I2/7</f>
        <v>1</v>
      </c>
      <c r="M2" s="44" t="s">
        <v>214</v>
      </c>
    </row>
    <row r="3" spans="1:18" x14ac:dyDescent="0.2">
      <c r="A3">
        <v>2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2</v>
      </c>
      <c r="I3" s="7">
        <f t="shared" ref="I3:I28" si="0">SUM(B3:H3)</f>
        <v>9</v>
      </c>
      <c r="J3" s="7">
        <f t="shared" ref="J3:J28" si="1">I3/7</f>
        <v>1.2857142857142858</v>
      </c>
      <c r="M3" s="22" t="s">
        <v>215</v>
      </c>
    </row>
    <row r="4" spans="1:18" x14ac:dyDescent="0.2">
      <c r="A4">
        <v>3</v>
      </c>
      <c r="B4">
        <v>1</v>
      </c>
      <c r="C4">
        <v>2</v>
      </c>
      <c r="E4">
        <v>2</v>
      </c>
      <c r="I4" s="7">
        <f t="shared" si="0"/>
        <v>5</v>
      </c>
      <c r="J4" s="7">
        <f t="shared" si="1"/>
        <v>0.7142857142857143</v>
      </c>
      <c r="M4" s="44" t="s">
        <v>216</v>
      </c>
    </row>
    <row r="5" spans="1:18" x14ac:dyDescent="0.2">
      <c r="A5">
        <v>4</v>
      </c>
      <c r="B5">
        <v>1</v>
      </c>
      <c r="C5">
        <v>1</v>
      </c>
      <c r="D5">
        <v>1</v>
      </c>
      <c r="E5">
        <v>1</v>
      </c>
      <c r="G5">
        <v>1</v>
      </c>
      <c r="H5">
        <v>2</v>
      </c>
      <c r="I5" s="7">
        <f t="shared" si="0"/>
        <v>7</v>
      </c>
      <c r="J5" s="7">
        <f t="shared" si="1"/>
        <v>1</v>
      </c>
      <c r="M5" s="44" t="s">
        <v>217</v>
      </c>
    </row>
    <row r="6" spans="1:18" s="3" customFormat="1" x14ac:dyDescent="0.2">
      <c r="A6" s="3">
        <v>5</v>
      </c>
      <c r="B6" s="3">
        <v>1</v>
      </c>
      <c r="I6" s="28">
        <f t="shared" si="0"/>
        <v>1</v>
      </c>
      <c r="J6" s="7">
        <f t="shared" si="1"/>
        <v>0.14285714285714285</v>
      </c>
      <c r="M6" s="44" t="s">
        <v>218</v>
      </c>
    </row>
    <row r="7" spans="1:18" x14ac:dyDescent="0.2">
      <c r="A7">
        <v>6</v>
      </c>
      <c r="D7">
        <v>1</v>
      </c>
      <c r="E7">
        <v>1</v>
      </c>
      <c r="I7" s="7">
        <f t="shared" si="0"/>
        <v>2</v>
      </c>
      <c r="J7" s="7">
        <f t="shared" si="1"/>
        <v>0.2857142857142857</v>
      </c>
      <c r="M7" s="22" t="s">
        <v>219</v>
      </c>
    </row>
    <row r="8" spans="1:18" x14ac:dyDescent="0.2">
      <c r="A8">
        <v>7</v>
      </c>
      <c r="C8">
        <v>1</v>
      </c>
      <c r="D8">
        <v>1</v>
      </c>
      <c r="F8">
        <v>1</v>
      </c>
      <c r="G8">
        <v>2</v>
      </c>
      <c r="I8" s="7">
        <f t="shared" si="0"/>
        <v>5</v>
      </c>
      <c r="J8" s="7">
        <f t="shared" si="1"/>
        <v>0.7142857142857143</v>
      </c>
      <c r="M8" s="22" t="s">
        <v>220</v>
      </c>
    </row>
    <row r="9" spans="1:18" s="3" customFormat="1" x14ac:dyDescent="0.2">
      <c r="A9" s="3">
        <v>8</v>
      </c>
      <c r="C9" s="3">
        <v>1</v>
      </c>
      <c r="E9" s="3">
        <v>1</v>
      </c>
      <c r="I9" s="28">
        <f t="shared" si="0"/>
        <v>2</v>
      </c>
      <c r="J9" s="7">
        <f t="shared" si="1"/>
        <v>0.2857142857142857</v>
      </c>
      <c r="M9" s="44" t="s">
        <v>221</v>
      </c>
    </row>
    <row r="10" spans="1:18" s="15" customFormat="1" x14ac:dyDescent="0.2">
      <c r="A10" s="15">
        <v>9</v>
      </c>
      <c r="B10" s="15">
        <v>1</v>
      </c>
      <c r="C10" s="15">
        <v>1</v>
      </c>
      <c r="G10" s="15">
        <v>1</v>
      </c>
      <c r="H10" s="15">
        <v>2</v>
      </c>
      <c r="I10" s="30">
        <f t="shared" si="0"/>
        <v>5</v>
      </c>
      <c r="J10" s="7">
        <f t="shared" si="1"/>
        <v>0.7142857142857143</v>
      </c>
      <c r="M10" s="29" t="s">
        <v>222</v>
      </c>
    </row>
    <row r="11" spans="1:18" x14ac:dyDescent="0.2">
      <c r="A11">
        <v>10</v>
      </c>
      <c r="C11">
        <v>1</v>
      </c>
      <c r="I11" s="7">
        <f t="shared" si="0"/>
        <v>1</v>
      </c>
      <c r="J11" s="7">
        <f t="shared" si="1"/>
        <v>0.14285714285714285</v>
      </c>
      <c r="M11" s="44" t="s">
        <v>223</v>
      </c>
    </row>
    <row r="12" spans="1:18" x14ac:dyDescent="0.2">
      <c r="A12">
        <v>11</v>
      </c>
      <c r="C12">
        <v>1</v>
      </c>
      <c r="D12">
        <v>1</v>
      </c>
      <c r="E12">
        <v>1</v>
      </c>
      <c r="G12">
        <v>2</v>
      </c>
      <c r="H12">
        <v>1</v>
      </c>
      <c r="I12" s="7">
        <f t="shared" si="0"/>
        <v>6</v>
      </c>
      <c r="J12" s="7">
        <f t="shared" si="1"/>
        <v>0.8571428571428571</v>
      </c>
      <c r="M12" s="22" t="s">
        <v>220</v>
      </c>
    </row>
    <row r="13" spans="1:18" s="3" customFormat="1" x14ac:dyDescent="0.2">
      <c r="A13" s="3">
        <v>12</v>
      </c>
      <c r="B13" s="3">
        <v>1</v>
      </c>
      <c r="D13" s="3">
        <v>1</v>
      </c>
      <c r="E13" s="3">
        <v>1</v>
      </c>
      <c r="F13" s="3">
        <v>1</v>
      </c>
      <c r="H13" s="3">
        <v>1</v>
      </c>
      <c r="I13" s="28">
        <f t="shared" si="0"/>
        <v>5</v>
      </c>
      <c r="J13" s="7">
        <f t="shared" si="1"/>
        <v>0.7142857142857143</v>
      </c>
      <c r="M13" s="25" t="s">
        <v>224</v>
      </c>
    </row>
    <row r="14" spans="1:18" x14ac:dyDescent="0.2">
      <c r="A14">
        <v>13</v>
      </c>
      <c r="B14">
        <v>1</v>
      </c>
      <c r="C14">
        <v>1</v>
      </c>
      <c r="D14">
        <v>1</v>
      </c>
      <c r="F14">
        <v>1</v>
      </c>
      <c r="H14">
        <v>1</v>
      </c>
      <c r="I14" s="7">
        <f t="shared" si="0"/>
        <v>5</v>
      </c>
      <c r="J14" s="7">
        <f t="shared" si="1"/>
        <v>0.7142857142857143</v>
      </c>
      <c r="M14" s="22" t="s">
        <v>225</v>
      </c>
    </row>
    <row r="15" spans="1:18" x14ac:dyDescent="0.2">
      <c r="A15">
        <v>14</v>
      </c>
      <c r="I15" s="7">
        <f t="shared" si="0"/>
        <v>0</v>
      </c>
      <c r="J15" s="7">
        <f t="shared" si="1"/>
        <v>0</v>
      </c>
      <c r="M15" s="44" t="s">
        <v>226</v>
      </c>
    </row>
    <row r="16" spans="1:18" x14ac:dyDescent="0.2">
      <c r="A16">
        <v>15</v>
      </c>
      <c r="B16">
        <v>1</v>
      </c>
      <c r="C16">
        <v>1</v>
      </c>
      <c r="G16">
        <v>1</v>
      </c>
      <c r="H16">
        <v>1</v>
      </c>
      <c r="I16" s="7">
        <f t="shared" si="0"/>
        <v>4</v>
      </c>
      <c r="J16" s="7">
        <f t="shared" si="1"/>
        <v>0.5714285714285714</v>
      </c>
      <c r="M16" s="22" t="s">
        <v>227</v>
      </c>
    </row>
    <row r="17" spans="1:13" x14ac:dyDescent="0.2">
      <c r="A17">
        <v>16</v>
      </c>
      <c r="B17">
        <v>1</v>
      </c>
      <c r="D17">
        <v>1</v>
      </c>
      <c r="E17">
        <v>2</v>
      </c>
      <c r="I17" s="7">
        <f t="shared" si="0"/>
        <v>4</v>
      </c>
      <c r="J17" s="7">
        <f t="shared" si="1"/>
        <v>0.5714285714285714</v>
      </c>
      <c r="M17" s="22" t="s">
        <v>228</v>
      </c>
    </row>
    <row r="18" spans="1:13" x14ac:dyDescent="0.2">
      <c r="A18">
        <v>17</v>
      </c>
      <c r="C18">
        <v>1</v>
      </c>
      <c r="D18">
        <v>1</v>
      </c>
      <c r="G18">
        <v>1</v>
      </c>
      <c r="H18">
        <v>1</v>
      </c>
      <c r="I18" s="7">
        <f t="shared" si="0"/>
        <v>4</v>
      </c>
      <c r="J18" s="7">
        <f t="shared" si="1"/>
        <v>0.5714285714285714</v>
      </c>
      <c r="M18" s="22" t="s">
        <v>220</v>
      </c>
    </row>
    <row r="19" spans="1:13" s="15" customFormat="1" x14ac:dyDescent="0.2">
      <c r="A19" s="15">
        <v>18</v>
      </c>
      <c r="C19" s="15">
        <v>1</v>
      </c>
      <c r="E19" s="15">
        <v>1</v>
      </c>
      <c r="I19" s="30">
        <f t="shared" si="0"/>
        <v>2</v>
      </c>
      <c r="J19" s="7">
        <f t="shared" si="1"/>
        <v>0.2857142857142857</v>
      </c>
      <c r="M19" s="29" t="s">
        <v>221</v>
      </c>
    </row>
    <row r="20" spans="1:13" x14ac:dyDescent="0.2">
      <c r="A20">
        <v>19</v>
      </c>
      <c r="B20">
        <v>1</v>
      </c>
      <c r="C20">
        <v>1</v>
      </c>
      <c r="E20">
        <v>1</v>
      </c>
      <c r="H20">
        <v>1</v>
      </c>
      <c r="I20" s="7">
        <f t="shared" si="0"/>
        <v>4</v>
      </c>
      <c r="J20" s="7">
        <f t="shared" si="1"/>
        <v>0.5714285714285714</v>
      </c>
      <c r="M20" s="22" t="s">
        <v>222</v>
      </c>
    </row>
    <row r="21" spans="1:13" x14ac:dyDescent="0.2">
      <c r="A21">
        <v>20</v>
      </c>
      <c r="C21">
        <v>2</v>
      </c>
      <c r="E21">
        <v>1</v>
      </c>
      <c r="I21" s="7">
        <f t="shared" si="0"/>
        <v>3</v>
      </c>
      <c r="J21" s="7">
        <f t="shared" si="1"/>
        <v>0.42857142857142855</v>
      </c>
      <c r="M21" s="22" t="s">
        <v>223</v>
      </c>
    </row>
    <row r="22" spans="1:13" x14ac:dyDescent="0.2">
      <c r="A22">
        <v>21</v>
      </c>
      <c r="C22">
        <v>1</v>
      </c>
      <c r="F22">
        <v>1</v>
      </c>
      <c r="G22">
        <v>2</v>
      </c>
      <c r="I22" s="7">
        <f t="shared" si="0"/>
        <v>4</v>
      </c>
      <c r="J22" s="7">
        <f t="shared" si="1"/>
        <v>0.5714285714285714</v>
      </c>
      <c r="M22" s="22" t="s">
        <v>220</v>
      </c>
    </row>
    <row r="23" spans="1:13" x14ac:dyDescent="0.2">
      <c r="A23">
        <v>22</v>
      </c>
      <c r="B23">
        <v>1</v>
      </c>
      <c r="C23">
        <v>2</v>
      </c>
      <c r="F23">
        <v>1</v>
      </c>
      <c r="H23">
        <v>1</v>
      </c>
      <c r="I23" s="7">
        <f t="shared" si="0"/>
        <v>5</v>
      </c>
      <c r="J23" s="7">
        <f t="shared" si="1"/>
        <v>0.7142857142857143</v>
      </c>
      <c r="M23" s="22" t="s">
        <v>224</v>
      </c>
    </row>
    <row r="24" spans="1:13" s="3" customFormat="1" x14ac:dyDescent="0.2">
      <c r="A24" s="3">
        <v>23</v>
      </c>
      <c r="B24" s="3">
        <v>1</v>
      </c>
      <c r="C24" s="3">
        <v>1</v>
      </c>
      <c r="G24" s="3">
        <v>1</v>
      </c>
      <c r="H24" s="3">
        <v>1</v>
      </c>
      <c r="I24" s="28">
        <f t="shared" si="0"/>
        <v>4</v>
      </c>
      <c r="J24" s="7">
        <f t="shared" si="1"/>
        <v>0.5714285714285714</v>
      </c>
      <c r="M24" s="25" t="s">
        <v>229</v>
      </c>
    </row>
    <row r="25" spans="1:13" s="3" customFormat="1" x14ac:dyDescent="0.2">
      <c r="A25" s="3">
        <v>24</v>
      </c>
      <c r="B25" s="3">
        <v>1</v>
      </c>
      <c r="C25" s="3">
        <v>1</v>
      </c>
      <c r="D25" s="3">
        <v>1</v>
      </c>
      <c r="E25" s="3">
        <v>1</v>
      </c>
      <c r="I25" s="28">
        <f t="shared" si="0"/>
        <v>4</v>
      </c>
      <c r="J25" s="7">
        <f t="shared" si="1"/>
        <v>0.5714285714285714</v>
      </c>
      <c r="M25" s="25" t="s">
        <v>230</v>
      </c>
    </row>
    <row r="26" spans="1:13" s="3" customFormat="1" x14ac:dyDescent="0.2">
      <c r="A26" s="3">
        <v>25</v>
      </c>
      <c r="B26" s="3">
        <v>2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28">
        <f t="shared" si="0"/>
        <v>8</v>
      </c>
      <c r="J26" s="7">
        <f t="shared" si="1"/>
        <v>1.1428571428571428</v>
      </c>
      <c r="M26" s="25" t="s">
        <v>214</v>
      </c>
    </row>
    <row r="27" spans="1:13" x14ac:dyDescent="0.2">
      <c r="A27">
        <v>26</v>
      </c>
      <c r="B27">
        <v>1</v>
      </c>
      <c r="C27">
        <v>2</v>
      </c>
      <c r="E27">
        <v>1</v>
      </c>
      <c r="F27">
        <v>1</v>
      </c>
      <c r="G27">
        <v>1</v>
      </c>
      <c r="H27">
        <v>1</v>
      </c>
      <c r="I27" s="7">
        <f t="shared" si="0"/>
        <v>7</v>
      </c>
      <c r="J27" s="7">
        <f t="shared" si="1"/>
        <v>1</v>
      </c>
      <c r="M27" s="22" t="s">
        <v>215</v>
      </c>
    </row>
    <row r="28" spans="1:13" x14ac:dyDescent="0.2">
      <c r="A28">
        <v>27</v>
      </c>
      <c r="C28">
        <v>1</v>
      </c>
      <c r="E28">
        <v>1</v>
      </c>
      <c r="I28" s="7">
        <f t="shared" si="0"/>
        <v>2</v>
      </c>
      <c r="J28" s="7">
        <f t="shared" si="1"/>
        <v>0.2857142857142857</v>
      </c>
      <c r="M28" s="22" t="s">
        <v>216</v>
      </c>
    </row>
    <row r="29" spans="1:13" x14ac:dyDescent="0.2">
      <c r="I29" s="7"/>
      <c r="J29" s="7"/>
    </row>
    <row r="30" spans="1:13" x14ac:dyDescent="0.2">
      <c r="A30" s="7" t="s">
        <v>256</v>
      </c>
      <c r="B30" s="7" t="s">
        <v>250</v>
      </c>
      <c r="C30" s="7" t="s">
        <v>251</v>
      </c>
      <c r="I30" s="7"/>
      <c r="J30" s="7"/>
    </row>
    <row r="31" spans="1:13" x14ac:dyDescent="0.2">
      <c r="A31" s="7">
        <v>1</v>
      </c>
      <c r="B31" s="7">
        <v>32</v>
      </c>
      <c r="C31" s="7">
        <v>38</v>
      </c>
      <c r="I31" s="7"/>
      <c r="J31" s="7"/>
    </row>
    <row r="32" spans="1:13" x14ac:dyDescent="0.2">
      <c r="A32" s="7">
        <v>2</v>
      </c>
      <c r="B32" s="7" t="s">
        <v>281</v>
      </c>
      <c r="C32" s="7" t="s">
        <v>282</v>
      </c>
      <c r="I32" s="7"/>
      <c r="J32" s="7"/>
    </row>
    <row r="33" spans="1:10" x14ac:dyDescent="0.2">
      <c r="A33" s="7">
        <v>3</v>
      </c>
      <c r="B33" s="7" t="s">
        <v>283</v>
      </c>
      <c r="C33" s="7" t="s">
        <v>284</v>
      </c>
      <c r="I33" s="7"/>
      <c r="J33" s="7"/>
    </row>
    <row r="34" spans="1:10" x14ac:dyDescent="0.2">
      <c r="I34" s="7"/>
      <c r="J34" s="7"/>
    </row>
    <row r="35" spans="1:10" x14ac:dyDescent="0.2">
      <c r="I35" s="7"/>
      <c r="J35" s="7"/>
    </row>
    <row r="36" spans="1:10" x14ac:dyDescent="0.2">
      <c r="I36" s="7"/>
      <c r="J36" s="7"/>
    </row>
    <row r="37" spans="1:10" x14ac:dyDescent="0.2">
      <c r="I37" s="7"/>
      <c r="J37" s="7"/>
    </row>
    <row r="38" spans="1:10" x14ac:dyDescent="0.2">
      <c r="I38" s="7"/>
      <c r="J38" s="7"/>
    </row>
    <row r="39" spans="1:10" x14ac:dyDescent="0.2">
      <c r="I39" s="7"/>
      <c r="J39" s="7"/>
    </row>
    <row r="40" spans="1:10" x14ac:dyDescent="0.2">
      <c r="I40" s="7"/>
      <c r="J40" s="7"/>
    </row>
    <row r="41" spans="1:10" x14ac:dyDescent="0.2">
      <c r="I41" s="7"/>
      <c r="J41" s="7"/>
    </row>
    <row r="42" spans="1:10" x14ac:dyDescent="0.2">
      <c r="I42" s="7"/>
      <c r="J42" s="7"/>
    </row>
    <row r="43" spans="1:10" x14ac:dyDescent="0.2">
      <c r="I43" s="7"/>
      <c r="J43" s="7"/>
    </row>
    <row r="44" spans="1:10" x14ac:dyDescent="0.2">
      <c r="I44" s="7"/>
      <c r="J44" s="7"/>
    </row>
    <row r="45" spans="1:10" x14ac:dyDescent="0.2">
      <c r="I45" s="7"/>
      <c r="J45" s="7"/>
    </row>
    <row r="46" spans="1:10" x14ac:dyDescent="0.2">
      <c r="I46" s="7"/>
      <c r="J46" s="7"/>
    </row>
    <row r="47" spans="1:10" x14ac:dyDescent="0.2">
      <c r="I47" s="7"/>
      <c r="J47" s="7"/>
    </row>
    <row r="48" spans="1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7" priority="5" operator="lessThan">
      <formula>2</formula>
    </cfRule>
  </conditionalFormatting>
  <conditionalFormatting sqref="I2:I28">
    <cfRule type="top10" dxfId="6" priority="4" percent="1" bottom="1" rank="10"/>
  </conditionalFormatting>
  <conditionalFormatting sqref="J2:J28">
    <cfRule type="top10" dxfId="5" priority="3" percent="1" bottom="1" rank="10"/>
  </conditionalFormatting>
  <conditionalFormatting sqref="K1:R1">
    <cfRule type="top10" dxfId="4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2" activeCellId="8" sqref="M21 M18 M16 M14 M12 M8 M6 M4 M2"/>
    </sheetView>
  </sheetViews>
  <sheetFormatPr baseColWidth="10" defaultRowHeight="16" x14ac:dyDescent="0.2"/>
  <cols>
    <col min="12" max="12" width="7.6640625" customWidth="1"/>
    <col min="13" max="13" width="53.8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C2">
        <v>1</v>
      </c>
      <c r="D2" s="4"/>
      <c r="E2" s="4"/>
      <c r="F2" s="4"/>
      <c r="H2" s="4"/>
      <c r="I2" s="7">
        <f>SUM(B2:H2)</f>
        <v>1</v>
      </c>
      <c r="J2" s="7">
        <f>I2/7</f>
        <v>0.14285714285714285</v>
      </c>
      <c r="M2" s="44" t="s">
        <v>231</v>
      </c>
    </row>
    <row r="3" spans="1:18" x14ac:dyDescent="0.2">
      <c r="A3">
        <v>2</v>
      </c>
      <c r="D3" s="4"/>
      <c r="E3" s="4"/>
      <c r="F3" s="4"/>
      <c r="H3" s="4"/>
      <c r="I3" s="7">
        <f t="shared" ref="I3:I30" si="0">SUM(B3:H3)</f>
        <v>0</v>
      </c>
      <c r="J3" s="7">
        <f t="shared" ref="J3:J30" si="1">I3/7</f>
        <v>0</v>
      </c>
      <c r="M3" s="22" t="s">
        <v>232</v>
      </c>
    </row>
    <row r="4" spans="1:18" s="3" customFormat="1" x14ac:dyDescent="0.2">
      <c r="A4" s="3">
        <v>3</v>
      </c>
      <c r="I4" s="28">
        <f t="shared" si="0"/>
        <v>0</v>
      </c>
      <c r="J4" s="7">
        <f t="shared" si="1"/>
        <v>0</v>
      </c>
      <c r="L4" s="46"/>
      <c r="M4" s="44" t="s">
        <v>233</v>
      </c>
    </row>
    <row r="5" spans="1:18" x14ac:dyDescent="0.2">
      <c r="A5">
        <v>4</v>
      </c>
      <c r="D5" s="4"/>
      <c r="E5" s="4"/>
      <c r="F5" s="4"/>
      <c r="H5" s="4"/>
      <c r="I5" s="7">
        <f t="shared" si="0"/>
        <v>0</v>
      </c>
      <c r="J5" s="7">
        <f t="shared" si="1"/>
        <v>0</v>
      </c>
      <c r="M5" s="22" t="s">
        <v>232</v>
      </c>
    </row>
    <row r="6" spans="1:18" x14ac:dyDescent="0.2">
      <c r="A6">
        <v>5</v>
      </c>
      <c r="D6" s="4"/>
      <c r="E6" s="4"/>
      <c r="F6" s="4"/>
      <c r="H6" s="4"/>
      <c r="I6" s="7">
        <f t="shared" si="0"/>
        <v>0</v>
      </c>
      <c r="J6" s="7">
        <f t="shared" si="1"/>
        <v>0</v>
      </c>
      <c r="M6" s="44" t="s">
        <v>234</v>
      </c>
    </row>
    <row r="7" spans="1:18" x14ac:dyDescent="0.2">
      <c r="A7">
        <v>6</v>
      </c>
      <c r="D7" s="4"/>
      <c r="E7" s="4"/>
      <c r="F7" s="4"/>
      <c r="H7" s="4"/>
      <c r="I7" s="7">
        <f t="shared" si="0"/>
        <v>0</v>
      </c>
      <c r="J7" s="7">
        <f t="shared" si="1"/>
        <v>0</v>
      </c>
      <c r="M7" s="22" t="s">
        <v>232</v>
      </c>
    </row>
    <row r="8" spans="1:18" x14ac:dyDescent="0.2">
      <c r="A8">
        <v>7</v>
      </c>
      <c r="D8" s="4"/>
      <c r="E8" s="4"/>
      <c r="F8" s="4"/>
      <c r="G8">
        <v>1</v>
      </c>
      <c r="H8" s="4"/>
      <c r="I8" s="7">
        <f t="shared" si="0"/>
        <v>1</v>
      </c>
      <c r="J8" s="7">
        <f t="shared" si="1"/>
        <v>0.14285714285714285</v>
      </c>
      <c r="M8" s="44" t="s">
        <v>235</v>
      </c>
    </row>
    <row r="9" spans="1:18" x14ac:dyDescent="0.2">
      <c r="A9">
        <v>8</v>
      </c>
      <c r="D9" s="4"/>
      <c r="E9" s="4"/>
      <c r="F9" s="4"/>
      <c r="H9" s="4"/>
      <c r="I9" s="7">
        <f t="shared" si="0"/>
        <v>0</v>
      </c>
      <c r="J9" s="7">
        <f t="shared" si="1"/>
        <v>0</v>
      </c>
      <c r="M9" s="22" t="s">
        <v>232</v>
      </c>
    </row>
    <row r="10" spans="1:18" x14ac:dyDescent="0.2">
      <c r="A10">
        <v>9</v>
      </c>
      <c r="D10" s="4"/>
      <c r="E10" s="4"/>
      <c r="F10" s="4"/>
      <c r="H10" s="4"/>
      <c r="I10" s="7">
        <f t="shared" si="0"/>
        <v>0</v>
      </c>
      <c r="J10" s="7">
        <f t="shared" si="1"/>
        <v>0</v>
      </c>
      <c r="M10" s="22" t="s">
        <v>236</v>
      </c>
    </row>
    <row r="11" spans="1:18" s="15" customFormat="1" x14ac:dyDescent="0.2">
      <c r="A11" s="15">
        <v>10</v>
      </c>
      <c r="D11" s="33"/>
      <c r="E11" s="33"/>
      <c r="F11" s="33"/>
      <c r="H11" s="33"/>
      <c r="I11" s="30">
        <f t="shared" si="0"/>
        <v>0</v>
      </c>
      <c r="J11" s="7">
        <f t="shared" si="1"/>
        <v>0</v>
      </c>
      <c r="M11" s="29" t="s">
        <v>237</v>
      </c>
    </row>
    <row r="12" spans="1:18" s="3" customFormat="1" x14ac:dyDescent="0.2">
      <c r="A12" s="3">
        <v>11</v>
      </c>
      <c r="G12" s="3">
        <v>1</v>
      </c>
      <c r="I12" s="28">
        <f t="shared" si="0"/>
        <v>1</v>
      </c>
      <c r="J12" s="7">
        <f t="shared" si="1"/>
        <v>0.14285714285714285</v>
      </c>
      <c r="M12" s="44" t="s">
        <v>238</v>
      </c>
    </row>
    <row r="13" spans="1:18" x14ac:dyDescent="0.2">
      <c r="A13">
        <v>12</v>
      </c>
      <c r="D13" s="4"/>
      <c r="E13" s="4"/>
      <c r="F13" s="4"/>
      <c r="H13" s="4"/>
      <c r="I13" s="7">
        <f t="shared" si="0"/>
        <v>0</v>
      </c>
      <c r="J13" s="7">
        <f t="shared" si="1"/>
        <v>0</v>
      </c>
      <c r="M13" s="22" t="s">
        <v>232</v>
      </c>
    </row>
    <row r="14" spans="1:18" x14ac:dyDescent="0.2">
      <c r="A14">
        <v>13</v>
      </c>
      <c r="D14" s="4"/>
      <c r="E14" s="4"/>
      <c r="F14" s="4"/>
      <c r="H14" s="4"/>
      <c r="I14" s="7">
        <f t="shared" si="0"/>
        <v>0</v>
      </c>
      <c r="J14" s="7">
        <f t="shared" si="1"/>
        <v>0</v>
      </c>
      <c r="M14" s="44" t="s">
        <v>239</v>
      </c>
    </row>
    <row r="15" spans="1:18" x14ac:dyDescent="0.2">
      <c r="A15">
        <v>14</v>
      </c>
      <c r="D15" s="4"/>
      <c r="E15" s="4"/>
      <c r="F15" s="4"/>
      <c r="H15" s="4"/>
      <c r="I15" s="7">
        <f t="shared" si="0"/>
        <v>0</v>
      </c>
      <c r="J15" s="7">
        <f t="shared" si="1"/>
        <v>0</v>
      </c>
      <c r="M15" s="22" t="s">
        <v>232</v>
      </c>
    </row>
    <row r="16" spans="1:18" x14ac:dyDescent="0.2">
      <c r="A16">
        <v>15</v>
      </c>
      <c r="D16" s="4"/>
      <c r="E16" s="4"/>
      <c r="F16" s="4"/>
      <c r="H16" s="4"/>
      <c r="I16" s="7">
        <f t="shared" si="0"/>
        <v>0</v>
      </c>
      <c r="J16" s="7">
        <f t="shared" si="1"/>
        <v>0</v>
      </c>
      <c r="M16" s="44" t="s">
        <v>240</v>
      </c>
    </row>
    <row r="17" spans="1:13" x14ac:dyDescent="0.2">
      <c r="A17">
        <v>16</v>
      </c>
      <c r="D17" s="4"/>
      <c r="E17" s="4"/>
      <c r="F17" s="4"/>
      <c r="H17" s="4"/>
      <c r="I17" s="7">
        <f t="shared" si="0"/>
        <v>0</v>
      </c>
      <c r="J17" s="7">
        <f t="shared" si="1"/>
        <v>0</v>
      </c>
      <c r="M17" s="22" t="s">
        <v>232</v>
      </c>
    </row>
    <row r="18" spans="1:13" s="3" customFormat="1" x14ac:dyDescent="0.2">
      <c r="A18" s="3">
        <v>17</v>
      </c>
      <c r="I18" s="28">
        <f t="shared" si="0"/>
        <v>0</v>
      </c>
      <c r="J18" s="7">
        <f t="shared" si="1"/>
        <v>0</v>
      </c>
      <c r="M18" s="44" t="s">
        <v>241</v>
      </c>
    </row>
    <row r="19" spans="1:13" x14ac:dyDescent="0.2">
      <c r="A19">
        <v>18</v>
      </c>
      <c r="D19" s="4"/>
      <c r="E19" s="4"/>
      <c r="F19" s="4"/>
      <c r="H19" s="4"/>
      <c r="I19" s="7">
        <f t="shared" si="0"/>
        <v>0</v>
      </c>
      <c r="J19" s="7">
        <f t="shared" si="1"/>
        <v>0</v>
      </c>
      <c r="M19" s="22" t="s">
        <v>242</v>
      </c>
    </row>
    <row r="20" spans="1:13" x14ac:dyDescent="0.2">
      <c r="A20">
        <v>19</v>
      </c>
      <c r="D20" s="4"/>
      <c r="E20" s="4"/>
      <c r="F20" s="4"/>
      <c r="H20" s="4"/>
      <c r="I20" s="7">
        <f t="shared" si="0"/>
        <v>0</v>
      </c>
      <c r="J20" s="7">
        <f t="shared" si="1"/>
        <v>0</v>
      </c>
      <c r="M20" s="22" t="s">
        <v>242</v>
      </c>
    </row>
    <row r="21" spans="1:13" s="15" customFormat="1" x14ac:dyDescent="0.2">
      <c r="A21" s="15">
        <v>20</v>
      </c>
      <c r="D21" s="33"/>
      <c r="E21" s="33"/>
      <c r="F21" s="33"/>
      <c r="H21" s="33"/>
      <c r="I21" s="30">
        <f t="shared" si="0"/>
        <v>0</v>
      </c>
      <c r="J21" s="7">
        <f t="shared" si="1"/>
        <v>0</v>
      </c>
      <c r="M21" s="45" t="s">
        <v>243</v>
      </c>
    </row>
    <row r="22" spans="1:13" x14ac:dyDescent="0.2">
      <c r="A22">
        <v>21</v>
      </c>
      <c r="D22" s="4"/>
      <c r="E22" s="4"/>
      <c r="F22" s="4"/>
      <c r="H22" s="4"/>
      <c r="I22" s="7">
        <f t="shared" si="0"/>
        <v>0</v>
      </c>
      <c r="J22" s="7">
        <f t="shared" si="1"/>
        <v>0</v>
      </c>
      <c r="M22" s="22" t="s">
        <v>244</v>
      </c>
    </row>
    <row r="23" spans="1:13" x14ac:dyDescent="0.2">
      <c r="A23">
        <v>22</v>
      </c>
      <c r="D23" s="4"/>
      <c r="E23" s="4"/>
      <c r="F23" s="4"/>
      <c r="H23" s="4"/>
      <c r="I23" s="7">
        <f t="shared" si="0"/>
        <v>0</v>
      </c>
      <c r="J23" s="7">
        <f t="shared" si="1"/>
        <v>0</v>
      </c>
      <c r="M23" s="22" t="s">
        <v>236</v>
      </c>
    </row>
    <row r="24" spans="1:13" x14ac:dyDescent="0.2">
      <c r="A24">
        <v>23</v>
      </c>
      <c r="D24" s="4"/>
      <c r="E24" s="4"/>
      <c r="F24" s="4"/>
      <c r="H24" s="4"/>
      <c r="I24" s="7">
        <f t="shared" si="0"/>
        <v>0</v>
      </c>
      <c r="J24" s="7">
        <f t="shared" si="1"/>
        <v>0</v>
      </c>
      <c r="M24" s="22" t="s">
        <v>237</v>
      </c>
    </row>
    <row r="25" spans="1:13" x14ac:dyDescent="0.2">
      <c r="A25">
        <v>24</v>
      </c>
      <c r="D25" s="4"/>
      <c r="E25" s="4"/>
      <c r="F25" s="4"/>
      <c r="H25" s="4"/>
      <c r="I25" s="7">
        <f t="shared" si="0"/>
        <v>0</v>
      </c>
      <c r="J25" s="7">
        <f t="shared" si="1"/>
        <v>0</v>
      </c>
      <c r="M25" s="22" t="s">
        <v>236</v>
      </c>
    </row>
    <row r="26" spans="1:13" x14ac:dyDescent="0.2">
      <c r="A26">
        <v>25</v>
      </c>
      <c r="D26" s="4"/>
      <c r="E26" s="4"/>
      <c r="F26" s="4"/>
      <c r="H26" s="4"/>
      <c r="I26" s="7">
        <f t="shared" si="0"/>
        <v>0</v>
      </c>
      <c r="J26" s="7">
        <f t="shared" si="1"/>
        <v>0</v>
      </c>
      <c r="M26" s="22" t="s">
        <v>237</v>
      </c>
    </row>
    <row r="27" spans="1:13" x14ac:dyDescent="0.2">
      <c r="A27">
        <v>26</v>
      </c>
      <c r="B27">
        <v>1</v>
      </c>
      <c r="D27" s="4"/>
      <c r="E27" s="4"/>
      <c r="F27" s="4"/>
      <c r="H27" s="4"/>
      <c r="I27" s="7">
        <f t="shared" si="0"/>
        <v>1</v>
      </c>
      <c r="J27" s="7">
        <f t="shared" si="1"/>
        <v>0.14285714285714285</v>
      </c>
      <c r="M27" s="22" t="s">
        <v>245</v>
      </c>
    </row>
    <row r="28" spans="1:13" s="3" customFormat="1" x14ac:dyDescent="0.2">
      <c r="A28" s="3">
        <v>27</v>
      </c>
      <c r="I28" s="28">
        <f t="shared" si="0"/>
        <v>0</v>
      </c>
      <c r="J28" s="7">
        <f t="shared" si="1"/>
        <v>0</v>
      </c>
      <c r="M28" s="25" t="s">
        <v>246</v>
      </c>
    </row>
    <row r="29" spans="1:13" x14ac:dyDescent="0.2">
      <c r="A29">
        <v>28</v>
      </c>
      <c r="C29">
        <v>1</v>
      </c>
      <c r="D29" s="4"/>
      <c r="E29" s="4"/>
      <c r="F29" s="4"/>
      <c r="H29" s="4"/>
      <c r="I29" s="7">
        <f t="shared" si="0"/>
        <v>1</v>
      </c>
      <c r="J29" s="7">
        <f t="shared" si="1"/>
        <v>0.14285714285714285</v>
      </c>
      <c r="M29" s="22" t="s">
        <v>247</v>
      </c>
    </row>
    <row r="30" spans="1:13" x14ac:dyDescent="0.2">
      <c r="A30">
        <v>29</v>
      </c>
      <c r="D30" s="4"/>
      <c r="E30" s="4"/>
      <c r="F30" s="4"/>
      <c r="H30" s="4"/>
      <c r="I30" s="7">
        <f t="shared" si="0"/>
        <v>0</v>
      </c>
      <c r="J30" s="7">
        <f t="shared" si="1"/>
        <v>0</v>
      </c>
      <c r="M30" s="22" t="s">
        <v>248</v>
      </c>
    </row>
    <row r="31" spans="1:13" x14ac:dyDescent="0.2">
      <c r="I31" s="7"/>
      <c r="J31" s="7"/>
    </row>
    <row r="32" spans="1:13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3" priority="5" operator="lessThan">
      <formula>2</formula>
    </cfRule>
  </conditionalFormatting>
  <conditionalFormatting sqref="I2:I30">
    <cfRule type="top10" dxfId="2" priority="4" percent="1" bottom="1" rank="10"/>
  </conditionalFormatting>
  <conditionalFormatting sqref="J2:J30">
    <cfRule type="top10" dxfId="1" priority="3" percent="1" bottom="1" rank="10"/>
  </conditionalFormatting>
  <conditionalFormatting sqref="K1:R1">
    <cfRule type="top10" dxfId="0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35" workbookViewId="0">
      <selection activeCell="H21" sqref="H21"/>
    </sheetView>
  </sheetViews>
  <sheetFormatPr baseColWidth="10" defaultRowHeight="16" x14ac:dyDescent="0.2"/>
  <cols>
    <col min="1" max="1" width="14.6640625" style="48" customWidth="1"/>
    <col min="2" max="2" width="52.1640625" style="49" customWidth="1"/>
    <col min="3" max="3" width="61.83203125" style="49" customWidth="1"/>
    <col min="4" max="5" width="14" style="49" customWidth="1"/>
    <col min="6" max="7" width="10.83203125" style="49"/>
    <col min="8" max="8" width="39.83203125" customWidth="1"/>
  </cols>
  <sheetData>
    <row r="1" spans="1:7" x14ac:dyDescent="0.2">
      <c r="A1" s="47" t="s">
        <v>87</v>
      </c>
      <c r="B1" s="47" t="s">
        <v>86</v>
      </c>
      <c r="C1" s="47" t="s">
        <v>296</v>
      </c>
      <c r="D1" s="53" t="s">
        <v>454</v>
      </c>
      <c r="E1" s="54" t="s">
        <v>455</v>
      </c>
      <c r="F1" s="49" t="s">
        <v>458</v>
      </c>
      <c r="G1" s="57">
        <v>0.45</v>
      </c>
    </row>
    <row r="2" spans="1:7" x14ac:dyDescent="0.2">
      <c r="A2" s="48" t="s">
        <v>88</v>
      </c>
      <c r="B2" s="50" t="s">
        <v>311</v>
      </c>
      <c r="C2" s="49" t="s">
        <v>459</v>
      </c>
      <c r="D2" s="49">
        <f>3/10</f>
        <v>0.3</v>
      </c>
      <c r="E2" s="49">
        <f>7/10</f>
        <v>0.7</v>
      </c>
      <c r="F2" s="49">
        <v>2</v>
      </c>
      <c r="G2" s="49">
        <v>3</v>
      </c>
    </row>
    <row r="3" spans="1:7" x14ac:dyDescent="0.2">
      <c r="B3" s="50" t="s">
        <v>314</v>
      </c>
      <c r="C3" s="49" t="s">
        <v>456</v>
      </c>
      <c r="D3" s="49">
        <f>5/10</f>
        <v>0.5</v>
      </c>
      <c r="E3" s="49">
        <f>5/10</f>
        <v>0.5</v>
      </c>
    </row>
    <row r="4" spans="1:7" x14ac:dyDescent="0.2">
      <c r="A4" s="47"/>
      <c r="B4" s="55" t="s">
        <v>315</v>
      </c>
      <c r="C4" s="43" t="s">
        <v>389</v>
      </c>
      <c r="D4" s="43">
        <f>20/38</f>
        <v>0.52631578947368418</v>
      </c>
      <c r="E4" s="43">
        <f>18/38</f>
        <v>0.47368421052631576</v>
      </c>
      <c r="F4" s="43"/>
      <c r="G4" s="43"/>
    </row>
    <row r="5" spans="1:7" x14ac:dyDescent="0.2">
      <c r="A5" s="48" t="s">
        <v>89</v>
      </c>
      <c r="B5" s="51" t="s">
        <v>49</v>
      </c>
      <c r="C5" s="40" t="s">
        <v>303</v>
      </c>
      <c r="D5" s="49">
        <f>13/38</f>
        <v>0.34210526315789475</v>
      </c>
      <c r="E5" s="49">
        <f>20/38</f>
        <v>0.52631578947368418</v>
      </c>
      <c r="F5" s="49">
        <v>4</v>
      </c>
      <c r="G5" s="49">
        <v>4</v>
      </c>
    </row>
    <row r="6" spans="1:7" ht="19" x14ac:dyDescent="0.2">
      <c r="B6" s="51" t="s">
        <v>304</v>
      </c>
      <c r="C6" s="49" t="s">
        <v>460</v>
      </c>
      <c r="D6" s="49">
        <f>4/10</f>
        <v>0.4</v>
      </c>
      <c r="E6" s="49">
        <f>6/10</f>
        <v>0.6</v>
      </c>
    </row>
    <row r="7" spans="1:7" x14ac:dyDescent="0.2">
      <c r="B7" s="51" t="s">
        <v>319</v>
      </c>
      <c r="C7" s="51" t="s">
        <v>320</v>
      </c>
      <c r="D7" s="49">
        <f>18/38</f>
        <v>0.47368421052631576</v>
      </c>
      <c r="E7" s="49">
        <f>20/38</f>
        <v>0.52631578947368418</v>
      </c>
    </row>
    <row r="8" spans="1:7" x14ac:dyDescent="0.2">
      <c r="A8" s="47"/>
      <c r="B8" s="55" t="s">
        <v>321</v>
      </c>
      <c r="C8" s="55" t="s">
        <v>461</v>
      </c>
      <c r="D8" s="43">
        <f>2/10</f>
        <v>0.2</v>
      </c>
      <c r="E8" s="43">
        <f>8/10</f>
        <v>0.8</v>
      </c>
      <c r="F8" s="43"/>
      <c r="G8" s="43"/>
    </row>
    <row r="9" spans="1:7" x14ac:dyDescent="0.2">
      <c r="A9" s="48" t="s">
        <v>285</v>
      </c>
      <c r="B9" s="51" t="s">
        <v>310</v>
      </c>
      <c r="C9" s="49" t="s">
        <v>396</v>
      </c>
      <c r="D9" s="49">
        <f>17/38</f>
        <v>0.44736842105263158</v>
      </c>
      <c r="E9" s="49">
        <f>21/38</f>
        <v>0.55263157894736847</v>
      </c>
      <c r="F9" s="49">
        <v>3</v>
      </c>
      <c r="G9" s="49">
        <v>3</v>
      </c>
    </row>
    <row r="10" spans="1:7" x14ac:dyDescent="0.2">
      <c r="B10" s="51" t="s">
        <v>71</v>
      </c>
      <c r="C10" s="49" t="s">
        <v>306</v>
      </c>
      <c r="D10" s="49">
        <f>4/38</f>
        <v>0.10526315789473684</v>
      </c>
      <c r="E10" s="49">
        <f>34/38</f>
        <v>0.89473684210526316</v>
      </c>
    </row>
    <row r="11" spans="1:7" x14ac:dyDescent="0.2">
      <c r="A11" s="47"/>
      <c r="B11" s="55" t="s">
        <v>323</v>
      </c>
      <c r="C11" s="43" t="s">
        <v>307</v>
      </c>
      <c r="D11" s="43">
        <f>2/38</f>
        <v>5.2631578947368418E-2</v>
      </c>
      <c r="E11" s="43">
        <f>36/38</f>
        <v>0.94736842105263153</v>
      </c>
      <c r="F11" s="43"/>
      <c r="G11" s="43"/>
    </row>
    <row r="12" spans="1:7" x14ac:dyDescent="0.2">
      <c r="A12" s="48" t="s">
        <v>287</v>
      </c>
      <c r="B12" s="51" t="s">
        <v>122</v>
      </c>
      <c r="C12" s="49" t="s">
        <v>405</v>
      </c>
      <c r="D12" s="49">
        <f>6/38</f>
        <v>0.15789473684210525</v>
      </c>
      <c r="E12" s="49">
        <f>32/38</f>
        <v>0.84210526315789469</v>
      </c>
      <c r="F12" s="49">
        <v>4</v>
      </c>
      <c r="G12" s="49">
        <v>4</v>
      </c>
    </row>
    <row r="13" spans="1:7" x14ac:dyDescent="0.2">
      <c r="B13" s="51" t="s">
        <v>330</v>
      </c>
      <c r="C13" s="51" t="s">
        <v>358</v>
      </c>
      <c r="D13" s="49">
        <f>4/38</f>
        <v>0.10526315789473684</v>
      </c>
      <c r="E13" s="49">
        <f>34/38</f>
        <v>0.89473684210526316</v>
      </c>
    </row>
    <row r="14" spans="1:7" x14ac:dyDescent="0.2">
      <c r="B14" s="51" t="s">
        <v>332</v>
      </c>
      <c r="C14" s="49" t="s">
        <v>406</v>
      </c>
      <c r="D14" s="49">
        <f>13/38</f>
        <v>0.34210526315789475</v>
      </c>
      <c r="E14" s="49">
        <f>25/38</f>
        <v>0.65789473684210531</v>
      </c>
    </row>
    <row r="15" spans="1:7" x14ac:dyDescent="0.2">
      <c r="A15" s="47"/>
      <c r="B15" s="55" t="s">
        <v>378</v>
      </c>
      <c r="C15" s="55" t="s">
        <v>410</v>
      </c>
      <c r="D15" s="43">
        <f>6/38</f>
        <v>0.15789473684210525</v>
      </c>
      <c r="E15" s="43">
        <f>32/38</f>
        <v>0.84210526315789469</v>
      </c>
      <c r="F15" s="43"/>
      <c r="G15" s="43"/>
    </row>
    <row r="16" spans="1:7" x14ac:dyDescent="0.2">
      <c r="A16" s="48" t="s">
        <v>290</v>
      </c>
      <c r="B16" s="51" t="s">
        <v>339</v>
      </c>
      <c r="C16" s="51" t="s">
        <v>463</v>
      </c>
      <c r="D16" s="49">
        <f>0/10</f>
        <v>0</v>
      </c>
      <c r="E16" s="49">
        <f>10/10</f>
        <v>1</v>
      </c>
      <c r="F16" s="49">
        <v>3</v>
      </c>
      <c r="G16" s="49">
        <v>3</v>
      </c>
    </row>
    <row r="17" spans="1:7" x14ac:dyDescent="0.2">
      <c r="B17" s="51" t="s">
        <v>447</v>
      </c>
      <c r="C17" s="49" t="s">
        <v>440</v>
      </c>
      <c r="D17" s="49">
        <f>6/38</f>
        <v>0.15789473684210525</v>
      </c>
      <c r="E17" s="49">
        <f>32/38</f>
        <v>0.84210526315789469</v>
      </c>
    </row>
    <row r="18" spans="1:7" x14ac:dyDescent="0.2">
      <c r="A18" s="47"/>
      <c r="B18" s="55" t="s">
        <v>342</v>
      </c>
      <c r="C18" s="43" t="s">
        <v>424</v>
      </c>
      <c r="D18" s="43">
        <f>15/38</f>
        <v>0.39473684210526316</v>
      </c>
      <c r="E18" s="43">
        <f>23/38</f>
        <v>0.60526315789473684</v>
      </c>
      <c r="F18" s="43"/>
      <c r="G18" s="43"/>
    </row>
    <row r="19" spans="1:7" x14ac:dyDescent="0.2">
      <c r="A19" s="48" t="s">
        <v>291</v>
      </c>
      <c r="B19" s="51" t="s">
        <v>181</v>
      </c>
      <c r="C19" s="49" t="s">
        <v>448</v>
      </c>
      <c r="D19" s="49">
        <f>9/38</f>
        <v>0.23684210526315788</v>
      </c>
      <c r="E19" s="49">
        <f>29/38</f>
        <v>0.76315789473684215</v>
      </c>
      <c r="F19" s="49">
        <v>4</v>
      </c>
      <c r="G19" s="49">
        <v>4</v>
      </c>
    </row>
    <row r="20" spans="1:7" x14ac:dyDescent="0.2">
      <c r="B20" s="51" t="s">
        <v>182</v>
      </c>
      <c r="C20" s="49" t="s">
        <v>426</v>
      </c>
      <c r="D20" s="49">
        <f>2/38</f>
        <v>5.2631578947368418E-2</v>
      </c>
      <c r="E20" s="49">
        <f>36/38</f>
        <v>0.94736842105263153</v>
      </c>
    </row>
    <row r="21" spans="1:7" x14ac:dyDescent="0.2">
      <c r="B21" s="51" t="s">
        <v>183</v>
      </c>
      <c r="C21" s="48" t="s">
        <v>387</v>
      </c>
      <c r="D21" s="49">
        <f>5/38</f>
        <v>0.13157894736842105</v>
      </c>
      <c r="E21" s="49">
        <f>33/38</f>
        <v>0.86842105263157898</v>
      </c>
    </row>
    <row r="22" spans="1:7" x14ac:dyDescent="0.2">
      <c r="A22" s="47"/>
      <c r="B22" s="55" t="s">
        <v>192</v>
      </c>
      <c r="C22" s="55" t="s">
        <v>430</v>
      </c>
      <c r="D22" s="43">
        <f>19/38</f>
        <v>0.5</v>
      </c>
      <c r="E22" s="43">
        <f>19/38</f>
        <v>0.5</v>
      </c>
      <c r="F22" s="43"/>
      <c r="G22" s="43"/>
    </row>
    <row r="23" spans="1:7" x14ac:dyDescent="0.2">
      <c r="G23" s="49">
        <f>SUM(G2:G22)</f>
        <v>21</v>
      </c>
    </row>
  </sheetData>
  <conditionalFormatting sqref="E2:E22">
    <cfRule type="cellIs" dxfId="47" priority="1" operator="greaterThanOrEqual">
      <formula>0.45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workbookViewId="0">
      <selection activeCell="B36" sqref="B36"/>
    </sheetView>
  </sheetViews>
  <sheetFormatPr baseColWidth="10" defaultRowHeight="16" x14ac:dyDescent="0.2"/>
  <cols>
    <col min="1" max="1" width="15.33203125" customWidth="1"/>
    <col min="2" max="2" width="78.1640625" bestFit="1" customWidth="1"/>
    <col min="3" max="3" width="79.5" customWidth="1"/>
  </cols>
  <sheetData>
    <row r="1" spans="1:7" x14ac:dyDescent="0.2">
      <c r="A1" s="47" t="s">
        <v>87</v>
      </c>
      <c r="B1" s="47" t="s">
        <v>86</v>
      </c>
      <c r="C1" s="47" t="s">
        <v>296</v>
      </c>
      <c r="D1" s="53" t="s">
        <v>454</v>
      </c>
      <c r="E1" s="54" t="s">
        <v>455</v>
      </c>
      <c r="F1" s="49" t="s">
        <v>458</v>
      </c>
      <c r="G1" s="57">
        <v>0.45</v>
      </c>
    </row>
    <row r="2" spans="1:7" x14ac:dyDescent="0.2">
      <c r="A2" s="48" t="s">
        <v>286</v>
      </c>
      <c r="B2" s="51" t="s">
        <v>324</v>
      </c>
      <c r="C2" s="49" t="s">
        <v>399</v>
      </c>
      <c r="D2" s="49">
        <f>11/38</f>
        <v>0.28947368421052633</v>
      </c>
      <c r="E2" s="49">
        <f>27/38</f>
        <v>0.71052631578947367</v>
      </c>
      <c r="F2" s="49">
        <v>6</v>
      </c>
      <c r="G2" s="49">
        <v>6</v>
      </c>
    </row>
    <row r="3" spans="1:7" x14ac:dyDescent="0.2">
      <c r="A3" s="48"/>
      <c r="B3" s="51" t="s">
        <v>99</v>
      </c>
      <c r="C3" s="49" t="s">
        <v>400</v>
      </c>
      <c r="D3" s="49">
        <f>15/38</f>
        <v>0.39473684210526316</v>
      </c>
      <c r="E3" s="49">
        <f>23/38</f>
        <v>0.60526315789473684</v>
      </c>
      <c r="F3" s="49"/>
      <c r="G3" s="49"/>
    </row>
    <row r="4" spans="1:7" x14ac:dyDescent="0.2">
      <c r="A4" s="48"/>
      <c r="B4" s="51" t="s">
        <v>105</v>
      </c>
      <c r="C4" s="49" t="s">
        <v>392</v>
      </c>
      <c r="D4" s="49">
        <f>18/38</f>
        <v>0.47368421052631576</v>
      </c>
      <c r="E4" s="49">
        <f>20/38</f>
        <v>0.52631578947368418</v>
      </c>
      <c r="F4" s="49"/>
      <c r="G4" s="49"/>
    </row>
    <row r="5" spans="1:7" x14ac:dyDescent="0.2">
      <c r="A5" s="48"/>
      <c r="B5" s="51" t="s">
        <v>326</v>
      </c>
      <c r="C5" s="49" t="s">
        <v>393</v>
      </c>
      <c r="D5" s="49">
        <f>10/38</f>
        <v>0.26315789473684209</v>
      </c>
      <c r="E5" s="49">
        <f>28/38</f>
        <v>0.73684210526315785</v>
      </c>
      <c r="F5" s="49"/>
      <c r="G5" s="49"/>
    </row>
    <row r="6" spans="1:7" x14ac:dyDescent="0.2">
      <c r="A6" s="48"/>
      <c r="B6" s="51" t="s">
        <v>402</v>
      </c>
      <c r="C6" s="49" t="s">
        <v>403</v>
      </c>
      <c r="D6" s="49">
        <f>13/38</f>
        <v>0.34210526315789475</v>
      </c>
      <c r="E6" s="49">
        <f>25/38</f>
        <v>0.65789473684210531</v>
      </c>
      <c r="F6" s="49"/>
      <c r="G6" s="49"/>
    </row>
    <row r="7" spans="1:7" x14ac:dyDescent="0.2">
      <c r="A7" s="47"/>
      <c r="B7" s="55" t="s">
        <v>116</v>
      </c>
      <c r="C7" s="43" t="s">
        <v>404</v>
      </c>
      <c r="D7" s="43">
        <f>17/38</f>
        <v>0.44736842105263158</v>
      </c>
      <c r="E7" s="43">
        <f>21/38</f>
        <v>0.55263157894736847</v>
      </c>
      <c r="F7" s="43"/>
      <c r="G7" s="43"/>
    </row>
    <row r="8" spans="1:7" x14ac:dyDescent="0.2">
      <c r="A8" s="48" t="s">
        <v>288</v>
      </c>
      <c r="B8" s="51" t="s">
        <v>145</v>
      </c>
      <c r="C8" s="49" t="s">
        <v>412</v>
      </c>
      <c r="D8" s="49">
        <f>12/38</f>
        <v>0.31578947368421051</v>
      </c>
      <c r="E8" s="49">
        <f>26/38</f>
        <v>0.68421052631578949</v>
      </c>
      <c r="F8" s="49">
        <v>4</v>
      </c>
      <c r="G8" s="49">
        <v>6</v>
      </c>
    </row>
    <row r="9" spans="1:7" x14ac:dyDescent="0.2">
      <c r="A9" s="48"/>
      <c r="B9" s="51" t="s">
        <v>335</v>
      </c>
      <c r="C9" s="49" t="s">
        <v>380</v>
      </c>
      <c r="D9" s="49">
        <f>13/38</f>
        <v>0.34210526315789475</v>
      </c>
      <c r="E9" s="49">
        <f>25/38</f>
        <v>0.65789473684210531</v>
      </c>
      <c r="F9" s="49"/>
      <c r="G9" s="49"/>
    </row>
    <row r="10" spans="1:7" x14ac:dyDescent="0.2">
      <c r="A10" s="48"/>
      <c r="B10" s="51" t="s">
        <v>336</v>
      </c>
      <c r="C10" s="49" t="s">
        <v>360</v>
      </c>
      <c r="D10" s="49">
        <f>5/38</f>
        <v>0.13157894736842105</v>
      </c>
      <c r="E10" s="49">
        <f>33/38</f>
        <v>0.86842105263157898</v>
      </c>
      <c r="F10" s="49"/>
      <c r="G10" s="49"/>
    </row>
    <row r="11" spans="1:7" x14ac:dyDescent="0.2">
      <c r="A11" s="48"/>
      <c r="B11" s="51" t="s">
        <v>379</v>
      </c>
      <c r="C11" s="51" t="s">
        <v>414</v>
      </c>
      <c r="D11" s="49">
        <f>20/38</f>
        <v>0.52631578947368418</v>
      </c>
      <c r="E11" s="49">
        <f>18/38</f>
        <v>0.47368421052631576</v>
      </c>
      <c r="F11" s="49"/>
      <c r="G11" s="49"/>
    </row>
    <row r="12" spans="1:7" x14ac:dyDescent="0.2">
      <c r="A12" s="48"/>
      <c r="B12" s="50" t="s">
        <v>415</v>
      </c>
      <c r="C12" s="49" t="s">
        <v>417</v>
      </c>
      <c r="D12" s="49">
        <f>18/38</f>
        <v>0.47368421052631576</v>
      </c>
      <c r="E12" s="49">
        <f>20/38</f>
        <v>0.52631578947368418</v>
      </c>
      <c r="F12" s="49"/>
      <c r="G12" s="49"/>
    </row>
    <row r="13" spans="1:7" x14ac:dyDescent="0.2">
      <c r="A13" s="47"/>
      <c r="B13" s="55" t="s">
        <v>337</v>
      </c>
      <c r="C13" s="43" t="s">
        <v>420</v>
      </c>
      <c r="D13" s="43">
        <f>20/38</f>
        <v>0.52631578947368418</v>
      </c>
      <c r="E13" s="43">
        <f>18/38</f>
        <v>0.47368421052631576</v>
      </c>
      <c r="F13" s="43"/>
      <c r="G13" s="43"/>
    </row>
    <row r="14" spans="1:7" x14ac:dyDescent="0.2">
      <c r="A14" s="48" t="s">
        <v>289</v>
      </c>
      <c r="B14" s="51" t="s">
        <v>160</v>
      </c>
      <c r="C14" s="51" t="s">
        <v>418</v>
      </c>
      <c r="D14" s="49">
        <f>14/38</f>
        <v>0.36842105263157893</v>
      </c>
      <c r="E14" s="49">
        <f>24/28</f>
        <v>0.8571428571428571</v>
      </c>
      <c r="F14" s="49">
        <v>4</v>
      </c>
      <c r="G14" s="49">
        <v>4</v>
      </c>
    </row>
    <row r="15" spans="1:7" x14ac:dyDescent="0.2">
      <c r="A15" s="48"/>
      <c r="B15" s="51" t="s">
        <v>338</v>
      </c>
      <c r="C15" s="49" t="s">
        <v>361</v>
      </c>
      <c r="D15" s="49">
        <f>9/38</f>
        <v>0.23684210526315788</v>
      </c>
      <c r="E15" s="49">
        <f>29/38</f>
        <v>0.76315789473684215</v>
      </c>
      <c r="F15" s="49"/>
      <c r="G15" s="49"/>
    </row>
    <row r="16" spans="1:7" x14ac:dyDescent="0.2">
      <c r="A16" s="48"/>
      <c r="B16" s="51" t="s">
        <v>172</v>
      </c>
      <c r="C16" s="49" t="s">
        <v>422</v>
      </c>
      <c r="D16" s="49">
        <f>11/38</f>
        <v>0.28947368421052633</v>
      </c>
      <c r="E16" s="49">
        <f>27/38</f>
        <v>0.71052631578947367</v>
      </c>
      <c r="F16" s="49"/>
      <c r="G16" s="49"/>
    </row>
    <row r="17" spans="1:7" x14ac:dyDescent="0.2">
      <c r="A17" s="47"/>
      <c r="B17" s="55" t="s">
        <v>173</v>
      </c>
      <c r="C17" s="43" t="s">
        <v>385</v>
      </c>
      <c r="D17" s="43">
        <f>12/38</f>
        <v>0.31578947368421051</v>
      </c>
      <c r="E17" s="43">
        <f>26/38</f>
        <v>0.68421052631578949</v>
      </c>
      <c r="F17" s="43"/>
      <c r="G17" s="43"/>
    </row>
    <row r="18" spans="1:7" x14ac:dyDescent="0.2">
      <c r="A18" s="48" t="s">
        <v>292</v>
      </c>
      <c r="B18" s="51" t="s">
        <v>348</v>
      </c>
      <c r="C18" s="49" t="s">
        <v>388</v>
      </c>
      <c r="D18" s="49">
        <f>2/38</f>
        <v>5.2631578947368418E-2</v>
      </c>
      <c r="E18" s="49">
        <f>36/38</f>
        <v>0.94736842105263153</v>
      </c>
      <c r="F18" s="49">
        <v>3</v>
      </c>
      <c r="G18" s="49">
        <v>3</v>
      </c>
    </row>
    <row r="19" spans="1:7" x14ac:dyDescent="0.2">
      <c r="A19" s="48"/>
      <c r="B19" s="51" t="s">
        <v>349</v>
      </c>
      <c r="C19" s="48" t="s">
        <v>441</v>
      </c>
      <c r="D19" s="49">
        <f>12/38</f>
        <v>0.31578947368421051</v>
      </c>
      <c r="E19" s="49">
        <f>26/38</f>
        <v>0.68421052631578949</v>
      </c>
      <c r="F19" s="49"/>
      <c r="G19" s="49"/>
    </row>
    <row r="20" spans="1:7" x14ac:dyDescent="0.2">
      <c r="A20" s="47"/>
      <c r="B20" s="55" t="s">
        <v>350</v>
      </c>
      <c r="C20" s="43" t="s">
        <v>365</v>
      </c>
      <c r="D20" s="43">
        <f>7/38</f>
        <v>0.18421052631578946</v>
      </c>
      <c r="E20" s="43">
        <f>31/38</f>
        <v>0.81578947368421051</v>
      </c>
      <c r="F20" s="43"/>
      <c r="G20" s="43"/>
    </row>
    <row r="21" spans="1:7" x14ac:dyDescent="0.2">
      <c r="A21" s="48" t="s">
        <v>293</v>
      </c>
      <c r="B21" s="51" t="s">
        <v>450</v>
      </c>
      <c r="C21" s="51" t="s">
        <v>451</v>
      </c>
      <c r="D21" s="49">
        <f>8/38</f>
        <v>0.21052631578947367</v>
      </c>
      <c r="E21" s="49">
        <f>30/38</f>
        <v>0.78947368421052633</v>
      </c>
      <c r="F21" s="49">
        <v>3</v>
      </c>
      <c r="G21" s="49">
        <v>3</v>
      </c>
    </row>
    <row r="22" spans="1:7" x14ac:dyDescent="0.2">
      <c r="A22" s="48"/>
      <c r="B22" s="51" t="s">
        <v>217</v>
      </c>
      <c r="C22" s="49" t="s">
        <v>444</v>
      </c>
      <c r="D22" s="49">
        <f>10/38</f>
        <v>0.26315789473684209</v>
      </c>
      <c r="E22" s="49">
        <f>28/38</f>
        <v>0.73684210526315785</v>
      </c>
      <c r="F22" s="49"/>
      <c r="G22" s="49"/>
    </row>
    <row r="23" spans="1:7" x14ac:dyDescent="0.2">
      <c r="A23" s="47"/>
      <c r="B23" s="55" t="s">
        <v>223</v>
      </c>
      <c r="C23" s="55" t="s">
        <v>452</v>
      </c>
      <c r="D23" s="43">
        <f>10/38</f>
        <v>0.26315789473684209</v>
      </c>
      <c r="E23" s="43">
        <f>28/38</f>
        <v>0.73684210526315785</v>
      </c>
      <c r="F23" s="43"/>
      <c r="G23" s="43"/>
    </row>
    <row r="24" spans="1:7" x14ac:dyDescent="0.2">
      <c r="A24" s="48" t="s">
        <v>294</v>
      </c>
      <c r="B24" s="51" t="s">
        <v>231</v>
      </c>
      <c r="C24" s="51" t="s">
        <v>431</v>
      </c>
      <c r="D24" s="49">
        <f>17/38</f>
        <v>0.44736842105263158</v>
      </c>
      <c r="E24" s="49">
        <f>21/38</f>
        <v>0.55263157894736847</v>
      </c>
      <c r="F24" s="49">
        <v>7</v>
      </c>
      <c r="G24" s="49">
        <v>7</v>
      </c>
    </row>
    <row r="25" spans="1:7" x14ac:dyDescent="0.2">
      <c r="A25" s="48"/>
      <c r="B25" s="51" t="s">
        <v>368</v>
      </c>
      <c r="C25" s="49" t="s">
        <v>369</v>
      </c>
      <c r="D25" s="49">
        <f>16/38</f>
        <v>0.42105263157894735</v>
      </c>
      <c r="E25" s="49">
        <f>22/38</f>
        <v>0.57894736842105265</v>
      </c>
      <c r="F25" s="49"/>
      <c r="G25" s="49"/>
    </row>
    <row r="26" spans="1:7" x14ac:dyDescent="0.2">
      <c r="A26" s="48"/>
      <c r="B26" s="51" t="s">
        <v>234</v>
      </c>
      <c r="C26" s="51" t="s">
        <v>432</v>
      </c>
      <c r="D26" s="49">
        <f>4/38</f>
        <v>0.10526315789473684</v>
      </c>
      <c r="E26" s="49">
        <f>34/38</f>
        <v>0.89473684210526316</v>
      </c>
      <c r="F26" s="49"/>
      <c r="G26" s="49"/>
    </row>
    <row r="27" spans="1:7" x14ac:dyDescent="0.2">
      <c r="A27" s="48"/>
      <c r="B27" s="51" t="s">
        <v>238</v>
      </c>
      <c r="C27" s="49" t="s">
        <v>370</v>
      </c>
      <c r="D27" s="49">
        <f>8/38</f>
        <v>0.21052631578947367</v>
      </c>
      <c r="E27" s="49">
        <f>30/38</f>
        <v>0.78947368421052633</v>
      </c>
      <c r="F27" s="49"/>
      <c r="G27" s="49"/>
    </row>
    <row r="28" spans="1:7" x14ac:dyDescent="0.2">
      <c r="A28" s="48"/>
      <c r="B28" s="51" t="s">
        <v>239</v>
      </c>
      <c r="C28" s="51" t="s">
        <v>434</v>
      </c>
      <c r="D28" s="49">
        <f>13/38</f>
        <v>0.34210526315789475</v>
      </c>
      <c r="E28" s="49">
        <f>25/38</f>
        <v>0.65789473684210531</v>
      </c>
      <c r="F28" s="49"/>
      <c r="G28" s="49"/>
    </row>
    <row r="29" spans="1:7" x14ac:dyDescent="0.2">
      <c r="A29" s="48"/>
      <c r="B29" s="51" t="s">
        <v>354</v>
      </c>
      <c r="C29" s="51" t="s">
        <v>435</v>
      </c>
      <c r="D29" s="49">
        <f>8/38</f>
        <v>0.21052631578947367</v>
      </c>
      <c r="E29" s="49">
        <f>30/38</f>
        <v>0.78947368421052633</v>
      </c>
      <c r="F29" s="49"/>
      <c r="G29" s="49"/>
    </row>
    <row r="30" spans="1:7" x14ac:dyDescent="0.2">
      <c r="A30" s="48"/>
      <c r="B30" s="50" t="s">
        <v>246</v>
      </c>
      <c r="C30" s="49" t="s">
        <v>372</v>
      </c>
      <c r="D30" s="49">
        <f>16/38</f>
        <v>0.42105263157894735</v>
      </c>
      <c r="E30" s="49">
        <f>22/38</f>
        <v>0.57894736842105265</v>
      </c>
      <c r="F30" s="49"/>
      <c r="G30" s="49"/>
    </row>
    <row r="31" spans="1:7" x14ac:dyDescent="0.2">
      <c r="A31" s="48"/>
      <c r="B31" s="49"/>
      <c r="C31" s="49"/>
      <c r="D31" s="49"/>
      <c r="E31" s="49"/>
      <c r="F31" s="49"/>
      <c r="G31" s="49">
        <f>SUM(G2:G30)</f>
        <v>29</v>
      </c>
    </row>
    <row r="32" spans="1:7" x14ac:dyDescent="0.2">
      <c r="A32" s="48"/>
      <c r="B32" s="49"/>
      <c r="C32" s="49"/>
      <c r="D32" s="49"/>
      <c r="E32" s="49"/>
      <c r="F32" s="49"/>
      <c r="G32" s="49"/>
    </row>
    <row r="33" spans="1:7" x14ac:dyDescent="0.2">
      <c r="A33" s="48"/>
      <c r="B33" s="49"/>
      <c r="C33" s="49"/>
      <c r="D33" s="49"/>
      <c r="E33" s="49"/>
      <c r="F33" s="49"/>
      <c r="G33" s="49"/>
    </row>
    <row r="34" spans="1:7" x14ac:dyDescent="0.2">
      <c r="A34" s="48"/>
      <c r="B34" s="49"/>
      <c r="C34" s="49"/>
      <c r="D34" s="49"/>
      <c r="E34" s="49"/>
      <c r="F34" s="49"/>
      <c r="G34" s="49"/>
    </row>
    <row r="35" spans="1:7" x14ac:dyDescent="0.2">
      <c r="A35" s="48"/>
      <c r="B35" s="49"/>
      <c r="C35" s="49"/>
      <c r="D35" s="49"/>
      <c r="E35" s="49"/>
      <c r="F35" s="49"/>
      <c r="G35" s="49"/>
    </row>
    <row r="36" spans="1:7" x14ac:dyDescent="0.2">
      <c r="A36" s="48"/>
      <c r="B36" s="49"/>
      <c r="C36" s="49"/>
      <c r="D36" s="49"/>
      <c r="E36" s="49"/>
      <c r="F36" s="49"/>
      <c r="G36" s="49"/>
    </row>
    <row r="37" spans="1:7" x14ac:dyDescent="0.2">
      <c r="A37" s="48"/>
      <c r="B37" s="49"/>
      <c r="C37" s="49"/>
      <c r="D37" s="49"/>
      <c r="E37" s="49"/>
      <c r="F37" s="49"/>
      <c r="G37" s="49"/>
    </row>
    <row r="38" spans="1:7" x14ac:dyDescent="0.2">
      <c r="A38" s="48"/>
      <c r="B38" s="49"/>
      <c r="C38" s="49"/>
      <c r="D38" s="49"/>
      <c r="E38" s="49"/>
      <c r="F38" s="49"/>
      <c r="G38" s="49"/>
    </row>
    <row r="39" spans="1:7" x14ac:dyDescent="0.2">
      <c r="A39" s="48"/>
      <c r="B39" s="49"/>
      <c r="C39" s="49"/>
      <c r="D39" s="49"/>
      <c r="E39" s="49"/>
      <c r="F39" s="49"/>
      <c r="G39" s="49"/>
    </row>
    <row r="40" spans="1:7" x14ac:dyDescent="0.2">
      <c r="A40" s="48"/>
      <c r="B40" s="49"/>
      <c r="C40" s="49"/>
      <c r="D40" s="49"/>
      <c r="E40" s="49"/>
      <c r="F40" s="49"/>
      <c r="G40" s="49"/>
    </row>
    <row r="41" spans="1:7" x14ac:dyDescent="0.2">
      <c r="A41" s="48"/>
      <c r="B41" s="49"/>
      <c r="C41" s="49"/>
      <c r="D41" s="49"/>
      <c r="E41" s="49"/>
      <c r="F41" s="49"/>
      <c r="G41" s="49"/>
    </row>
    <row r="42" spans="1:7" x14ac:dyDescent="0.2">
      <c r="A42" s="48"/>
      <c r="B42" s="49"/>
      <c r="C42" s="49"/>
      <c r="D42" s="49"/>
      <c r="E42" s="49"/>
      <c r="F42" s="49"/>
      <c r="G42" s="49"/>
    </row>
    <row r="43" spans="1:7" x14ac:dyDescent="0.2">
      <c r="A43" s="48"/>
      <c r="B43" s="49"/>
      <c r="C43" s="49"/>
      <c r="D43" s="49"/>
      <c r="E43" s="49"/>
      <c r="F43" s="49"/>
      <c r="G43" s="49"/>
    </row>
    <row r="44" spans="1:7" x14ac:dyDescent="0.2">
      <c r="A44" s="48"/>
      <c r="B44" s="49"/>
      <c r="C44" s="49"/>
      <c r="D44" s="49"/>
      <c r="E44" s="49"/>
      <c r="F44" s="49"/>
      <c r="G44" s="49"/>
    </row>
    <row r="45" spans="1:7" x14ac:dyDescent="0.2">
      <c r="A45" s="48"/>
      <c r="B45" s="49"/>
      <c r="C45" s="49"/>
      <c r="D45" s="49"/>
      <c r="E45" s="49"/>
      <c r="F45" s="49"/>
      <c r="G45" s="49"/>
    </row>
    <row r="46" spans="1:7" x14ac:dyDescent="0.2">
      <c r="A46" s="48"/>
      <c r="B46" s="49"/>
      <c r="C46" s="49"/>
      <c r="D46" s="49"/>
      <c r="E46" s="49"/>
      <c r="F46" s="49"/>
      <c r="G46" s="49"/>
    </row>
    <row r="47" spans="1:7" x14ac:dyDescent="0.2">
      <c r="A47" s="48"/>
      <c r="B47" s="49"/>
      <c r="C47" s="49"/>
      <c r="D47" s="49"/>
      <c r="E47" s="49"/>
      <c r="F47" s="49"/>
      <c r="G47" s="49"/>
    </row>
    <row r="48" spans="1:7" x14ac:dyDescent="0.2">
      <c r="A48" s="48"/>
      <c r="B48" s="49"/>
      <c r="C48" s="49"/>
      <c r="D48" s="49"/>
      <c r="E48" s="49"/>
      <c r="F48" s="49"/>
      <c r="G48" s="49"/>
    </row>
    <row r="49" spans="1:7" x14ac:dyDescent="0.2">
      <c r="A49" s="48"/>
      <c r="B49" s="49"/>
      <c r="C49" s="49"/>
      <c r="D49" s="49"/>
      <c r="E49" s="49"/>
      <c r="F49" s="49"/>
      <c r="G49" s="49"/>
    </row>
    <row r="50" spans="1:7" x14ac:dyDescent="0.2">
      <c r="A50" s="48"/>
      <c r="B50" s="49"/>
      <c r="C50" s="49"/>
      <c r="D50" s="49"/>
      <c r="E50" s="49"/>
      <c r="F50" s="49"/>
      <c r="G50" s="49"/>
    </row>
    <row r="51" spans="1:7" x14ac:dyDescent="0.2">
      <c r="A51" s="48"/>
      <c r="B51" s="49"/>
      <c r="C51" s="49"/>
      <c r="D51" s="49"/>
      <c r="E51" s="49"/>
      <c r="F51" s="49"/>
      <c r="G51" s="49"/>
    </row>
    <row r="52" spans="1:7" x14ac:dyDescent="0.2">
      <c r="A52" s="48"/>
      <c r="B52" s="49"/>
      <c r="C52" s="49"/>
      <c r="D52" s="49"/>
      <c r="E52" s="49"/>
      <c r="F52" s="49"/>
      <c r="G52" s="49"/>
    </row>
    <row r="53" spans="1:7" x14ac:dyDescent="0.2">
      <c r="A53" s="48"/>
      <c r="B53" s="49"/>
      <c r="C53" s="49"/>
      <c r="D53" s="49"/>
      <c r="E53" s="49"/>
      <c r="F53" s="49"/>
      <c r="G53" s="49"/>
    </row>
    <row r="54" spans="1:7" x14ac:dyDescent="0.2">
      <c r="A54" s="48"/>
      <c r="B54" s="49"/>
      <c r="C54" s="49"/>
      <c r="D54" s="49"/>
      <c r="E54" s="49"/>
      <c r="F54" s="49"/>
      <c r="G54" s="49"/>
    </row>
    <row r="55" spans="1:7" x14ac:dyDescent="0.2">
      <c r="A55" s="48"/>
      <c r="B55" s="49"/>
      <c r="C55" s="49"/>
      <c r="D55" s="49"/>
      <c r="E55" s="49"/>
      <c r="F55" s="49"/>
      <c r="G55" s="49"/>
    </row>
    <row r="56" spans="1:7" x14ac:dyDescent="0.2">
      <c r="A56" s="48"/>
      <c r="B56" s="49"/>
      <c r="C56" s="49"/>
      <c r="D56" s="49"/>
      <c r="E56" s="49"/>
      <c r="F56" s="49"/>
      <c r="G56" s="49"/>
    </row>
    <row r="57" spans="1:7" x14ac:dyDescent="0.2">
      <c r="A57" s="48"/>
      <c r="B57" s="49"/>
      <c r="C57" s="49"/>
      <c r="D57" s="49"/>
      <c r="E57" s="49"/>
      <c r="F57" s="49"/>
      <c r="G57" s="49"/>
    </row>
    <row r="58" spans="1:7" x14ac:dyDescent="0.2">
      <c r="A58" s="48"/>
      <c r="B58" s="49"/>
      <c r="C58" s="49"/>
      <c r="D58" s="49"/>
      <c r="E58" s="49"/>
      <c r="F58" s="49"/>
      <c r="G58" s="49"/>
    </row>
    <row r="59" spans="1:7" x14ac:dyDescent="0.2">
      <c r="A59" s="48"/>
      <c r="B59" s="49"/>
      <c r="C59" s="49"/>
      <c r="D59" s="49"/>
      <c r="E59" s="49"/>
      <c r="F59" s="49"/>
      <c r="G59" s="49"/>
    </row>
    <row r="60" spans="1:7" x14ac:dyDescent="0.2">
      <c r="A60" s="48"/>
      <c r="B60" s="49"/>
      <c r="C60" s="49"/>
      <c r="D60" s="49"/>
      <c r="E60" s="49"/>
      <c r="F60" s="49"/>
      <c r="G60" s="49"/>
    </row>
    <row r="61" spans="1:7" x14ac:dyDescent="0.2">
      <c r="A61" s="48"/>
      <c r="B61" s="49"/>
      <c r="C61" s="49"/>
      <c r="D61" s="49"/>
      <c r="E61" s="49"/>
      <c r="F61" s="49"/>
      <c r="G61" s="49"/>
    </row>
    <row r="62" spans="1:7" x14ac:dyDescent="0.2">
      <c r="A62" s="48"/>
      <c r="B62" s="49"/>
      <c r="C62" s="49"/>
      <c r="D62" s="49"/>
      <c r="E62" s="49"/>
      <c r="F62" s="49"/>
      <c r="G62" s="49"/>
    </row>
    <row r="63" spans="1:7" x14ac:dyDescent="0.2">
      <c r="A63" s="48"/>
      <c r="B63" s="49"/>
      <c r="C63" s="49"/>
      <c r="D63" s="49"/>
      <c r="E63" s="49"/>
      <c r="F63" s="49"/>
      <c r="G63" s="49"/>
    </row>
    <row r="64" spans="1:7" x14ac:dyDescent="0.2">
      <c r="A64" s="48"/>
      <c r="B64" s="49"/>
      <c r="C64" s="49"/>
      <c r="D64" s="49"/>
      <c r="E64" s="49"/>
      <c r="F64" s="49"/>
      <c r="G64" s="49"/>
    </row>
    <row r="65" spans="1:7" x14ac:dyDescent="0.2">
      <c r="A65" s="48"/>
      <c r="B65" s="49"/>
      <c r="C65" s="49"/>
      <c r="D65" s="49"/>
      <c r="E65" s="49"/>
      <c r="F65" s="49"/>
      <c r="G65" s="49"/>
    </row>
    <row r="66" spans="1:7" x14ac:dyDescent="0.2">
      <c r="A66" s="48"/>
      <c r="B66" s="49"/>
      <c r="C66" s="49"/>
      <c r="D66" s="49"/>
      <c r="E66" s="49"/>
      <c r="F66" s="49"/>
      <c r="G66" s="49"/>
    </row>
    <row r="67" spans="1:7" x14ac:dyDescent="0.2">
      <c r="A67" s="48"/>
      <c r="B67" s="49"/>
      <c r="C67" s="49"/>
      <c r="D67" s="49"/>
      <c r="E67" s="49"/>
      <c r="F67" s="49"/>
      <c r="G67" s="49"/>
    </row>
    <row r="68" spans="1:7" x14ac:dyDescent="0.2">
      <c r="A68" s="48"/>
      <c r="B68" s="49"/>
      <c r="C68" s="49"/>
      <c r="D68" s="49"/>
      <c r="E68" s="49"/>
      <c r="F68" s="49"/>
      <c r="G68" s="49"/>
    </row>
    <row r="69" spans="1:7" x14ac:dyDescent="0.2">
      <c r="A69" s="48"/>
      <c r="B69" s="49"/>
      <c r="C69" s="49"/>
      <c r="D69" s="49"/>
      <c r="E69" s="49"/>
      <c r="F69" s="49"/>
      <c r="G69" s="49"/>
    </row>
  </sheetData>
  <conditionalFormatting sqref="E2:E30">
    <cfRule type="cellIs" dxfId="46" priority="1" operator="greaterThanOrEqual">
      <formula>0.45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M12" activeCellId="6" sqref="M3 M5 M7 M8 M9 M10 M12"/>
    </sheetView>
  </sheetViews>
  <sheetFormatPr baseColWidth="10" defaultRowHeight="16" x14ac:dyDescent="0.2"/>
  <cols>
    <col min="1" max="8" width="10.83203125" style="3"/>
    <col min="11" max="11" width="10.83203125" style="3"/>
    <col min="12" max="12" width="10" style="3" customWidth="1"/>
    <col min="13" max="13" width="54.83203125" style="3" customWidth="1"/>
    <col min="14" max="16" width="10.83203125" style="3"/>
    <col min="17" max="17" width="27.33203125" style="3" customWidth="1"/>
    <col min="18" max="16384" width="10.83203125" style="3"/>
  </cols>
  <sheetData>
    <row r="1" spans="1:19" x14ac:dyDescent="0.2">
      <c r="A1" s="3" t="s">
        <v>3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t="s">
        <v>11</v>
      </c>
      <c r="J1" t="s">
        <v>12</v>
      </c>
      <c r="K1" s="41" t="s">
        <v>16</v>
      </c>
      <c r="L1" s="41" t="s">
        <v>29</v>
      </c>
      <c r="M1" s="41" t="s">
        <v>30</v>
      </c>
      <c r="N1" s="41" t="s">
        <v>31</v>
      </c>
      <c r="O1" s="41" t="s">
        <v>14</v>
      </c>
      <c r="P1" s="42" t="s">
        <v>13</v>
      </c>
      <c r="Q1" s="42" t="s">
        <v>32</v>
      </c>
      <c r="R1" s="42" t="s">
        <v>15</v>
      </c>
      <c r="S1" s="42"/>
    </row>
    <row r="2" spans="1:19" x14ac:dyDescent="0.2">
      <c r="A2" s="3">
        <v>1</v>
      </c>
      <c r="B2" s="3">
        <v>3</v>
      </c>
      <c r="C2" s="3">
        <v>3</v>
      </c>
      <c r="D2" s="3">
        <v>1</v>
      </c>
      <c r="E2" s="3">
        <v>1</v>
      </c>
      <c r="F2" s="3">
        <v>3</v>
      </c>
      <c r="G2" s="3">
        <v>4</v>
      </c>
      <c r="H2" s="3">
        <v>2</v>
      </c>
      <c r="I2">
        <f>SUM(B2:H2)</f>
        <v>17</v>
      </c>
      <c r="J2">
        <f>SUM(B2:H2)/7</f>
        <v>2.4285714285714284</v>
      </c>
      <c r="K2" s="3">
        <v>1</v>
      </c>
      <c r="L2" s="3">
        <v>1</v>
      </c>
      <c r="M2" s="25" t="s">
        <v>33</v>
      </c>
      <c r="N2" s="3">
        <v>1</v>
      </c>
      <c r="O2" s="3">
        <v>1</v>
      </c>
      <c r="P2" s="3">
        <v>16</v>
      </c>
      <c r="Q2" s="3">
        <v>1</v>
      </c>
    </row>
    <row r="3" spans="1:19" x14ac:dyDescent="0.2">
      <c r="A3" s="3">
        <v>2</v>
      </c>
      <c r="B3" s="3">
        <v>2</v>
      </c>
      <c r="E3" s="3">
        <v>1</v>
      </c>
      <c r="F3" s="3">
        <v>1</v>
      </c>
      <c r="G3" s="3">
        <v>1</v>
      </c>
      <c r="H3" s="3">
        <v>1</v>
      </c>
      <c r="I3">
        <f t="shared" ref="I3:I13" si="0">SUM(B3:H3)</f>
        <v>6</v>
      </c>
      <c r="J3">
        <f t="shared" ref="J3:J13" si="1">SUM(B3:H3)/7</f>
        <v>0.8571428571428571</v>
      </c>
      <c r="K3" s="3">
        <v>1</v>
      </c>
      <c r="L3" s="3">
        <v>2</v>
      </c>
      <c r="M3" s="44" t="s">
        <v>34</v>
      </c>
      <c r="N3" s="3">
        <v>1</v>
      </c>
      <c r="O3" s="3">
        <v>1</v>
      </c>
      <c r="P3" s="3">
        <v>10</v>
      </c>
    </row>
    <row r="4" spans="1:19" x14ac:dyDescent="0.2">
      <c r="A4" s="3">
        <v>3</v>
      </c>
      <c r="B4" s="3">
        <v>3</v>
      </c>
      <c r="D4" s="3">
        <v>2</v>
      </c>
      <c r="E4" s="3">
        <v>2</v>
      </c>
      <c r="F4" s="3">
        <v>2</v>
      </c>
      <c r="G4" s="3">
        <v>1</v>
      </c>
      <c r="H4" s="3">
        <v>1</v>
      </c>
      <c r="I4">
        <f t="shared" si="0"/>
        <v>11</v>
      </c>
      <c r="J4">
        <f t="shared" si="1"/>
        <v>1.5714285714285714</v>
      </c>
      <c r="K4" s="3">
        <v>1</v>
      </c>
      <c r="L4" s="3">
        <v>3</v>
      </c>
      <c r="M4" s="25" t="s">
        <v>35</v>
      </c>
      <c r="N4" s="3">
        <v>1</v>
      </c>
      <c r="O4" s="3">
        <v>1</v>
      </c>
      <c r="P4" s="3">
        <v>13</v>
      </c>
      <c r="Q4" s="3">
        <v>1</v>
      </c>
    </row>
    <row r="5" spans="1:19" s="36" customFormat="1" x14ac:dyDescent="0.2">
      <c r="A5" s="36">
        <v>4</v>
      </c>
      <c r="B5" s="36">
        <v>1</v>
      </c>
      <c r="G5" s="36">
        <v>1</v>
      </c>
      <c r="I5">
        <f t="shared" si="0"/>
        <v>2</v>
      </c>
      <c r="J5">
        <f t="shared" si="1"/>
        <v>0.2857142857142857</v>
      </c>
      <c r="K5" s="36">
        <v>1</v>
      </c>
      <c r="L5" s="36">
        <v>4</v>
      </c>
      <c r="M5" s="45" t="s">
        <v>36</v>
      </c>
      <c r="N5" s="36">
        <v>1</v>
      </c>
      <c r="O5" s="36">
        <v>2</v>
      </c>
      <c r="P5" s="36">
        <v>8</v>
      </c>
      <c r="Q5" s="36">
        <v>1</v>
      </c>
    </row>
    <row r="6" spans="1:19" x14ac:dyDescent="0.2">
      <c r="A6" s="3">
        <v>5</v>
      </c>
      <c r="I6">
        <f t="shared" si="0"/>
        <v>0</v>
      </c>
      <c r="J6">
        <f t="shared" si="1"/>
        <v>0</v>
      </c>
      <c r="K6" s="3">
        <v>2</v>
      </c>
      <c r="L6" s="3" t="s">
        <v>27</v>
      </c>
      <c r="M6" s="25" t="s">
        <v>37</v>
      </c>
      <c r="N6" s="3">
        <v>2</v>
      </c>
      <c r="O6" s="3">
        <v>4</v>
      </c>
      <c r="P6" s="3">
        <v>12</v>
      </c>
    </row>
    <row r="7" spans="1:19" x14ac:dyDescent="0.2">
      <c r="A7" s="3">
        <v>6</v>
      </c>
      <c r="F7" s="3">
        <v>1</v>
      </c>
      <c r="G7" s="3">
        <v>2</v>
      </c>
      <c r="I7">
        <f t="shared" si="0"/>
        <v>3</v>
      </c>
      <c r="J7">
        <f t="shared" si="1"/>
        <v>0.42857142857142855</v>
      </c>
      <c r="K7" s="3">
        <v>2</v>
      </c>
      <c r="L7" s="3">
        <v>1</v>
      </c>
      <c r="M7" s="44" t="s">
        <v>38</v>
      </c>
      <c r="N7" s="3">
        <v>1</v>
      </c>
      <c r="O7" s="3">
        <v>1</v>
      </c>
      <c r="P7" s="3">
        <v>14</v>
      </c>
      <c r="Q7" s="3">
        <v>1</v>
      </c>
    </row>
    <row r="8" spans="1:19" x14ac:dyDescent="0.2">
      <c r="A8" s="3">
        <v>7</v>
      </c>
      <c r="D8" s="3">
        <v>1</v>
      </c>
      <c r="E8" s="3">
        <v>1</v>
      </c>
      <c r="H8" s="3">
        <v>1</v>
      </c>
      <c r="I8">
        <f t="shared" si="0"/>
        <v>3</v>
      </c>
      <c r="J8">
        <f t="shared" si="1"/>
        <v>0.42857142857142855</v>
      </c>
      <c r="K8" s="3">
        <v>2</v>
      </c>
      <c r="L8" s="3">
        <v>2</v>
      </c>
      <c r="M8" s="44" t="s">
        <v>39</v>
      </c>
      <c r="N8" s="3">
        <v>1</v>
      </c>
      <c r="O8" s="3">
        <v>1</v>
      </c>
      <c r="P8" s="3">
        <v>10</v>
      </c>
    </row>
    <row r="9" spans="1:19" s="43" customFormat="1" x14ac:dyDescent="0.2">
      <c r="A9" s="43">
        <v>8</v>
      </c>
      <c r="B9" s="43">
        <v>1</v>
      </c>
      <c r="D9" s="43">
        <v>1</v>
      </c>
      <c r="G9" s="43">
        <v>1</v>
      </c>
      <c r="I9">
        <f t="shared" si="0"/>
        <v>3</v>
      </c>
      <c r="J9">
        <f t="shared" si="1"/>
        <v>0.42857142857142855</v>
      </c>
      <c r="K9" s="43">
        <v>2</v>
      </c>
      <c r="L9" s="43">
        <v>3</v>
      </c>
      <c r="M9" s="45" t="s">
        <v>40</v>
      </c>
      <c r="N9" s="43">
        <v>1</v>
      </c>
      <c r="O9" s="43">
        <v>1</v>
      </c>
      <c r="P9" s="43">
        <v>14</v>
      </c>
    </row>
    <row r="10" spans="1:19" x14ac:dyDescent="0.2">
      <c r="A10" s="3">
        <v>9</v>
      </c>
      <c r="B10" s="3">
        <v>1</v>
      </c>
      <c r="I10">
        <f t="shared" si="0"/>
        <v>1</v>
      </c>
      <c r="J10">
        <f t="shared" si="1"/>
        <v>0.14285714285714285</v>
      </c>
      <c r="K10" s="3">
        <v>3</v>
      </c>
      <c r="L10" s="3">
        <v>4</v>
      </c>
      <c r="M10" s="44" t="s">
        <v>41</v>
      </c>
      <c r="N10" s="3">
        <v>1</v>
      </c>
      <c r="O10" s="3">
        <v>2</v>
      </c>
      <c r="P10" s="3">
        <v>10</v>
      </c>
      <c r="Q10" s="3">
        <v>1</v>
      </c>
    </row>
    <row r="11" spans="1:19" x14ac:dyDescent="0.2">
      <c r="A11" s="3">
        <v>10</v>
      </c>
      <c r="I11">
        <f t="shared" si="0"/>
        <v>0</v>
      </c>
      <c r="J11">
        <f t="shared" si="1"/>
        <v>0</v>
      </c>
      <c r="K11" s="3">
        <v>3</v>
      </c>
      <c r="L11" s="3" t="s">
        <v>27</v>
      </c>
      <c r="M11" s="25" t="s">
        <v>37</v>
      </c>
      <c r="N11" s="3">
        <v>2</v>
      </c>
      <c r="O11" s="3">
        <v>4</v>
      </c>
      <c r="P11" s="3">
        <v>12</v>
      </c>
    </row>
    <row r="12" spans="1:19" x14ac:dyDescent="0.2">
      <c r="A12" s="3">
        <v>11</v>
      </c>
      <c r="B12" s="3">
        <v>1</v>
      </c>
      <c r="D12" s="3">
        <v>1</v>
      </c>
      <c r="E12" s="3">
        <v>1</v>
      </c>
      <c r="H12" s="3">
        <v>1</v>
      </c>
      <c r="I12">
        <f t="shared" si="0"/>
        <v>4</v>
      </c>
      <c r="J12">
        <f t="shared" si="1"/>
        <v>0.5714285714285714</v>
      </c>
      <c r="K12" s="3">
        <v>3</v>
      </c>
      <c r="L12" s="3">
        <v>1</v>
      </c>
      <c r="M12" s="44" t="s">
        <v>42</v>
      </c>
      <c r="N12" s="3">
        <v>2</v>
      </c>
      <c r="O12" s="3">
        <v>5</v>
      </c>
      <c r="P12" s="3">
        <v>9</v>
      </c>
      <c r="Q12" s="3">
        <v>1</v>
      </c>
    </row>
    <row r="13" spans="1:19" x14ac:dyDescent="0.2">
      <c r="A13" s="3">
        <v>12</v>
      </c>
      <c r="D13" s="3">
        <v>2</v>
      </c>
      <c r="E13" s="3">
        <v>1</v>
      </c>
      <c r="I13">
        <f t="shared" si="0"/>
        <v>3</v>
      </c>
      <c r="J13">
        <f t="shared" si="1"/>
        <v>0.42857142857142855</v>
      </c>
      <c r="K13" s="3">
        <v>3</v>
      </c>
      <c r="L13" s="3" t="s">
        <v>44</v>
      </c>
      <c r="M13" s="25" t="s">
        <v>43</v>
      </c>
      <c r="N13" s="3">
        <v>2</v>
      </c>
      <c r="O13" s="3">
        <v>5</v>
      </c>
      <c r="P13" s="3">
        <v>8</v>
      </c>
      <c r="Q13" s="3">
        <v>1</v>
      </c>
    </row>
    <row r="15" spans="1:19" x14ac:dyDescent="0.2">
      <c r="P15" s="3">
        <f>AVERAGE(P2:P13)</f>
        <v>11.333333333333334</v>
      </c>
    </row>
    <row r="16" spans="1:19" x14ac:dyDescent="0.2">
      <c r="A16" s="3" t="s">
        <v>249</v>
      </c>
      <c r="B16" s="3" t="s">
        <v>250</v>
      </c>
      <c r="C16" s="3" t="s">
        <v>251</v>
      </c>
      <c r="M16" s="25" t="s">
        <v>45</v>
      </c>
    </row>
    <row r="17" spans="1:13" x14ac:dyDescent="0.2">
      <c r="A17" s="3">
        <v>1</v>
      </c>
      <c r="B17" s="3">
        <v>21</v>
      </c>
      <c r="C17" s="3">
        <v>28</v>
      </c>
    </row>
    <row r="18" spans="1:13" x14ac:dyDescent="0.2">
      <c r="A18" s="3">
        <v>2</v>
      </c>
      <c r="B18" s="3" t="s">
        <v>252</v>
      </c>
      <c r="C18" s="3" t="s">
        <v>253</v>
      </c>
      <c r="M18" s="3" t="s">
        <v>82</v>
      </c>
    </row>
    <row r="19" spans="1:13" x14ac:dyDescent="0.2">
      <c r="A19" s="3">
        <v>3</v>
      </c>
      <c r="B19" s="3" t="s">
        <v>254</v>
      </c>
      <c r="C19" s="3" t="s">
        <v>255</v>
      </c>
    </row>
    <row r="22" spans="1:13" x14ac:dyDescent="0.2">
      <c r="M22" s="3" t="s">
        <v>84</v>
      </c>
    </row>
    <row r="23" spans="1:13" x14ac:dyDescent="0.2">
      <c r="M23" s="3" t="s">
        <v>83</v>
      </c>
    </row>
  </sheetData>
  <conditionalFormatting sqref="K1:S1">
    <cfRule type="top10" dxfId="45" priority="8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workbookViewId="0">
      <selection activeCell="M23" activeCellId="6" sqref="M2 M5 M6 M18 M20 M21 M23"/>
    </sheetView>
  </sheetViews>
  <sheetFormatPr baseColWidth="10" defaultRowHeight="16" x14ac:dyDescent="0.2"/>
  <cols>
    <col min="12" max="12" width="10.6640625" customWidth="1"/>
    <col min="13" max="13" width="58.83203125" customWidth="1"/>
    <col min="17" max="17" width="10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I2" s="7">
        <f>SUM(B2:H2)</f>
        <v>0</v>
      </c>
      <c r="J2" s="7">
        <f>SUM(B2:H2)/7</f>
        <v>0</v>
      </c>
      <c r="K2">
        <v>1</v>
      </c>
      <c r="L2">
        <v>1</v>
      </c>
      <c r="M2" s="44" t="s">
        <v>46</v>
      </c>
      <c r="N2">
        <v>1</v>
      </c>
      <c r="O2">
        <v>2</v>
      </c>
      <c r="P2">
        <v>4</v>
      </c>
      <c r="Q2">
        <v>1</v>
      </c>
    </row>
    <row r="3" spans="1:18" s="3" customFormat="1" x14ac:dyDescent="0.2">
      <c r="A3" s="3">
        <v>2</v>
      </c>
      <c r="B3" s="3">
        <v>1</v>
      </c>
      <c r="C3" s="3">
        <v>2</v>
      </c>
      <c r="E3" s="3">
        <v>1</v>
      </c>
      <c r="G3" s="3">
        <v>1</v>
      </c>
      <c r="I3" s="28">
        <f t="shared" ref="I3:I36" si="0">SUM(B3:H3)</f>
        <v>5</v>
      </c>
      <c r="J3" s="28">
        <f t="shared" ref="J3:J36" si="1">SUM(B3:H3)/7</f>
        <v>0.7142857142857143</v>
      </c>
      <c r="K3" s="3">
        <v>1</v>
      </c>
      <c r="L3" s="3">
        <v>2</v>
      </c>
      <c r="M3" s="25" t="s">
        <v>47</v>
      </c>
      <c r="N3" s="3">
        <v>1</v>
      </c>
      <c r="O3" s="3">
        <v>1</v>
      </c>
      <c r="P3" s="3">
        <v>9</v>
      </c>
      <c r="Q3" s="3">
        <v>1</v>
      </c>
    </row>
    <row r="4" spans="1:18" s="3" customFormat="1" x14ac:dyDescent="0.2">
      <c r="A4" s="3">
        <v>3</v>
      </c>
      <c r="B4" s="3">
        <v>1</v>
      </c>
      <c r="C4" s="3">
        <v>2</v>
      </c>
      <c r="D4" s="3">
        <v>2</v>
      </c>
      <c r="E4" s="3">
        <v>2</v>
      </c>
      <c r="G4" s="3">
        <v>1</v>
      </c>
      <c r="I4" s="7">
        <f t="shared" si="0"/>
        <v>8</v>
      </c>
      <c r="J4" s="7">
        <f t="shared" si="1"/>
        <v>1.1428571428571428</v>
      </c>
      <c r="K4" s="3">
        <v>1</v>
      </c>
      <c r="L4" s="3">
        <v>3</v>
      </c>
      <c r="M4" s="25" t="s">
        <v>48</v>
      </c>
      <c r="N4" s="3">
        <v>1</v>
      </c>
      <c r="O4" s="3">
        <v>1</v>
      </c>
      <c r="P4" s="3">
        <v>8</v>
      </c>
      <c r="Q4" s="3">
        <v>1</v>
      </c>
    </row>
    <row r="5" spans="1:18" x14ac:dyDescent="0.2">
      <c r="A5">
        <v>4</v>
      </c>
      <c r="I5" s="7">
        <f t="shared" si="0"/>
        <v>0</v>
      </c>
      <c r="J5" s="7">
        <f t="shared" si="1"/>
        <v>0</v>
      </c>
      <c r="K5">
        <v>1</v>
      </c>
      <c r="L5">
        <v>4</v>
      </c>
      <c r="M5" s="44" t="s">
        <v>49</v>
      </c>
      <c r="N5">
        <v>1</v>
      </c>
      <c r="O5">
        <v>3</v>
      </c>
      <c r="P5">
        <v>6</v>
      </c>
      <c r="Q5">
        <v>1</v>
      </c>
    </row>
    <row r="6" spans="1:18" s="3" customFormat="1" ht="17" x14ac:dyDescent="0.2">
      <c r="A6" s="3">
        <v>5</v>
      </c>
      <c r="B6" s="3">
        <v>1</v>
      </c>
      <c r="D6" s="3">
        <v>1</v>
      </c>
      <c r="E6" s="3">
        <v>2</v>
      </c>
      <c r="G6" s="3">
        <v>1</v>
      </c>
      <c r="I6" s="28">
        <f t="shared" si="0"/>
        <v>5</v>
      </c>
      <c r="J6" s="28">
        <f t="shared" si="1"/>
        <v>0.7142857142857143</v>
      </c>
      <c r="K6" s="3">
        <v>1</v>
      </c>
      <c r="L6" s="3">
        <v>1</v>
      </c>
      <c r="M6" s="44" t="s">
        <v>50</v>
      </c>
      <c r="N6" s="3">
        <v>2</v>
      </c>
      <c r="O6" s="3">
        <v>4</v>
      </c>
      <c r="P6" s="3">
        <v>8</v>
      </c>
      <c r="Q6" s="3">
        <v>1</v>
      </c>
    </row>
    <row r="7" spans="1:18" x14ac:dyDescent="0.2">
      <c r="A7" s="1">
        <v>6</v>
      </c>
      <c r="B7">
        <v>1</v>
      </c>
      <c r="C7">
        <v>2</v>
      </c>
      <c r="D7">
        <v>1</v>
      </c>
      <c r="G7">
        <v>1</v>
      </c>
      <c r="H7">
        <v>1</v>
      </c>
      <c r="I7" s="7">
        <f t="shared" si="0"/>
        <v>6</v>
      </c>
      <c r="J7" s="7">
        <f t="shared" si="1"/>
        <v>0.8571428571428571</v>
      </c>
      <c r="K7">
        <v>1</v>
      </c>
      <c r="L7">
        <v>2</v>
      </c>
      <c r="M7" s="22" t="s">
        <v>51</v>
      </c>
      <c r="N7">
        <v>2</v>
      </c>
      <c r="O7">
        <v>4</v>
      </c>
      <c r="P7">
        <v>7</v>
      </c>
      <c r="Q7">
        <v>1</v>
      </c>
    </row>
    <row r="8" spans="1:18" ht="17" x14ac:dyDescent="0.2">
      <c r="A8" s="1">
        <v>7</v>
      </c>
      <c r="B8">
        <v>1</v>
      </c>
      <c r="C8">
        <v>1</v>
      </c>
      <c r="D8">
        <v>2</v>
      </c>
      <c r="E8">
        <v>2</v>
      </c>
      <c r="G8">
        <v>2</v>
      </c>
      <c r="I8" s="7">
        <f t="shared" si="0"/>
        <v>8</v>
      </c>
      <c r="J8" s="7">
        <f t="shared" si="1"/>
        <v>1.1428571428571428</v>
      </c>
      <c r="K8">
        <v>1</v>
      </c>
      <c r="L8">
        <v>3</v>
      </c>
      <c r="M8" s="22" t="s">
        <v>52</v>
      </c>
      <c r="N8">
        <v>2</v>
      </c>
      <c r="O8">
        <v>4</v>
      </c>
      <c r="P8">
        <v>9</v>
      </c>
      <c r="Q8">
        <v>1</v>
      </c>
    </row>
    <row r="9" spans="1:18" s="3" customFormat="1" x14ac:dyDescent="0.2">
      <c r="A9" s="1">
        <v>8</v>
      </c>
      <c r="B9" s="3">
        <v>1</v>
      </c>
      <c r="C9" s="3">
        <v>2</v>
      </c>
      <c r="H9" s="3">
        <v>1</v>
      </c>
      <c r="I9" s="7">
        <f t="shared" si="0"/>
        <v>4</v>
      </c>
      <c r="J9" s="7">
        <f t="shared" si="1"/>
        <v>0.5714285714285714</v>
      </c>
      <c r="K9" s="3">
        <v>1</v>
      </c>
      <c r="L9" s="3">
        <v>4</v>
      </c>
      <c r="M9" s="25" t="s">
        <v>53</v>
      </c>
      <c r="N9" s="3">
        <v>2</v>
      </c>
      <c r="O9" s="3">
        <v>4</v>
      </c>
      <c r="P9" s="3">
        <v>7</v>
      </c>
    </row>
    <row r="10" spans="1:18" x14ac:dyDescent="0.2">
      <c r="A10">
        <v>9</v>
      </c>
      <c r="B10">
        <v>1</v>
      </c>
      <c r="C10">
        <v>2</v>
      </c>
      <c r="D10">
        <v>1</v>
      </c>
      <c r="F10">
        <v>1</v>
      </c>
      <c r="G10">
        <v>1</v>
      </c>
      <c r="H10">
        <v>1</v>
      </c>
      <c r="I10" s="7">
        <f t="shared" si="0"/>
        <v>7</v>
      </c>
      <c r="J10" s="7">
        <f t="shared" si="1"/>
        <v>1</v>
      </c>
      <c r="K10">
        <v>1</v>
      </c>
      <c r="L10">
        <v>1</v>
      </c>
      <c r="M10" s="22" t="s">
        <v>54</v>
      </c>
      <c r="N10">
        <v>1</v>
      </c>
      <c r="O10">
        <v>2</v>
      </c>
      <c r="P10">
        <v>5</v>
      </c>
    </row>
    <row r="11" spans="1:18" s="3" customFormat="1" x14ac:dyDescent="0.2">
      <c r="A11" s="3">
        <v>10</v>
      </c>
      <c r="B11" s="3">
        <v>1</v>
      </c>
      <c r="C11" s="3">
        <v>2</v>
      </c>
      <c r="D11" s="3">
        <v>1</v>
      </c>
      <c r="E11" s="3">
        <v>2</v>
      </c>
      <c r="F11" s="3">
        <v>1</v>
      </c>
      <c r="G11" s="3">
        <v>2</v>
      </c>
      <c r="H11" s="3">
        <v>2</v>
      </c>
      <c r="I11" s="7">
        <f t="shared" si="0"/>
        <v>11</v>
      </c>
      <c r="J11" s="7">
        <f t="shared" si="1"/>
        <v>1.5714285714285714</v>
      </c>
      <c r="K11" s="3">
        <v>1</v>
      </c>
      <c r="L11" s="3">
        <v>2</v>
      </c>
      <c r="M11" s="25" t="s">
        <v>55</v>
      </c>
      <c r="N11" s="3">
        <v>1</v>
      </c>
      <c r="O11" s="3">
        <v>2</v>
      </c>
      <c r="P11" s="3">
        <v>8</v>
      </c>
      <c r="Q11" s="3">
        <v>1</v>
      </c>
    </row>
    <row r="12" spans="1:18" x14ac:dyDescent="0.2">
      <c r="A12">
        <v>11</v>
      </c>
      <c r="B12">
        <v>1</v>
      </c>
      <c r="C12">
        <v>2</v>
      </c>
      <c r="D12">
        <v>1</v>
      </c>
      <c r="G12">
        <v>1</v>
      </c>
      <c r="I12" s="7">
        <f t="shared" si="0"/>
        <v>5</v>
      </c>
      <c r="J12" s="7">
        <f t="shared" si="1"/>
        <v>0.7142857142857143</v>
      </c>
      <c r="K12">
        <v>1</v>
      </c>
      <c r="L12">
        <v>3</v>
      </c>
      <c r="M12" s="22" t="s">
        <v>56</v>
      </c>
      <c r="N12">
        <v>1</v>
      </c>
      <c r="O12">
        <v>2</v>
      </c>
      <c r="P12">
        <v>8</v>
      </c>
      <c r="Q12">
        <v>1</v>
      </c>
    </row>
    <row r="13" spans="1:18" s="15" customFormat="1" x14ac:dyDescent="0.2">
      <c r="A13" s="15">
        <v>12</v>
      </c>
      <c r="I13" s="30">
        <f t="shared" si="0"/>
        <v>0</v>
      </c>
      <c r="J13" s="7">
        <f t="shared" si="1"/>
        <v>0</v>
      </c>
      <c r="K13" s="15">
        <v>1</v>
      </c>
      <c r="L13" s="15">
        <v>4</v>
      </c>
      <c r="M13" s="29" t="s">
        <v>49</v>
      </c>
      <c r="N13" s="15">
        <v>1</v>
      </c>
      <c r="O13" s="15">
        <v>2</v>
      </c>
      <c r="P13" s="15">
        <v>6</v>
      </c>
      <c r="Q13" s="15">
        <v>1</v>
      </c>
    </row>
    <row r="14" spans="1:18" ht="17" x14ac:dyDescent="0.2">
      <c r="A14" s="1">
        <v>13</v>
      </c>
      <c r="D14">
        <v>1</v>
      </c>
      <c r="E14">
        <v>1</v>
      </c>
      <c r="G14">
        <v>1</v>
      </c>
      <c r="H14">
        <v>1</v>
      </c>
      <c r="I14" s="7">
        <f t="shared" si="0"/>
        <v>4</v>
      </c>
      <c r="J14" s="7">
        <f t="shared" si="1"/>
        <v>0.5714285714285714</v>
      </c>
      <c r="K14">
        <v>2</v>
      </c>
      <c r="L14">
        <v>1</v>
      </c>
      <c r="M14" s="22" t="s">
        <v>50</v>
      </c>
      <c r="N14">
        <v>2</v>
      </c>
      <c r="O14">
        <v>4</v>
      </c>
      <c r="P14">
        <v>8</v>
      </c>
      <c r="Q14">
        <v>1</v>
      </c>
    </row>
    <row r="15" spans="1:18" x14ac:dyDescent="0.2">
      <c r="A15" s="1">
        <v>14</v>
      </c>
      <c r="B15">
        <v>1</v>
      </c>
      <c r="C15">
        <v>2</v>
      </c>
      <c r="D15">
        <v>1</v>
      </c>
      <c r="G15">
        <v>1</v>
      </c>
      <c r="H15">
        <v>1</v>
      </c>
      <c r="I15" s="7">
        <f t="shared" si="0"/>
        <v>6</v>
      </c>
      <c r="J15" s="7">
        <f t="shared" si="1"/>
        <v>0.8571428571428571</v>
      </c>
      <c r="K15">
        <v>2</v>
      </c>
      <c r="L15">
        <v>2</v>
      </c>
      <c r="M15" s="22" t="s">
        <v>51</v>
      </c>
      <c r="N15">
        <v>2</v>
      </c>
      <c r="O15">
        <v>4</v>
      </c>
      <c r="P15">
        <v>7</v>
      </c>
      <c r="Q15">
        <v>1</v>
      </c>
    </row>
    <row r="16" spans="1:18" ht="17" x14ac:dyDescent="0.2">
      <c r="A16" s="1">
        <v>15</v>
      </c>
      <c r="C16">
        <v>1</v>
      </c>
      <c r="D16">
        <v>1</v>
      </c>
      <c r="E16">
        <v>2</v>
      </c>
      <c r="G16">
        <v>1</v>
      </c>
      <c r="I16" s="7">
        <f t="shared" si="0"/>
        <v>5</v>
      </c>
      <c r="J16" s="7">
        <f t="shared" si="1"/>
        <v>0.7142857142857143</v>
      </c>
      <c r="K16">
        <v>2</v>
      </c>
      <c r="L16">
        <v>3</v>
      </c>
      <c r="M16" s="22" t="s">
        <v>52</v>
      </c>
      <c r="N16">
        <v>2</v>
      </c>
      <c r="O16">
        <v>4</v>
      </c>
      <c r="P16">
        <v>9</v>
      </c>
      <c r="Q16">
        <v>1</v>
      </c>
    </row>
    <row r="17" spans="1:17" x14ac:dyDescent="0.2">
      <c r="A17" s="1">
        <v>16</v>
      </c>
      <c r="B17">
        <v>1</v>
      </c>
      <c r="C17">
        <v>1</v>
      </c>
      <c r="E17">
        <v>1</v>
      </c>
      <c r="H17">
        <v>1</v>
      </c>
      <c r="I17" s="7">
        <f t="shared" si="0"/>
        <v>4</v>
      </c>
      <c r="J17" s="7">
        <f t="shared" si="1"/>
        <v>0.5714285714285714</v>
      </c>
      <c r="K17">
        <v>2</v>
      </c>
      <c r="L17">
        <v>4</v>
      </c>
      <c r="M17" s="22" t="s">
        <v>53</v>
      </c>
      <c r="N17">
        <v>2</v>
      </c>
      <c r="O17">
        <v>4</v>
      </c>
      <c r="P17">
        <v>7</v>
      </c>
    </row>
    <row r="18" spans="1:17" x14ac:dyDescent="0.2">
      <c r="A18">
        <v>17</v>
      </c>
      <c r="C18">
        <v>1</v>
      </c>
      <c r="D18">
        <v>1</v>
      </c>
      <c r="H18">
        <v>1</v>
      </c>
      <c r="I18" s="7">
        <f t="shared" si="0"/>
        <v>3</v>
      </c>
      <c r="J18" s="7">
        <f t="shared" si="1"/>
        <v>0.42857142857142855</v>
      </c>
      <c r="K18">
        <v>2</v>
      </c>
      <c r="L18">
        <v>1</v>
      </c>
      <c r="M18" s="44" t="s">
        <v>57</v>
      </c>
      <c r="N18">
        <v>1</v>
      </c>
      <c r="O18">
        <v>1</v>
      </c>
      <c r="P18">
        <v>14</v>
      </c>
      <c r="Q18">
        <v>1</v>
      </c>
    </row>
    <row r="19" spans="1:17" x14ac:dyDescent="0.2">
      <c r="A19">
        <v>18</v>
      </c>
      <c r="B19">
        <v>1</v>
      </c>
      <c r="C19">
        <v>2</v>
      </c>
      <c r="D19">
        <v>1</v>
      </c>
      <c r="I19" s="7">
        <f t="shared" si="0"/>
        <v>4</v>
      </c>
      <c r="J19" s="7">
        <f t="shared" si="1"/>
        <v>0.5714285714285714</v>
      </c>
      <c r="K19">
        <v>2</v>
      </c>
      <c r="L19">
        <v>2</v>
      </c>
      <c r="M19" s="22" t="s">
        <v>58</v>
      </c>
      <c r="N19">
        <v>1</v>
      </c>
      <c r="O19">
        <v>1</v>
      </c>
      <c r="P19">
        <v>14</v>
      </c>
      <c r="Q19">
        <v>1</v>
      </c>
    </row>
    <row r="20" spans="1:17" s="3" customFormat="1" x14ac:dyDescent="0.2">
      <c r="A20" s="3">
        <v>19</v>
      </c>
      <c r="I20" s="28">
        <f t="shared" si="0"/>
        <v>0</v>
      </c>
      <c r="J20" s="28">
        <f t="shared" si="1"/>
        <v>0</v>
      </c>
      <c r="K20" s="3">
        <v>2</v>
      </c>
      <c r="L20" s="3">
        <v>3</v>
      </c>
      <c r="M20" s="44" t="s">
        <v>59</v>
      </c>
      <c r="N20" s="3">
        <v>1</v>
      </c>
      <c r="O20" s="3">
        <v>1</v>
      </c>
      <c r="P20" s="3">
        <v>13</v>
      </c>
      <c r="Q20" s="3">
        <v>1</v>
      </c>
    </row>
    <row r="21" spans="1:17" x14ac:dyDescent="0.2">
      <c r="A21">
        <v>20</v>
      </c>
      <c r="C21">
        <v>1</v>
      </c>
      <c r="E21">
        <v>1</v>
      </c>
      <c r="I21" s="7">
        <f t="shared" si="0"/>
        <v>2</v>
      </c>
      <c r="J21" s="7">
        <f t="shared" si="1"/>
        <v>0.2857142857142857</v>
      </c>
      <c r="K21">
        <v>2</v>
      </c>
      <c r="L21">
        <v>4</v>
      </c>
      <c r="M21" s="44" t="s">
        <v>60</v>
      </c>
      <c r="N21">
        <v>1</v>
      </c>
      <c r="O21">
        <v>1</v>
      </c>
      <c r="P21">
        <v>11</v>
      </c>
      <c r="Q21">
        <v>1</v>
      </c>
    </row>
    <row r="22" spans="1:17" x14ac:dyDescent="0.2">
      <c r="A22">
        <v>21</v>
      </c>
      <c r="B22">
        <v>1</v>
      </c>
      <c r="C22">
        <v>3</v>
      </c>
      <c r="D22">
        <v>1</v>
      </c>
      <c r="G22">
        <v>1</v>
      </c>
      <c r="I22" s="7">
        <f t="shared" si="0"/>
        <v>6</v>
      </c>
      <c r="J22" s="7">
        <f t="shared" si="1"/>
        <v>0.8571428571428571</v>
      </c>
      <c r="K22">
        <v>2</v>
      </c>
      <c r="L22">
        <v>5</v>
      </c>
      <c r="M22" s="22" t="s">
        <v>61</v>
      </c>
      <c r="N22">
        <v>1</v>
      </c>
      <c r="O22">
        <v>1</v>
      </c>
      <c r="P22">
        <v>13</v>
      </c>
      <c r="Q22">
        <v>1</v>
      </c>
    </row>
    <row r="23" spans="1:17" s="3" customFormat="1" x14ac:dyDescent="0.2">
      <c r="A23" s="3">
        <v>22</v>
      </c>
      <c r="C23" s="3">
        <v>1</v>
      </c>
      <c r="G23" s="3">
        <v>2</v>
      </c>
      <c r="I23" s="28">
        <f t="shared" si="0"/>
        <v>3</v>
      </c>
      <c r="J23" s="7">
        <f t="shared" si="1"/>
        <v>0.42857142857142855</v>
      </c>
      <c r="K23" s="3">
        <v>2</v>
      </c>
      <c r="L23" s="3">
        <v>6</v>
      </c>
      <c r="M23" s="44" t="s">
        <v>62</v>
      </c>
      <c r="N23" s="3">
        <v>1</v>
      </c>
      <c r="O23" s="3">
        <v>1</v>
      </c>
      <c r="P23" s="3">
        <v>13</v>
      </c>
      <c r="Q23" s="3">
        <v>1</v>
      </c>
    </row>
    <row r="24" spans="1:17" ht="17" x14ac:dyDescent="0.2">
      <c r="A24" s="1">
        <v>23</v>
      </c>
      <c r="D24">
        <v>1</v>
      </c>
      <c r="E24">
        <v>1</v>
      </c>
      <c r="G24">
        <v>1</v>
      </c>
      <c r="I24" s="7">
        <f t="shared" si="0"/>
        <v>3</v>
      </c>
      <c r="J24" s="7">
        <f t="shared" si="1"/>
        <v>0.42857142857142855</v>
      </c>
      <c r="K24">
        <v>2</v>
      </c>
      <c r="L24">
        <v>1</v>
      </c>
      <c r="M24" s="22" t="s">
        <v>50</v>
      </c>
      <c r="N24">
        <v>2</v>
      </c>
      <c r="O24">
        <v>4</v>
      </c>
      <c r="P24">
        <v>8</v>
      </c>
      <c r="Q24">
        <v>1</v>
      </c>
    </row>
    <row r="25" spans="1:17" s="15" customFormat="1" x14ac:dyDescent="0.2">
      <c r="A25" s="31">
        <v>24</v>
      </c>
      <c r="B25" s="15">
        <v>1</v>
      </c>
      <c r="C25" s="15">
        <v>2</v>
      </c>
      <c r="D25" s="15">
        <v>1</v>
      </c>
      <c r="G25" s="15">
        <v>1</v>
      </c>
      <c r="I25" s="30">
        <f t="shared" si="0"/>
        <v>5</v>
      </c>
      <c r="J25" s="7">
        <f t="shared" si="1"/>
        <v>0.7142857142857143</v>
      </c>
      <c r="K25" s="15">
        <v>2</v>
      </c>
      <c r="L25" s="15">
        <v>2</v>
      </c>
      <c r="M25" s="29" t="s">
        <v>51</v>
      </c>
      <c r="N25" s="15">
        <v>2</v>
      </c>
      <c r="O25" s="15">
        <v>4</v>
      </c>
      <c r="P25" s="15">
        <v>7</v>
      </c>
      <c r="Q25" s="15">
        <v>1</v>
      </c>
    </row>
    <row r="26" spans="1:17" ht="17" x14ac:dyDescent="0.2">
      <c r="A26" s="1">
        <v>25</v>
      </c>
      <c r="D26">
        <v>2</v>
      </c>
      <c r="E26">
        <v>2</v>
      </c>
      <c r="I26" s="7">
        <f t="shared" si="0"/>
        <v>4</v>
      </c>
      <c r="J26" s="7">
        <f t="shared" si="1"/>
        <v>0.5714285714285714</v>
      </c>
      <c r="K26">
        <v>3</v>
      </c>
      <c r="L26">
        <v>3</v>
      </c>
      <c r="M26" s="22" t="s">
        <v>52</v>
      </c>
      <c r="N26">
        <v>2</v>
      </c>
      <c r="O26">
        <v>4</v>
      </c>
      <c r="P26">
        <v>9</v>
      </c>
      <c r="Q26">
        <v>1</v>
      </c>
    </row>
    <row r="27" spans="1:17" x14ac:dyDescent="0.2">
      <c r="A27" s="1">
        <v>26</v>
      </c>
      <c r="B27">
        <v>1</v>
      </c>
      <c r="C27">
        <v>1</v>
      </c>
      <c r="G27">
        <v>1</v>
      </c>
      <c r="H27">
        <v>1</v>
      </c>
      <c r="I27" s="7">
        <f t="shared" si="0"/>
        <v>4</v>
      </c>
      <c r="J27" s="7">
        <f t="shared" si="1"/>
        <v>0.5714285714285714</v>
      </c>
      <c r="K27">
        <v>3</v>
      </c>
      <c r="L27">
        <v>4</v>
      </c>
      <c r="M27" s="22" t="s">
        <v>53</v>
      </c>
      <c r="N27">
        <v>2</v>
      </c>
      <c r="O27">
        <v>4</v>
      </c>
      <c r="P27">
        <v>7</v>
      </c>
    </row>
    <row r="28" spans="1:17" x14ac:dyDescent="0.2">
      <c r="A28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 s="7">
        <f t="shared" si="0"/>
        <v>7</v>
      </c>
      <c r="J28" s="7">
        <f t="shared" si="1"/>
        <v>1</v>
      </c>
      <c r="K28">
        <v>3</v>
      </c>
      <c r="L28">
        <v>1</v>
      </c>
      <c r="M28" s="22" t="s">
        <v>54</v>
      </c>
      <c r="N28">
        <v>1</v>
      </c>
      <c r="O28">
        <v>2</v>
      </c>
      <c r="P28">
        <v>5</v>
      </c>
    </row>
    <row r="29" spans="1:17" x14ac:dyDescent="0.2">
      <c r="A29">
        <v>28</v>
      </c>
      <c r="B29">
        <v>2</v>
      </c>
      <c r="C29">
        <v>3</v>
      </c>
      <c r="D29">
        <v>1</v>
      </c>
      <c r="E29">
        <v>1</v>
      </c>
      <c r="F29">
        <v>1</v>
      </c>
      <c r="G29">
        <v>1</v>
      </c>
      <c r="H29">
        <v>2</v>
      </c>
      <c r="I29" s="7">
        <f t="shared" si="0"/>
        <v>11</v>
      </c>
      <c r="J29" s="7">
        <f t="shared" si="1"/>
        <v>1.5714285714285714</v>
      </c>
      <c r="K29">
        <v>3</v>
      </c>
      <c r="L29">
        <v>2</v>
      </c>
      <c r="M29" s="22" t="s">
        <v>63</v>
      </c>
      <c r="N29">
        <v>1</v>
      </c>
      <c r="O29">
        <v>2</v>
      </c>
      <c r="P29">
        <v>8</v>
      </c>
      <c r="Q29">
        <v>1</v>
      </c>
    </row>
    <row r="30" spans="1:17" s="3" customFormat="1" x14ac:dyDescent="0.2">
      <c r="A30" s="3">
        <v>29</v>
      </c>
      <c r="B30" s="3">
        <v>1</v>
      </c>
      <c r="C30" s="3">
        <v>2</v>
      </c>
      <c r="D30" s="3">
        <v>2</v>
      </c>
      <c r="E30" s="3">
        <v>1</v>
      </c>
      <c r="G30" s="3">
        <v>1</v>
      </c>
      <c r="I30" s="28">
        <f t="shared" si="0"/>
        <v>7</v>
      </c>
      <c r="J30" s="7">
        <f t="shared" si="1"/>
        <v>1</v>
      </c>
      <c r="K30" s="3">
        <v>3</v>
      </c>
      <c r="L30" s="3">
        <v>3</v>
      </c>
      <c r="M30" s="25" t="s">
        <v>64</v>
      </c>
      <c r="N30" s="3">
        <v>1</v>
      </c>
      <c r="O30" s="3">
        <v>2</v>
      </c>
      <c r="P30" s="3">
        <v>8</v>
      </c>
      <c r="Q30" s="3">
        <v>1</v>
      </c>
    </row>
    <row r="31" spans="1:17" s="3" customFormat="1" x14ac:dyDescent="0.2">
      <c r="A31" s="3">
        <v>30</v>
      </c>
      <c r="I31" s="28">
        <f t="shared" si="0"/>
        <v>0</v>
      </c>
      <c r="J31" s="28">
        <f t="shared" si="1"/>
        <v>0</v>
      </c>
      <c r="K31" s="3">
        <v>3</v>
      </c>
      <c r="L31" s="3">
        <v>4</v>
      </c>
      <c r="M31" s="25" t="s">
        <v>49</v>
      </c>
      <c r="N31" s="3">
        <v>1</v>
      </c>
      <c r="O31" s="3">
        <v>2</v>
      </c>
      <c r="P31" s="3">
        <v>6</v>
      </c>
      <c r="Q31" s="3">
        <v>1</v>
      </c>
    </row>
    <row r="32" spans="1:17" ht="17" x14ac:dyDescent="0.2">
      <c r="A32" s="1">
        <v>31</v>
      </c>
      <c r="D32">
        <v>1</v>
      </c>
      <c r="E32">
        <v>2</v>
      </c>
      <c r="I32" s="7">
        <f t="shared" si="0"/>
        <v>3</v>
      </c>
      <c r="J32" s="7">
        <f t="shared" si="1"/>
        <v>0.42857142857142855</v>
      </c>
      <c r="K32">
        <v>3</v>
      </c>
      <c r="L32">
        <v>1</v>
      </c>
      <c r="M32" s="22" t="s">
        <v>50</v>
      </c>
      <c r="N32">
        <v>2</v>
      </c>
      <c r="O32">
        <v>4</v>
      </c>
      <c r="P32">
        <v>8</v>
      </c>
      <c r="Q32">
        <v>1</v>
      </c>
    </row>
    <row r="33" spans="1:17" x14ac:dyDescent="0.2">
      <c r="A33" s="1">
        <v>32</v>
      </c>
      <c r="B33">
        <v>1</v>
      </c>
      <c r="C33">
        <v>2</v>
      </c>
      <c r="D33">
        <v>1</v>
      </c>
      <c r="G33">
        <v>1</v>
      </c>
      <c r="I33" s="7">
        <f t="shared" si="0"/>
        <v>5</v>
      </c>
      <c r="J33" s="7">
        <f t="shared" si="1"/>
        <v>0.7142857142857143</v>
      </c>
      <c r="K33">
        <v>3</v>
      </c>
      <c r="L33">
        <v>2</v>
      </c>
      <c r="M33" s="22" t="s">
        <v>51</v>
      </c>
      <c r="N33">
        <v>2</v>
      </c>
      <c r="O33">
        <v>4</v>
      </c>
      <c r="P33">
        <v>7</v>
      </c>
      <c r="Q33">
        <v>1</v>
      </c>
    </row>
    <row r="34" spans="1:17" ht="17" x14ac:dyDescent="0.2">
      <c r="A34" s="1">
        <v>33</v>
      </c>
      <c r="D34">
        <v>1</v>
      </c>
      <c r="E34">
        <v>1</v>
      </c>
      <c r="G34">
        <v>1</v>
      </c>
      <c r="I34" s="7">
        <f t="shared" si="0"/>
        <v>3</v>
      </c>
      <c r="J34" s="7">
        <f t="shared" si="1"/>
        <v>0.42857142857142855</v>
      </c>
      <c r="K34">
        <v>3</v>
      </c>
      <c r="L34">
        <v>3</v>
      </c>
      <c r="M34" s="22" t="s">
        <v>52</v>
      </c>
      <c r="N34">
        <v>2</v>
      </c>
      <c r="O34">
        <v>4</v>
      </c>
      <c r="P34">
        <v>9</v>
      </c>
      <c r="Q34">
        <v>1</v>
      </c>
    </row>
    <row r="35" spans="1:17" x14ac:dyDescent="0.2">
      <c r="A35" s="1">
        <v>34</v>
      </c>
      <c r="C35">
        <v>1</v>
      </c>
      <c r="G35">
        <v>1</v>
      </c>
      <c r="H35">
        <v>1</v>
      </c>
      <c r="I35" s="7">
        <f t="shared" si="0"/>
        <v>3</v>
      </c>
      <c r="J35" s="7">
        <f t="shared" si="1"/>
        <v>0.42857142857142855</v>
      </c>
      <c r="K35">
        <v>3</v>
      </c>
      <c r="L35">
        <v>4</v>
      </c>
      <c r="M35" s="22" t="s">
        <v>53</v>
      </c>
      <c r="N35">
        <v>2</v>
      </c>
      <c r="O35">
        <v>4</v>
      </c>
      <c r="P35">
        <v>7</v>
      </c>
    </row>
    <row r="36" spans="1:17" x14ac:dyDescent="0.2">
      <c r="A36">
        <v>35</v>
      </c>
      <c r="F36">
        <v>5</v>
      </c>
      <c r="I36" s="7">
        <f t="shared" si="0"/>
        <v>5</v>
      </c>
      <c r="J36" s="7">
        <f t="shared" si="1"/>
        <v>0.7142857142857143</v>
      </c>
      <c r="K36">
        <v>3</v>
      </c>
      <c r="L36">
        <v>1</v>
      </c>
      <c r="M36" s="22" t="s">
        <v>65</v>
      </c>
      <c r="N36">
        <v>1</v>
      </c>
      <c r="O36">
        <v>2</v>
      </c>
      <c r="P36">
        <v>4</v>
      </c>
      <c r="Q36">
        <v>1</v>
      </c>
    </row>
    <row r="37" spans="1:17" x14ac:dyDescent="0.2">
      <c r="I37" s="3"/>
      <c r="J37" s="7"/>
    </row>
    <row r="38" spans="1:17" x14ac:dyDescent="0.2">
      <c r="I38" s="3"/>
      <c r="J38" s="7"/>
      <c r="M38" s="22" t="s">
        <v>81</v>
      </c>
      <c r="P38">
        <f>AVERAGE(P2:P36)</f>
        <v>8.1999999999999993</v>
      </c>
    </row>
    <row r="39" spans="1:17" x14ac:dyDescent="0.2">
      <c r="A39" t="s">
        <v>256</v>
      </c>
      <c r="B39" t="s">
        <v>250</v>
      </c>
      <c r="C39" t="s">
        <v>251</v>
      </c>
      <c r="I39" s="3"/>
      <c r="J39" s="7"/>
      <c r="M39" s="6" t="s">
        <v>84</v>
      </c>
    </row>
    <row r="40" spans="1:17" x14ac:dyDescent="0.2">
      <c r="A40">
        <v>1</v>
      </c>
      <c r="B40">
        <v>11</v>
      </c>
      <c r="C40">
        <v>16</v>
      </c>
      <c r="I40" s="3"/>
      <c r="J40" s="7"/>
      <c r="M40" s="27" t="s">
        <v>83</v>
      </c>
    </row>
    <row r="41" spans="1:17" x14ac:dyDescent="0.2">
      <c r="A41">
        <v>2</v>
      </c>
      <c r="B41" t="s">
        <v>258</v>
      </c>
      <c r="C41" t="s">
        <v>259</v>
      </c>
      <c r="I41" s="3"/>
      <c r="J41" s="7"/>
    </row>
    <row r="42" spans="1:17" x14ac:dyDescent="0.2">
      <c r="A42">
        <v>3</v>
      </c>
      <c r="B42" t="s">
        <v>260</v>
      </c>
      <c r="C42" t="s">
        <v>261</v>
      </c>
      <c r="I42" s="3"/>
      <c r="J42" s="7"/>
    </row>
    <row r="43" spans="1:17" x14ac:dyDescent="0.2">
      <c r="I43" s="3"/>
      <c r="J43" s="7"/>
    </row>
    <row r="44" spans="1:17" x14ac:dyDescent="0.2">
      <c r="I44" s="3"/>
      <c r="J44" s="7"/>
    </row>
    <row r="45" spans="1:17" x14ac:dyDescent="0.2">
      <c r="I45" s="3"/>
      <c r="J45" s="7"/>
    </row>
    <row r="46" spans="1:17" x14ac:dyDescent="0.2">
      <c r="I46" s="3"/>
      <c r="J46" s="7"/>
    </row>
    <row r="47" spans="1:17" x14ac:dyDescent="0.2">
      <c r="I47" s="3"/>
      <c r="J47" s="7"/>
    </row>
    <row r="48" spans="1:17" x14ac:dyDescent="0.2">
      <c r="I48" s="3"/>
      <c r="J48" s="7"/>
    </row>
    <row r="49" spans="9:10" x14ac:dyDescent="0.2">
      <c r="I49" s="3"/>
      <c r="J49" s="7"/>
    </row>
    <row r="50" spans="9:10" x14ac:dyDescent="0.2">
      <c r="I50" s="3"/>
      <c r="J50" s="7"/>
    </row>
    <row r="51" spans="9:10" x14ac:dyDescent="0.2">
      <c r="I51" s="3"/>
      <c r="J51" s="7"/>
    </row>
    <row r="52" spans="9:10" x14ac:dyDescent="0.2">
      <c r="I52" s="3"/>
      <c r="J52" s="7"/>
    </row>
    <row r="53" spans="9:10" x14ac:dyDescent="0.2">
      <c r="I53" s="3"/>
      <c r="J53" s="7"/>
    </row>
    <row r="54" spans="9:10" x14ac:dyDescent="0.2">
      <c r="I54" s="3"/>
      <c r="J54" s="7"/>
    </row>
    <row r="55" spans="9:10" x14ac:dyDescent="0.2">
      <c r="I55" s="3"/>
      <c r="J55" s="7"/>
    </row>
    <row r="56" spans="9:10" x14ac:dyDescent="0.2">
      <c r="I56" s="3"/>
      <c r="J56" s="7"/>
    </row>
    <row r="57" spans="9:10" x14ac:dyDescent="0.2">
      <c r="I57" s="3"/>
      <c r="J57" s="7"/>
    </row>
    <row r="58" spans="9:10" x14ac:dyDescent="0.2">
      <c r="I58" s="3"/>
      <c r="J58" s="7"/>
    </row>
    <row r="59" spans="9:10" x14ac:dyDescent="0.2">
      <c r="I59" s="3"/>
      <c r="J59" s="7"/>
    </row>
    <row r="60" spans="9:10" x14ac:dyDescent="0.2">
      <c r="I60" s="3"/>
      <c r="J60" s="7"/>
    </row>
    <row r="61" spans="9:10" x14ac:dyDescent="0.2">
      <c r="I61" s="3"/>
      <c r="J61" s="7"/>
    </row>
    <row r="62" spans="9:10" x14ac:dyDescent="0.2">
      <c r="I62" s="3"/>
      <c r="J62" s="7"/>
    </row>
    <row r="63" spans="9:10" x14ac:dyDescent="0.2">
      <c r="I63" s="3"/>
      <c r="J63" s="7"/>
    </row>
    <row r="64" spans="9:10" x14ac:dyDescent="0.2">
      <c r="I64" s="3"/>
      <c r="J64" s="7"/>
    </row>
    <row r="65" spans="9:10" x14ac:dyDescent="0.2">
      <c r="I65" s="3"/>
      <c r="J65" s="7"/>
    </row>
    <row r="66" spans="9:10" x14ac:dyDescent="0.2">
      <c r="I66" s="3"/>
      <c r="J66" s="7"/>
    </row>
    <row r="67" spans="9:10" x14ac:dyDescent="0.2">
      <c r="I67" s="3"/>
      <c r="J67" s="7"/>
    </row>
    <row r="68" spans="9:10" x14ac:dyDescent="0.2">
      <c r="I68" s="3"/>
      <c r="J68" s="7"/>
    </row>
    <row r="69" spans="9:10" x14ac:dyDescent="0.2">
      <c r="I69" s="3"/>
      <c r="J69" s="7"/>
    </row>
    <row r="70" spans="9:10" x14ac:dyDescent="0.2">
      <c r="I70" s="3"/>
      <c r="J70" s="7"/>
    </row>
    <row r="71" spans="9:10" x14ac:dyDescent="0.2">
      <c r="I71" s="3"/>
      <c r="J71" s="7"/>
    </row>
    <row r="72" spans="9:10" x14ac:dyDescent="0.2">
      <c r="I72" s="3"/>
      <c r="J72" s="7"/>
    </row>
    <row r="73" spans="9:10" x14ac:dyDescent="0.2">
      <c r="I73" s="3"/>
      <c r="J73" s="7"/>
    </row>
    <row r="74" spans="9:10" x14ac:dyDescent="0.2">
      <c r="I74" s="3"/>
      <c r="J74" s="7"/>
    </row>
    <row r="75" spans="9:10" x14ac:dyDescent="0.2">
      <c r="I75" s="3"/>
      <c r="J75" s="7"/>
    </row>
    <row r="76" spans="9:10" x14ac:dyDescent="0.2">
      <c r="I76" s="3"/>
      <c r="J76" s="7"/>
    </row>
    <row r="77" spans="9:10" x14ac:dyDescent="0.2">
      <c r="I77" s="3"/>
      <c r="J77" s="7"/>
    </row>
    <row r="78" spans="9:10" x14ac:dyDescent="0.2">
      <c r="I78" s="3"/>
    </row>
    <row r="79" spans="9:10" x14ac:dyDescent="0.2">
      <c r="I79" s="3"/>
    </row>
    <row r="80" spans="9:10" x14ac:dyDescent="0.2">
      <c r="I80" s="3"/>
    </row>
    <row r="81" spans="9:9" x14ac:dyDescent="0.2">
      <c r="I81" s="3"/>
    </row>
    <row r="82" spans="9:9" x14ac:dyDescent="0.2">
      <c r="I82" s="3"/>
    </row>
    <row r="83" spans="9:9" x14ac:dyDescent="0.2">
      <c r="I83" s="3"/>
    </row>
    <row r="84" spans="9:9" x14ac:dyDescent="0.2">
      <c r="I84" s="3"/>
    </row>
    <row r="85" spans="9:9" x14ac:dyDescent="0.2">
      <c r="I85" s="3"/>
    </row>
    <row r="86" spans="9:9" x14ac:dyDescent="0.2">
      <c r="I86" s="3"/>
    </row>
    <row r="87" spans="9:9" x14ac:dyDescent="0.2">
      <c r="I87" s="3"/>
    </row>
    <row r="88" spans="9:9" x14ac:dyDescent="0.2">
      <c r="I88" s="3"/>
    </row>
    <row r="89" spans="9:9" x14ac:dyDescent="0.2">
      <c r="I89" s="3"/>
    </row>
    <row r="90" spans="9:9" x14ac:dyDescent="0.2">
      <c r="I90" s="3"/>
    </row>
    <row r="91" spans="9:9" x14ac:dyDescent="0.2">
      <c r="I91" s="3"/>
    </row>
    <row r="92" spans="9:9" x14ac:dyDescent="0.2">
      <c r="I92" s="3"/>
    </row>
    <row r="93" spans="9:9" x14ac:dyDescent="0.2">
      <c r="I93" s="3"/>
    </row>
    <row r="94" spans="9:9" x14ac:dyDescent="0.2">
      <c r="I94" s="3"/>
    </row>
    <row r="95" spans="9:9" x14ac:dyDescent="0.2">
      <c r="I95" s="3"/>
    </row>
    <row r="96" spans="9:9" x14ac:dyDescent="0.2">
      <c r="I96" s="3"/>
    </row>
  </sheetData>
  <conditionalFormatting sqref="I1:I1048576">
    <cfRule type="cellIs" dxfId="44" priority="7" operator="lessThan">
      <formula>2</formula>
    </cfRule>
  </conditionalFormatting>
  <conditionalFormatting sqref="I2:J36">
    <cfRule type="top10" dxfId="43" priority="5" percent="1" bottom="1" rank="10"/>
    <cfRule type="top10" dxfId="42" priority="6" percent="1" bottom="1" rank="10"/>
  </conditionalFormatting>
  <conditionalFormatting sqref="I2:I36">
    <cfRule type="top10" dxfId="41" priority="3" percent="1" bottom="1" rank="10"/>
    <cfRule type="top10" dxfId="40" priority="4" percent="1" bottom="1" rank="10"/>
  </conditionalFormatting>
  <conditionalFormatting sqref="K1:R1">
    <cfRule type="top10" dxfId="39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2" activeCellId="5" sqref="M12 M10 M8 M7 M3 M2"/>
    </sheetView>
  </sheetViews>
  <sheetFormatPr baseColWidth="10" defaultRowHeight="16" x14ac:dyDescent="0.2"/>
  <cols>
    <col min="13" max="13" width="52.33203125" customWidth="1"/>
  </cols>
  <sheetData>
    <row r="1" spans="1:18" x14ac:dyDescent="0.2">
      <c r="A1" s="2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s="3" customFormat="1" x14ac:dyDescent="0.2">
      <c r="A2" s="3">
        <v>1</v>
      </c>
      <c r="I2" s="28">
        <f>SUM(B2:H2)</f>
        <v>0</v>
      </c>
      <c r="J2" s="28">
        <f>SUM(B2:H2)/7</f>
        <v>0</v>
      </c>
      <c r="K2" s="3">
        <v>1</v>
      </c>
      <c r="L2" s="3">
        <v>1</v>
      </c>
      <c r="M2" s="44" t="s">
        <v>66</v>
      </c>
      <c r="N2" s="3">
        <v>1</v>
      </c>
      <c r="O2" s="3">
        <v>1</v>
      </c>
      <c r="P2" s="3">
        <v>11</v>
      </c>
    </row>
    <row r="3" spans="1:18" x14ac:dyDescent="0.2">
      <c r="A3">
        <v>2</v>
      </c>
      <c r="B3">
        <v>1</v>
      </c>
      <c r="C3">
        <v>2</v>
      </c>
      <c r="G3">
        <v>1</v>
      </c>
      <c r="I3" s="28">
        <f t="shared" ref="I3:I13" si="0">SUM(B3:H3)</f>
        <v>4</v>
      </c>
      <c r="J3" s="28">
        <f t="shared" ref="J3:J13" si="1">SUM(B3:H3)/7</f>
        <v>0.5714285714285714</v>
      </c>
      <c r="K3">
        <v>1</v>
      </c>
      <c r="L3">
        <v>2</v>
      </c>
      <c r="M3" s="44" t="s">
        <v>67</v>
      </c>
      <c r="N3">
        <v>1</v>
      </c>
      <c r="O3">
        <v>1</v>
      </c>
      <c r="P3">
        <v>15</v>
      </c>
      <c r="Q3">
        <v>1</v>
      </c>
    </row>
    <row r="4" spans="1:18" x14ac:dyDescent="0.2">
      <c r="A4">
        <v>3</v>
      </c>
      <c r="C4">
        <v>2</v>
      </c>
      <c r="D4">
        <v>1</v>
      </c>
      <c r="G4">
        <v>2</v>
      </c>
      <c r="H4">
        <v>1</v>
      </c>
      <c r="I4" s="28">
        <f t="shared" si="0"/>
        <v>6</v>
      </c>
      <c r="J4" s="28">
        <f t="shared" si="1"/>
        <v>0.8571428571428571</v>
      </c>
      <c r="K4">
        <v>1</v>
      </c>
      <c r="L4">
        <v>3</v>
      </c>
      <c r="M4" s="22" t="s">
        <v>68</v>
      </c>
      <c r="N4">
        <v>1</v>
      </c>
      <c r="O4">
        <v>1</v>
      </c>
      <c r="P4">
        <v>13</v>
      </c>
    </row>
    <row r="5" spans="1:18" s="36" customFormat="1" x14ac:dyDescent="0.2">
      <c r="A5" s="36">
        <v>4</v>
      </c>
      <c r="I5" s="32">
        <f t="shared" si="0"/>
        <v>0</v>
      </c>
      <c r="J5" s="28">
        <f t="shared" si="1"/>
        <v>0</v>
      </c>
      <c r="K5" s="36">
        <v>1</v>
      </c>
      <c r="L5" s="36" t="s">
        <v>78</v>
      </c>
      <c r="M5" s="37" t="s">
        <v>69</v>
      </c>
      <c r="N5" s="36">
        <v>2</v>
      </c>
      <c r="O5" s="36">
        <v>20</v>
      </c>
      <c r="P5" s="36">
        <v>10</v>
      </c>
      <c r="Q5" s="36">
        <v>1</v>
      </c>
    </row>
    <row r="6" spans="1:18" x14ac:dyDescent="0.2">
      <c r="A6">
        <v>5</v>
      </c>
      <c r="B6">
        <v>1</v>
      </c>
      <c r="C6">
        <v>1</v>
      </c>
      <c r="E6">
        <v>1</v>
      </c>
      <c r="F6">
        <v>1</v>
      </c>
      <c r="H6">
        <v>1</v>
      </c>
      <c r="I6" s="28">
        <f t="shared" si="0"/>
        <v>5</v>
      </c>
      <c r="J6" s="28">
        <f t="shared" si="1"/>
        <v>0.7142857142857143</v>
      </c>
      <c r="K6">
        <v>2</v>
      </c>
      <c r="L6">
        <v>1</v>
      </c>
      <c r="M6" s="22" t="s">
        <v>70</v>
      </c>
      <c r="N6">
        <v>1</v>
      </c>
      <c r="O6">
        <v>1</v>
      </c>
      <c r="P6">
        <v>12</v>
      </c>
      <c r="Q6">
        <v>1</v>
      </c>
    </row>
    <row r="7" spans="1:18" s="3" customFormat="1" x14ac:dyDescent="0.2">
      <c r="A7" s="3">
        <v>6</v>
      </c>
      <c r="B7" s="3">
        <v>1</v>
      </c>
      <c r="C7" s="3">
        <v>1</v>
      </c>
      <c r="D7" s="3">
        <v>1</v>
      </c>
      <c r="E7" s="3">
        <v>1</v>
      </c>
      <c r="G7" s="3">
        <v>1</v>
      </c>
      <c r="H7" s="3">
        <v>1</v>
      </c>
      <c r="I7" s="28">
        <f t="shared" si="0"/>
        <v>6</v>
      </c>
      <c r="J7" s="28">
        <f t="shared" si="1"/>
        <v>0.8571428571428571</v>
      </c>
      <c r="K7" s="3">
        <v>2</v>
      </c>
      <c r="L7" s="3">
        <v>2</v>
      </c>
      <c r="M7" s="44" t="s">
        <v>71</v>
      </c>
      <c r="N7" s="3">
        <v>1</v>
      </c>
      <c r="O7" s="3">
        <v>1</v>
      </c>
      <c r="P7" s="3">
        <v>13</v>
      </c>
      <c r="Q7" s="3">
        <v>1</v>
      </c>
    </row>
    <row r="8" spans="1:18" x14ac:dyDescent="0.2">
      <c r="A8">
        <v>7</v>
      </c>
      <c r="B8">
        <v>1</v>
      </c>
      <c r="D8">
        <v>2</v>
      </c>
      <c r="G8">
        <v>1</v>
      </c>
      <c r="H8">
        <v>1</v>
      </c>
      <c r="I8" s="28">
        <f t="shared" si="0"/>
        <v>5</v>
      </c>
      <c r="J8" s="28">
        <f t="shared" si="1"/>
        <v>0.7142857142857143</v>
      </c>
      <c r="K8">
        <v>2</v>
      </c>
      <c r="L8">
        <v>3</v>
      </c>
      <c r="M8" s="44" t="s">
        <v>72</v>
      </c>
      <c r="N8">
        <v>1</v>
      </c>
      <c r="O8">
        <v>1</v>
      </c>
      <c r="P8">
        <v>12</v>
      </c>
    </row>
    <row r="9" spans="1:18" s="15" customFormat="1" x14ac:dyDescent="0.2">
      <c r="A9" s="31">
        <v>8</v>
      </c>
      <c r="B9" s="15">
        <v>1</v>
      </c>
      <c r="C9" s="15">
        <v>1</v>
      </c>
      <c r="D9" s="15">
        <v>1</v>
      </c>
      <c r="H9" s="15">
        <v>1</v>
      </c>
      <c r="I9" s="32">
        <f t="shared" si="0"/>
        <v>4</v>
      </c>
      <c r="J9" s="28">
        <f t="shared" si="1"/>
        <v>0.5714285714285714</v>
      </c>
      <c r="K9" s="15">
        <v>2</v>
      </c>
      <c r="L9" s="15" t="s">
        <v>79</v>
      </c>
      <c r="M9" s="29" t="s">
        <v>73</v>
      </c>
      <c r="N9" s="15">
        <v>2</v>
      </c>
      <c r="O9" s="15">
        <v>20</v>
      </c>
      <c r="P9" s="15">
        <v>11</v>
      </c>
      <c r="Q9" s="15">
        <v>1</v>
      </c>
    </row>
    <row r="10" spans="1:18" x14ac:dyDescent="0.2">
      <c r="A10">
        <v>9</v>
      </c>
      <c r="C10">
        <v>1</v>
      </c>
      <c r="I10" s="28">
        <f t="shared" si="0"/>
        <v>1</v>
      </c>
      <c r="J10" s="28">
        <f t="shared" si="1"/>
        <v>0.14285714285714285</v>
      </c>
      <c r="K10">
        <v>3</v>
      </c>
      <c r="L10">
        <v>1</v>
      </c>
      <c r="M10" s="44" t="s">
        <v>74</v>
      </c>
      <c r="N10">
        <v>1</v>
      </c>
      <c r="O10">
        <v>1</v>
      </c>
      <c r="P10">
        <v>12</v>
      </c>
      <c r="Q10">
        <v>1</v>
      </c>
    </row>
    <row r="11" spans="1:18" x14ac:dyDescent="0.2">
      <c r="A11">
        <v>10</v>
      </c>
      <c r="B11">
        <v>2</v>
      </c>
      <c r="C11">
        <v>2</v>
      </c>
      <c r="D11">
        <v>2</v>
      </c>
      <c r="G11">
        <v>5</v>
      </c>
      <c r="H11">
        <v>2</v>
      </c>
      <c r="I11" s="28">
        <f t="shared" si="0"/>
        <v>13</v>
      </c>
      <c r="J11" s="28">
        <f t="shared" si="1"/>
        <v>1.8571428571428572</v>
      </c>
      <c r="K11">
        <v>3</v>
      </c>
      <c r="L11">
        <v>2</v>
      </c>
      <c r="M11" s="22" t="s">
        <v>75</v>
      </c>
      <c r="N11">
        <v>1</v>
      </c>
      <c r="O11">
        <v>1</v>
      </c>
      <c r="P11">
        <v>9</v>
      </c>
      <c r="Q11">
        <v>1</v>
      </c>
    </row>
    <row r="12" spans="1:18" s="3" customFormat="1" x14ac:dyDescent="0.2">
      <c r="A12" s="3">
        <v>11</v>
      </c>
      <c r="C12" s="3">
        <v>1</v>
      </c>
      <c r="D12" s="3">
        <v>2</v>
      </c>
      <c r="E12" s="3">
        <v>1</v>
      </c>
      <c r="G12" s="3">
        <v>1</v>
      </c>
      <c r="I12" s="28">
        <f t="shared" si="0"/>
        <v>5</v>
      </c>
      <c r="J12" s="28">
        <f t="shared" si="1"/>
        <v>0.7142857142857143</v>
      </c>
      <c r="K12" s="3">
        <v>3</v>
      </c>
      <c r="L12" s="3">
        <v>3</v>
      </c>
      <c r="M12" s="44" t="s">
        <v>76</v>
      </c>
      <c r="N12" s="3">
        <v>1</v>
      </c>
      <c r="O12" s="3">
        <v>1</v>
      </c>
      <c r="P12" s="3">
        <v>13</v>
      </c>
      <c r="Q12" s="3">
        <v>1</v>
      </c>
    </row>
    <row r="13" spans="1:18" x14ac:dyDescent="0.2">
      <c r="A13" s="1">
        <v>12</v>
      </c>
      <c r="B13">
        <v>1</v>
      </c>
      <c r="D13">
        <v>1</v>
      </c>
      <c r="I13" s="28">
        <f t="shared" si="0"/>
        <v>2</v>
      </c>
      <c r="J13" s="28">
        <f t="shared" si="1"/>
        <v>0.2857142857142857</v>
      </c>
      <c r="K13">
        <v>3</v>
      </c>
      <c r="L13" t="s">
        <v>80</v>
      </c>
      <c r="M13" s="22" t="s">
        <v>77</v>
      </c>
      <c r="N13">
        <v>2</v>
      </c>
      <c r="O13">
        <v>20</v>
      </c>
      <c r="P13">
        <v>12</v>
      </c>
      <c r="Q13">
        <v>1</v>
      </c>
    </row>
    <row r="14" spans="1:18" x14ac:dyDescent="0.2">
      <c r="I14" s="7"/>
      <c r="J14" s="7"/>
    </row>
    <row r="15" spans="1:18" x14ac:dyDescent="0.2">
      <c r="I15" s="7"/>
      <c r="J15" s="7"/>
      <c r="P15">
        <f>AVERAGE(P2:P13)</f>
        <v>11.916666666666666</v>
      </c>
    </row>
    <row r="16" spans="1:18" x14ac:dyDescent="0.2">
      <c r="A16" t="s">
        <v>256</v>
      </c>
      <c r="B16" t="s">
        <v>250</v>
      </c>
      <c r="C16" t="s">
        <v>251</v>
      </c>
      <c r="I16" s="7"/>
      <c r="J16" s="7"/>
    </row>
    <row r="17" spans="1:10" x14ac:dyDescent="0.2">
      <c r="A17">
        <v>1</v>
      </c>
      <c r="B17">
        <v>14</v>
      </c>
      <c r="C17">
        <v>21</v>
      </c>
      <c r="I17" s="7"/>
      <c r="J17" s="7"/>
    </row>
    <row r="18" spans="1:10" x14ac:dyDescent="0.2">
      <c r="A18">
        <v>2</v>
      </c>
      <c r="B18" t="s">
        <v>262</v>
      </c>
      <c r="C18" t="s">
        <v>257</v>
      </c>
      <c r="I18" s="7"/>
      <c r="J18" s="7"/>
    </row>
    <row r="19" spans="1:10" x14ac:dyDescent="0.2">
      <c r="A19">
        <v>3</v>
      </c>
      <c r="B19" t="s">
        <v>263</v>
      </c>
      <c r="C19" t="s">
        <v>261</v>
      </c>
      <c r="I19" s="7"/>
      <c r="J19" s="7"/>
    </row>
    <row r="20" spans="1:10" x14ac:dyDescent="0.2">
      <c r="I20" s="7"/>
      <c r="J20" s="7"/>
    </row>
    <row r="21" spans="1:10" x14ac:dyDescent="0.2">
      <c r="I21" s="7"/>
      <c r="J21" s="7"/>
    </row>
    <row r="22" spans="1:10" x14ac:dyDescent="0.2">
      <c r="I22" s="7"/>
      <c r="J22" s="7"/>
    </row>
    <row r="23" spans="1:10" x14ac:dyDescent="0.2">
      <c r="I23" s="7"/>
      <c r="J23" s="7"/>
    </row>
    <row r="24" spans="1:10" x14ac:dyDescent="0.2">
      <c r="I24" s="7"/>
      <c r="J24" s="7"/>
    </row>
    <row r="25" spans="1:10" x14ac:dyDescent="0.2">
      <c r="I25" s="7"/>
      <c r="J25" s="7"/>
    </row>
    <row r="26" spans="1:10" x14ac:dyDescent="0.2">
      <c r="I26" s="7"/>
      <c r="J26" s="7"/>
    </row>
    <row r="27" spans="1:10" x14ac:dyDescent="0.2">
      <c r="I27" s="7"/>
      <c r="J27" s="7"/>
    </row>
    <row r="28" spans="1:10" x14ac:dyDescent="0.2">
      <c r="I28" s="7"/>
      <c r="J28" s="7"/>
    </row>
    <row r="29" spans="1:10" x14ac:dyDescent="0.2">
      <c r="I29" s="7"/>
      <c r="J29" s="7"/>
    </row>
    <row r="30" spans="1:10" x14ac:dyDescent="0.2">
      <c r="I30" s="7"/>
      <c r="J30" s="7"/>
    </row>
    <row r="31" spans="1:10" x14ac:dyDescent="0.2">
      <c r="I31" s="7"/>
      <c r="J31" s="7"/>
    </row>
    <row r="32" spans="1:10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38" priority="6" operator="lessThan">
      <formula>2</formula>
    </cfRule>
  </conditionalFormatting>
  <conditionalFormatting sqref="I2:J13">
    <cfRule type="top10" dxfId="37" priority="5" percent="1" bottom="1" rank="10"/>
  </conditionalFormatting>
  <conditionalFormatting sqref="I2:I13">
    <cfRule type="top10" dxfId="36" priority="4" percent="1" bottom="1" rank="10"/>
  </conditionalFormatting>
  <conditionalFormatting sqref="J2:J13">
    <cfRule type="top10" dxfId="35" priority="3" percent="1" bottom="1" rank="10"/>
  </conditionalFormatting>
  <conditionalFormatting sqref="K1:R1">
    <cfRule type="top10" dxfId="34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opLeftCell="A43" workbookViewId="0">
      <selection activeCell="M72" activeCellId="10" sqref="M7 M12 M22 M23 M27 M32 M33 M34 M35 M40 M72"/>
    </sheetView>
  </sheetViews>
  <sheetFormatPr baseColWidth="10" defaultRowHeight="16" x14ac:dyDescent="0.2"/>
  <cols>
    <col min="13" max="13" width="41.6640625" customWidth="1"/>
    <col min="14" max="14" width="16.3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11</v>
      </c>
      <c r="J1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B2">
        <v>1</v>
      </c>
      <c r="C2">
        <v>1</v>
      </c>
      <c r="D2">
        <v>1</v>
      </c>
      <c r="E2">
        <v>1</v>
      </c>
      <c r="G2">
        <v>1</v>
      </c>
      <c r="I2">
        <f>SUM(B2:H2)</f>
        <v>5</v>
      </c>
      <c r="J2">
        <f>SUM(B2:H2)/7</f>
        <v>0.7142857142857143</v>
      </c>
      <c r="K2">
        <v>1</v>
      </c>
      <c r="M2" s="22" t="s">
        <v>91</v>
      </c>
    </row>
    <row r="3" spans="1:18" x14ac:dyDescent="0.2">
      <c r="A3">
        <v>2</v>
      </c>
      <c r="B3">
        <v>1</v>
      </c>
      <c r="C3">
        <v>2</v>
      </c>
      <c r="D3">
        <v>2</v>
      </c>
      <c r="E3">
        <v>1</v>
      </c>
      <c r="F3">
        <v>1</v>
      </c>
      <c r="G3">
        <v>1</v>
      </c>
      <c r="H3">
        <v>1</v>
      </c>
      <c r="I3">
        <f t="shared" ref="I3:I66" si="0">SUM(B3:H3)</f>
        <v>9</v>
      </c>
      <c r="J3">
        <f t="shared" ref="J3:J66" si="1">SUM(B3:H3)/7</f>
        <v>1.2857142857142858</v>
      </c>
      <c r="K3">
        <v>1</v>
      </c>
      <c r="M3" s="22" t="s">
        <v>92</v>
      </c>
    </row>
    <row r="4" spans="1:18" x14ac:dyDescent="0.2">
      <c r="A4">
        <v>3</v>
      </c>
      <c r="B4">
        <v>3</v>
      </c>
      <c r="C4">
        <v>2</v>
      </c>
      <c r="D4">
        <v>2</v>
      </c>
      <c r="E4">
        <v>1</v>
      </c>
      <c r="F4">
        <v>1</v>
      </c>
      <c r="G4">
        <v>1</v>
      </c>
      <c r="I4">
        <f t="shared" si="0"/>
        <v>10</v>
      </c>
      <c r="J4">
        <f t="shared" si="1"/>
        <v>1.4285714285714286</v>
      </c>
      <c r="K4">
        <v>1</v>
      </c>
      <c r="M4" s="22" t="s">
        <v>93</v>
      </c>
    </row>
    <row r="5" spans="1:18" x14ac:dyDescent="0.2">
      <c r="A5">
        <v>4</v>
      </c>
      <c r="B5">
        <v>3</v>
      </c>
      <c r="C5">
        <v>1</v>
      </c>
      <c r="D5">
        <v>1</v>
      </c>
      <c r="E5">
        <v>2</v>
      </c>
      <c r="G5">
        <v>2</v>
      </c>
      <c r="H5">
        <v>1</v>
      </c>
      <c r="I5">
        <f t="shared" si="0"/>
        <v>10</v>
      </c>
      <c r="J5">
        <f t="shared" si="1"/>
        <v>1.4285714285714286</v>
      </c>
      <c r="K5">
        <v>1</v>
      </c>
      <c r="M5" s="22" t="s">
        <v>94</v>
      </c>
    </row>
    <row r="6" spans="1:18" x14ac:dyDescent="0.2">
      <c r="A6" s="1">
        <v>5</v>
      </c>
      <c r="I6">
        <f t="shared" si="0"/>
        <v>0</v>
      </c>
      <c r="J6">
        <f t="shared" si="1"/>
        <v>0</v>
      </c>
      <c r="K6">
        <v>1</v>
      </c>
      <c r="M6" s="22" t="s">
        <v>95</v>
      </c>
    </row>
    <row r="7" spans="1:18" s="3" customFormat="1" x14ac:dyDescent="0.2">
      <c r="A7" s="3">
        <v>6</v>
      </c>
      <c r="I7" s="3">
        <f t="shared" si="0"/>
        <v>0</v>
      </c>
      <c r="J7" s="3">
        <f t="shared" si="1"/>
        <v>0</v>
      </c>
      <c r="K7" s="3">
        <v>1</v>
      </c>
      <c r="M7" s="44" t="s">
        <v>96</v>
      </c>
    </row>
    <row r="8" spans="1:18" x14ac:dyDescent="0.2">
      <c r="A8" s="1">
        <v>7</v>
      </c>
      <c r="I8">
        <f t="shared" si="0"/>
        <v>0</v>
      </c>
      <c r="J8">
        <f t="shared" si="1"/>
        <v>0</v>
      </c>
      <c r="K8">
        <v>1</v>
      </c>
      <c r="M8" s="22" t="s">
        <v>95</v>
      </c>
    </row>
    <row r="9" spans="1:18" x14ac:dyDescent="0.2">
      <c r="A9" s="1">
        <v>8</v>
      </c>
      <c r="I9">
        <f t="shared" si="0"/>
        <v>0</v>
      </c>
      <c r="J9">
        <f t="shared" si="1"/>
        <v>0</v>
      </c>
      <c r="K9">
        <v>1</v>
      </c>
      <c r="M9" s="22" t="s">
        <v>96</v>
      </c>
    </row>
    <row r="10" spans="1:18" x14ac:dyDescent="0.2">
      <c r="A10">
        <v>9</v>
      </c>
      <c r="B10">
        <v>3</v>
      </c>
      <c r="D10">
        <v>3</v>
      </c>
      <c r="E10">
        <v>2</v>
      </c>
      <c r="I10">
        <f t="shared" si="0"/>
        <v>8</v>
      </c>
      <c r="J10">
        <f t="shared" si="1"/>
        <v>1.1428571428571428</v>
      </c>
      <c r="K10">
        <v>1</v>
      </c>
      <c r="M10" s="22" t="s">
        <v>97</v>
      </c>
    </row>
    <row r="11" spans="1:18" x14ac:dyDescent="0.2">
      <c r="A11">
        <v>10</v>
      </c>
      <c r="B11">
        <v>5</v>
      </c>
      <c r="C11">
        <v>3</v>
      </c>
      <c r="D11">
        <v>5</v>
      </c>
      <c r="E11">
        <v>2</v>
      </c>
      <c r="F11">
        <v>2</v>
      </c>
      <c r="G11">
        <v>1</v>
      </c>
      <c r="H11">
        <v>1</v>
      </c>
      <c r="I11">
        <f t="shared" si="0"/>
        <v>19</v>
      </c>
      <c r="J11">
        <f t="shared" si="1"/>
        <v>2.7142857142857144</v>
      </c>
      <c r="K11">
        <v>1</v>
      </c>
      <c r="M11" s="22" t="s">
        <v>98</v>
      </c>
    </row>
    <row r="12" spans="1:18" s="3" customFormat="1" x14ac:dyDescent="0.2">
      <c r="A12" s="3">
        <v>11</v>
      </c>
      <c r="I12" s="3">
        <f t="shared" si="0"/>
        <v>0</v>
      </c>
      <c r="J12" s="3">
        <f t="shared" si="1"/>
        <v>0</v>
      </c>
      <c r="K12" s="3">
        <v>1</v>
      </c>
      <c r="M12" s="44" t="s">
        <v>99</v>
      </c>
    </row>
    <row r="13" spans="1:18" x14ac:dyDescent="0.2">
      <c r="A13">
        <v>12</v>
      </c>
      <c r="B13">
        <v>1</v>
      </c>
      <c r="C13">
        <v>1</v>
      </c>
      <c r="D13">
        <v>2</v>
      </c>
      <c r="E13">
        <v>1</v>
      </c>
      <c r="F13">
        <v>1</v>
      </c>
      <c r="G13">
        <v>1</v>
      </c>
      <c r="I13">
        <f t="shared" si="0"/>
        <v>7</v>
      </c>
      <c r="J13">
        <f t="shared" si="1"/>
        <v>1</v>
      </c>
      <c r="K13">
        <v>1</v>
      </c>
      <c r="M13" s="22" t="s">
        <v>100</v>
      </c>
    </row>
    <row r="14" spans="1:18" x14ac:dyDescent="0.2">
      <c r="A14" s="1">
        <v>13</v>
      </c>
      <c r="I14">
        <f t="shared" si="0"/>
        <v>0</v>
      </c>
      <c r="J14">
        <f t="shared" si="1"/>
        <v>0</v>
      </c>
      <c r="K14">
        <v>1</v>
      </c>
      <c r="M14" s="22" t="s">
        <v>95</v>
      </c>
    </row>
    <row r="15" spans="1:18" x14ac:dyDescent="0.2">
      <c r="A15" s="1">
        <v>14</v>
      </c>
      <c r="I15">
        <f t="shared" si="0"/>
        <v>0</v>
      </c>
      <c r="J15">
        <f t="shared" si="1"/>
        <v>0</v>
      </c>
      <c r="K15">
        <v>1</v>
      </c>
      <c r="M15" s="22" t="s">
        <v>96</v>
      </c>
    </row>
    <row r="16" spans="1:18" x14ac:dyDescent="0.2">
      <c r="A16" s="1">
        <v>15</v>
      </c>
      <c r="I16">
        <f t="shared" si="0"/>
        <v>0</v>
      </c>
      <c r="J16">
        <f t="shared" si="1"/>
        <v>0</v>
      </c>
      <c r="K16">
        <v>1</v>
      </c>
      <c r="M16" s="22" t="s">
        <v>95</v>
      </c>
    </row>
    <row r="17" spans="1:13" x14ac:dyDescent="0.2">
      <c r="A17" s="1">
        <v>16</v>
      </c>
      <c r="I17">
        <f t="shared" si="0"/>
        <v>0</v>
      </c>
      <c r="J17">
        <f t="shared" si="1"/>
        <v>0</v>
      </c>
      <c r="K17">
        <v>1</v>
      </c>
      <c r="M17" s="22" t="s">
        <v>96</v>
      </c>
    </row>
    <row r="18" spans="1:13" x14ac:dyDescent="0.2">
      <c r="A18">
        <v>17</v>
      </c>
      <c r="B18">
        <v>1</v>
      </c>
      <c r="D18">
        <v>4</v>
      </c>
      <c r="E18">
        <v>2</v>
      </c>
      <c r="G18">
        <v>2</v>
      </c>
      <c r="I18">
        <f t="shared" si="0"/>
        <v>9</v>
      </c>
      <c r="J18">
        <f t="shared" si="1"/>
        <v>1.2857142857142858</v>
      </c>
      <c r="K18">
        <v>1</v>
      </c>
      <c r="M18" s="22" t="s">
        <v>101</v>
      </c>
    </row>
    <row r="19" spans="1:13" s="11" customFormat="1" x14ac:dyDescent="0.2">
      <c r="A19" s="11">
        <v>18</v>
      </c>
      <c r="B19" s="11">
        <v>1</v>
      </c>
      <c r="C19" s="11">
        <v>5</v>
      </c>
      <c r="D19" s="11">
        <v>3</v>
      </c>
      <c r="E19" s="11">
        <v>5</v>
      </c>
      <c r="F19" s="11">
        <v>2</v>
      </c>
      <c r="G19" s="11">
        <v>1</v>
      </c>
      <c r="H19" s="11">
        <v>1</v>
      </c>
      <c r="I19" s="11">
        <f t="shared" si="0"/>
        <v>18</v>
      </c>
      <c r="J19">
        <f t="shared" si="1"/>
        <v>2.5714285714285716</v>
      </c>
      <c r="K19">
        <v>1</v>
      </c>
      <c r="M19" s="22" t="s">
        <v>102</v>
      </c>
    </row>
    <row r="20" spans="1:13" x14ac:dyDescent="0.2">
      <c r="A20">
        <v>19</v>
      </c>
      <c r="B20">
        <v>3</v>
      </c>
      <c r="C20">
        <v>5</v>
      </c>
      <c r="D20">
        <v>3</v>
      </c>
      <c r="E20">
        <v>5</v>
      </c>
      <c r="F20">
        <v>1</v>
      </c>
      <c r="G20">
        <v>1</v>
      </c>
      <c r="H20">
        <v>1</v>
      </c>
      <c r="I20">
        <f t="shared" si="0"/>
        <v>19</v>
      </c>
      <c r="J20">
        <f t="shared" si="1"/>
        <v>2.7142857142857144</v>
      </c>
      <c r="K20">
        <v>1</v>
      </c>
      <c r="M20" s="22" t="s">
        <v>103</v>
      </c>
    </row>
    <row r="21" spans="1:13" x14ac:dyDescent="0.2">
      <c r="A21">
        <v>20</v>
      </c>
      <c r="B21">
        <v>2</v>
      </c>
      <c r="C21">
        <v>2</v>
      </c>
      <c r="D21">
        <v>5</v>
      </c>
      <c r="E21">
        <v>1</v>
      </c>
      <c r="F21">
        <v>1</v>
      </c>
      <c r="G21">
        <v>1</v>
      </c>
      <c r="H21">
        <v>1</v>
      </c>
      <c r="I21">
        <f t="shared" si="0"/>
        <v>13</v>
      </c>
      <c r="J21">
        <f t="shared" si="1"/>
        <v>1.8571428571428572</v>
      </c>
      <c r="K21">
        <v>1</v>
      </c>
      <c r="M21" s="22" t="s">
        <v>104</v>
      </c>
    </row>
    <row r="22" spans="1:13" x14ac:dyDescent="0.2">
      <c r="A22">
        <v>21</v>
      </c>
      <c r="D22">
        <v>1</v>
      </c>
      <c r="E22">
        <v>5</v>
      </c>
      <c r="H22">
        <v>1</v>
      </c>
      <c r="I22">
        <f t="shared" si="0"/>
        <v>7</v>
      </c>
      <c r="J22">
        <f t="shared" si="1"/>
        <v>1</v>
      </c>
      <c r="K22">
        <v>1</v>
      </c>
      <c r="M22" s="44" t="s">
        <v>105</v>
      </c>
    </row>
    <row r="23" spans="1:13" x14ac:dyDescent="0.2">
      <c r="A23">
        <v>22</v>
      </c>
      <c r="I23">
        <f t="shared" si="0"/>
        <v>0</v>
      </c>
      <c r="J23">
        <f t="shared" si="1"/>
        <v>0</v>
      </c>
      <c r="K23">
        <v>1</v>
      </c>
      <c r="M23" s="44" t="s">
        <v>106</v>
      </c>
    </row>
    <row r="24" spans="1:13" x14ac:dyDescent="0.2">
      <c r="A24">
        <v>23</v>
      </c>
      <c r="B24">
        <v>2</v>
      </c>
      <c r="E24">
        <v>5</v>
      </c>
      <c r="F24">
        <v>1</v>
      </c>
      <c r="G24">
        <v>1</v>
      </c>
      <c r="I24">
        <f t="shared" si="0"/>
        <v>9</v>
      </c>
      <c r="J24">
        <f t="shared" si="1"/>
        <v>1.2857142857142858</v>
      </c>
      <c r="K24">
        <v>1</v>
      </c>
      <c r="M24" s="25" t="s">
        <v>107</v>
      </c>
    </row>
    <row r="25" spans="1:13" x14ac:dyDescent="0.2">
      <c r="A25">
        <v>24</v>
      </c>
      <c r="B25">
        <v>5</v>
      </c>
      <c r="C25">
        <v>3</v>
      </c>
      <c r="D25">
        <v>5</v>
      </c>
      <c r="E25">
        <v>1</v>
      </c>
      <c r="G25">
        <v>1</v>
      </c>
      <c r="H25">
        <v>2</v>
      </c>
      <c r="I25">
        <f t="shared" si="0"/>
        <v>17</v>
      </c>
      <c r="J25">
        <f t="shared" si="1"/>
        <v>2.4285714285714284</v>
      </c>
      <c r="K25">
        <v>1</v>
      </c>
      <c r="M25" s="22" t="s">
        <v>108</v>
      </c>
    </row>
    <row r="26" spans="1:13" s="15" customFormat="1" x14ac:dyDescent="0.2">
      <c r="A26" s="15">
        <v>25</v>
      </c>
      <c r="B26" s="15">
        <v>5</v>
      </c>
      <c r="D26" s="15">
        <v>3</v>
      </c>
      <c r="E26" s="15">
        <v>5</v>
      </c>
      <c r="G26" s="15">
        <v>1</v>
      </c>
      <c r="H26" s="15">
        <v>1</v>
      </c>
      <c r="I26" s="15">
        <f t="shared" si="0"/>
        <v>15</v>
      </c>
      <c r="J26">
        <f t="shared" si="1"/>
        <v>2.1428571428571428</v>
      </c>
      <c r="K26" s="15">
        <v>1</v>
      </c>
      <c r="M26" s="29" t="s">
        <v>109</v>
      </c>
    </row>
    <row r="27" spans="1:13" x14ac:dyDescent="0.2">
      <c r="A27">
        <v>26</v>
      </c>
      <c r="D27">
        <v>1</v>
      </c>
      <c r="I27">
        <f t="shared" si="0"/>
        <v>1</v>
      </c>
      <c r="J27">
        <f t="shared" si="1"/>
        <v>0.14285714285714285</v>
      </c>
      <c r="K27" s="21">
        <v>2</v>
      </c>
      <c r="M27" s="44" t="s">
        <v>110</v>
      </c>
    </row>
    <row r="28" spans="1:13" x14ac:dyDescent="0.2">
      <c r="A28" s="1">
        <v>27</v>
      </c>
      <c r="I28">
        <f t="shared" si="0"/>
        <v>0</v>
      </c>
      <c r="J28">
        <f t="shared" si="1"/>
        <v>0</v>
      </c>
      <c r="K28" s="21">
        <v>2</v>
      </c>
      <c r="M28" s="22" t="s">
        <v>95</v>
      </c>
    </row>
    <row r="29" spans="1:13" x14ac:dyDescent="0.2">
      <c r="A29" s="1">
        <v>28</v>
      </c>
      <c r="I29">
        <f t="shared" si="0"/>
        <v>0</v>
      </c>
      <c r="J29">
        <f t="shared" si="1"/>
        <v>0</v>
      </c>
      <c r="K29" s="21">
        <v>2</v>
      </c>
      <c r="M29" s="22" t="s">
        <v>96</v>
      </c>
    </row>
    <row r="30" spans="1:13" x14ac:dyDescent="0.2">
      <c r="A30" s="1">
        <v>29</v>
      </c>
      <c r="I30">
        <f t="shared" si="0"/>
        <v>0</v>
      </c>
      <c r="J30">
        <f t="shared" si="1"/>
        <v>0</v>
      </c>
      <c r="K30" s="21">
        <v>2</v>
      </c>
      <c r="M30" s="22" t="s">
        <v>95</v>
      </c>
    </row>
    <row r="31" spans="1:13" x14ac:dyDescent="0.2">
      <c r="A31" s="1">
        <v>30</v>
      </c>
      <c r="I31">
        <f t="shared" si="0"/>
        <v>0</v>
      </c>
      <c r="J31">
        <f t="shared" si="1"/>
        <v>0</v>
      </c>
      <c r="K31" s="21">
        <v>2</v>
      </c>
      <c r="M31" s="22" t="s">
        <v>96</v>
      </c>
    </row>
    <row r="32" spans="1:13" x14ac:dyDescent="0.2">
      <c r="A32">
        <v>31</v>
      </c>
      <c r="B32">
        <v>5</v>
      </c>
      <c r="G32">
        <v>1</v>
      </c>
      <c r="I32">
        <f t="shared" si="0"/>
        <v>6</v>
      </c>
      <c r="J32">
        <f t="shared" si="1"/>
        <v>0.8571428571428571</v>
      </c>
      <c r="K32" s="21">
        <v>2</v>
      </c>
      <c r="M32" s="44" t="s">
        <v>111</v>
      </c>
    </row>
    <row r="33" spans="1:13" x14ac:dyDescent="0.2">
      <c r="A33">
        <v>32</v>
      </c>
      <c r="B33">
        <v>1</v>
      </c>
      <c r="D33">
        <v>1</v>
      </c>
      <c r="E33">
        <v>1</v>
      </c>
      <c r="I33">
        <f t="shared" si="0"/>
        <v>3</v>
      </c>
      <c r="J33">
        <f t="shared" si="1"/>
        <v>0.42857142857142855</v>
      </c>
      <c r="K33" s="21">
        <v>2</v>
      </c>
      <c r="M33" s="44" t="s">
        <v>112</v>
      </c>
    </row>
    <row r="34" spans="1:13" s="3" customFormat="1" ht="17" x14ac:dyDescent="0.2">
      <c r="A34" s="3">
        <v>33</v>
      </c>
      <c r="B34" s="3">
        <v>1</v>
      </c>
      <c r="I34" s="3">
        <f t="shared" si="0"/>
        <v>1</v>
      </c>
      <c r="J34" s="3">
        <f t="shared" si="1"/>
        <v>0.14285714285714285</v>
      </c>
      <c r="K34" s="21">
        <v>2</v>
      </c>
      <c r="M34" s="44" t="s">
        <v>113</v>
      </c>
    </row>
    <row r="35" spans="1:13" x14ac:dyDescent="0.2">
      <c r="A35">
        <v>34</v>
      </c>
      <c r="B35">
        <v>3</v>
      </c>
      <c r="I35">
        <f t="shared" si="0"/>
        <v>3</v>
      </c>
      <c r="J35">
        <f t="shared" si="1"/>
        <v>0.42857142857142855</v>
      </c>
      <c r="K35" s="21">
        <v>2</v>
      </c>
      <c r="M35" s="44" t="s">
        <v>114</v>
      </c>
    </row>
    <row r="36" spans="1:13" x14ac:dyDescent="0.2">
      <c r="A36" s="1">
        <v>35</v>
      </c>
      <c r="I36">
        <f t="shared" si="0"/>
        <v>0</v>
      </c>
      <c r="J36">
        <f t="shared" si="1"/>
        <v>0</v>
      </c>
      <c r="K36" s="21">
        <v>2</v>
      </c>
      <c r="M36" s="22" t="s">
        <v>95</v>
      </c>
    </row>
    <row r="37" spans="1:13" x14ac:dyDescent="0.2">
      <c r="A37" s="1">
        <v>36</v>
      </c>
      <c r="I37">
        <f t="shared" si="0"/>
        <v>0</v>
      </c>
      <c r="J37">
        <f t="shared" si="1"/>
        <v>0</v>
      </c>
      <c r="K37" s="21">
        <v>2</v>
      </c>
      <c r="M37" s="22" t="s">
        <v>96</v>
      </c>
    </row>
    <row r="38" spans="1:13" x14ac:dyDescent="0.2">
      <c r="A38" s="1">
        <v>37</v>
      </c>
      <c r="I38">
        <f t="shared" si="0"/>
        <v>0</v>
      </c>
      <c r="J38">
        <f t="shared" si="1"/>
        <v>0</v>
      </c>
      <c r="K38" s="21">
        <v>2</v>
      </c>
      <c r="M38" s="22" t="s">
        <v>95</v>
      </c>
    </row>
    <row r="39" spans="1:13" x14ac:dyDescent="0.2">
      <c r="A39" s="1">
        <v>38</v>
      </c>
      <c r="I39">
        <f t="shared" si="0"/>
        <v>0</v>
      </c>
      <c r="J39">
        <f t="shared" si="1"/>
        <v>0</v>
      </c>
      <c r="K39" s="21">
        <v>2</v>
      </c>
      <c r="M39" s="22" t="s">
        <v>96</v>
      </c>
    </row>
    <row r="40" spans="1:13" x14ac:dyDescent="0.2">
      <c r="A40">
        <v>39</v>
      </c>
      <c r="B40">
        <v>1</v>
      </c>
      <c r="E40">
        <v>1</v>
      </c>
      <c r="G40" s="3">
        <v>1</v>
      </c>
      <c r="I40">
        <f t="shared" si="0"/>
        <v>3</v>
      </c>
      <c r="J40">
        <f t="shared" si="1"/>
        <v>0.42857142857142855</v>
      </c>
      <c r="K40" s="21">
        <v>2</v>
      </c>
      <c r="M40" s="44" t="s">
        <v>107</v>
      </c>
    </row>
    <row r="41" spans="1:13" x14ac:dyDescent="0.2">
      <c r="A41">
        <v>40</v>
      </c>
      <c r="B41">
        <v>5</v>
      </c>
      <c r="C41">
        <v>3</v>
      </c>
      <c r="D41">
        <v>5</v>
      </c>
      <c r="E41">
        <v>5</v>
      </c>
      <c r="G41" s="3"/>
      <c r="H41">
        <v>1</v>
      </c>
      <c r="I41">
        <f t="shared" si="0"/>
        <v>19</v>
      </c>
      <c r="J41">
        <f t="shared" si="1"/>
        <v>2.7142857142857144</v>
      </c>
      <c r="K41" s="21">
        <v>2</v>
      </c>
      <c r="M41" s="22" t="s">
        <v>108</v>
      </c>
    </row>
    <row r="42" spans="1:13" x14ac:dyDescent="0.2">
      <c r="A42">
        <v>41</v>
      </c>
      <c r="B42">
        <v>5</v>
      </c>
      <c r="D42">
        <v>3</v>
      </c>
      <c r="E42">
        <v>5</v>
      </c>
      <c r="G42" s="3"/>
      <c r="H42">
        <v>1</v>
      </c>
      <c r="I42">
        <f t="shared" si="0"/>
        <v>14</v>
      </c>
      <c r="J42">
        <f t="shared" si="1"/>
        <v>2</v>
      </c>
      <c r="K42" s="21">
        <v>2</v>
      </c>
      <c r="M42" s="22" t="s">
        <v>109</v>
      </c>
    </row>
    <row r="43" spans="1:13" x14ac:dyDescent="0.2">
      <c r="A43">
        <v>42</v>
      </c>
      <c r="G43" s="3"/>
      <c r="I43">
        <f t="shared" si="0"/>
        <v>0</v>
      </c>
      <c r="J43">
        <f t="shared" si="1"/>
        <v>0</v>
      </c>
      <c r="K43" s="21">
        <v>2</v>
      </c>
      <c r="M43" s="22" t="s">
        <v>110</v>
      </c>
    </row>
    <row r="44" spans="1:13" x14ac:dyDescent="0.2">
      <c r="A44" s="1">
        <v>43</v>
      </c>
      <c r="G44" s="3"/>
      <c r="I44">
        <f t="shared" si="0"/>
        <v>0</v>
      </c>
      <c r="J44">
        <f t="shared" si="1"/>
        <v>0</v>
      </c>
      <c r="K44" s="21">
        <v>2</v>
      </c>
      <c r="M44" s="22" t="s">
        <v>95</v>
      </c>
    </row>
    <row r="45" spans="1:13" x14ac:dyDescent="0.2">
      <c r="A45" s="1">
        <v>44</v>
      </c>
      <c r="G45" s="3"/>
      <c r="I45">
        <f t="shared" si="0"/>
        <v>0</v>
      </c>
      <c r="J45">
        <f t="shared" si="1"/>
        <v>0</v>
      </c>
      <c r="K45" s="21">
        <v>2</v>
      </c>
      <c r="M45" s="22" t="s">
        <v>96</v>
      </c>
    </row>
    <row r="46" spans="1:13" x14ac:dyDescent="0.2">
      <c r="A46" s="1">
        <v>45</v>
      </c>
      <c r="G46" s="3"/>
      <c r="I46">
        <f t="shared" si="0"/>
        <v>0</v>
      </c>
      <c r="J46">
        <f t="shared" si="1"/>
        <v>0</v>
      </c>
      <c r="K46" s="21">
        <v>2</v>
      </c>
      <c r="M46" s="22" t="s">
        <v>95</v>
      </c>
    </row>
    <row r="47" spans="1:13" x14ac:dyDescent="0.2">
      <c r="A47" s="1">
        <v>46</v>
      </c>
      <c r="G47" s="3"/>
      <c r="I47">
        <f t="shared" si="0"/>
        <v>0</v>
      </c>
      <c r="J47">
        <f t="shared" si="1"/>
        <v>0</v>
      </c>
      <c r="K47" s="21">
        <v>2</v>
      </c>
      <c r="M47" s="22" t="s">
        <v>96</v>
      </c>
    </row>
    <row r="48" spans="1:13" x14ac:dyDescent="0.2">
      <c r="A48">
        <v>47</v>
      </c>
      <c r="B48">
        <v>5</v>
      </c>
      <c r="G48" s="3"/>
      <c r="I48">
        <f t="shared" si="0"/>
        <v>5</v>
      </c>
      <c r="J48">
        <f t="shared" si="1"/>
        <v>0.7142857142857143</v>
      </c>
      <c r="K48" s="21">
        <v>2</v>
      </c>
      <c r="M48" s="22" t="s">
        <v>111</v>
      </c>
    </row>
    <row r="49" spans="1:13" x14ac:dyDescent="0.2">
      <c r="A49">
        <v>48</v>
      </c>
      <c r="B49">
        <v>1</v>
      </c>
      <c r="E49">
        <v>1</v>
      </c>
      <c r="G49" s="3"/>
      <c r="I49">
        <f t="shared" si="0"/>
        <v>2</v>
      </c>
      <c r="J49">
        <f t="shared" si="1"/>
        <v>0.2857142857142857</v>
      </c>
      <c r="K49" s="21">
        <v>2</v>
      </c>
      <c r="M49" s="22" t="s">
        <v>112</v>
      </c>
    </row>
    <row r="50" spans="1:13" ht="17" x14ac:dyDescent="0.2">
      <c r="A50">
        <v>49</v>
      </c>
      <c r="B50">
        <v>1</v>
      </c>
      <c r="G50" s="3"/>
      <c r="I50">
        <f t="shared" si="0"/>
        <v>1</v>
      </c>
      <c r="J50">
        <f t="shared" si="1"/>
        <v>0.14285714285714285</v>
      </c>
      <c r="K50" s="21">
        <v>2</v>
      </c>
      <c r="M50" s="22" t="s">
        <v>113</v>
      </c>
    </row>
    <row r="51" spans="1:13" x14ac:dyDescent="0.2">
      <c r="A51">
        <v>50</v>
      </c>
      <c r="B51">
        <v>3</v>
      </c>
      <c r="G51" s="3"/>
      <c r="I51">
        <f t="shared" si="0"/>
        <v>3</v>
      </c>
      <c r="J51">
        <f t="shared" si="1"/>
        <v>0.42857142857142855</v>
      </c>
      <c r="K51" s="21">
        <v>2</v>
      </c>
      <c r="M51" s="22" t="s">
        <v>114</v>
      </c>
    </row>
    <row r="52" spans="1:13" x14ac:dyDescent="0.2">
      <c r="A52" s="1">
        <v>51</v>
      </c>
      <c r="G52" s="3"/>
      <c r="I52">
        <f t="shared" si="0"/>
        <v>0</v>
      </c>
      <c r="J52">
        <f t="shared" si="1"/>
        <v>0</v>
      </c>
      <c r="K52" s="21">
        <v>2</v>
      </c>
      <c r="M52" s="22" t="s">
        <v>95</v>
      </c>
    </row>
    <row r="53" spans="1:13" s="15" customFormat="1" x14ac:dyDescent="0.2">
      <c r="A53" s="31">
        <v>52</v>
      </c>
      <c r="G53" s="36"/>
      <c r="I53" s="15">
        <f t="shared" si="0"/>
        <v>0</v>
      </c>
      <c r="J53">
        <f t="shared" si="1"/>
        <v>0</v>
      </c>
      <c r="K53" s="36">
        <v>2</v>
      </c>
      <c r="M53" s="29" t="s">
        <v>96</v>
      </c>
    </row>
    <row r="54" spans="1:13" x14ac:dyDescent="0.2">
      <c r="A54" s="1">
        <v>53</v>
      </c>
      <c r="G54" s="3"/>
      <c r="I54">
        <f t="shared" si="0"/>
        <v>0</v>
      </c>
      <c r="J54">
        <f>SUM(B54:H54)/7</f>
        <v>0</v>
      </c>
      <c r="K54" s="21">
        <v>3</v>
      </c>
      <c r="M54" s="22" t="s">
        <v>95</v>
      </c>
    </row>
    <row r="55" spans="1:13" x14ac:dyDescent="0.2">
      <c r="A55" s="1">
        <v>54</v>
      </c>
      <c r="G55" s="3"/>
      <c r="I55">
        <f t="shared" si="0"/>
        <v>0</v>
      </c>
      <c r="J55">
        <f t="shared" si="1"/>
        <v>0</v>
      </c>
      <c r="K55" s="21">
        <v>3</v>
      </c>
      <c r="M55" s="22" t="s">
        <v>96</v>
      </c>
    </row>
    <row r="56" spans="1:13" x14ac:dyDescent="0.2">
      <c r="A56">
        <v>55</v>
      </c>
      <c r="B56">
        <v>3</v>
      </c>
      <c r="G56" s="3"/>
      <c r="I56">
        <f t="shared" si="0"/>
        <v>3</v>
      </c>
      <c r="J56">
        <f t="shared" si="1"/>
        <v>0.42857142857142855</v>
      </c>
      <c r="K56" s="21">
        <v>3</v>
      </c>
      <c r="M56" s="22" t="s">
        <v>97</v>
      </c>
    </row>
    <row r="57" spans="1:13" x14ac:dyDescent="0.2">
      <c r="A57">
        <v>56</v>
      </c>
      <c r="B57">
        <v>5</v>
      </c>
      <c r="D57">
        <v>5</v>
      </c>
      <c r="E57">
        <v>2</v>
      </c>
      <c r="F57">
        <v>1</v>
      </c>
      <c r="G57" s="3"/>
      <c r="H57">
        <v>1</v>
      </c>
      <c r="I57">
        <f t="shared" si="0"/>
        <v>14</v>
      </c>
      <c r="J57">
        <f t="shared" si="1"/>
        <v>2</v>
      </c>
      <c r="K57" s="21">
        <v>3</v>
      </c>
      <c r="M57" s="22" t="s">
        <v>115</v>
      </c>
    </row>
    <row r="58" spans="1:13" x14ac:dyDescent="0.2">
      <c r="A58">
        <v>57</v>
      </c>
      <c r="G58" s="3"/>
      <c r="I58">
        <f t="shared" si="0"/>
        <v>0</v>
      </c>
      <c r="J58">
        <f t="shared" si="1"/>
        <v>0</v>
      </c>
      <c r="K58" s="21">
        <v>3</v>
      </c>
      <c r="M58" s="22" t="s">
        <v>99</v>
      </c>
    </row>
    <row r="59" spans="1:13" x14ac:dyDescent="0.2">
      <c r="A59">
        <v>58</v>
      </c>
      <c r="B59">
        <v>1</v>
      </c>
      <c r="C59">
        <v>1</v>
      </c>
      <c r="D59">
        <v>1</v>
      </c>
      <c r="E59">
        <v>1</v>
      </c>
      <c r="G59" s="3"/>
      <c r="I59">
        <f t="shared" si="0"/>
        <v>4</v>
      </c>
      <c r="J59">
        <f t="shared" si="1"/>
        <v>0.5714285714285714</v>
      </c>
      <c r="K59" s="21">
        <v>3</v>
      </c>
      <c r="M59" s="22" t="s">
        <v>100</v>
      </c>
    </row>
    <row r="60" spans="1:13" x14ac:dyDescent="0.2">
      <c r="A60" s="1">
        <v>59</v>
      </c>
      <c r="E60" t="s">
        <v>90</v>
      </c>
      <c r="G60" s="3"/>
      <c r="I60">
        <f t="shared" si="0"/>
        <v>0</v>
      </c>
      <c r="J60">
        <f t="shared" si="1"/>
        <v>0</v>
      </c>
      <c r="K60" s="21">
        <v>3</v>
      </c>
      <c r="M60" s="22" t="s">
        <v>95</v>
      </c>
    </row>
    <row r="61" spans="1:13" x14ac:dyDescent="0.2">
      <c r="A61" s="1">
        <v>60</v>
      </c>
      <c r="G61" s="3"/>
      <c r="I61">
        <f t="shared" si="0"/>
        <v>0</v>
      </c>
      <c r="J61">
        <f t="shared" si="1"/>
        <v>0</v>
      </c>
      <c r="K61" s="21">
        <v>3</v>
      </c>
      <c r="M61" s="22" t="s">
        <v>96</v>
      </c>
    </row>
    <row r="62" spans="1:13" x14ac:dyDescent="0.2">
      <c r="A62" s="1">
        <v>61</v>
      </c>
      <c r="G62" s="3"/>
      <c r="I62">
        <f t="shared" si="0"/>
        <v>0</v>
      </c>
      <c r="J62">
        <f t="shared" si="1"/>
        <v>0</v>
      </c>
      <c r="K62" s="21">
        <v>3</v>
      </c>
      <c r="M62" s="22" t="s">
        <v>95</v>
      </c>
    </row>
    <row r="63" spans="1:13" x14ac:dyDescent="0.2">
      <c r="A63" s="1">
        <v>62</v>
      </c>
      <c r="G63" s="3"/>
      <c r="I63">
        <f t="shared" si="0"/>
        <v>0</v>
      </c>
      <c r="J63">
        <f t="shared" si="1"/>
        <v>0</v>
      </c>
      <c r="K63" s="21">
        <v>3</v>
      </c>
      <c r="M63" s="22" t="s">
        <v>96</v>
      </c>
    </row>
    <row r="64" spans="1:13" x14ac:dyDescent="0.2">
      <c r="A64">
        <v>63</v>
      </c>
      <c r="B64">
        <v>2</v>
      </c>
      <c r="E64">
        <v>1</v>
      </c>
      <c r="F64">
        <v>1</v>
      </c>
      <c r="G64" s="3"/>
      <c r="I64">
        <f t="shared" si="0"/>
        <v>4</v>
      </c>
      <c r="J64">
        <f t="shared" si="1"/>
        <v>0.5714285714285714</v>
      </c>
      <c r="K64" s="21">
        <v>3</v>
      </c>
      <c r="M64" s="22" t="s">
        <v>107</v>
      </c>
    </row>
    <row r="65" spans="1:13" x14ac:dyDescent="0.2">
      <c r="A65">
        <v>64</v>
      </c>
      <c r="B65">
        <v>5</v>
      </c>
      <c r="D65">
        <v>5</v>
      </c>
      <c r="E65">
        <v>5</v>
      </c>
      <c r="F65">
        <v>5</v>
      </c>
      <c r="G65" s="3"/>
      <c r="I65">
        <f t="shared" si="0"/>
        <v>20</v>
      </c>
      <c r="J65">
        <f t="shared" si="1"/>
        <v>2.8571428571428572</v>
      </c>
      <c r="K65" s="21">
        <v>3</v>
      </c>
      <c r="M65" s="22" t="s">
        <v>108</v>
      </c>
    </row>
    <row r="66" spans="1:13" x14ac:dyDescent="0.2">
      <c r="A66">
        <v>65</v>
      </c>
      <c r="B66">
        <v>5</v>
      </c>
      <c r="D66">
        <v>3</v>
      </c>
      <c r="E66">
        <v>5</v>
      </c>
      <c r="F66">
        <v>5</v>
      </c>
      <c r="G66" s="3"/>
      <c r="H66">
        <v>1</v>
      </c>
      <c r="I66">
        <f t="shared" si="0"/>
        <v>19</v>
      </c>
      <c r="J66">
        <f t="shared" si="1"/>
        <v>2.7142857142857144</v>
      </c>
      <c r="K66" s="21">
        <v>3</v>
      </c>
      <c r="M66" s="22" t="s">
        <v>109</v>
      </c>
    </row>
    <row r="67" spans="1:13" x14ac:dyDescent="0.2">
      <c r="A67">
        <v>66</v>
      </c>
      <c r="F67">
        <v>2</v>
      </c>
      <c r="G67" s="3"/>
      <c r="I67">
        <f t="shared" ref="I67:I77" si="2">SUM(B67:H67)</f>
        <v>2</v>
      </c>
      <c r="J67">
        <f t="shared" ref="J67:J77" si="3">SUM(B67:H67)/7</f>
        <v>0.2857142857142857</v>
      </c>
      <c r="K67" s="21">
        <v>3</v>
      </c>
      <c r="M67" s="22" t="s">
        <v>110</v>
      </c>
    </row>
    <row r="68" spans="1:13" x14ac:dyDescent="0.2">
      <c r="A68" s="1">
        <v>67</v>
      </c>
      <c r="G68" s="3"/>
      <c r="I68">
        <f t="shared" si="2"/>
        <v>0</v>
      </c>
      <c r="J68">
        <f t="shared" si="3"/>
        <v>0</v>
      </c>
      <c r="K68" s="21">
        <v>3</v>
      </c>
      <c r="M68" s="22" t="s">
        <v>95</v>
      </c>
    </row>
    <row r="69" spans="1:13" x14ac:dyDescent="0.2">
      <c r="A69" s="1">
        <v>68</v>
      </c>
      <c r="G69" s="3"/>
      <c r="I69">
        <f t="shared" si="2"/>
        <v>0</v>
      </c>
      <c r="J69">
        <f t="shared" si="3"/>
        <v>0</v>
      </c>
      <c r="K69" s="21">
        <v>3</v>
      </c>
      <c r="M69" s="22" t="s">
        <v>96</v>
      </c>
    </row>
    <row r="70" spans="1:13" x14ac:dyDescent="0.2">
      <c r="A70" s="1">
        <v>69</v>
      </c>
      <c r="G70" s="3"/>
      <c r="I70">
        <f t="shared" si="2"/>
        <v>0</v>
      </c>
      <c r="J70">
        <f t="shared" si="3"/>
        <v>0</v>
      </c>
      <c r="K70" s="21">
        <v>3</v>
      </c>
      <c r="M70" s="22" t="s">
        <v>95</v>
      </c>
    </row>
    <row r="71" spans="1:13" x14ac:dyDescent="0.2">
      <c r="A71" s="1">
        <v>70</v>
      </c>
      <c r="G71" s="3"/>
      <c r="I71">
        <f t="shared" si="2"/>
        <v>0</v>
      </c>
      <c r="J71">
        <f t="shared" si="3"/>
        <v>0</v>
      </c>
      <c r="K71" s="21">
        <v>3</v>
      </c>
      <c r="M71" s="22" t="s">
        <v>96</v>
      </c>
    </row>
    <row r="72" spans="1:13" s="3" customFormat="1" x14ac:dyDescent="0.2">
      <c r="A72" s="3">
        <v>71</v>
      </c>
      <c r="B72" s="3">
        <v>1</v>
      </c>
      <c r="E72" s="3">
        <v>1</v>
      </c>
      <c r="I72" s="3">
        <f t="shared" si="2"/>
        <v>2</v>
      </c>
      <c r="J72" s="3">
        <f t="shared" si="3"/>
        <v>0.2857142857142857</v>
      </c>
      <c r="K72" s="21">
        <v>3</v>
      </c>
      <c r="M72" s="44" t="s">
        <v>116</v>
      </c>
    </row>
    <row r="73" spans="1:13" x14ac:dyDescent="0.2">
      <c r="A73">
        <v>72</v>
      </c>
      <c r="B73">
        <v>5</v>
      </c>
      <c r="C73">
        <v>3</v>
      </c>
      <c r="D73">
        <v>3</v>
      </c>
      <c r="E73">
        <v>1</v>
      </c>
      <c r="F73">
        <v>1</v>
      </c>
      <c r="G73" s="3"/>
      <c r="H73">
        <v>1</v>
      </c>
      <c r="I73">
        <f t="shared" si="2"/>
        <v>14</v>
      </c>
      <c r="J73">
        <f t="shared" si="3"/>
        <v>2</v>
      </c>
      <c r="K73" s="21">
        <v>3</v>
      </c>
      <c r="M73" s="22" t="s">
        <v>117</v>
      </c>
    </row>
    <row r="74" spans="1:13" x14ac:dyDescent="0.2">
      <c r="A74">
        <v>73</v>
      </c>
      <c r="B74">
        <v>4</v>
      </c>
      <c r="C74">
        <v>2</v>
      </c>
      <c r="D74">
        <v>5</v>
      </c>
      <c r="E74">
        <v>5</v>
      </c>
      <c r="F74">
        <v>1</v>
      </c>
      <c r="G74" s="3"/>
      <c r="H74">
        <v>1</v>
      </c>
      <c r="I74">
        <f t="shared" si="2"/>
        <v>18</v>
      </c>
      <c r="J74">
        <f t="shared" si="3"/>
        <v>2.5714285714285716</v>
      </c>
      <c r="K74" s="21">
        <v>3</v>
      </c>
      <c r="M74" s="22" t="s">
        <v>118</v>
      </c>
    </row>
    <row r="75" spans="1:13" x14ac:dyDescent="0.2">
      <c r="A75">
        <v>74</v>
      </c>
      <c r="B75">
        <v>2</v>
      </c>
      <c r="C75">
        <v>2</v>
      </c>
      <c r="D75">
        <v>4</v>
      </c>
      <c r="E75">
        <v>2</v>
      </c>
      <c r="F75">
        <v>1</v>
      </c>
      <c r="G75" s="3"/>
      <c r="H75">
        <v>1</v>
      </c>
      <c r="I75">
        <f t="shared" si="2"/>
        <v>12</v>
      </c>
      <c r="J75">
        <f t="shared" si="3"/>
        <v>1.7142857142857142</v>
      </c>
      <c r="K75" s="21">
        <v>3</v>
      </c>
      <c r="M75" s="22" t="s">
        <v>119</v>
      </c>
    </row>
    <row r="76" spans="1:13" x14ac:dyDescent="0.2">
      <c r="A76">
        <v>75</v>
      </c>
      <c r="B76">
        <v>3</v>
      </c>
      <c r="D76">
        <v>3</v>
      </c>
      <c r="E76">
        <v>2</v>
      </c>
      <c r="F76">
        <v>1</v>
      </c>
      <c r="G76" s="3"/>
      <c r="H76">
        <v>1</v>
      </c>
      <c r="I76">
        <f t="shared" si="2"/>
        <v>10</v>
      </c>
      <c r="J76">
        <f t="shared" si="3"/>
        <v>1.4285714285714286</v>
      </c>
      <c r="K76" s="21">
        <v>3</v>
      </c>
      <c r="M76" s="22" t="s">
        <v>120</v>
      </c>
    </row>
    <row r="77" spans="1:13" x14ac:dyDescent="0.2">
      <c r="A77">
        <v>76</v>
      </c>
      <c r="G77" s="3"/>
      <c r="I77">
        <f t="shared" si="2"/>
        <v>0</v>
      </c>
      <c r="J77">
        <f t="shared" si="3"/>
        <v>0</v>
      </c>
      <c r="K77" s="21">
        <v>3</v>
      </c>
      <c r="M77" s="22" t="s">
        <v>121</v>
      </c>
    </row>
    <row r="78" spans="1:13" x14ac:dyDescent="0.2">
      <c r="K78" s="21"/>
    </row>
    <row r="79" spans="1:13" x14ac:dyDescent="0.2">
      <c r="A79" t="s">
        <v>256</v>
      </c>
      <c r="B79" t="s">
        <v>250</v>
      </c>
      <c r="C79" t="s">
        <v>251</v>
      </c>
      <c r="K79" s="21"/>
    </row>
    <row r="80" spans="1:13" x14ac:dyDescent="0.2">
      <c r="A80">
        <v>1</v>
      </c>
      <c r="B80">
        <v>27</v>
      </c>
      <c r="C80">
        <v>34</v>
      </c>
      <c r="K80" s="21"/>
    </row>
    <row r="81" spans="1:11" x14ac:dyDescent="0.2">
      <c r="A81">
        <v>2</v>
      </c>
      <c r="B81" t="s">
        <v>265</v>
      </c>
      <c r="C81" t="s">
        <v>264</v>
      </c>
      <c r="K81" s="21"/>
    </row>
    <row r="82" spans="1:11" x14ac:dyDescent="0.2">
      <c r="A82">
        <v>3</v>
      </c>
      <c r="B82" t="s">
        <v>266</v>
      </c>
      <c r="C82" t="s">
        <v>267</v>
      </c>
      <c r="K82" s="21"/>
    </row>
    <row r="83" spans="1:11" x14ac:dyDescent="0.2">
      <c r="K83" s="21"/>
    </row>
  </sheetData>
  <conditionalFormatting sqref="I2:I77">
    <cfRule type="top10" dxfId="33" priority="3" percent="1" bottom="1" rank="10"/>
  </conditionalFormatting>
  <conditionalFormatting sqref="K1:R1">
    <cfRule type="top10" dxfId="32" priority="9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7" sqref="M17"/>
    </sheetView>
  </sheetViews>
  <sheetFormatPr baseColWidth="10" defaultRowHeight="16" x14ac:dyDescent="0.2"/>
  <cols>
    <col min="11" max="11" width="25.83203125" customWidth="1"/>
    <col min="13" max="13" width="73.3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F2" s="4"/>
      <c r="I2" s="7">
        <f>SUM(B2:H2)</f>
        <v>0</v>
      </c>
      <c r="J2" s="7">
        <f>SUM(B2:H2)/7</f>
        <v>0</v>
      </c>
      <c r="M2" s="44" t="s">
        <v>122</v>
      </c>
    </row>
    <row r="3" spans="1:18" x14ac:dyDescent="0.2">
      <c r="A3">
        <v>2</v>
      </c>
      <c r="B3">
        <v>1</v>
      </c>
      <c r="F3" s="4"/>
      <c r="H3">
        <v>1</v>
      </c>
      <c r="I3" s="7">
        <f t="shared" ref="I3:I36" si="0">SUM(B3:H3)</f>
        <v>2</v>
      </c>
      <c r="J3" s="7">
        <f t="shared" ref="J3:J36" si="1">SUM(B3:H3)/7</f>
        <v>0.2857142857142857</v>
      </c>
      <c r="M3" s="22" t="s">
        <v>123</v>
      </c>
    </row>
    <row r="4" spans="1:18" x14ac:dyDescent="0.2">
      <c r="A4">
        <v>3</v>
      </c>
      <c r="F4" s="4"/>
      <c r="I4" s="7">
        <f t="shared" si="0"/>
        <v>0</v>
      </c>
      <c r="J4" s="7">
        <f t="shared" si="1"/>
        <v>0</v>
      </c>
      <c r="M4" s="44" t="s">
        <v>124</v>
      </c>
    </row>
    <row r="5" spans="1:18" x14ac:dyDescent="0.2">
      <c r="A5">
        <v>4</v>
      </c>
      <c r="B5">
        <v>2</v>
      </c>
      <c r="C5">
        <v>1</v>
      </c>
      <c r="D5">
        <v>1</v>
      </c>
      <c r="F5" s="4"/>
      <c r="G5">
        <v>1</v>
      </c>
      <c r="I5" s="7">
        <f t="shared" si="0"/>
        <v>5</v>
      </c>
      <c r="J5" s="7">
        <f t="shared" si="1"/>
        <v>0.7142857142857143</v>
      </c>
      <c r="K5" s="5"/>
      <c r="M5" s="22" t="s">
        <v>125</v>
      </c>
    </row>
    <row r="6" spans="1:18" x14ac:dyDescent="0.2">
      <c r="A6">
        <v>5</v>
      </c>
      <c r="F6" s="4"/>
      <c r="I6" s="7">
        <f t="shared" si="0"/>
        <v>0</v>
      </c>
      <c r="J6" s="7">
        <f t="shared" si="1"/>
        <v>0</v>
      </c>
      <c r="M6" s="44" t="s">
        <v>126</v>
      </c>
    </row>
    <row r="7" spans="1:18" s="3" customFormat="1" x14ac:dyDescent="0.2">
      <c r="A7" s="3">
        <v>6</v>
      </c>
      <c r="I7" s="28">
        <f t="shared" si="0"/>
        <v>0</v>
      </c>
      <c r="J7" s="28">
        <f t="shared" si="1"/>
        <v>0</v>
      </c>
      <c r="M7" s="44" t="s">
        <v>127</v>
      </c>
    </row>
    <row r="8" spans="1:18" x14ac:dyDescent="0.2">
      <c r="A8">
        <v>7</v>
      </c>
      <c r="B8">
        <v>2</v>
      </c>
      <c r="F8" s="4"/>
      <c r="I8" s="7">
        <f t="shared" si="0"/>
        <v>2</v>
      </c>
      <c r="J8" s="7">
        <f t="shared" si="1"/>
        <v>0.2857142857142857</v>
      </c>
      <c r="M8" s="22" t="s">
        <v>128</v>
      </c>
    </row>
    <row r="9" spans="1:18" s="3" customFormat="1" x14ac:dyDescent="0.2">
      <c r="A9" s="3">
        <v>8</v>
      </c>
      <c r="I9" s="28">
        <f t="shared" si="0"/>
        <v>0</v>
      </c>
      <c r="J9" s="28">
        <f t="shared" si="1"/>
        <v>0</v>
      </c>
      <c r="M9" s="25" t="s">
        <v>129</v>
      </c>
    </row>
    <row r="10" spans="1:18" x14ac:dyDescent="0.2">
      <c r="A10">
        <v>9</v>
      </c>
      <c r="F10" s="4"/>
      <c r="I10" s="7">
        <f t="shared" si="0"/>
        <v>0</v>
      </c>
      <c r="J10" s="7">
        <f t="shared" si="1"/>
        <v>0</v>
      </c>
      <c r="M10" s="44" t="s">
        <v>130</v>
      </c>
    </row>
    <row r="11" spans="1:18" x14ac:dyDescent="0.2">
      <c r="A11">
        <v>10</v>
      </c>
      <c r="F11" s="4"/>
      <c r="I11" s="7">
        <f t="shared" si="0"/>
        <v>0</v>
      </c>
      <c r="J11" s="7">
        <f t="shared" si="1"/>
        <v>0</v>
      </c>
      <c r="M11" s="22" t="s">
        <v>129</v>
      </c>
    </row>
    <row r="12" spans="1:18" x14ac:dyDescent="0.2">
      <c r="A12">
        <v>11</v>
      </c>
      <c r="B12">
        <v>1</v>
      </c>
      <c r="F12" s="4"/>
      <c r="I12" s="7">
        <f t="shared" si="0"/>
        <v>1</v>
      </c>
      <c r="J12" s="7">
        <f t="shared" si="1"/>
        <v>0.14285714285714285</v>
      </c>
      <c r="M12" s="22" t="s">
        <v>131</v>
      </c>
    </row>
    <row r="13" spans="1:18" s="15" customFormat="1" x14ac:dyDescent="0.2">
      <c r="A13" s="15">
        <v>12</v>
      </c>
      <c r="F13" s="33"/>
      <c r="I13" s="30">
        <f t="shared" si="0"/>
        <v>0</v>
      </c>
      <c r="J13" s="7">
        <f t="shared" si="1"/>
        <v>0</v>
      </c>
      <c r="M13" s="45" t="s">
        <v>132</v>
      </c>
    </row>
    <row r="14" spans="1:18" x14ac:dyDescent="0.2">
      <c r="A14">
        <v>13</v>
      </c>
      <c r="F14" s="4"/>
      <c r="I14" s="7">
        <f t="shared" si="0"/>
        <v>0</v>
      </c>
      <c r="J14" s="7">
        <f t="shared" si="1"/>
        <v>0</v>
      </c>
      <c r="M14" s="44" t="s">
        <v>133</v>
      </c>
    </row>
    <row r="15" spans="1:18" x14ac:dyDescent="0.2">
      <c r="A15">
        <v>14</v>
      </c>
      <c r="F15" s="4"/>
      <c r="I15" s="7">
        <f t="shared" si="0"/>
        <v>0</v>
      </c>
      <c r="J15" s="7">
        <f t="shared" si="1"/>
        <v>0</v>
      </c>
      <c r="M15" s="22" t="s">
        <v>129</v>
      </c>
    </row>
    <row r="16" spans="1:18" x14ac:dyDescent="0.2">
      <c r="A16">
        <v>15</v>
      </c>
      <c r="F16" s="4"/>
      <c r="I16" s="7">
        <f t="shared" si="0"/>
        <v>0</v>
      </c>
      <c r="J16" s="7">
        <f t="shared" si="1"/>
        <v>0</v>
      </c>
      <c r="M16" s="22" t="s">
        <v>134</v>
      </c>
    </row>
    <row r="17" spans="1:13" x14ac:dyDescent="0.2">
      <c r="A17">
        <v>16</v>
      </c>
      <c r="F17" s="4"/>
      <c r="I17" s="7">
        <f t="shared" si="0"/>
        <v>0</v>
      </c>
      <c r="J17" s="7">
        <f t="shared" si="1"/>
        <v>0</v>
      </c>
      <c r="M17" s="44" t="s">
        <v>135</v>
      </c>
    </row>
    <row r="18" spans="1:13" s="3" customFormat="1" x14ac:dyDescent="0.2">
      <c r="A18" s="3">
        <v>17</v>
      </c>
      <c r="I18" s="28">
        <f t="shared" si="0"/>
        <v>0</v>
      </c>
      <c r="J18" s="28">
        <f t="shared" si="1"/>
        <v>0</v>
      </c>
      <c r="M18" s="44" t="s">
        <v>136</v>
      </c>
    </row>
    <row r="19" spans="1:13" x14ac:dyDescent="0.2">
      <c r="A19">
        <v>18</v>
      </c>
      <c r="F19" s="4"/>
      <c r="I19" s="7">
        <f t="shared" si="0"/>
        <v>0</v>
      </c>
      <c r="J19" s="7">
        <f t="shared" si="1"/>
        <v>0</v>
      </c>
      <c r="M19" s="22" t="s">
        <v>137</v>
      </c>
    </row>
    <row r="20" spans="1:13" x14ac:dyDescent="0.2">
      <c r="A20">
        <v>19</v>
      </c>
      <c r="E20">
        <v>1</v>
      </c>
      <c r="F20" s="4"/>
      <c r="I20" s="7">
        <f t="shared" si="0"/>
        <v>1</v>
      </c>
      <c r="J20" s="7">
        <f t="shared" si="1"/>
        <v>0.14285714285714285</v>
      </c>
      <c r="M20" s="22" t="s">
        <v>136</v>
      </c>
    </row>
    <row r="21" spans="1:13" x14ac:dyDescent="0.2">
      <c r="A21">
        <v>20</v>
      </c>
      <c r="F21" s="4"/>
      <c r="I21" s="7">
        <f t="shared" si="0"/>
        <v>0</v>
      </c>
      <c r="J21" s="7">
        <f t="shared" si="1"/>
        <v>0</v>
      </c>
      <c r="M21" s="22" t="s">
        <v>137</v>
      </c>
    </row>
    <row r="22" spans="1:13" x14ac:dyDescent="0.2">
      <c r="A22">
        <v>21</v>
      </c>
      <c r="B22">
        <v>1</v>
      </c>
      <c r="F22" s="4"/>
      <c r="I22" s="7">
        <f t="shared" si="0"/>
        <v>1</v>
      </c>
      <c r="J22" s="7">
        <f t="shared" si="1"/>
        <v>0.14285714285714285</v>
      </c>
      <c r="M22" s="22" t="s">
        <v>138</v>
      </c>
    </row>
    <row r="23" spans="1:13" x14ac:dyDescent="0.2">
      <c r="A23">
        <v>22</v>
      </c>
      <c r="F23" s="4"/>
      <c r="I23" s="7">
        <f t="shared" si="0"/>
        <v>0</v>
      </c>
      <c r="J23" s="7">
        <f t="shared" si="1"/>
        <v>0</v>
      </c>
      <c r="M23" s="22" t="s">
        <v>122</v>
      </c>
    </row>
    <row r="24" spans="1:13" x14ac:dyDescent="0.2">
      <c r="A24">
        <v>23</v>
      </c>
      <c r="F24" s="4"/>
      <c r="H24">
        <v>1</v>
      </c>
      <c r="I24" s="7">
        <f t="shared" si="0"/>
        <v>1</v>
      </c>
      <c r="J24" s="7">
        <f t="shared" si="1"/>
        <v>0.14285714285714285</v>
      </c>
      <c r="M24" s="22" t="s">
        <v>123</v>
      </c>
    </row>
    <row r="25" spans="1:13" s="15" customFormat="1" x14ac:dyDescent="0.2">
      <c r="A25" s="15">
        <v>24</v>
      </c>
      <c r="F25" s="33"/>
      <c r="I25" s="30">
        <f t="shared" si="0"/>
        <v>0</v>
      </c>
      <c r="J25" s="7">
        <f t="shared" si="1"/>
        <v>0</v>
      </c>
      <c r="M25" s="29" t="s">
        <v>124</v>
      </c>
    </row>
    <row r="26" spans="1:13" x14ac:dyDescent="0.2">
      <c r="A26">
        <v>25</v>
      </c>
      <c r="B26">
        <v>1</v>
      </c>
      <c r="C26">
        <v>1</v>
      </c>
      <c r="E26">
        <v>1</v>
      </c>
      <c r="F26" s="4"/>
      <c r="I26" s="7">
        <f t="shared" si="0"/>
        <v>3</v>
      </c>
      <c r="J26" s="7">
        <f t="shared" si="1"/>
        <v>0.42857142857142855</v>
      </c>
      <c r="M26" s="22" t="s">
        <v>125</v>
      </c>
    </row>
    <row r="27" spans="1:13" x14ac:dyDescent="0.2">
      <c r="A27">
        <v>26</v>
      </c>
      <c r="F27" s="4"/>
      <c r="I27" s="7">
        <f t="shared" si="0"/>
        <v>0</v>
      </c>
      <c r="J27" s="7">
        <f t="shared" si="1"/>
        <v>0</v>
      </c>
      <c r="M27" s="22" t="s">
        <v>129</v>
      </c>
    </row>
    <row r="28" spans="1:13" x14ac:dyDescent="0.2">
      <c r="A28">
        <v>27</v>
      </c>
      <c r="F28" s="4"/>
      <c r="I28" s="7">
        <f t="shared" si="0"/>
        <v>0</v>
      </c>
      <c r="J28" s="7">
        <f t="shared" si="1"/>
        <v>0</v>
      </c>
      <c r="M28" s="22" t="s">
        <v>127</v>
      </c>
    </row>
    <row r="29" spans="1:13" s="3" customFormat="1" x14ac:dyDescent="0.2">
      <c r="A29" s="3">
        <v>28</v>
      </c>
      <c r="I29" s="28">
        <f t="shared" si="0"/>
        <v>0</v>
      </c>
      <c r="J29" s="28">
        <f t="shared" si="1"/>
        <v>0</v>
      </c>
      <c r="M29" s="44" t="s">
        <v>128</v>
      </c>
    </row>
    <row r="30" spans="1:13" x14ac:dyDescent="0.2">
      <c r="A30">
        <v>29</v>
      </c>
      <c r="F30" s="4"/>
      <c r="I30" s="7">
        <f t="shared" si="0"/>
        <v>0</v>
      </c>
      <c r="J30" s="7">
        <f t="shared" si="1"/>
        <v>0</v>
      </c>
      <c r="M30" s="22" t="s">
        <v>129</v>
      </c>
    </row>
    <row r="31" spans="1:13" x14ac:dyDescent="0.2">
      <c r="A31">
        <v>30</v>
      </c>
      <c r="F31" s="4"/>
      <c r="I31" s="7">
        <f t="shared" si="0"/>
        <v>0</v>
      </c>
      <c r="J31" s="7">
        <f t="shared" si="1"/>
        <v>0</v>
      </c>
      <c r="M31" s="22" t="s">
        <v>139</v>
      </c>
    </row>
    <row r="32" spans="1:13" x14ac:dyDescent="0.2">
      <c r="A32">
        <v>31</v>
      </c>
      <c r="F32" s="4"/>
      <c r="I32" s="7">
        <f t="shared" si="0"/>
        <v>0</v>
      </c>
      <c r="J32" s="7">
        <f t="shared" si="1"/>
        <v>0</v>
      </c>
      <c r="M32" s="22" t="s">
        <v>140</v>
      </c>
    </row>
    <row r="33" spans="1:13" x14ac:dyDescent="0.2">
      <c r="A33">
        <v>32</v>
      </c>
      <c r="F33" s="4"/>
      <c r="I33" s="7">
        <f t="shared" si="0"/>
        <v>0</v>
      </c>
      <c r="J33" s="7">
        <f t="shared" si="1"/>
        <v>0</v>
      </c>
      <c r="M33" s="22" t="s">
        <v>139</v>
      </c>
    </row>
    <row r="34" spans="1:13" x14ac:dyDescent="0.2">
      <c r="A34">
        <v>33</v>
      </c>
      <c r="F34" s="4"/>
      <c r="I34" s="7">
        <f t="shared" si="0"/>
        <v>0</v>
      </c>
      <c r="J34" s="7">
        <f t="shared" si="1"/>
        <v>0</v>
      </c>
      <c r="M34" s="22" t="s">
        <v>141</v>
      </c>
    </row>
    <row r="35" spans="1:13" x14ac:dyDescent="0.2">
      <c r="A35">
        <v>34</v>
      </c>
      <c r="F35" s="4"/>
      <c r="I35" s="7">
        <f t="shared" si="0"/>
        <v>0</v>
      </c>
      <c r="J35" s="7">
        <f t="shared" si="1"/>
        <v>0</v>
      </c>
      <c r="M35" s="22" t="s">
        <v>142</v>
      </c>
    </row>
    <row r="36" spans="1:13" x14ac:dyDescent="0.2">
      <c r="A36">
        <v>35</v>
      </c>
      <c r="F36" s="4"/>
      <c r="I36" s="7">
        <f t="shared" si="0"/>
        <v>0</v>
      </c>
      <c r="J36" s="7">
        <f t="shared" si="1"/>
        <v>0</v>
      </c>
      <c r="M36" s="22" t="s">
        <v>143</v>
      </c>
    </row>
    <row r="37" spans="1:13" x14ac:dyDescent="0.2">
      <c r="I37" s="7"/>
      <c r="J37" s="7"/>
    </row>
    <row r="38" spans="1:13" x14ac:dyDescent="0.2">
      <c r="I38" s="7"/>
      <c r="J38" s="7"/>
    </row>
    <row r="39" spans="1:13" x14ac:dyDescent="0.2">
      <c r="I39" s="7"/>
      <c r="J39" s="7"/>
    </row>
    <row r="40" spans="1:13" x14ac:dyDescent="0.2">
      <c r="I40" s="7"/>
      <c r="J40" s="7"/>
    </row>
    <row r="41" spans="1:13" x14ac:dyDescent="0.2">
      <c r="I41" s="7"/>
      <c r="J41" s="7"/>
    </row>
    <row r="42" spans="1:13" x14ac:dyDescent="0.2">
      <c r="I42" s="7"/>
      <c r="J42" s="7"/>
    </row>
    <row r="43" spans="1:13" x14ac:dyDescent="0.2">
      <c r="I43" s="7"/>
      <c r="J43" s="7"/>
    </row>
    <row r="44" spans="1:13" x14ac:dyDescent="0.2">
      <c r="I44" s="7"/>
      <c r="J44" s="7"/>
    </row>
    <row r="45" spans="1:13" x14ac:dyDescent="0.2">
      <c r="I45" s="7"/>
      <c r="J45" s="7"/>
    </row>
    <row r="46" spans="1:13" x14ac:dyDescent="0.2">
      <c r="I46" s="7"/>
      <c r="J46" s="7"/>
    </row>
    <row r="47" spans="1:13" x14ac:dyDescent="0.2">
      <c r="I47" s="7"/>
      <c r="J47" s="7"/>
    </row>
    <row r="48" spans="1:13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31" priority="5" operator="lessThan">
      <formula>2</formula>
    </cfRule>
  </conditionalFormatting>
  <conditionalFormatting sqref="I2:I36">
    <cfRule type="top10" dxfId="30" priority="4" percent="1" bottom="1" rank="10"/>
  </conditionalFormatting>
  <conditionalFormatting sqref="J2:J36">
    <cfRule type="top10" dxfId="29" priority="3" percent="1" bottom="1" rank="10"/>
  </conditionalFormatting>
  <conditionalFormatting sqref="K1:R1">
    <cfRule type="top10" dxfId="28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J2" sqref="J2"/>
    </sheetView>
  </sheetViews>
  <sheetFormatPr baseColWidth="10" defaultRowHeight="16" x14ac:dyDescent="0.2"/>
  <cols>
    <col min="13" max="13" width="56.33203125" customWidth="1"/>
  </cols>
  <sheetData>
    <row r="1" spans="1:18" x14ac:dyDescent="0.2">
      <c r="A1" t="s">
        <v>4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I2" s="7">
        <f>SUM(B2:H2)</f>
        <v>0</v>
      </c>
      <c r="J2" s="7">
        <f>SUM(B2:H2)/7</f>
        <v>0</v>
      </c>
      <c r="M2" s="44" t="s">
        <v>144</v>
      </c>
    </row>
    <row r="3" spans="1:18" x14ac:dyDescent="0.2">
      <c r="A3">
        <v>2</v>
      </c>
      <c r="H3">
        <v>1</v>
      </c>
      <c r="I3" s="7">
        <f t="shared" ref="I3:I26" si="0">SUM(B3:H3)</f>
        <v>1</v>
      </c>
      <c r="J3" s="7">
        <f t="shared" ref="J3:J26" si="1">SUM(B3:H3)/7</f>
        <v>0.14285714285714285</v>
      </c>
      <c r="M3" s="44" t="s">
        <v>145</v>
      </c>
    </row>
    <row r="4" spans="1:18" x14ac:dyDescent="0.2">
      <c r="A4">
        <v>3</v>
      </c>
      <c r="C4">
        <v>1</v>
      </c>
      <c r="H4">
        <v>1</v>
      </c>
      <c r="I4" s="7">
        <f t="shared" si="0"/>
        <v>2</v>
      </c>
      <c r="J4" s="7">
        <f t="shared" si="1"/>
        <v>0.2857142857142857</v>
      </c>
      <c r="M4" s="44" t="s">
        <v>146</v>
      </c>
    </row>
    <row r="5" spans="1:18" s="3" customFormat="1" x14ac:dyDescent="0.2">
      <c r="A5" s="3">
        <v>4</v>
      </c>
      <c r="I5" s="28">
        <f t="shared" si="0"/>
        <v>0</v>
      </c>
      <c r="J5" s="7">
        <f t="shared" si="1"/>
        <v>0</v>
      </c>
      <c r="M5" s="44" t="s">
        <v>147</v>
      </c>
    </row>
    <row r="6" spans="1:18" x14ac:dyDescent="0.2">
      <c r="A6">
        <v>5</v>
      </c>
      <c r="I6" s="7">
        <f t="shared" si="0"/>
        <v>0</v>
      </c>
      <c r="J6" s="7">
        <f t="shared" si="1"/>
        <v>0</v>
      </c>
      <c r="M6" s="22" t="s">
        <v>144</v>
      </c>
    </row>
    <row r="7" spans="1:18" x14ac:dyDescent="0.2">
      <c r="A7">
        <v>6</v>
      </c>
      <c r="H7">
        <v>1</v>
      </c>
      <c r="I7" s="7">
        <f t="shared" si="0"/>
        <v>1</v>
      </c>
      <c r="J7" s="7">
        <f t="shared" si="1"/>
        <v>0.14285714285714285</v>
      </c>
      <c r="M7" s="22" t="s">
        <v>145</v>
      </c>
    </row>
    <row r="8" spans="1:18" s="3" customFormat="1" x14ac:dyDescent="0.2">
      <c r="A8" s="3">
        <v>7</v>
      </c>
      <c r="B8" s="3">
        <v>1</v>
      </c>
      <c r="I8" s="28">
        <f t="shared" si="0"/>
        <v>1</v>
      </c>
      <c r="J8" s="7">
        <f t="shared" si="1"/>
        <v>0.14285714285714285</v>
      </c>
      <c r="M8" s="25" t="s">
        <v>146</v>
      </c>
    </row>
    <row r="9" spans="1:18" s="15" customFormat="1" x14ac:dyDescent="0.2">
      <c r="A9" s="15">
        <v>8</v>
      </c>
      <c r="I9" s="30">
        <f t="shared" si="0"/>
        <v>0</v>
      </c>
      <c r="J9" s="7">
        <f t="shared" si="1"/>
        <v>0</v>
      </c>
      <c r="M9" s="29" t="s">
        <v>147</v>
      </c>
    </row>
    <row r="10" spans="1:18" x14ac:dyDescent="0.2">
      <c r="A10">
        <v>9</v>
      </c>
      <c r="I10" s="7">
        <f t="shared" si="0"/>
        <v>0</v>
      </c>
      <c r="J10" s="7">
        <f t="shared" si="1"/>
        <v>0</v>
      </c>
      <c r="M10" s="22" t="s">
        <v>148</v>
      </c>
    </row>
    <row r="11" spans="1:18" x14ac:dyDescent="0.2">
      <c r="A11">
        <v>10</v>
      </c>
      <c r="B11">
        <v>1</v>
      </c>
      <c r="C11">
        <v>1</v>
      </c>
      <c r="G11">
        <v>1</v>
      </c>
      <c r="I11" s="7">
        <f t="shared" si="0"/>
        <v>3</v>
      </c>
      <c r="J11" s="7">
        <f t="shared" si="1"/>
        <v>0.42857142857142855</v>
      </c>
      <c r="M11" s="22" t="s">
        <v>149</v>
      </c>
    </row>
    <row r="12" spans="1:18" x14ac:dyDescent="0.2">
      <c r="A12">
        <v>11</v>
      </c>
      <c r="B12">
        <v>1</v>
      </c>
      <c r="C12">
        <v>1</v>
      </c>
      <c r="I12" s="7">
        <f t="shared" si="0"/>
        <v>2</v>
      </c>
      <c r="J12" s="7">
        <f t="shared" si="1"/>
        <v>0.2857142857142857</v>
      </c>
      <c r="M12" s="22" t="s">
        <v>150</v>
      </c>
    </row>
    <row r="13" spans="1:18" x14ac:dyDescent="0.2">
      <c r="A13">
        <v>12</v>
      </c>
      <c r="B13">
        <v>1</v>
      </c>
      <c r="C13">
        <v>1</v>
      </c>
      <c r="G13">
        <v>1</v>
      </c>
      <c r="I13" s="7">
        <f t="shared" si="0"/>
        <v>3</v>
      </c>
      <c r="J13" s="7">
        <f t="shared" si="1"/>
        <v>0.42857142857142855</v>
      </c>
      <c r="M13" s="22" t="s">
        <v>151</v>
      </c>
    </row>
    <row r="14" spans="1:18" s="3" customFormat="1" x14ac:dyDescent="0.2">
      <c r="A14" s="3">
        <v>13</v>
      </c>
      <c r="E14" s="3">
        <v>1</v>
      </c>
      <c r="I14" s="28">
        <f t="shared" si="0"/>
        <v>1</v>
      </c>
      <c r="J14" s="7">
        <f t="shared" si="1"/>
        <v>0.14285714285714285</v>
      </c>
      <c r="M14" s="44" t="s">
        <v>152</v>
      </c>
    </row>
    <row r="15" spans="1:18" x14ac:dyDescent="0.2">
      <c r="A15">
        <v>14</v>
      </c>
      <c r="B15">
        <v>1</v>
      </c>
      <c r="C15">
        <v>1</v>
      </c>
      <c r="D15">
        <v>2</v>
      </c>
      <c r="F15">
        <v>1</v>
      </c>
      <c r="G15">
        <v>2</v>
      </c>
      <c r="H15">
        <v>2</v>
      </c>
      <c r="I15" s="7">
        <f t="shared" si="0"/>
        <v>9</v>
      </c>
      <c r="J15" s="7">
        <f t="shared" si="1"/>
        <v>1.2857142857142858</v>
      </c>
      <c r="M15" s="22" t="s">
        <v>153</v>
      </c>
    </row>
    <row r="16" spans="1:18" x14ac:dyDescent="0.2">
      <c r="A16">
        <v>15</v>
      </c>
      <c r="B16">
        <v>1</v>
      </c>
      <c r="C16">
        <v>1</v>
      </c>
      <c r="E16">
        <v>1</v>
      </c>
      <c r="F16">
        <v>1</v>
      </c>
      <c r="G16">
        <v>1</v>
      </c>
      <c r="H16">
        <v>1</v>
      </c>
      <c r="I16" s="7">
        <f t="shared" si="0"/>
        <v>6</v>
      </c>
      <c r="J16" s="7">
        <f t="shared" si="1"/>
        <v>0.8571428571428571</v>
      </c>
      <c r="M16" s="44" t="s">
        <v>154</v>
      </c>
    </row>
    <row r="17" spans="1:13" x14ac:dyDescent="0.2">
      <c r="A17">
        <v>16</v>
      </c>
      <c r="I17" s="7">
        <f t="shared" si="0"/>
        <v>0</v>
      </c>
      <c r="J17" s="7">
        <f t="shared" si="1"/>
        <v>0</v>
      </c>
      <c r="M17" s="22" t="s">
        <v>147</v>
      </c>
    </row>
    <row r="18" spans="1:13" s="15" customFormat="1" x14ac:dyDescent="0.2">
      <c r="A18" s="15">
        <v>17</v>
      </c>
      <c r="C18" s="15">
        <v>1</v>
      </c>
      <c r="E18" s="15">
        <v>1</v>
      </c>
      <c r="I18" s="30">
        <f t="shared" si="0"/>
        <v>2</v>
      </c>
      <c r="J18" s="7">
        <f t="shared" si="1"/>
        <v>0.2857142857142857</v>
      </c>
      <c r="M18" s="45" t="s">
        <v>155</v>
      </c>
    </row>
    <row r="19" spans="1:13" x14ac:dyDescent="0.2">
      <c r="A19">
        <v>18</v>
      </c>
      <c r="G19">
        <v>1</v>
      </c>
      <c r="H19">
        <v>1</v>
      </c>
      <c r="I19" s="7">
        <f t="shared" si="0"/>
        <v>2</v>
      </c>
      <c r="J19" s="7">
        <f t="shared" si="1"/>
        <v>0.2857142857142857</v>
      </c>
      <c r="M19" s="44" t="s">
        <v>156</v>
      </c>
    </row>
    <row r="20" spans="1:13" s="3" customFormat="1" x14ac:dyDescent="0.2">
      <c r="A20" s="3">
        <v>19</v>
      </c>
      <c r="B20" s="3">
        <v>1</v>
      </c>
      <c r="C20" s="3">
        <v>1</v>
      </c>
      <c r="G20" s="3">
        <v>1</v>
      </c>
      <c r="I20" s="28">
        <f t="shared" si="0"/>
        <v>3</v>
      </c>
      <c r="J20" s="7">
        <f t="shared" si="1"/>
        <v>0.42857142857142855</v>
      </c>
      <c r="M20" s="44" t="s">
        <v>157</v>
      </c>
    </row>
    <row r="21" spans="1:13" x14ac:dyDescent="0.2">
      <c r="A21">
        <v>20</v>
      </c>
      <c r="I21" s="7">
        <f t="shared" si="0"/>
        <v>0</v>
      </c>
      <c r="J21" s="7">
        <f t="shared" si="1"/>
        <v>0</v>
      </c>
      <c r="M21" s="22" t="s">
        <v>147</v>
      </c>
    </row>
    <row r="22" spans="1:13" x14ac:dyDescent="0.2">
      <c r="A22">
        <v>21</v>
      </c>
      <c r="I22" s="7">
        <f t="shared" si="0"/>
        <v>0</v>
      </c>
      <c r="J22" s="7">
        <f t="shared" si="1"/>
        <v>0</v>
      </c>
      <c r="M22" s="22" t="s">
        <v>158</v>
      </c>
    </row>
    <row r="23" spans="1:13" x14ac:dyDescent="0.2">
      <c r="A23">
        <v>22</v>
      </c>
      <c r="B23">
        <v>1</v>
      </c>
      <c r="C23">
        <v>1</v>
      </c>
      <c r="G23">
        <v>1</v>
      </c>
      <c r="I23" s="7">
        <f t="shared" si="0"/>
        <v>3</v>
      </c>
      <c r="J23" s="7">
        <f t="shared" si="1"/>
        <v>0.42857142857142855</v>
      </c>
      <c r="M23" s="22" t="s">
        <v>149</v>
      </c>
    </row>
    <row r="24" spans="1:13" x14ac:dyDescent="0.2">
      <c r="A24">
        <v>23</v>
      </c>
      <c r="B24">
        <v>1</v>
      </c>
      <c r="C24">
        <v>1</v>
      </c>
      <c r="I24" s="7">
        <f t="shared" si="0"/>
        <v>2</v>
      </c>
      <c r="J24" s="7">
        <f t="shared" si="1"/>
        <v>0.2857142857142857</v>
      </c>
      <c r="M24" s="22" t="s">
        <v>150</v>
      </c>
    </row>
    <row r="25" spans="1:13" x14ac:dyDescent="0.2">
      <c r="A25">
        <v>24</v>
      </c>
      <c r="B25">
        <v>1</v>
      </c>
      <c r="C25">
        <v>1</v>
      </c>
      <c r="G25">
        <v>1</v>
      </c>
      <c r="I25" s="7">
        <f t="shared" si="0"/>
        <v>3</v>
      </c>
      <c r="J25" s="7">
        <f t="shared" si="1"/>
        <v>0.42857142857142855</v>
      </c>
      <c r="M25" s="22" t="s">
        <v>151</v>
      </c>
    </row>
    <row r="26" spans="1:13" x14ac:dyDescent="0.2">
      <c r="A26">
        <v>25</v>
      </c>
      <c r="I26" s="7">
        <f t="shared" si="0"/>
        <v>0</v>
      </c>
      <c r="J26" s="7">
        <f t="shared" si="1"/>
        <v>0</v>
      </c>
      <c r="M26" s="22" t="s">
        <v>159</v>
      </c>
    </row>
    <row r="27" spans="1:13" x14ac:dyDescent="0.2">
      <c r="I27" s="7"/>
      <c r="J27" s="7"/>
    </row>
    <row r="28" spans="1:13" x14ac:dyDescent="0.2">
      <c r="I28" s="7"/>
      <c r="J28" s="7"/>
    </row>
    <row r="29" spans="1:13" x14ac:dyDescent="0.2">
      <c r="A29" t="s">
        <v>268</v>
      </c>
      <c r="B29" t="s">
        <v>250</v>
      </c>
      <c r="C29" t="s">
        <v>251</v>
      </c>
      <c r="I29" s="7"/>
      <c r="J29" s="7"/>
    </row>
    <row r="30" spans="1:13" x14ac:dyDescent="0.2">
      <c r="A30">
        <v>1</v>
      </c>
      <c r="B30">
        <v>41</v>
      </c>
      <c r="C30">
        <v>47</v>
      </c>
      <c r="I30" s="7"/>
      <c r="J30" s="7"/>
    </row>
    <row r="31" spans="1:13" x14ac:dyDescent="0.2">
      <c r="A31">
        <v>2</v>
      </c>
      <c r="B31" t="s">
        <v>269</v>
      </c>
      <c r="C31" t="s">
        <v>270</v>
      </c>
      <c r="I31" s="7"/>
      <c r="J31" s="7"/>
    </row>
    <row r="32" spans="1:13" x14ac:dyDescent="0.2">
      <c r="A32">
        <v>3</v>
      </c>
      <c r="B32" t="s">
        <v>272</v>
      </c>
      <c r="C32" t="s">
        <v>271</v>
      </c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27" priority="5" operator="lessThan">
      <formula>2</formula>
    </cfRule>
  </conditionalFormatting>
  <conditionalFormatting sqref="I2:I30">
    <cfRule type="top10" dxfId="26" priority="4" percent="1" bottom="1" rank="10"/>
  </conditionalFormatting>
  <conditionalFormatting sqref="J2:J30">
    <cfRule type="top10" dxfId="25" priority="3" percent="1" bottom="1" rank="10"/>
  </conditionalFormatting>
  <conditionalFormatting sqref="K1:R1">
    <cfRule type="top10" dxfId="24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Line Modifications</vt:lpstr>
      <vt:lpstr>Final Mods-Group A</vt:lpstr>
      <vt:lpstr>Final Mods -Group B</vt:lpstr>
      <vt:lpstr>People Like you</vt:lpstr>
      <vt:lpstr>20th Century</vt:lpstr>
      <vt:lpstr>Big in the City</vt:lpstr>
      <vt:lpstr>Americans</vt:lpstr>
      <vt:lpstr>Sold</vt:lpstr>
      <vt:lpstr>Stones in your Pocket</vt:lpstr>
      <vt:lpstr>Superman</vt:lpstr>
      <vt:lpstr>Notting Hill</vt:lpstr>
      <vt:lpstr>Take off not Landing</vt:lpstr>
      <vt:lpstr>Thinking about you</vt:lpstr>
      <vt:lpstr>Waving not Drowning</vt:lpstr>
      <vt:lpstr>Yeah Yeah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2016-09-21T13:46:03Z</dcterms:created>
  <dcterms:modified xsi:type="dcterms:W3CDTF">2017-04-26T15:57:05Z</dcterms:modified>
</cp:coreProperties>
</file>