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-28305" yWindow="1200" windowWidth="23655" windowHeight="16515" tabRatio="500"/>
  </bookViews>
  <sheets>
    <sheet name="Listening Info" sheetId="1" r:id="rId1"/>
    <sheet name="CBS" sheetId="5" r:id="rId2"/>
    <sheet name="Demographic Info" sheetId="4" r:id="rId3"/>
    <sheet name="Group A - pref" sheetId="2" r:id="rId4"/>
    <sheet name="Group B - pref" sheetId="3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0" i="1" l="1"/>
  <c r="AK32" i="4"/>
  <c r="AK31" i="4"/>
  <c r="AK30" i="4"/>
  <c r="AK4" i="4"/>
  <c r="AK5" i="4"/>
  <c r="AK6" i="4"/>
  <c r="AK7" i="4"/>
  <c r="AK8" i="4"/>
  <c r="AK9" i="4"/>
  <c r="AK10" i="4"/>
  <c r="AK12" i="4"/>
  <c r="AK13" i="4"/>
  <c r="AK14" i="4"/>
  <c r="AK15" i="4"/>
  <c r="AK16" i="4"/>
  <c r="AK17" i="4"/>
  <c r="AK18" i="4"/>
  <c r="AK19" i="4"/>
  <c r="AK20" i="4"/>
  <c r="AK21" i="4"/>
  <c r="AK22" i="4"/>
  <c r="AK24" i="4"/>
  <c r="AK25" i="4"/>
  <c r="AK26" i="4"/>
  <c r="AK27" i="4"/>
  <c r="AK28" i="4"/>
  <c r="AK3" i="4"/>
  <c r="M29" i="1"/>
  <c r="M28" i="1"/>
  <c r="D30" i="4"/>
  <c r="S53" i="1"/>
  <c r="M26" i="1"/>
  <c r="M17" i="1"/>
  <c r="M18" i="1"/>
  <c r="M19" i="1"/>
  <c r="M20" i="1"/>
  <c r="M21" i="1"/>
  <c r="M22" i="1"/>
  <c r="M23" i="1"/>
  <c r="M24" i="1"/>
  <c r="M25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I5" i="1"/>
  <c r="I4" i="1"/>
  <c r="J4" i="1"/>
  <c r="I20" i="1"/>
  <c r="I26" i="1"/>
  <c r="I25" i="1"/>
  <c r="I24" i="1"/>
  <c r="I23" i="1"/>
  <c r="I22" i="1"/>
  <c r="J26" i="1"/>
  <c r="J25" i="1"/>
  <c r="J22" i="1"/>
  <c r="J20" i="1"/>
  <c r="J18" i="1"/>
  <c r="J17" i="1"/>
  <c r="J16" i="1"/>
  <c r="J15" i="1"/>
  <c r="J14" i="1"/>
  <c r="J13" i="1"/>
  <c r="J12" i="1"/>
  <c r="J11" i="1"/>
  <c r="J10" i="1"/>
  <c r="J9" i="1"/>
  <c r="J8" i="1"/>
  <c r="J6" i="1"/>
  <c r="J5" i="1"/>
  <c r="J24" i="1"/>
  <c r="S52" i="1"/>
  <c r="S51" i="1"/>
  <c r="S50" i="1"/>
  <c r="S49" i="1"/>
  <c r="S48" i="1"/>
  <c r="S47" i="1"/>
  <c r="S46" i="1"/>
  <c r="S45" i="1"/>
  <c r="S44" i="1"/>
  <c r="S39" i="1"/>
  <c r="M16" i="1"/>
  <c r="M4" i="1"/>
  <c r="M5" i="1"/>
  <c r="M6" i="1"/>
  <c r="M7" i="1"/>
  <c r="M8" i="1"/>
  <c r="M9" i="1"/>
  <c r="M10" i="1"/>
  <c r="M11" i="1"/>
  <c r="M12" i="1"/>
  <c r="M13" i="1"/>
  <c r="M14" i="1"/>
  <c r="M15" i="1"/>
  <c r="M3" i="1"/>
  <c r="S43" i="1"/>
  <c r="S42" i="1"/>
  <c r="S41" i="1"/>
  <c r="S40" i="1"/>
  <c r="S38" i="1"/>
  <c r="S37" i="1"/>
  <c r="S36" i="1"/>
  <c r="S35" i="1"/>
  <c r="S34" i="1"/>
  <c r="S33" i="1"/>
  <c r="S32" i="1"/>
  <c r="S31" i="1"/>
  <c r="S30" i="1"/>
</calcChain>
</file>

<file path=xl/sharedStrings.xml><?xml version="1.0" encoding="utf-8"?>
<sst xmlns="http://schemas.openxmlformats.org/spreadsheetml/2006/main" count="1015" uniqueCount="474">
  <si>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</si>
  <si>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</si>
  <si>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</si>
  <si>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</si>
  <si>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</si>
  <si>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</si>
  <si>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</si>
  <si>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</si>
  <si>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</si>
  <si>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</si>
  <si>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</si>
  <si>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</si>
  <si>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</si>
  <si>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</si>
  <si>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</si>
  <si>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</si>
  <si>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</si>
  <si>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</si>
  <si>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</si>
  <si>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</si>
  <si>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</si>
  <si>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</si>
  <si>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</si>
  <si>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</si>
  <si>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</si>
  <si>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</si>
  <si>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</si>
  <si>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</si>
  <si>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</si>
  <si>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</si>
  <si>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</si>
  <si>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</si>
  <si>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</si>
  <si>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</si>
  <si>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</si>
  <si>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</si>
  <si>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</si>
  <si>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</si>
  <si>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</si>
  <si>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</si>
  <si>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</si>
  <si>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</si>
  <si>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</si>
  <si>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</si>
  <si>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</si>
  <si>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</si>
  <si>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</si>
  <si>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</si>
  <si>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</si>
  <si>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</si>
  <si>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</si>
  <si>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</si>
  <si>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</si>
  <si>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</si>
  <si>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</si>
  <si>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</si>
  <si>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</si>
  <si>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</si>
  <si>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</si>
  <si>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</si>
  <si>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</si>
  <si>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</si>
  <si>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</si>
  <si>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</si>
  <si>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</si>
  <si>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</si>
  <si>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</si>
  <si>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</si>
  <si>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</si>
  <si>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</si>
  <si>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</si>
  <si>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</si>
  <si>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</si>
  <si>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</si>
  <si>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</si>
  <si>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</si>
  <si>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</si>
  <si>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</si>
  <si>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</si>
  <si>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</si>
  <si>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</si>
  <si>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</si>
  <si>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</si>
  <si>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</si>
  <si>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</si>
  <si>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</si>
  <si>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</si>
  <si>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</si>
  <si>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</si>
  <si>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</si>
  <si>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</si>
  <si>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</si>
  <si>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</si>
  <si>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</si>
  <si>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</si>
  <si>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</si>
  <si>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</si>
  <si>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</si>
  <si>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</si>
  <si>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</si>
  <si>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</si>
  <si>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</si>
  <si>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</si>
  <si>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</si>
  <si>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</si>
  <si>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</si>
  <si>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</si>
  <si>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</si>
  <si>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</si>
  <si>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</si>
  <si>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</si>
  <si>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</si>
  <si>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</si>
  <si>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</si>
  <si>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</si>
  <si>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</si>
  <si>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</si>
  <si>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</si>
  <si>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</si>
  <si>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</si>
  <si>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</si>
  <si>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</si>
  <si>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</si>
  <si>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</si>
  <si>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</si>
  <si>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</si>
  <si>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</si>
  <si>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</si>
  <si>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</si>
  <si>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</si>
  <si>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</si>
  <si>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</si>
  <si>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</si>
  <si>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</si>
  <si>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</si>
  <si>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</si>
  <si>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</si>
  <si>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</si>
  <si>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</si>
  <si>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</si>
  <si>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</si>
  <si>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</si>
  <si>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</si>
  <si>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</si>
  <si>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</si>
  <si>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</si>
  <si>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</si>
  <si>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</si>
  <si>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</si>
  <si>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</si>
  <si>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</si>
  <si>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</si>
  <si>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</si>
  <si>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</si>
  <si>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</si>
  <si>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</si>
  <si>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</si>
  <si>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</si>
  <si>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</si>
  <si>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</si>
  <si>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</si>
  <si>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</si>
  <si>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</si>
  <si>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</si>
  <si>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</si>
  <si>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</si>
  <si>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</si>
  <si>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</si>
  <si>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</si>
  <si>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</si>
  <si>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</si>
  <si>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</si>
  <si>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</si>
  <si>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</si>
  <si>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</si>
  <si>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</si>
  <si>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</si>
  <si>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</si>
  <si>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</si>
  <si>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</si>
  <si>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</si>
  <si>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</si>
  <si>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</si>
  <si>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</si>
  <si>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</si>
  <si>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</si>
  <si>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</si>
  <si>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</si>
  <si>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</si>
  <si>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</si>
  <si>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</si>
  <si>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</si>
  <si>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</si>
  <si>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</si>
  <si>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</si>
  <si>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</si>
  <si>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</si>
  <si>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</si>
  <si>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</si>
  <si>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</si>
  <si>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</si>
  <si>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</si>
  <si>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</si>
  <si>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</si>
  <si>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</si>
  <si>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</si>
  <si>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</si>
  <si>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</si>
  <si>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</si>
  <si>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</si>
  <si>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</si>
  <si>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</si>
  <si>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</si>
  <si>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</si>
  <si>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</si>
  <si>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</si>
  <si>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</si>
  <si>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</si>
  <si>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</si>
  <si>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</si>
  <si>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</si>
  <si>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</si>
  <si>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</si>
  <si>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</si>
  <si>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</si>
  <si>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</si>
  <si>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</si>
  <si>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</si>
  <si>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</si>
  <si>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</si>
  <si>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</si>
  <si>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</si>
  <si>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</si>
  <si>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</si>
  <si>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</si>
  <si>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</si>
  <si>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</si>
  <si>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</si>
  <si>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</si>
  <si>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</si>
  <si>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</si>
  <si>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</si>
  <si>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</si>
  <si>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</si>
  <si>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</si>
  <si>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</si>
  <si>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</si>
  <si>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</si>
  <si>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</si>
  <si>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</si>
  <si>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</si>
  <si>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</si>
  <si>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</si>
  <si>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</si>
  <si>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</si>
  <si>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</si>
  <si>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</si>
  <si>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</si>
  <si>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</si>
  <si>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</si>
  <si>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</si>
  <si>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</si>
  <si>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</si>
  <si>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</si>
  <si>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</si>
  <si>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</si>
  <si>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</si>
  <si>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</si>
  <si>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</si>
  <si>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</si>
  <si>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</si>
  <si>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</si>
  <si>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</si>
  <si>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</si>
  <si>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</si>
  <si>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</si>
  <si>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</si>
  <si>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</si>
  <si>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</si>
  <si>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</si>
  <si>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</si>
  <si>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</si>
  <si>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</si>
  <si>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</si>
  <si>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</si>
  <si>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</si>
  <si>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</si>
  <si>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</si>
  <si>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</si>
  <si>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</si>
  <si>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</si>
  <si>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</si>
  <si>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</si>
  <si>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</si>
  <si>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</si>
  <si>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</si>
  <si>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</si>
  <si>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</si>
  <si>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</si>
  <si>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</si>
  <si>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</si>
  <si>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</si>
  <si>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</si>
  <si>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</si>
  <si>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</si>
  <si>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</si>
  <si>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</si>
  <si>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</si>
  <si>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</si>
  <si>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</si>
  <si>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</si>
  <si>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</si>
  <si>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</si>
  <si>
    <t>a</t>
  </si>
  <si>
    <t>i</t>
  </si>
  <si>
    <t>s</t>
  </si>
  <si>
    <t>w</t>
  </si>
  <si>
    <t>mean</t>
  </si>
  <si>
    <t>Paired Associates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</si>
  <si>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</si>
  <si>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</si>
  <si>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</si>
  <si>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</si>
  <si>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</si>
  <si>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</si>
  <si>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</si>
  <si>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</si>
  <si>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</si>
  <si>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</si>
  <si>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Odd One Out (Max)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</si>
  <si>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</si>
  <si>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</si>
  <si>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</si>
  <si>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</si>
  <si>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</si>
  <si>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</si>
  <si>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</si>
  <si>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</si>
  <si>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</si>
  <si>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</si>
  <si>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</si>
  <si>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07/05/2018 10:34:48</t>
  </si>
  <si>
    <t>07/05/2018</t>
  </si>
  <si>
    <t>Urdu - 3, Arabic - 1</t>
  </si>
  <si>
    <t>15/05/2018 10:04:58</t>
  </si>
  <si>
    <t>15/05/2018</t>
  </si>
  <si>
    <t>english</t>
  </si>
  <si>
    <t>none</t>
  </si>
  <si>
    <t>Guitar, 9 years</t>
  </si>
  <si>
    <t>guitar</t>
  </si>
  <si>
    <t>car speaker</t>
  </si>
  <si>
    <t>22/05/2018 09:04:23</t>
  </si>
  <si>
    <t>22/05/2018</t>
  </si>
  <si>
    <t>Portuguese</t>
  </si>
  <si>
    <t>English - 4, Spanish - 3</t>
  </si>
  <si>
    <t>08/06/2018 13:37:39</t>
  </si>
  <si>
    <t>08/06/2018</t>
  </si>
  <si>
    <t>Farsi (3) and French (2)</t>
  </si>
  <si>
    <t>Saxophone for approx 5 years</t>
  </si>
  <si>
    <t>None</t>
  </si>
  <si>
    <t>Computer</t>
  </si>
  <si>
    <t>12/06/2018 13:42:46</t>
  </si>
  <si>
    <t>12/06/2018</t>
  </si>
  <si>
    <t>Kazakh</t>
  </si>
  <si>
    <t>English - 5, Russian - 5, Turkish - 2</t>
  </si>
  <si>
    <t>Speakers and headphones</t>
  </si>
  <si>
    <t>13/06/2018 10:47:58</t>
  </si>
  <si>
    <t>13/06/2018</t>
  </si>
  <si>
    <t>hindi - 5, punjabi - 4, urdu - 3</t>
  </si>
  <si>
    <t>cell phone</t>
  </si>
  <si>
    <t>06/06/2018 10:37:53</t>
  </si>
  <si>
    <t>06/06/2018</t>
  </si>
  <si>
    <t>kazakh</t>
  </si>
  <si>
    <t>english (5) russian (5) french 1</t>
  </si>
  <si>
    <t>piano 1 year</t>
  </si>
  <si>
    <t>iphone</t>
  </si>
  <si>
    <t>03/07/2018 11:36:23</t>
  </si>
  <si>
    <t>03/07/2018</t>
  </si>
  <si>
    <t>Piano (8 years), clarinet (1 year)</t>
  </si>
  <si>
    <t>29/06/2018 14:39:59</t>
  </si>
  <si>
    <t>29/06/2018</t>
  </si>
  <si>
    <t>Hindi</t>
  </si>
  <si>
    <t>Engilsh</t>
  </si>
  <si>
    <t>Voice, 3 years</t>
  </si>
  <si>
    <t>19/06/2018 09:38:32</t>
  </si>
  <si>
    <t>19/06/2018</t>
  </si>
  <si>
    <t>spanish -1</t>
  </si>
  <si>
    <t>bass 1 year, piano 1 year</t>
  </si>
  <si>
    <t>computer, record player</t>
  </si>
  <si>
    <t>28/06/2018 12:06:47</t>
  </si>
  <si>
    <t>28/06/2018</t>
  </si>
  <si>
    <t>French -1</t>
  </si>
  <si>
    <t>Piano, 10 years Voice, 3 years</t>
  </si>
  <si>
    <t>22/05/2018 12:37:41</t>
  </si>
  <si>
    <t>23/05/2018 11:59:26</t>
  </si>
  <si>
    <t>23/05/2018</t>
  </si>
  <si>
    <t>29/05/2018 11:44:27</t>
  </si>
  <si>
    <t>29/05/2018</t>
  </si>
  <si>
    <t>30/05/2018 10:48:16</t>
  </si>
  <si>
    <t>30/05/2018</t>
  </si>
  <si>
    <t>05/06/2018 16:03:16</t>
  </si>
  <si>
    <t>05/06/2018</t>
  </si>
  <si>
    <t>13/06/2018 13:21:09</t>
  </si>
  <si>
    <t>15/06/2018 13:42:44</t>
  </si>
  <si>
    <t>15/06/2018</t>
  </si>
  <si>
    <t>20/06/2018 13:03:54</t>
  </si>
  <si>
    <t>20/06/2018</t>
  </si>
  <si>
    <t>22/06/2018 13:21:07</t>
  </si>
  <si>
    <t>22/06/2018</t>
  </si>
  <si>
    <t>25/06/2018 14:48:59</t>
  </si>
  <si>
    <t>25/06/2018</t>
  </si>
  <si>
    <t>06/07/2018 14:21:25</t>
  </si>
  <si>
    <t>06/07/2018</t>
  </si>
  <si>
    <t>10/07/2018 12:45:05</t>
  </si>
  <si>
    <t>10/07/2018</t>
  </si>
  <si>
    <t>13/07/2018 12:44:29</t>
  </si>
  <si>
    <t>13/07/2018</t>
  </si>
  <si>
    <t>20/07/2018 10:45:51</t>
  </si>
  <si>
    <t>20/07/2018</t>
  </si>
  <si>
    <t>23/07/2018 11:36:26</t>
  </si>
  <si>
    <t>23/07/2018</t>
  </si>
  <si>
    <t>20/06/2018 12:11:10</t>
  </si>
  <si>
    <t>25/06/2018 11:40:05</t>
  </si>
  <si>
    <t>28/06/2018 11:15:15</t>
  </si>
  <si>
    <t>04/07/2018 11:03:05</t>
  </si>
  <si>
    <t>04/07/2018</t>
  </si>
  <si>
    <t>09/07/2018 14:16:22</t>
  </si>
  <si>
    <t>09/07/2018</t>
  </si>
  <si>
    <t>14/05/2018 13:21:24</t>
  </si>
  <si>
    <t>14/05/2018</t>
  </si>
  <si>
    <t>17/05/2018 13:35:36</t>
  </si>
  <si>
    <t>17/05/2018</t>
  </si>
  <si>
    <t>22/05/2018 13:09:56</t>
  </si>
  <si>
    <t>Third</t>
  </si>
  <si>
    <t>24/05/2018 13:10:34</t>
  </si>
  <si>
    <t>24/05/2018</t>
  </si>
  <si>
    <t>29/05/2018 13:08:53</t>
  </si>
  <si>
    <t>25/05/2018 09:16:57</t>
  </si>
  <si>
    <t>07/07/1991</t>
  </si>
  <si>
    <t>29/05/2018 11:35:34</t>
  </si>
  <si>
    <t>01/06/2018 13:05:25</t>
  </si>
  <si>
    <t>01/06/2018</t>
  </si>
  <si>
    <t>05/06/2018 09:12:12</t>
  </si>
  <si>
    <t>08/06/2018 10:43:16</t>
  </si>
  <si>
    <t>07/06/2018</t>
  </si>
  <si>
    <t>15/06/2018 14:09:21</t>
  </si>
  <si>
    <t>22/06/2018 14:34:07</t>
  </si>
  <si>
    <t>25/06/2018 14:10:14</t>
  </si>
  <si>
    <t>27/06/2018 11:12:27</t>
  </si>
  <si>
    <t>27/06/2018</t>
  </si>
  <si>
    <t>29/06/2018 14:49:16</t>
  </si>
  <si>
    <t>12/06/2018 15:41:08</t>
  </si>
  <si>
    <t>15/06/2018 14:56:51</t>
  </si>
  <si>
    <t>22/06/2018 16:02:39</t>
  </si>
  <si>
    <t>27/06/2018 10:35:32</t>
  </si>
  <si>
    <t>29/06/2018 12:30:30</t>
  </si>
  <si>
    <t>04/07/2018 10:24:27</t>
  </si>
  <si>
    <t>06/07/2018 14:39:30</t>
  </si>
  <si>
    <t>11/07/2018 12:17:04</t>
  </si>
  <si>
    <t>11/07/2018</t>
  </si>
  <si>
    <t>13/07/2018 13:08:58</t>
  </si>
  <si>
    <t>18/07/2018 11:31:22</t>
  </si>
  <si>
    <t>18/07/2018</t>
  </si>
  <si>
    <t>09/07/2018 12:11:58</t>
  </si>
  <si>
    <t>11/07/2018 13:08:10</t>
  </si>
  <si>
    <t>16/07/2018 12:16:41</t>
  </si>
  <si>
    <t>16/07/2018</t>
  </si>
  <si>
    <t>19/07/2018 12:26:16</t>
  </si>
  <si>
    <t>07/12/2018</t>
  </si>
  <si>
    <t>BOLD</t>
  </si>
  <si>
    <t>ISS</t>
  </si>
  <si>
    <t>scan 1</t>
  </si>
  <si>
    <t>scan2</t>
  </si>
  <si>
    <t>days between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</si>
</sst>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1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trike/>
      <sz val="12"/>
      <color theme="1"/>
      <name val="Calibri"/>
      <scheme val="minor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  <font>
      <sz val="10"/>
      <color theme="2"/>
      <name val="Arial"/>
      <family val="2"/>
    </font>
    <font>
      <sz val="12"/>
      <color theme="2"/>
      <name val="Calibri"/>
      <family val="2"/>
      <scheme val="minor"/>
    </font>
    <font>
      <sz val="12"/>
      <name val="Calibri"/>
      <family val="2"/>
      <charset val="134"/>
      <scheme val="minor"/>
    </font>
    <font>
      <sz val="12"/>
      <name val="Calibri"/>
      <scheme val="minor"/>
    </font>
    <font>
      <sz val="12"/>
      <name val="Calibri"/>
      <family val="2"/>
      <charset val="238"/>
      <scheme val="minor"/>
    </font>
    <font>
      <strike/>
      <sz val="12"/>
      <color rgb="FFFF0000"/>
      <name val="Calibri"/>
      <family val="2"/>
      <scheme val="minor"/>
    </font>
    <font>
      <sz val="12"/>
      <color theme="5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/>
    <xf numFmtId="0" fontId="2" fillId="0" borderId="0" xfId="0" applyFont="1"/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2" fontId="1" fillId="0" borderId="0" xfId="0" applyNumberFormat="1" applyFont="1"/>
    <xf numFmtId="0" fontId="4" fillId="0" borderId="0" xfId="0" applyFont="1" applyFill="1"/>
    <xf numFmtId="0" fontId="4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" fontId="0" fillId="0" borderId="0" xfId="0" applyNumberFormat="1"/>
    <xf numFmtId="22" fontId="0" fillId="0" borderId="0" xfId="0" applyNumberFormat="1"/>
    <xf numFmtId="164" fontId="1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Fill="1" applyBorder="1"/>
    <xf numFmtId="164" fontId="13" fillId="0" borderId="0" xfId="0" applyNumberFormat="1" applyFont="1"/>
    <xf numFmtId="164" fontId="14" fillId="0" borderId="0" xfId="0" applyNumberFormat="1" applyFont="1"/>
    <xf numFmtId="15" fontId="0" fillId="0" borderId="0" xfId="0" applyNumberFormat="1"/>
    <xf numFmtId="15" fontId="0" fillId="0" borderId="3" xfId="0" applyNumberFormat="1" applyBorder="1"/>
    <xf numFmtId="15" fontId="2" fillId="0" borderId="0" xfId="0" applyNumberFormat="1" applyFont="1" applyFill="1" applyBorder="1"/>
    <xf numFmtId="15" fontId="0" fillId="0" borderId="0" xfId="0" applyNumberFormat="1" applyFill="1" applyBorder="1"/>
    <xf numFmtId="15" fontId="13" fillId="0" borderId="0" xfId="0" applyNumberFormat="1" applyFont="1" applyFill="1" applyBorder="1"/>
    <xf numFmtId="15" fontId="0" fillId="0" borderId="0" xfId="0" applyNumberFormat="1" applyFont="1" applyFill="1" applyBorder="1"/>
    <xf numFmtId="15" fontId="15" fillId="0" borderId="0" xfId="0" applyNumberFormat="1" applyFont="1"/>
    <xf numFmtId="15" fontId="2" fillId="0" borderId="0" xfId="0" applyNumberFormat="1" applyFont="1"/>
    <xf numFmtId="164" fontId="16" fillId="0" borderId="0" xfId="0" applyNumberFormat="1" applyFont="1" applyFill="1" applyBorder="1"/>
    <xf numFmtId="0" fontId="16" fillId="0" borderId="0" xfId="0" applyNumberFormat="1" applyFont="1" applyFill="1" applyBorder="1"/>
    <xf numFmtId="164" fontId="4" fillId="0" borderId="0" xfId="0" applyNumberFormat="1" applyFont="1"/>
    <xf numFmtId="0" fontId="16" fillId="0" borderId="0" xfId="0" applyNumberFormat="1" applyFont="1"/>
    <xf numFmtId="164" fontId="17" fillId="0" borderId="0" xfId="0" applyNumberFormat="1" applyFont="1"/>
    <xf numFmtId="15" fontId="17" fillId="0" borderId="0" xfId="0" applyNumberFormat="1" applyFont="1"/>
    <xf numFmtId="164" fontId="10" fillId="0" borderId="0" xfId="0" applyNumberFormat="1" applyFont="1"/>
    <xf numFmtId="16" fontId="1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topLeftCell="A16" zoomScale="70" zoomScaleNormal="70" zoomScalePageLayoutView="160" workbookViewId="0">
      <pane xSplit="1" topLeftCell="B1" activePane="topRight" state="frozen"/>
      <selection pane="topRight" activeCell="I39" sqref="I39"/>
    </sheetView>
  </sheetViews>
  <sheetFormatPr defaultColWidth="11" defaultRowHeight="15.75"/>
  <cols>
    <col min="2" max="2" width="14.125" customWidth="1"/>
    <col min="3" max="3" width="10.625" customWidth="1"/>
    <col min="8" max="8" width="13.375" customWidth="1"/>
    <col min="9" max="9" width="17" customWidth="1"/>
    <col min="10" max="10" width="15.125" customWidth="1"/>
    <col min="11" max="13" width="15.5" customWidth="1"/>
  </cols>
  <sheetData>
    <row r="1" spans="1:29">
      <c r="N1" s="53" t="s">
        <v>196</v>
      </c>
      <c r="O1" s="53"/>
      <c r="P1" s="53"/>
      <c r="Q1" s="53"/>
      <c r="R1" s="53"/>
      <c r="S1" s="53"/>
      <c r="T1" s="53"/>
      <c r="U1" s="53"/>
      <c r="V1" s="54" t="s">
        <v>197</v>
      </c>
      <c r="W1" s="55"/>
      <c r="X1" s="55"/>
      <c r="Y1" s="55"/>
      <c r="Z1" s="55"/>
      <c r="AA1" s="55"/>
      <c r="AB1" s="55"/>
      <c r="AC1" s="55"/>
    </row>
    <row r="2" spans="1:29" s="4" customFormat="1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311</v>
      </c>
      <c r="J2" s="4" t="s">
        <v>312</v>
      </c>
      <c r="K2" s="4" t="s">
        <v>8</v>
      </c>
      <c r="L2" s="4" t="s">
        <v>183</v>
      </c>
      <c r="N2" s="4">
        <v>52</v>
      </c>
      <c r="O2" s="4">
        <v>42</v>
      </c>
      <c r="P2" s="4">
        <v>2</v>
      </c>
      <c r="Q2" s="4">
        <v>132</v>
      </c>
      <c r="R2" s="7">
        <v>122</v>
      </c>
      <c r="S2" s="7">
        <v>142</v>
      </c>
      <c r="T2" s="7">
        <v>92</v>
      </c>
      <c r="U2" s="7">
        <v>62</v>
      </c>
      <c r="V2" s="9">
        <v>22</v>
      </c>
      <c r="W2" s="10">
        <v>32</v>
      </c>
      <c r="X2" s="10">
        <v>12</v>
      </c>
      <c r="Y2" s="10">
        <v>72</v>
      </c>
      <c r="Z2" s="11">
        <v>112</v>
      </c>
      <c r="AA2" s="11">
        <v>152</v>
      </c>
      <c r="AB2" s="11">
        <v>102</v>
      </c>
      <c r="AC2" s="11">
        <v>82</v>
      </c>
    </row>
    <row r="3" spans="1:29">
      <c r="A3" t="s">
        <v>9</v>
      </c>
      <c r="B3">
        <v>28.571400000000001</v>
      </c>
      <c r="C3">
        <v>60</v>
      </c>
      <c r="D3">
        <v>50</v>
      </c>
      <c r="E3">
        <v>80</v>
      </c>
      <c r="F3">
        <v>90</v>
      </c>
      <c r="G3">
        <v>70</v>
      </c>
      <c r="H3">
        <v>66.667000000000002</v>
      </c>
      <c r="K3">
        <v>91.304299999999998</v>
      </c>
      <c r="L3">
        <v>112</v>
      </c>
      <c r="M3">
        <f>AVERAGE(N3:AC3)</f>
        <v>12.125</v>
      </c>
      <c r="N3">
        <v>13</v>
      </c>
      <c r="O3">
        <v>13</v>
      </c>
      <c r="P3">
        <v>12</v>
      </c>
      <c r="Q3">
        <v>13</v>
      </c>
      <c r="R3" s="8">
        <v>12</v>
      </c>
      <c r="S3" s="8">
        <v>10</v>
      </c>
      <c r="T3" s="8">
        <v>13</v>
      </c>
      <c r="U3" s="8">
        <v>11</v>
      </c>
      <c r="V3" s="12"/>
      <c r="W3" s="13"/>
      <c r="X3" s="13"/>
      <c r="Y3" s="13"/>
      <c r="Z3" s="14"/>
      <c r="AA3" s="14"/>
      <c r="AB3" s="14"/>
      <c r="AC3" s="14"/>
    </row>
    <row r="4" spans="1:29">
      <c r="A4" t="s">
        <v>10</v>
      </c>
      <c r="B4">
        <v>37.930999999999997</v>
      </c>
      <c r="C4">
        <v>80</v>
      </c>
      <c r="D4">
        <v>100</v>
      </c>
      <c r="E4">
        <v>100</v>
      </c>
      <c r="F4">
        <v>100</v>
      </c>
      <c r="H4">
        <v>100</v>
      </c>
      <c r="I4">
        <f>9/17</f>
        <v>0.52941176470588236</v>
      </c>
      <c r="J4">
        <f>11/13</f>
        <v>0.84615384615384615</v>
      </c>
      <c r="K4">
        <v>95.652199999999993</v>
      </c>
      <c r="L4">
        <v>58</v>
      </c>
      <c r="M4">
        <f t="shared" ref="M4:M15" si="0">AVERAGE(N4:AC4)</f>
        <v>14.375</v>
      </c>
      <c r="R4" s="8"/>
      <c r="S4" s="8"/>
      <c r="T4" s="8"/>
      <c r="U4" s="8"/>
      <c r="V4" s="12">
        <v>16</v>
      </c>
      <c r="W4" s="13">
        <v>14</v>
      </c>
      <c r="X4" s="13">
        <v>14</v>
      </c>
      <c r="Y4" s="13">
        <v>14</v>
      </c>
      <c r="Z4" s="14">
        <v>14</v>
      </c>
      <c r="AA4" s="14">
        <v>13</v>
      </c>
      <c r="AB4" s="14">
        <v>15</v>
      </c>
      <c r="AC4" s="14">
        <v>15</v>
      </c>
    </row>
    <row r="5" spans="1:29">
      <c r="A5" t="s">
        <v>11</v>
      </c>
      <c r="B5">
        <v>23.8095</v>
      </c>
      <c r="C5">
        <v>50</v>
      </c>
      <c r="D5">
        <v>40</v>
      </c>
      <c r="E5">
        <v>70</v>
      </c>
      <c r="F5">
        <v>90</v>
      </c>
      <c r="H5" s="2">
        <v>66.667000000000002</v>
      </c>
      <c r="I5" s="2">
        <f>11/17</f>
        <v>0.6470588235294118</v>
      </c>
      <c r="J5">
        <f>7/13</f>
        <v>0.53846153846153844</v>
      </c>
      <c r="K5">
        <v>100</v>
      </c>
      <c r="L5">
        <v>99</v>
      </c>
      <c r="M5">
        <f t="shared" si="0"/>
        <v>19.25</v>
      </c>
      <c r="N5">
        <v>21</v>
      </c>
      <c r="O5">
        <v>21</v>
      </c>
      <c r="P5">
        <v>20</v>
      </c>
      <c r="Q5">
        <v>18</v>
      </c>
      <c r="R5" s="8">
        <v>18</v>
      </c>
      <c r="S5" s="8">
        <v>19</v>
      </c>
      <c r="T5" s="8">
        <v>18</v>
      </c>
      <c r="U5" s="8">
        <v>19</v>
      </c>
      <c r="V5" s="12"/>
      <c r="W5" s="13"/>
      <c r="X5" s="13"/>
      <c r="Y5" s="13"/>
      <c r="Z5" s="14"/>
      <c r="AA5" s="14"/>
      <c r="AB5" s="14"/>
      <c r="AC5" s="14"/>
    </row>
    <row r="6" spans="1:29">
      <c r="A6" t="s">
        <v>12</v>
      </c>
      <c r="B6">
        <v>51.7241</v>
      </c>
      <c r="C6">
        <v>70</v>
      </c>
      <c r="D6">
        <v>90</v>
      </c>
      <c r="E6">
        <v>80</v>
      </c>
      <c r="F6">
        <v>90</v>
      </c>
      <c r="H6" s="3">
        <v>82.758600000000001</v>
      </c>
      <c r="I6">
        <f>16/17</f>
        <v>0.94117647058823528</v>
      </c>
      <c r="J6">
        <f>11/13</f>
        <v>0.84615384615384615</v>
      </c>
      <c r="K6" s="3">
        <v>90.304299999999998</v>
      </c>
      <c r="L6">
        <v>100</v>
      </c>
      <c r="M6">
        <f t="shared" si="0"/>
        <v>20.375</v>
      </c>
      <c r="R6" s="8"/>
      <c r="S6" s="8"/>
      <c r="T6" s="8"/>
      <c r="U6" s="8"/>
      <c r="V6" s="12">
        <v>21</v>
      </c>
      <c r="W6" s="13">
        <v>22</v>
      </c>
      <c r="X6" s="13">
        <v>23</v>
      </c>
      <c r="Y6" s="13">
        <v>21</v>
      </c>
      <c r="Z6" s="14">
        <v>19</v>
      </c>
      <c r="AA6" s="14">
        <v>21</v>
      </c>
      <c r="AB6" s="14">
        <v>18</v>
      </c>
      <c r="AC6" s="14">
        <v>18</v>
      </c>
    </row>
    <row r="7" spans="1:29">
      <c r="A7" t="s">
        <v>13</v>
      </c>
      <c r="B7">
        <v>33.332999999999998</v>
      </c>
      <c r="C7">
        <v>60</v>
      </c>
      <c r="D7">
        <v>50</v>
      </c>
      <c r="E7">
        <v>80</v>
      </c>
      <c r="F7">
        <v>80</v>
      </c>
      <c r="H7">
        <v>85.714299999999994</v>
      </c>
      <c r="I7">
        <f>11/17</f>
        <v>0.6470588235294118</v>
      </c>
      <c r="K7">
        <v>91.304299999999998</v>
      </c>
      <c r="L7">
        <v>82</v>
      </c>
      <c r="M7">
        <f t="shared" si="0"/>
        <v>17</v>
      </c>
      <c r="N7">
        <v>18</v>
      </c>
      <c r="O7">
        <v>17</v>
      </c>
      <c r="P7">
        <v>18</v>
      </c>
      <c r="Q7">
        <v>16</v>
      </c>
      <c r="R7" s="8">
        <v>18</v>
      </c>
      <c r="S7" s="8">
        <v>16</v>
      </c>
      <c r="T7" s="8">
        <v>16</v>
      </c>
      <c r="U7" s="8">
        <v>17</v>
      </c>
      <c r="V7" s="12"/>
      <c r="W7" s="13"/>
      <c r="X7" s="13"/>
      <c r="Y7" s="13"/>
      <c r="Z7" s="14"/>
      <c r="AA7" s="14"/>
      <c r="AB7" s="14"/>
      <c r="AC7" s="14"/>
    </row>
    <row r="8" spans="1:29">
      <c r="A8" t="s">
        <v>14</v>
      </c>
      <c r="B8">
        <v>51.7241</v>
      </c>
      <c r="C8">
        <v>90</v>
      </c>
      <c r="D8">
        <v>80</v>
      </c>
      <c r="E8">
        <v>80</v>
      </c>
      <c r="F8">
        <v>60</v>
      </c>
      <c r="H8">
        <v>79.310299999999998</v>
      </c>
      <c r="I8">
        <f>11/17</f>
        <v>0.6470588235294118</v>
      </c>
      <c r="J8">
        <f>9/13</f>
        <v>0.69230769230769229</v>
      </c>
      <c r="K8">
        <v>86.959599999999995</v>
      </c>
      <c r="L8">
        <v>94</v>
      </c>
      <c r="M8">
        <f t="shared" si="0"/>
        <v>18.5</v>
      </c>
      <c r="R8" s="8"/>
      <c r="S8" s="8"/>
      <c r="T8" s="8"/>
      <c r="U8" s="8"/>
      <c r="V8" s="12">
        <v>21</v>
      </c>
      <c r="W8" s="13">
        <v>18</v>
      </c>
      <c r="X8" s="13">
        <v>19</v>
      </c>
      <c r="Y8" s="13">
        <v>18</v>
      </c>
      <c r="Z8" s="14">
        <v>18</v>
      </c>
      <c r="AA8" s="14">
        <v>18</v>
      </c>
      <c r="AB8" s="14">
        <v>17</v>
      </c>
      <c r="AC8" s="14">
        <v>19</v>
      </c>
    </row>
    <row r="9" spans="1:29">
      <c r="A9" t="s">
        <v>15</v>
      </c>
      <c r="B9">
        <v>23.8095</v>
      </c>
      <c r="C9">
        <v>70</v>
      </c>
      <c r="D9">
        <v>60</v>
      </c>
      <c r="E9">
        <v>60</v>
      </c>
      <c r="F9">
        <v>70</v>
      </c>
      <c r="H9" s="3">
        <v>80.952399999999997</v>
      </c>
      <c r="I9">
        <f>10/17</f>
        <v>0.58823529411764708</v>
      </c>
      <c r="J9">
        <f>9/13</f>
        <v>0.69230769230769229</v>
      </c>
      <c r="K9" s="3">
        <v>82.608699999999999</v>
      </c>
      <c r="L9">
        <v>119</v>
      </c>
      <c r="M9">
        <f t="shared" si="0"/>
        <v>7.25</v>
      </c>
      <c r="N9">
        <v>7</v>
      </c>
      <c r="O9">
        <v>8</v>
      </c>
      <c r="P9">
        <v>8</v>
      </c>
      <c r="Q9">
        <v>7</v>
      </c>
      <c r="R9" s="8">
        <v>7</v>
      </c>
      <c r="S9" s="8">
        <v>8</v>
      </c>
      <c r="T9" s="8">
        <v>6</v>
      </c>
      <c r="U9" s="8">
        <v>7</v>
      </c>
      <c r="V9" s="12"/>
      <c r="W9" s="13"/>
      <c r="X9" s="13"/>
      <c r="Y9" s="13"/>
      <c r="Z9" s="14"/>
      <c r="AA9" s="14"/>
      <c r="AB9" s="14"/>
      <c r="AC9" s="14"/>
    </row>
    <row r="10" spans="1:29">
      <c r="A10" t="s">
        <v>198</v>
      </c>
      <c r="B10">
        <v>48.2759</v>
      </c>
      <c r="C10">
        <v>60</v>
      </c>
      <c r="D10">
        <v>90</v>
      </c>
      <c r="E10">
        <v>80</v>
      </c>
      <c r="F10">
        <v>70</v>
      </c>
      <c r="H10">
        <v>86.29</v>
      </c>
      <c r="I10">
        <f>12/17</f>
        <v>0.70588235294117652</v>
      </c>
      <c r="J10">
        <f>12/13</f>
        <v>0.92307692307692313</v>
      </c>
      <c r="K10">
        <v>82.608699999999999</v>
      </c>
      <c r="L10">
        <v>118</v>
      </c>
      <c r="M10">
        <f t="shared" si="0"/>
        <v>9.875</v>
      </c>
      <c r="R10" s="8"/>
      <c r="S10" s="8"/>
      <c r="T10" s="8"/>
      <c r="U10" s="8"/>
      <c r="V10" s="12">
        <v>10</v>
      </c>
      <c r="W10" s="13">
        <v>12</v>
      </c>
      <c r="X10" s="13">
        <v>12</v>
      </c>
      <c r="Y10" s="13">
        <v>10</v>
      </c>
      <c r="Z10" s="14">
        <v>8</v>
      </c>
      <c r="AA10" s="14">
        <v>7</v>
      </c>
      <c r="AB10" s="14">
        <v>9</v>
      </c>
      <c r="AC10" s="14">
        <v>11</v>
      </c>
    </row>
    <row r="11" spans="1:29">
      <c r="A11" t="s">
        <v>199</v>
      </c>
      <c r="B11">
        <v>48.2759</v>
      </c>
      <c r="C11">
        <v>80</v>
      </c>
      <c r="D11">
        <v>90</v>
      </c>
      <c r="E11">
        <v>90</v>
      </c>
      <c r="F11">
        <v>90</v>
      </c>
      <c r="H11">
        <v>100</v>
      </c>
      <c r="I11">
        <f>12/17</f>
        <v>0.70588235294117652</v>
      </c>
      <c r="J11">
        <f>10/13</f>
        <v>0.76923076923076927</v>
      </c>
      <c r="K11">
        <v>95.652199999999993</v>
      </c>
      <c r="L11">
        <v>108</v>
      </c>
      <c r="M11">
        <f t="shared" si="0"/>
        <v>10.5</v>
      </c>
      <c r="R11" s="8"/>
      <c r="S11" s="8"/>
      <c r="T11" s="8"/>
      <c r="U11" s="8"/>
      <c r="V11" s="12">
        <v>11</v>
      </c>
      <c r="W11" s="13">
        <v>11</v>
      </c>
      <c r="X11" s="13">
        <v>12</v>
      </c>
      <c r="Y11" s="13">
        <v>11</v>
      </c>
      <c r="Z11" s="14">
        <v>10</v>
      </c>
      <c r="AA11" s="14">
        <v>10</v>
      </c>
      <c r="AB11" s="14">
        <v>10</v>
      </c>
      <c r="AC11" s="14">
        <v>9</v>
      </c>
    </row>
    <row r="12" spans="1:29">
      <c r="A12" t="s">
        <v>200</v>
      </c>
      <c r="B12">
        <v>14.2857</v>
      </c>
      <c r="C12">
        <v>40</v>
      </c>
      <c r="D12">
        <v>50</v>
      </c>
      <c r="E12">
        <v>50</v>
      </c>
      <c r="H12">
        <v>90.746200000000002</v>
      </c>
      <c r="I12">
        <f>11/17</f>
        <v>0.6470588235294118</v>
      </c>
      <c r="J12">
        <f>8/13</f>
        <v>0.61538461538461542</v>
      </c>
      <c r="K12">
        <v>100</v>
      </c>
      <c r="L12">
        <v>132</v>
      </c>
      <c r="M12">
        <f t="shared" si="0"/>
        <v>14.25</v>
      </c>
      <c r="N12">
        <v>15</v>
      </c>
      <c r="O12">
        <v>16</v>
      </c>
      <c r="P12">
        <v>11</v>
      </c>
      <c r="Q12">
        <v>13</v>
      </c>
      <c r="R12" s="8">
        <v>17</v>
      </c>
      <c r="S12" s="8">
        <v>14</v>
      </c>
      <c r="T12" s="8">
        <v>14</v>
      </c>
      <c r="U12" s="8">
        <v>14</v>
      </c>
      <c r="V12" s="12"/>
      <c r="W12" s="13"/>
      <c r="X12" s="13"/>
      <c r="Y12" s="13"/>
      <c r="Z12" s="14"/>
      <c r="AA12" s="14"/>
      <c r="AB12" s="14"/>
      <c r="AC12" s="14"/>
    </row>
    <row r="13" spans="1:29">
      <c r="A13" t="s">
        <v>201</v>
      </c>
      <c r="B13">
        <v>48.2759</v>
      </c>
      <c r="C13">
        <v>70</v>
      </c>
      <c r="D13">
        <v>60</v>
      </c>
      <c r="E13">
        <v>60</v>
      </c>
      <c r="F13">
        <v>70</v>
      </c>
      <c r="H13">
        <v>75.862099999999998</v>
      </c>
      <c r="J13">
        <f>7/13</f>
        <v>0.53846153846153844</v>
      </c>
      <c r="K13">
        <v>86.956500000000005</v>
      </c>
      <c r="L13">
        <v>89</v>
      </c>
      <c r="M13">
        <f t="shared" si="0"/>
        <v>9.75</v>
      </c>
      <c r="R13" s="8"/>
      <c r="S13" s="8"/>
      <c r="T13" s="8"/>
      <c r="U13" s="8"/>
      <c r="V13" s="12">
        <v>12</v>
      </c>
      <c r="W13" s="13">
        <v>12</v>
      </c>
      <c r="X13" s="13">
        <v>11</v>
      </c>
      <c r="Y13" s="13">
        <v>10</v>
      </c>
      <c r="Z13" s="14">
        <v>9</v>
      </c>
      <c r="AA13" s="14">
        <v>7</v>
      </c>
      <c r="AB13" s="14">
        <v>9</v>
      </c>
      <c r="AC13" s="14">
        <v>8</v>
      </c>
    </row>
    <row r="14" spans="1:29">
      <c r="A14" t="s">
        <v>202</v>
      </c>
      <c r="B14">
        <v>38.095199999999998</v>
      </c>
      <c r="C14">
        <v>50</v>
      </c>
      <c r="D14">
        <v>60</v>
      </c>
      <c r="E14">
        <v>30</v>
      </c>
      <c r="F14">
        <v>40</v>
      </c>
      <c r="H14">
        <v>80.952399999999997</v>
      </c>
      <c r="I14">
        <f>12/17</f>
        <v>0.70588235294117652</v>
      </c>
      <c r="J14">
        <f>6/13</f>
        <v>0.46153846153846156</v>
      </c>
      <c r="K14">
        <v>100</v>
      </c>
      <c r="L14">
        <v>112</v>
      </c>
      <c r="M14">
        <f t="shared" si="0"/>
        <v>8.5</v>
      </c>
      <c r="N14">
        <v>7</v>
      </c>
      <c r="O14">
        <v>9</v>
      </c>
      <c r="P14">
        <v>9</v>
      </c>
      <c r="Q14">
        <v>9</v>
      </c>
      <c r="R14" s="8">
        <v>9</v>
      </c>
      <c r="S14" s="8">
        <v>9</v>
      </c>
      <c r="T14" s="8">
        <v>8</v>
      </c>
      <c r="U14" s="8">
        <v>8</v>
      </c>
      <c r="V14" s="12"/>
      <c r="W14" s="13"/>
      <c r="X14" s="13"/>
      <c r="Y14" s="13"/>
      <c r="Z14" s="14"/>
      <c r="AA14" s="14"/>
      <c r="AB14" s="14"/>
      <c r="AC14" s="14"/>
    </row>
    <row r="15" spans="1:29">
      <c r="A15" t="s">
        <v>203</v>
      </c>
      <c r="B15">
        <v>44.827599999999997</v>
      </c>
      <c r="C15">
        <v>50</v>
      </c>
      <c r="D15">
        <v>80</v>
      </c>
      <c r="E15">
        <v>70</v>
      </c>
      <c r="F15">
        <v>80</v>
      </c>
      <c r="H15">
        <v>79.310299999999998</v>
      </c>
      <c r="I15">
        <f>17/17</f>
        <v>1</v>
      </c>
      <c r="J15">
        <f>9/13</f>
        <v>0.69230769230769229</v>
      </c>
      <c r="K15">
        <v>95.652199999999993</v>
      </c>
      <c r="L15">
        <v>127</v>
      </c>
      <c r="M15">
        <f t="shared" si="0"/>
        <v>17.125</v>
      </c>
      <c r="R15" s="8"/>
      <c r="S15" s="8"/>
      <c r="T15" s="8"/>
      <c r="U15" s="8"/>
      <c r="V15" s="12">
        <v>16</v>
      </c>
      <c r="W15" s="13">
        <v>17</v>
      </c>
      <c r="X15" s="13">
        <v>19</v>
      </c>
      <c r="Y15" s="13">
        <v>17</v>
      </c>
      <c r="Z15" s="14">
        <v>16</v>
      </c>
      <c r="AA15" s="14">
        <v>18</v>
      </c>
      <c r="AB15" s="14">
        <v>18</v>
      </c>
      <c r="AC15" s="14">
        <v>16</v>
      </c>
    </row>
    <row r="16" spans="1:29">
      <c r="A16" t="s">
        <v>204</v>
      </c>
      <c r="B16">
        <v>19.047599999999999</v>
      </c>
      <c r="C16">
        <v>70</v>
      </c>
      <c r="D16">
        <v>70</v>
      </c>
      <c r="E16">
        <v>60</v>
      </c>
      <c r="F16">
        <v>100</v>
      </c>
      <c r="H16">
        <v>76.1905</v>
      </c>
      <c r="I16">
        <f>15/15</f>
        <v>1</v>
      </c>
      <c r="J16">
        <f>10/13</f>
        <v>0.76923076923076927</v>
      </c>
      <c r="K16">
        <v>95.652199999999993</v>
      </c>
      <c r="L16">
        <v>113</v>
      </c>
      <c r="M16">
        <f>AVERAGE(N16:AC16)</f>
        <v>12.625</v>
      </c>
      <c r="N16">
        <v>14</v>
      </c>
      <c r="O16">
        <v>12</v>
      </c>
      <c r="P16">
        <v>13</v>
      </c>
      <c r="Q16">
        <v>12</v>
      </c>
      <c r="R16" s="8">
        <v>11</v>
      </c>
      <c r="S16" s="8">
        <v>16</v>
      </c>
      <c r="T16" s="8">
        <v>11</v>
      </c>
      <c r="U16" s="8">
        <v>12</v>
      </c>
      <c r="V16" s="12"/>
      <c r="W16" s="13"/>
      <c r="X16" s="13"/>
      <c r="Y16" s="13"/>
      <c r="Z16" s="14"/>
      <c r="AA16" s="14"/>
      <c r="AB16" s="14"/>
      <c r="AC16" s="14"/>
    </row>
    <row r="17" spans="1:29" s="6" customFormat="1">
      <c r="A17" s="6" t="s">
        <v>330</v>
      </c>
      <c r="B17" s="6">
        <v>34.482799999999997</v>
      </c>
      <c r="C17" s="6">
        <v>50</v>
      </c>
      <c r="D17" s="6">
        <v>50</v>
      </c>
      <c r="E17" s="6">
        <v>50</v>
      </c>
      <c r="F17" s="6">
        <v>30</v>
      </c>
      <c r="H17" s="6">
        <v>58.620699999999999</v>
      </c>
      <c r="I17" s="6">
        <f>7/17</f>
        <v>0.41176470588235292</v>
      </c>
      <c r="J17" s="6">
        <f>10/13</f>
        <v>0.76923076923076927</v>
      </c>
      <c r="K17" s="6">
        <v>52.173900000000003</v>
      </c>
      <c r="L17" s="6">
        <v>95</v>
      </c>
      <c r="M17" s="6">
        <f t="shared" ref="M17:M26" si="1">AVERAGE(N17:AC17)</f>
        <v>6.75</v>
      </c>
      <c r="R17" s="24"/>
      <c r="S17" s="24"/>
      <c r="T17" s="24"/>
      <c r="U17" s="24"/>
      <c r="V17" s="6">
        <v>7</v>
      </c>
      <c r="W17" s="6">
        <v>8</v>
      </c>
      <c r="X17" s="6">
        <v>7</v>
      </c>
      <c r="Y17" s="6">
        <v>7</v>
      </c>
      <c r="Z17" s="24">
        <v>6</v>
      </c>
      <c r="AA17" s="24">
        <v>6</v>
      </c>
      <c r="AB17" s="24">
        <v>6</v>
      </c>
      <c r="AC17" s="24">
        <v>7</v>
      </c>
    </row>
    <row r="18" spans="1:29">
      <c r="A18" t="s">
        <v>331</v>
      </c>
      <c r="B18">
        <v>14.2857</v>
      </c>
      <c r="C18">
        <v>90</v>
      </c>
      <c r="D18">
        <v>100</v>
      </c>
      <c r="E18">
        <v>100</v>
      </c>
      <c r="F18">
        <v>90</v>
      </c>
      <c r="H18">
        <v>95.238100000000003</v>
      </c>
      <c r="I18">
        <f>9/17</f>
        <v>0.52941176470588236</v>
      </c>
      <c r="J18">
        <f>9/13</f>
        <v>0.69230769230769229</v>
      </c>
      <c r="K18">
        <v>95.652199999999993</v>
      </c>
      <c r="L18">
        <v>99</v>
      </c>
      <c r="M18">
        <f t="shared" si="1"/>
        <v>18.125</v>
      </c>
      <c r="N18">
        <v>20</v>
      </c>
      <c r="O18">
        <v>19</v>
      </c>
      <c r="P18">
        <v>18</v>
      </c>
      <c r="Q18">
        <v>17</v>
      </c>
      <c r="R18" s="8">
        <v>19</v>
      </c>
      <c r="S18" s="8">
        <v>15</v>
      </c>
      <c r="T18" s="8">
        <v>18</v>
      </c>
      <c r="U18" s="8">
        <v>19</v>
      </c>
      <c r="Z18" s="8"/>
      <c r="AA18" s="8"/>
      <c r="AB18" s="8"/>
      <c r="AC18" s="8"/>
    </row>
    <row r="19" spans="1:29">
      <c r="A19" t="s">
        <v>332</v>
      </c>
      <c r="B19">
        <v>51.7241</v>
      </c>
      <c r="C19">
        <v>30</v>
      </c>
      <c r="D19">
        <v>70</v>
      </c>
      <c r="E19">
        <v>70</v>
      </c>
      <c r="F19">
        <v>70</v>
      </c>
      <c r="H19">
        <v>58.620699999999999</v>
      </c>
      <c r="I19">
        <f>9/17</f>
        <v>0.52941176470588236</v>
      </c>
      <c r="J19" s="6"/>
      <c r="K19">
        <v>78.260900000000007</v>
      </c>
      <c r="L19">
        <v>111</v>
      </c>
      <c r="M19">
        <f t="shared" si="1"/>
        <v>3.875</v>
      </c>
      <c r="R19" s="8"/>
      <c r="S19" s="8"/>
      <c r="T19" s="8"/>
      <c r="U19" s="8"/>
      <c r="V19">
        <v>2</v>
      </c>
      <c r="W19">
        <v>6</v>
      </c>
      <c r="X19">
        <v>4</v>
      </c>
      <c r="Y19">
        <v>4</v>
      </c>
      <c r="Z19" s="8">
        <v>6</v>
      </c>
      <c r="AA19" s="8">
        <v>3</v>
      </c>
      <c r="AB19" s="8">
        <v>5</v>
      </c>
      <c r="AC19" s="8">
        <v>1</v>
      </c>
    </row>
    <row r="20" spans="1:29">
      <c r="A20" t="s">
        <v>333</v>
      </c>
      <c r="B20">
        <v>19.047599999999999</v>
      </c>
      <c r="C20">
        <v>80</v>
      </c>
      <c r="D20">
        <v>70</v>
      </c>
      <c r="E20">
        <v>80</v>
      </c>
      <c r="F20">
        <v>90</v>
      </c>
      <c r="H20">
        <v>80.952399999999997</v>
      </c>
      <c r="I20">
        <f>12/17</f>
        <v>0.70588235294117652</v>
      </c>
      <c r="J20">
        <f>9/13</f>
        <v>0.69230769230769229</v>
      </c>
      <c r="K20">
        <v>100</v>
      </c>
      <c r="L20">
        <v>129</v>
      </c>
      <c r="M20">
        <f t="shared" si="1"/>
        <v>10.875</v>
      </c>
      <c r="N20">
        <v>10</v>
      </c>
      <c r="O20">
        <v>10</v>
      </c>
      <c r="P20">
        <v>12</v>
      </c>
      <c r="Q20">
        <v>11</v>
      </c>
      <c r="R20" s="8">
        <v>11</v>
      </c>
      <c r="S20" s="8">
        <v>10</v>
      </c>
      <c r="T20" s="8">
        <v>11</v>
      </c>
      <c r="U20" s="8">
        <v>12</v>
      </c>
      <c r="Z20" s="8"/>
      <c r="AA20" s="8"/>
      <c r="AB20" s="8"/>
      <c r="AC20" s="8"/>
    </row>
    <row r="21" spans="1:29">
      <c r="A21" t="s">
        <v>334</v>
      </c>
      <c r="B21">
        <v>51.7241</v>
      </c>
      <c r="C21">
        <v>70</v>
      </c>
      <c r="D21">
        <v>60</v>
      </c>
      <c r="E21">
        <v>70</v>
      </c>
      <c r="F21">
        <v>70</v>
      </c>
      <c r="G21" s="2"/>
      <c r="H21" s="2">
        <v>65.517200000000003</v>
      </c>
      <c r="I21" s="6"/>
      <c r="J21" s="6"/>
      <c r="K21">
        <v>78.260900000000007</v>
      </c>
      <c r="L21">
        <v>113</v>
      </c>
      <c r="M21">
        <f t="shared" si="1"/>
        <v>10.75</v>
      </c>
      <c r="R21" s="8"/>
      <c r="S21" s="8"/>
      <c r="T21" s="8"/>
      <c r="U21" s="8"/>
      <c r="V21">
        <v>9</v>
      </c>
      <c r="W21">
        <v>14</v>
      </c>
      <c r="X21">
        <v>12</v>
      </c>
      <c r="Y21">
        <v>9</v>
      </c>
      <c r="Z21" s="8">
        <v>10</v>
      </c>
      <c r="AA21" s="8">
        <v>11</v>
      </c>
      <c r="AB21" s="8">
        <v>10</v>
      </c>
      <c r="AC21" s="8">
        <v>11</v>
      </c>
    </row>
    <row r="22" spans="1:29">
      <c r="A22" t="s">
        <v>336</v>
      </c>
      <c r="B22">
        <v>27.586200000000002</v>
      </c>
      <c r="C22">
        <v>60</v>
      </c>
      <c r="D22">
        <v>50</v>
      </c>
      <c r="E22">
        <v>80</v>
      </c>
      <c r="F22">
        <v>70</v>
      </c>
      <c r="G22" s="3"/>
      <c r="H22" s="2">
        <v>55.172400000000003</v>
      </c>
      <c r="I22">
        <f>6/13</f>
        <v>0.46153846153846156</v>
      </c>
      <c r="J22">
        <f>7/13</f>
        <v>0.53846153846153844</v>
      </c>
      <c r="K22">
        <v>78.260900000000007</v>
      </c>
      <c r="L22">
        <v>121</v>
      </c>
      <c r="M22">
        <f t="shared" si="1"/>
        <v>18.25</v>
      </c>
      <c r="R22" s="8"/>
      <c r="S22" s="8"/>
      <c r="T22" s="8"/>
      <c r="U22" s="8"/>
      <c r="V22">
        <v>19</v>
      </c>
      <c r="W22">
        <v>20</v>
      </c>
      <c r="X22">
        <v>22</v>
      </c>
      <c r="Y22">
        <v>20</v>
      </c>
      <c r="Z22" s="8">
        <v>15</v>
      </c>
      <c r="AA22" s="8">
        <v>16</v>
      </c>
      <c r="AB22" s="8">
        <v>17</v>
      </c>
      <c r="AC22" s="8">
        <v>17</v>
      </c>
    </row>
    <row r="23" spans="1:29">
      <c r="A23" t="s">
        <v>337</v>
      </c>
      <c r="B23">
        <v>52.381</v>
      </c>
      <c r="C23">
        <v>50</v>
      </c>
      <c r="D23">
        <v>80</v>
      </c>
      <c r="E23">
        <v>40</v>
      </c>
      <c r="F23">
        <v>70</v>
      </c>
      <c r="H23" s="2">
        <v>76.1905</v>
      </c>
      <c r="I23" s="18">
        <f>8/11</f>
        <v>0.72727272727272729</v>
      </c>
      <c r="J23" s="6"/>
      <c r="K23">
        <v>95.652199999999993</v>
      </c>
      <c r="L23">
        <v>88</v>
      </c>
      <c r="M23">
        <f t="shared" si="1"/>
        <v>6.375</v>
      </c>
      <c r="N23">
        <v>8</v>
      </c>
      <c r="O23">
        <v>5</v>
      </c>
      <c r="P23">
        <v>9</v>
      </c>
      <c r="Q23">
        <v>5</v>
      </c>
      <c r="R23" s="8">
        <v>5</v>
      </c>
      <c r="S23" s="8">
        <v>4</v>
      </c>
      <c r="T23" s="8">
        <v>8</v>
      </c>
      <c r="U23" s="8">
        <v>7</v>
      </c>
      <c r="Z23" s="8"/>
      <c r="AA23" s="8"/>
      <c r="AB23" s="8"/>
      <c r="AC23" s="8"/>
    </row>
    <row r="24" spans="1:29" s="6" customFormat="1">
      <c r="A24" s="6" t="s">
        <v>338</v>
      </c>
      <c r="B24" s="6">
        <v>48.2759</v>
      </c>
      <c r="C24" s="6">
        <v>40</v>
      </c>
      <c r="D24" s="6">
        <v>60</v>
      </c>
      <c r="E24" s="6">
        <v>40</v>
      </c>
      <c r="F24" s="6">
        <v>80</v>
      </c>
      <c r="H24" s="23">
        <v>68.965500000000006</v>
      </c>
      <c r="I24" s="6">
        <f>11/14</f>
        <v>0.7857142857142857</v>
      </c>
      <c r="J24" s="6">
        <f>6/9</f>
        <v>0.66666666666666663</v>
      </c>
      <c r="K24" s="6">
        <v>65.217399999999998</v>
      </c>
      <c r="L24" s="6">
        <v>103</v>
      </c>
      <c r="M24" s="6">
        <f t="shared" si="1"/>
        <v>4.75</v>
      </c>
      <c r="R24" s="24"/>
      <c r="S24" s="24"/>
      <c r="T24" s="24"/>
      <c r="U24" s="24"/>
      <c r="V24" s="6">
        <v>6</v>
      </c>
      <c r="W24" s="6">
        <v>5</v>
      </c>
      <c r="X24" s="6">
        <v>7</v>
      </c>
      <c r="Y24" s="6">
        <v>5</v>
      </c>
      <c r="Z24" s="24">
        <v>3</v>
      </c>
      <c r="AA24" s="24">
        <v>3</v>
      </c>
      <c r="AB24" s="24">
        <v>3</v>
      </c>
      <c r="AC24" s="24">
        <v>6</v>
      </c>
    </row>
    <row r="25" spans="1:29">
      <c r="A25" t="s">
        <v>339</v>
      </c>
      <c r="B25">
        <v>23.8095</v>
      </c>
      <c r="C25">
        <v>90</v>
      </c>
      <c r="D25">
        <v>70</v>
      </c>
      <c r="E25">
        <v>60</v>
      </c>
      <c r="F25">
        <v>60</v>
      </c>
      <c r="G25" s="3"/>
      <c r="H25" s="2">
        <v>85.714299999999994</v>
      </c>
      <c r="I25">
        <f>14/17</f>
        <v>0.82352941176470584</v>
      </c>
      <c r="J25">
        <f>3/13</f>
        <v>0.23076923076923078</v>
      </c>
      <c r="K25">
        <v>91.304299999999998</v>
      </c>
      <c r="L25">
        <v>109</v>
      </c>
      <c r="M25">
        <f t="shared" si="1"/>
        <v>11</v>
      </c>
      <c r="N25">
        <v>11</v>
      </c>
      <c r="O25">
        <v>15</v>
      </c>
      <c r="P25">
        <v>12</v>
      </c>
      <c r="Q25">
        <v>10</v>
      </c>
      <c r="R25" s="8">
        <v>10</v>
      </c>
      <c r="S25" s="8">
        <v>10</v>
      </c>
      <c r="T25" s="8">
        <v>10</v>
      </c>
      <c r="U25" s="8">
        <v>10</v>
      </c>
    </row>
    <row r="26" spans="1:29">
      <c r="A26" t="s">
        <v>340</v>
      </c>
      <c r="B26">
        <v>37.930999999999997</v>
      </c>
      <c r="C26">
        <v>90</v>
      </c>
      <c r="D26">
        <v>60</v>
      </c>
      <c r="E26">
        <v>60</v>
      </c>
      <c r="F26">
        <v>90</v>
      </c>
      <c r="H26" s="2">
        <v>82.758600000000001</v>
      </c>
      <c r="I26">
        <f>12/17</f>
        <v>0.70588235294117652</v>
      </c>
      <c r="J26">
        <f>8/13</f>
        <v>0.61538461538461542</v>
      </c>
      <c r="K26">
        <v>86.956500000000005</v>
      </c>
      <c r="L26">
        <v>137</v>
      </c>
      <c r="M26">
        <f t="shared" si="1"/>
        <v>10</v>
      </c>
      <c r="V26">
        <v>9</v>
      </c>
      <c r="W26">
        <v>11</v>
      </c>
      <c r="X26">
        <v>11</v>
      </c>
      <c r="Y26">
        <v>10</v>
      </c>
      <c r="Z26" s="8">
        <v>9</v>
      </c>
      <c r="AA26" s="8">
        <v>10</v>
      </c>
      <c r="AB26" s="8">
        <v>10</v>
      </c>
      <c r="AC26" s="8">
        <v>10</v>
      </c>
    </row>
    <row r="27" spans="1:29">
      <c r="R27" t="s">
        <v>316</v>
      </c>
      <c r="S27" t="s">
        <v>314</v>
      </c>
      <c r="T27" t="s">
        <v>313</v>
      </c>
      <c r="U27" t="s">
        <v>315</v>
      </c>
      <c r="Z27" t="s">
        <v>316</v>
      </c>
      <c r="AA27" t="s">
        <v>314</v>
      </c>
      <c r="AB27" t="s">
        <v>313</v>
      </c>
      <c r="AC27" t="s">
        <v>315</v>
      </c>
    </row>
    <row r="28" spans="1:29">
      <c r="M28">
        <f>MIN(M3:M26)</f>
        <v>3.875</v>
      </c>
    </row>
    <row r="29" spans="1:29">
      <c r="M29">
        <f>MAX(M3:M26)</f>
        <v>20.375</v>
      </c>
      <c r="S29" s="4" t="s">
        <v>317</v>
      </c>
      <c r="T29" s="4" t="s">
        <v>313</v>
      </c>
      <c r="U29" s="4" t="s">
        <v>314</v>
      </c>
      <c r="V29" s="4" t="s">
        <v>315</v>
      </c>
      <c r="W29" s="4" t="s">
        <v>316</v>
      </c>
    </row>
    <row r="30" spans="1:29">
      <c r="M30">
        <f>AVERAGE(M3:M16,M18:M23,M25:M26)</f>
        <v>12.761363636363637</v>
      </c>
      <c r="R30" t="s">
        <v>9</v>
      </c>
      <c r="S30">
        <f>AVERAGE(R3:U3)</f>
        <v>11.5</v>
      </c>
      <c r="T30" s="15">
        <v>13</v>
      </c>
      <c r="U30" s="15">
        <v>10</v>
      </c>
      <c r="V30" s="15">
        <v>11</v>
      </c>
      <c r="W30" s="15">
        <v>12</v>
      </c>
      <c r="Z30" s="8" t="s">
        <v>469</v>
      </c>
      <c r="AA30" t="s">
        <v>470</v>
      </c>
    </row>
    <row r="31" spans="1:29">
      <c r="R31" t="s">
        <v>10</v>
      </c>
      <c r="S31">
        <f>AVERAGE(Z4:AC4)</f>
        <v>14.25</v>
      </c>
      <c r="T31" s="15">
        <v>15</v>
      </c>
      <c r="U31" s="16">
        <v>13</v>
      </c>
      <c r="V31" s="15">
        <v>15</v>
      </c>
      <c r="W31" s="15">
        <v>14</v>
      </c>
    </row>
    <row r="32" spans="1:29">
      <c r="R32" t="s">
        <v>11</v>
      </c>
      <c r="S32">
        <f>AVERAGE(R5:U5)</f>
        <v>18.5</v>
      </c>
      <c r="T32" s="15">
        <v>18</v>
      </c>
      <c r="U32" s="15">
        <v>19</v>
      </c>
      <c r="V32" s="15">
        <v>19</v>
      </c>
      <c r="W32" s="15">
        <v>18</v>
      </c>
    </row>
    <row r="33" spans="7:23">
      <c r="R33" t="s">
        <v>12</v>
      </c>
      <c r="S33">
        <f>AVERAGE(Z6:AC6)</f>
        <v>19</v>
      </c>
      <c r="T33" s="15">
        <v>18</v>
      </c>
      <c r="U33" s="15">
        <v>21</v>
      </c>
      <c r="V33" s="16">
        <v>18</v>
      </c>
      <c r="W33" s="16">
        <v>19</v>
      </c>
    </row>
    <row r="34" spans="7:23">
      <c r="R34" t="s">
        <v>13</v>
      </c>
      <c r="S34">
        <f>AVERAGE(R7:U7)</f>
        <v>16.75</v>
      </c>
      <c r="T34" s="15">
        <v>16</v>
      </c>
      <c r="U34" s="15">
        <v>16</v>
      </c>
      <c r="V34" s="15">
        <v>17</v>
      </c>
      <c r="W34" s="15">
        <v>18</v>
      </c>
    </row>
    <row r="35" spans="7:23">
      <c r="G35" s="2"/>
      <c r="H35" s="2"/>
      <c r="R35" t="s">
        <v>14</v>
      </c>
      <c r="S35">
        <f>AVERAGE(Z8:AC8)</f>
        <v>18</v>
      </c>
      <c r="T35" s="15">
        <v>17</v>
      </c>
      <c r="U35" s="15">
        <v>18</v>
      </c>
      <c r="V35" s="15">
        <v>19</v>
      </c>
      <c r="W35" s="15">
        <v>18</v>
      </c>
    </row>
    <row r="36" spans="7:23">
      <c r="G36" s="3"/>
      <c r="H36" s="3"/>
      <c r="R36" t="s">
        <v>15</v>
      </c>
      <c r="S36">
        <f>AVERAGE(R9:U9)</f>
        <v>7</v>
      </c>
      <c r="T36" s="15">
        <v>6</v>
      </c>
      <c r="U36" s="15">
        <v>8</v>
      </c>
      <c r="V36" s="15">
        <v>7</v>
      </c>
      <c r="W36" s="15">
        <v>7</v>
      </c>
    </row>
    <row r="37" spans="7:23">
      <c r="R37" t="s">
        <v>198</v>
      </c>
      <c r="S37">
        <f>AVERAGE(Z10:AC10)</f>
        <v>8.75</v>
      </c>
      <c r="T37" s="15">
        <v>9</v>
      </c>
      <c r="U37" s="15">
        <v>7</v>
      </c>
      <c r="V37" s="15">
        <v>11</v>
      </c>
      <c r="W37" s="15">
        <v>8</v>
      </c>
    </row>
    <row r="38" spans="7:23">
      <c r="R38" t="s">
        <v>199</v>
      </c>
      <c r="S38">
        <f>AVERAGE(Z11:AC11)</f>
        <v>9.75</v>
      </c>
      <c r="T38" s="15">
        <v>10</v>
      </c>
      <c r="U38" s="15">
        <v>10</v>
      </c>
      <c r="V38" s="15">
        <v>9</v>
      </c>
      <c r="W38" s="15">
        <v>10</v>
      </c>
    </row>
    <row r="39" spans="7:23">
      <c r="G39" s="3"/>
      <c r="H39" s="3"/>
      <c r="R39" t="s">
        <v>200</v>
      </c>
      <c r="S39">
        <f>AVERAGE(R12:U12)</f>
        <v>14.75</v>
      </c>
      <c r="T39" s="15">
        <v>14</v>
      </c>
      <c r="U39" s="15">
        <v>14</v>
      </c>
      <c r="V39" s="15">
        <v>14</v>
      </c>
      <c r="W39" s="15">
        <v>17</v>
      </c>
    </row>
    <row r="40" spans="7:23">
      <c r="R40" t="s">
        <v>201</v>
      </c>
      <c r="S40">
        <f>AVERAGE(Z13:AC13)</f>
        <v>8.25</v>
      </c>
      <c r="T40" s="15">
        <v>9</v>
      </c>
      <c r="U40" s="15">
        <v>9</v>
      </c>
      <c r="V40" s="15">
        <v>8</v>
      </c>
      <c r="W40" s="15">
        <v>9</v>
      </c>
    </row>
    <row r="41" spans="7:23">
      <c r="R41" t="s">
        <v>202</v>
      </c>
      <c r="S41">
        <f>AVERAGE(R14:U14)</f>
        <v>8.5</v>
      </c>
      <c r="T41" s="15">
        <v>8</v>
      </c>
      <c r="U41" s="15">
        <v>9</v>
      </c>
      <c r="V41" s="15">
        <v>8</v>
      </c>
      <c r="W41" s="15">
        <v>9</v>
      </c>
    </row>
    <row r="42" spans="7:23">
      <c r="R42" t="s">
        <v>203</v>
      </c>
      <c r="S42">
        <f>AVERAGE(Z15:AC15)</f>
        <v>17</v>
      </c>
      <c r="T42" s="15">
        <v>18</v>
      </c>
      <c r="U42" s="15">
        <v>18</v>
      </c>
      <c r="V42" s="15">
        <v>16</v>
      </c>
      <c r="W42" s="15">
        <v>16</v>
      </c>
    </row>
    <row r="43" spans="7:23">
      <c r="R43" t="s">
        <v>204</v>
      </c>
      <c r="S43">
        <f>AVERAGE(R16:U16)</f>
        <v>12.5</v>
      </c>
      <c r="T43" s="15">
        <v>11</v>
      </c>
      <c r="U43" s="15">
        <v>16</v>
      </c>
      <c r="V43" s="15">
        <v>12</v>
      </c>
      <c r="W43" s="15">
        <v>11</v>
      </c>
    </row>
    <row r="44" spans="7:23">
      <c r="R44" t="s">
        <v>330</v>
      </c>
      <c r="S44">
        <f>AVERAGE(Z17:AC17)</f>
        <v>6.25</v>
      </c>
      <c r="T44" s="23">
        <v>6</v>
      </c>
      <c r="U44" s="23">
        <v>6</v>
      </c>
      <c r="V44" s="23">
        <v>7</v>
      </c>
      <c r="W44" s="23">
        <v>6</v>
      </c>
    </row>
    <row r="45" spans="7:23">
      <c r="R45" t="s">
        <v>331</v>
      </c>
      <c r="S45">
        <f>AVERAGE(R18:U18)</f>
        <v>17.75</v>
      </c>
      <c r="T45" s="15">
        <v>18</v>
      </c>
      <c r="U45" s="15">
        <v>15</v>
      </c>
      <c r="V45" s="15">
        <v>19</v>
      </c>
      <c r="W45" s="15">
        <v>19</v>
      </c>
    </row>
    <row r="46" spans="7:23">
      <c r="R46" t="s">
        <v>332</v>
      </c>
      <c r="S46">
        <f>AVERAGE(Z19:AC19)</f>
        <v>3.75</v>
      </c>
      <c r="T46" s="15">
        <v>5</v>
      </c>
      <c r="U46" s="15">
        <v>3</v>
      </c>
      <c r="V46" s="15">
        <v>1</v>
      </c>
      <c r="W46" s="15">
        <v>6</v>
      </c>
    </row>
    <row r="47" spans="7:23">
      <c r="H47" s="6"/>
      <c r="R47" t="s">
        <v>333</v>
      </c>
      <c r="S47">
        <f>AVERAGE(R20:U20)</f>
        <v>11</v>
      </c>
      <c r="T47" s="15">
        <v>11</v>
      </c>
      <c r="U47" s="15">
        <v>10</v>
      </c>
      <c r="V47" s="15">
        <v>12</v>
      </c>
      <c r="W47" s="15">
        <v>11</v>
      </c>
    </row>
    <row r="48" spans="7:23">
      <c r="R48" t="s">
        <v>334</v>
      </c>
      <c r="S48">
        <f>AVERAGE(Z21:AC21)</f>
        <v>10.5</v>
      </c>
      <c r="T48" s="15">
        <v>10</v>
      </c>
      <c r="U48" s="15">
        <v>11</v>
      </c>
      <c r="V48" s="15">
        <v>11</v>
      </c>
      <c r="W48" s="15">
        <v>10</v>
      </c>
    </row>
    <row r="49" spans="7:23">
      <c r="R49" t="s">
        <v>336</v>
      </c>
      <c r="S49">
        <f>AVERAGE(Z22:AC22)</f>
        <v>16.25</v>
      </c>
      <c r="T49" s="15">
        <v>17</v>
      </c>
      <c r="U49" s="15">
        <v>16</v>
      </c>
      <c r="V49" s="15">
        <v>17</v>
      </c>
      <c r="W49" s="15">
        <v>15</v>
      </c>
    </row>
    <row r="50" spans="7:23">
      <c r="G50" s="2"/>
      <c r="R50" t="s">
        <v>337</v>
      </c>
      <c r="S50">
        <f>AVERAGE(R23:U23)</f>
        <v>6</v>
      </c>
      <c r="T50" s="15">
        <v>8</v>
      </c>
      <c r="U50" s="15">
        <v>4</v>
      </c>
      <c r="V50" s="15">
        <v>7</v>
      </c>
      <c r="W50" s="15">
        <v>5</v>
      </c>
    </row>
    <row r="51" spans="7:23">
      <c r="G51" s="2"/>
      <c r="H51" s="2"/>
      <c r="R51" t="s">
        <v>338</v>
      </c>
      <c r="S51">
        <f>AVERAGE(Z24:AC24)</f>
        <v>3.75</v>
      </c>
      <c r="T51" s="23">
        <v>3</v>
      </c>
      <c r="U51" s="23">
        <v>3</v>
      </c>
      <c r="V51" s="23">
        <v>6</v>
      </c>
      <c r="W51" s="23">
        <v>3</v>
      </c>
    </row>
    <row r="52" spans="7:23">
      <c r="G52" s="2"/>
      <c r="H52" s="2"/>
      <c r="R52" t="s">
        <v>339</v>
      </c>
      <c r="S52">
        <f>AVERAGE(R25:U25)</f>
        <v>10</v>
      </c>
      <c r="T52" s="15">
        <v>10</v>
      </c>
      <c r="U52" s="15">
        <v>10</v>
      </c>
      <c r="V52" s="15">
        <v>10</v>
      </c>
      <c r="W52" s="15">
        <v>10</v>
      </c>
    </row>
    <row r="53" spans="7:23">
      <c r="G53" s="2"/>
      <c r="H53" s="2"/>
      <c r="R53" t="s">
        <v>340</v>
      </c>
      <c r="S53">
        <f>AVERAGE(Z26:AC26)</f>
        <v>9.75</v>
      </c>
      <c r="T53" s="15">
        <v>10</v>
      </c>
      <c r="U53" s="15">
        <v>10</v>
      </c>
      <c r="V53" s="15">
        <v>10</v>
      </c>
      <c r="W53" s="15">
        <v>9</v>
      </c>
    </row>
    <row r="54" spans="7:23">
      <c r="G54" s="2"/>
      <c r="H54" s="23"/>
    </row>
    <row r="55" spans="7:23">
      <c r="H55" s="2"/>
    </row>
    <row r="56" spans="7:23">
      <c r="H56" s="2"/>
    </row>
  </sheetData>
  <mergeCells count="2">
    <mergeCell ref="N1:U1"/>
    <mergeCell ref="V1:AC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26" sqref="C26"/>
    </sheetView>
  </sheetViews>
  <sheetFormatPr defaultColWidth="8.875" defaultRowHeight="15.75"/>
  <sheetData>
    <row r="1" spans="1:13">
      <c r="B1" t="s">
        <v>318</v>
      </c>
      <c r="C1" t="s">
        <v>329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>
      <c r="A2" t="s">
        <v>9</v>
      </c>
      <c r="B2">
        <v>3</v>
      </c>
      <c r="C2">
        <v>13</v>
      </c>
      <c r="D2">
        <v>31</v>
      </c>
      <c r="E2">
        <v>14</v>
      </c>
      <c r="F2">
        <v>22</v>
      </c>
      <c r="G2">
        <v>8</v>
      </c>
      <c r="H2">
        <v>5</v>
      </c>
      <c r="I2">
        <v>9</v>
      </c>
      <c r="J2">
        <v>99</v>
      </c>
      <c r="K2">
        <v>30</v>
      </c>
      <c r="L2">
        <v>5</v>
      </c>
      <c r="M2">
        <v>120</v>
      </c>
    </row>
    <row r="3" spans="1:13">
      <c r="A3" t="s">
        <v>10</v>
      </c>
      <c r="B3">
        <v>5</v>
      </c>
      <c r="C3">
        <v>11</v>
      </c>
      <c r="D3">
        <v>48</v>
      </c>
      <c r="E3">
        <v>19</v>
      </c>
      <c r="F3">
        <v>34</v>
      </c>
      <c r="G3">
        <v>9</v>
      </c>
      <c r="H3">
        <v>8</v>
      </c>
      <c r="I3">
        <v>9</v>
      </c>
      <c r="J3">
        <v>121</v>
      </c>
      <c r="K3">
        <v>29</v>
      </c>
      <c r="L3">
        <v>5</v>
      </c>
      <c r="M3">
        <v>69</v>
      </c>
    </row>
    <row r="4" spans="1:13">
      <c r="A4" t="s">
        <v>11</v>
      </c>
      <c r="B4">
        <v>4</v>
      </c>
      <c r="C4">
        <v>15</v>
      </c>
      <c r="D4">
        <v>3</v>
      </c>
      <c r="E4">
        <v>15</v>
      </c>
      <c r="F4">
        <v>28</v>
      </c>
      <c r="G4">
        <v>8</v>
      </c>
      <c r="H4">
        <v>7</v>
      </c>
      <c r="I4">
        <v>7</v>
      </c>
      <c r="J4">
        <v>80</v>
      </c>
      <c r="K4">
        <v>19</v>
      </c>
      <c r="L4">
        <v>6</v>
      </c>
      <c r="M4">
        <v>69</v>
      </c>
    </row>
    <row r="5" spans="1:13">
      <c r="A5" t="s">
        <v>12</v>
      </c>
      <c r="B5">
        <v>4</v>
      </c>
      <c r="C5">
        <v>20</v>
      </c>
      <c r="D5">
        <v>76</v>
      </c>
      <c r="E5">
        <v>15</v>
      </c>
      <c r="F5">
        <v>48</v>
      </c>
      <c r="G5">
        <v>10</v>
      </c>
      <c r="H5">
        <v>12</v>
      </c>
      <c r="I5">
        <v>10</v>
      </c>
      <c r="J5">
        <v>143</v>
      </c>
      <c r="K5">
        <v>19</v>
      </c>
      <c r="L5">
        <v>6</v>
      </c>
      <c r="M5">
        <v>132</v>
      </c>
    </row>
    <row r="6" spans="1:13">
      <c r="A6" t="s">
        <v>13</v>
      </c>
      <c r="B6">
        <v>5</v>
      </c>
      <c r="C6">
        <v>18</v>
      </c>
      <c r="D6">
        <v>46</v>
      </c>
      <c r="E6">
        <v>17</v>
      </c>
      <c r="F6">
        <v>33</v>
      </c>
      <c r="G6">
        <v>9</v>
      </c>
      <c r="H6">
        <v>10</v>
      </c>
      <c r="I6">
        <v>10</v>
      </c>
      <c r="J6">
        <v>144</v>
      </c>
      <c r="K6">
        <v>13</v>
      </c>
      <c r="L6">
        <v>7</v>
      </c>
      <c r="M6">
        <v>78</v>
      </c>
    </row>
    <row r="7" spans="1:13">
      <c r="A7" t="s">
        <v>14</v>
      </c>
    </row>
    <row r="8" spans="1:13">
      <c r="A8" t="s">
        <v>15</v>
      </c>
      <c r="B8">
        <v>4</v>
      </c>
      <c r="C8">
        <v>15</v>
      </c>
      <c r="D8">
        <v>32</v>
      </c>
      <c r="E8">
        <v>24</v>
      </c>
      <c r="F8">
        <v>32</v>
      </c>
      <c r="G8">
        <v>10</v>
      </c>
      <c r="H8">
        <v>4</v>
      </c>
      <c r="I8">
        <v>7</v>
      </c>
      <c r="J8">
        <v>58</v>
      </c>
      <c r="K8">
        <v>19</v>
      </c>
      <c r="L8">
        <v>5</v>
      </c>
      <c r="M8">
        <v>48</v>
      </c>
    </row>
    <row r="9" spans="1:13">
      <c r="A9" t="s">
        <v>198</v>
      </c>
      <c r="B9">
        <v>6</v>
      </c>
      <c r="C9">
        <v>15</v>
      </c>
      <c r="D9">
        <v>74</v>
      </c>
      <c r="E9">
        <v>32</v>
      </c>
      <c r="F9">
        <v>63</v>
      </c>
      <c r="G9">
        <v>11</v>
      </c>
      <c r="H9">
        <v>10</v>
      </c>
      <c r="I9">
        <v>10</v>
      </c>
      <c r="J9">
        <v>144</v>
      </c>
      <c r="K9">
        <v>53</v>
      </c>
      <c r="L9">
        <v>7</v>
      </c>
      <c r="M9">
        <v>166</v>
      </c>
    </row>
    <row r="10" spans="1:13">
      <c r="A10" t="s">
        <v>199</v>
      </c>
      <c r="B10">
        <v>5</v>
      </c>
      <c r="C10">
        <v>17</v>
      </c>
      <c r="D10">
        <v>18</v>
      </c>
      <c r="E10">
        <v>16</v>
      </c>
      <c r="F10">
        <v>34</v>
      </c>
      <c r="G10">
        <v>8</v>
      </c>
      <c r="H10">
        <v>8</v>
      </c>
      <c r="I10">
        <v>9</v>
      </c>
      <c r="J10">
        <v>144</v>
      </c>
      <c r="K10">
        <v>23</v>
      </c>
      <c r="L10">
        <v>4</v>
      </c>
      <c r="M10">
        <v>98</v>
      </c>
    </row>
    <row r="11" spans="1:13">
      <c r="A11" t="s">
        <v>200</v>
      </c>
      <c r="B11">
        <v>3</v>
      </c>
      <c r="C11">
        <v>14</v>
      </c>
      <c r="D11">
        <v>26</v>
      </c>
      <c r="E11">
        <v>16</v>
      </c>
      <c r="F11">
        <v>13</v>
      </c>
      <c r="G11">
        <v>9</v>
      </c>
      <c r="H11">
        <v>5</v>
      </c>
      <c r="I11">
        <v>8</v>
      </c>
      <c r="J11">
        <v>72</v>
      </c>
      <c r="K11">
        <v>43</v>
      </c>
      <c r="L11">
        <v>7</v>
      </c>
      <c r="M11">
        <v>69</v>
      </c>
    </row>
    <row r="12" spans="1:13">
      <c r="A12" t="s">
        <v>201</v>
      </c>
      <c r="B12">
        <v>4</v>
      </c>
      <c r="C12">
        <v>15</v>
      </c>
      <c r="D12">
        <v>26</v>
      </c>
      <c r="E12">
        <v>22</v>
      </c>
      <c r="F12">
        <v>67</v>
      </c>
      <c r="G12">
        <v>9</v>
      </c>
      <c r="H12">
        <v>8</v>
      </c>
      <c r="I12">
        <v>6</v>
      </c>
      <c r="J12">
        <v>100</v>
      </c>
      <c r="K12">
        <v>22</v>
      </c>
      <c r="L12">
        <v>6</v>
      </c>
      <c r="M12">
        <v>78</v>
      </c>
    </row>
    <row r="13" spans="1:13">
      <c r="A13" t="s">
        <v>202</v>
      </c>
      <c r="B13">
        <v>5</v>
      </c>
      <c r="C13">
        <v>17</v>
      </c>
      <c r="D13">
        <v>60</v>
      </c>
      <c r="E13">
        <v>20</v>
      </c>
      <c r="F13">
        <v>36</v>
      </c>
      <c r="G13">
        <v>9</v>
      </c>
      <c r="H13">
        <v>7</v>
      </c>
      <c r="I13">
        <v>8</v>
      </c>
      <c r="J13">
        <v>120</v>
      </c>
      <c r="K13">
        <v>20</v>
      </c>
      <c r="L13">
        <v>9</v>
      </c>
      <c r="M13">
        <v>88</v>
      </c>
    </row>
    <row r="14" spans="1:13">
      <c r="A14" t="s">
        <v>203</v>
      </c>
      <c r="B14">
        <v>6</v>
      </c>
      <c r="C14">
        <v>20</v>
      </c>
      <c r="D14">
        <v>53</v>
      </c>
      <c r="E14">
        <v>18</v>
      </c>
      <c r="F14">
        <v>42</v>
      </c>
      <c r="G14">
        <v>10</v>
      </c>
      <c r="H14">
        <v>8</v>
      </c>
      <c r="I14">
        <v>8</v>
      </c>
      <c r="J14">
        <v>169</v>
      </c>
      <c r="K14">
        <v>8</v>
      </c>
      <c r="L14">
        <v>8</v>
      </c>
      <c r="M14">
        <v>99</v>
      </c>
    </row>
    <row r="15" spans="1:13">
      <c r="A15" t="s">
        <v>204</v>
      </c>
      <c r="B15">
        <v>5</v>
      </c>
      <c r="C15">
        <v>14</v>
      </c>
      <c r="D15">
        <v>38</v>
      </c>
      <c r="E15">
        <v>22</v>
      </c>
      <c r="F15">
        <v>38</v>
      </c>
      <c r="G15">
        <v>8</v>
      </c>
      <c r="H15">
        <v>6</v>
      </c>
      <c r="I15">
        <v>8</v>
      </c>
      <c r="J15">
        <v>182</v>
      </c>
      <c r="K15">
        <v>16</v>
      </c>
      <c r="L15">
        <v>6</v>
      </c>
      <c r="M15">
        <v>109</v>
      </c>
    </row>
    <row r="16" spans="1:13">
      <c r="A16" t="s">
        <v>330</v>
      </c>
      <c r="B16">
        <v>5</v>
      </c>
      <c r="C16">
        <v>14</v>
      </c>
      <c r="D16">
        <v>36</v>
      </c>
      <c r="E16">
        <v>23</v>
      </c>
      <c r="F16">
        <v>23</v>
      </c>
      <c r="G16">
        <v>8</v>
      </c>
      <c r="H16">
        <v>7</v>
      </c>
      <c r="I16">
        <v>5</v>
      </c>
      <c r="J16">
        <v>80</v>
      </c>
      <c r="K16">
        <v>13</v>
      </c>
      <c r="L16">
        <v>5</v>
      </c>
      <c r="M16">
        <v>58</v>
      </c>
    </row>
    <row r="17" spans="1:13">
      <c r="A17" t="s">
        <v>331</v>
      </c>
      <c r="B17">
        <v>6</v>
      </c>
      <c r="C17">
        <v>13</v>
      </c>
      <c r="D17">
        <v>53</v>
      </c>
      <c r="E17">
        <v>18</v>
      </c>
      <c r="F17">
        <v>53</v>
      </c>
      <c r="G17">
        <v>10</v>
      </c>
      <c r="H17">
        <v>8</v>
      </c>
      <c r="I17">
        <v>8</v>
      </c>
      <c r="J17">
        <v>141</v>
      </c>
      <c r="K17">
        <v>30</v>
      </c>
      <c r="L17">
        <v>8</v>
      </c>
      <c r="M17">
        <v>157</v>
      </c>
    </row>
    <row r="18" spans="1:13">
      <c r="A18" t="s">
        <v>332</v>
      </c>
      <c r="B18">
        <v>4</v>
      </c>
      <c r="C18">
        <v>17</v>
      </c>
      <c r="D18">
        <v>58</v>
      </c>
      <c r="E18">
        <v>14</v>
      </c>
      <c r="F18">
        <v>42</v>
      </c>
      <c r="G18">
        <v>8</v>
      </c>
      <c r="H18">
        <v>8</v>
      </c>
      <c r="I18">
        <v>9</v>
      </c>
      <c r="J18">
        <v>121</v>
      </c>
      <c r="K18">
        <v>25</v>
      </c>
      <c r="L18">
        <v>5</v>
      </c>
      <c r="M18">
        <v>88</v>
      </c>
    </row>
    <row r="19" spans="1:13">
      <c r="A19" t="s">
        <v>333</v>
      </c>
      <c r="B19">
        <v>5</v>
      </c>
      <c r="C19">
        <v>17</v>
      </c>
      <c r="D19">
        <v>25</v>
      </c>
      <c r="E19">
        <v>17</v>
      </c>
      <c r="F19">
        <v>41</v>
      </c>
      <c r="G19">
        <v>12</v>
      </c>
      <c r="H19">
        <v>5</v>
      </c>
      <c r="I19">
        <v>7</v>
      </c>
      <c r="J19">
        <v>87</v>
      </c>
      <c r="K19">
        <v>15</v>
      </c>
      <c r="L19">
        <v>5</v>
      </c>
      <c r="M19">
        <v>137</v>
      </c>
    </row>
    <row r="20" spans="1:13">
      <c r="A20" t="s">
        <v>334</v>
      </c>
      <c r="B20">
        <v>2</v>
      </c>
      <c r="C20">
        <v>16</v>
      </c>
      <c r="D20">
        <v>20</v>
      </c>
      <c r="E20">
        <v>4</v>
      </c>
      <c r="F20">
        <v>-4</v>
      </c>
      <c r="G20">
        <v>7</v>
      </c>
      <c r="H20">
        <v>9</v>
      </c>
      <c r="I20">
        <v>7</v>
      </c>
      <c r="J20">
        <v>61</v>
      </c>
      <c r="K20">
        <v>30</v>
      </c>
      <c r="L20">
        <v>7</v>
      </c>
      <c r="M20">
        <v>60</v>
      </c>
    </row>
    <row r="21" spans="1:13">
      <c r="A21" s="17" t="s">
        <v>335</v>
      </c>
    </row>
    <row r="22" spans="1:13">
      <c r="A22" t="s">
        <v>336</v>
      </c>
      <c r="B22">
        <v>5</v>
      </c>
      <c r="C22">
        <v>17</v>
      </c>
      <c r="D22">
        <v>74</v>
      </c>
      <c r="E22">
        <v>16</v>
      </c>
      <c r="F22">
        <v>23</v>
      </c>
      <c r="G22">
        <v>9</v>
      </c>
      <c r="H22">
        <v>3</v>
      </c>
      <c r="I22">
        <v>8</v>
      </c>
      <c r="J22">
        <v>146</v>
      </c>
      <c r="K22">
        <v>21</v>
      </c>
      <c r="L22">
        <v>4</v>
      </c>
      <c r="M22">
        <v>30</v>
      </c>
    </row>
    <row r="23" spans="1:13">
      <c r="A23" t="s">
        <v>337</v>
      </c>
      <c r="B23">
        <v>5</v>
      </c>
      <c r="C23">
        <v>18</v>
      </c>
      <c r="D23">
        <v>71</v>
      </c>
      <c r="E23">
        <v>7</v>
      </c>
      <c r="F23">
        <v>28</v>
      </c>
      <c r="G23">
        <v>10</v>
      </c>
      <c r="H23">
        <v>6</v>
      </c>
      <c r="I23">
        <v>5</v>
      </c>
      <c r="J23">
        <v>21</v>
      </c>
      <c r="K23">
        <v>11</v>
      </c>
      <c r="L23">
        <v>9</v>
      </c>
      <c r="M23">
        <v>103</v>
      </c>
    </row>
    <row r="24" spans="1:13">
      <c r="A24" t="s">
        <v>338</v>
      </c>
      <c r="B24">
        <v>3</v>
      </c>
      <c r="C24">
        <v>17</v>
      </c>
      <c r="D24">
        <v>24</v>
      </c>
      <c r="E24">
        <v>0</v>
      </c>
      <c r="F24">
        <v>2</v>
      </c>
      <c r="G24">
        <v>7</v>
      </c>
      <c r="H24">
        <v>6</v>
      </c>
      <c r="I24">
        <v>7</v>
      </c>
      <c r="J24">
        <v>95</v>
      </c>
      <c r="K24">
        <v>16</v>
      </c>
      <c r="L24">
        <v>5</v>
      </c>
      <c r="M24">
        <v>86</v>
      </c>
    </row>
    <row r="25" spans="1:13">
      <c r="A25" t="s">
        <v>339</v>
      </c>
      <c r="B25">
        <v>4</v>
      </c>
      <c r="C25">
        <v>16</v>
      </c>
      <c r="D25">
        <v>13</v>
      </c>
      <c r="E25">
        <v>19</v>
      </c>
      <c r="F25">
        <v>31</v>
      </c>
      <c r="G25">
        <v>8</v>
      </c>
      <c r="H25">
        <v>5</v>
      </c>
      <c r="I25">
        <v>7</v>
      </c>
      <c r="J25">
        <v>121</v>
      </c>
      <c r="K25">
        <v>20</v>
      </c>
      <c r="L25">
        <v>6</v>
      </c>
      <c r="M25">
        <v>93</v>
      </c>
    </row>
    <row r="26" spans="1:13">
      <c r="A26" t="s">
        <v>340</v>
      </c>
      <c r="B26">
        <v>4</v>
      </c>
      <c r="C26">
        <v>17</v>
      </c>
      <c r="D26">
        <v>51</v>
      </c>
      <c r="E26">
        <v>20</v>
      </c>
      <c r="F26">
        <v>37</v>
      </c>
      <c r="G26">
        <v>10</v>
      </c>
      <c r="H26">
        <v>6</v>
      </c>
      <c r="I26">
        <v>7</v>
      </c>
      <c r="J26">
        <v>132</v>
      </c>
      <c r="K26">
        <v>54</v>
      </c>
      <c r="L26">
        <v>7</v>
      </c>
      <c r="M26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X1" zoomScaleNormal="100" zoomScalePageLayoutView="120" workbookViewId="0">
      <selection activeCell="Y35" sqref="Y35"/>
    </sheetView>
  </sheetViews>
  <sheetFormatPr defaultColWidth="11" defaultRowHeight="15.75"/>
  <cols>
    <col min="35" max="35" width="17.25" bestFit="1" customWidth="1"/>
    <col min="36" max="36" width="17" customWidth="1"/>
  </cols>
  <sheetData>
    <row r="1" spans="1:39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 t="s">
        <v>471</v>
      </c>
      <c r="AJ1" s="1" t="s">
        <v>472</v>
      </c>
      <c r="AK1" s="1" t="s">
        <v>473</v>
      </c>
      <c r="AL1" s="1"/>
      <c r="AM1" s="1"/>
    </row>
    <row r="2" spans="1:39" s="28" customFormat="1">
      <c r="A2" s="27" t="s">
        <v>119</v>
      </c>
      <c r="B2" s="27" t="s">
        <v>120</v>
      </c>
      <c r="C2" s="27" t="s">
        <v>121</v>
      </c>
      <c r="D2" s="27">
        <v>19</v>
      </c>
      <c r="E2" s="27" t="s">
        <v>122</v>
      </c>
      <c r="F2" s="27" t="s">
        <v>123</v>
      </c>
      <c r="G2" s="27" t="s">
        <v>124</v>
      </c>
      <c r="H2" s="27" t="s">
        <v>125</v>
      </c>
      <c r="I2" s="27" t="s">
        <v>126</v>
      </c>
      <c r="J2" s="27" t="s">
        <v>127</v>
      </c>
      <c r="K2" s="27" t="s">
        <v>128</v>
      </c>
      <c r="L2" s="27"/>
      <c r="M2" s="27">
        <v>5</v>
      </c>
      <c r="N2" s="27">
        <v>6</v>
      </c>
      <c r="O2" s="27" t="s">
        <v>129</v>
      </c>
      <c r="P2" s="27" t="s">
        <v>130</v>
      </c>
      <c r="Q2" s="27" t="s">
        <v>131</v>
      </c>
      <c r="R2" s="27" t="s">
        <v>132</v>
      </c>
      <c r="S2" s="27" t="s">
        <v>133</v>
      </c>
      <c r="T2" s="27" t="s">
        <v>134</v>
      </c>
      <c r="U2" s="27" t="s">
        <v>132</v>
      </c>
      <c r="V2" s="27" t="s">
        <v>135</v>
      </c>
      <c r="W2" s="27" t="s">
        <v>136</v>
      </c>
      <c r="X2" s="27" t="s">
        <v>137</v>
      </c>
      <c r="Y2" s="27">
        <v>6</v>
      </c>
      <c r="Z2" s="27">
        <v>7</v>
      </c>
      <c r="AA2" s="27">
        <v>6</v>
      </c>
      <c r="AB2" s="27">
        <v>6</v>
      </c>
      <c r="AC2" s="27">
        <v>5</v>
      </c>
      <c r="AD2" s="27">
        <v>6</v>
      </c>
      <c r="AE2" s="27">
        <v>5</v>
      </c>
      <c r="AF2" s="27">
        <v>6</v>
      </c>
      <c r="AG2" s="27" t="s">
        <v>138</v>
      </c>
      <c r="AH2" s="27"/>
      <c r="AI2" s="31"/>
      <c r="AJ2" s="27"/>
      <c r="AK2" s="27"/>
      <c r="AL2" s="27"/>
      <c r="AM2" s="27"/>
    </row>
    <row r="3" spans="1:39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32">
        <v>42908</v>
      </c>
      <c r="AJ3" s="29">
        <v>42937</v>
      </c>
      <c r="AK3" s="1">
        <f>DATEDIF(AI3,AJ3,"d")</f>
        <v>29</v>
      </c>
      <c r="AL3" s="1"/>
      <c r="AM3" s="1"/>
    </row>
    <row r="4" spans="1:39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32">
        <v>42998</v>
      </c>
      <c r="AJ4" s="37">
        <v>43018</v>
      </c>
      <c r="AK4" s="1">
        <f t="shared" ref="AK4:AK28" si="0">DATEDIF(AI4,AJ4,"d")</f>
        <v>20</v>
      </c>
      <c r="AL4" s="1"/>
      <c r="AM4" s="1"/>
    </row>
    <row r="5" spans="1:39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32">
        <v>43007</v>
      </c>
      <c r="AJ5" s="37">
        <v>43031</v>
      </c>
      <c r="AK5" s="1">
        <f t="shared" si="0"/>
        <v>24</v>
      </c>
      <c r="AL5" s="1"/>
      <c r="AM5" s="1"/>
    </row>
    <row r="6" spans="1:39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32">
        <v>43021</v>
      </c>
      <c r="AJ6" s="37">
        <v>43038</v>
      </c>
      <c r="AK6" s="1">
        <f t="shared" si="0"/>
        <v>17</v>
      </c>
      <c r="AL6" s="1"/>
      <c r="AM6" s="1"/>
    </row>
    <row r="7" spans="1:39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32">
        <v>43003</v>
      </c>
      <c r="AJ7" s="37">
        <v>43020</v>
      </c>
      <c r="AK7" s="1">
        <f t="shared" si="0"/>
        <v>17</v>
      </c>
      <c r="AL7" s="1"/>
      <c r="AM7" s="1"/>
    </row>
    <row r="8" spans="1:39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32">
        <v>43014</v>
      </c>
      <c r="AJ8" s="37">
        <v>43033</v>
      </c>
      <c r="AK8" s="1">
        <f t="shared" si="0"/>
        <v>19</v>
      </c>
      <c r="AL8" s="1"/>
      <c r="AM8" s="1"/>
    </row>
    <row r="9" spans="1:39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33">
        <v>43024</v>
      </c>
      <c r="AJ9" s="38">
        <v>43038</v>
      </c>
      <c r="AK9" s="1">
        <f t="shared" si="0"/>
        <v>14</v>
      </c>
      <c r="AL9" s="1"/>
      <c r="AM9" s="1"/>
    </row>
    <row r="10" spans="1:39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32">
        <v>43111</v>
      </c>
      <c r="AJ10" s="39">
        <v>43129</v>
      </c>
      <c r="AK10" s="1">
        <f t="shared" si="0"/>
        <v>18</v>
      </c>
      <c r="AL10" s="1"/>
      <c r="AM10" s="1"/>
    </row>
    <row r="11" spans="1:39" s="6" customFormat="1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45"/>
      <c r="AJ11" s="46"/>
      <c r="AK11" s="5"/>
      <c r="AL11" s="5"/>
      <c r="AM11" s="5"/>
    </row>
    <row r="12" spans="1:39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34">
        <v>43109</v>
      </c>
      <c r="AJ12" s="40">
        <v>43124</v>
      </c>
      <c r="AK12" s="1">
        <f t="shared" si="0"/>
        <v>15</v>
      </c>
      <c r="AL12" s="1"/>
      <c r="AM12" s="1"/>
    </row>
    <row r="13" spans="1:39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35">
        <v>43133</v>
      </c>
      <c r="AJ13" s="39">
        <v>43159</v>
      </c>
      <c r="AK13" s="1">
        <f t="shared" si="0"/>
        <v>26</v>
      </c>
      <c r="AL13" s="1"/>
      <c r="AM13" s="1"/>
    </row>
    <row r="14" spans="1:39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36">
        <v>43110</v>
      </c>
      <c r="AJ14" s="39">
        <v>43126</v>
      </c>
      <c r="AK14" s="1">
        <f t="shared" si="0"/>
        <v>16</v>
      </c>
      <c r="AL14" s="1"/>
      <c r="AM14" s="1"/>
    </row>
    <row r="15" spans="1:39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35">
        <v>43117</v>
      </c>
      <c r="AJ15" s="41">
        <v>43133</v>
      </c>
      <c r="AK15" s="1">
        <f t="shared" si="0"/>
        <v>16</v>
      </c>
      <c r="AL15" s="1"/>
      <c r="AM15" s="1"/>
    </row>
    <row r="16" spans="1:39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32">
        <v>43133</v>
      </c>
      <c r="AJ16" s="42">
        <v>43157</v>
      </c>
      <c r="AK16" s="1">
        <f t="shared" si="0"/>
        <v>24</v>
      </c>
      <c r="AL16" s="1"/>
      <c r="AM16" s="1"/>
    </row>
    <row r="17" spans="1:39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32">
        <v>43147</v>
      </c>
      <c r="AJ17" s="30">
        <v>43164</v>
      </c>
      <c r="AK17" s="1">
        <f t="shared" si="0"/>
        <v>17</v>
      </c>
      <c r="AL17" s="1"/>
      <c r="AM17" s="1"/>
    </row>
    <row r="18" spans="1:39" s="26" customFormat="1">
      <c r="A18" s="25" t="s">
        <v>341</v>
      </c>
      <c r="B18" s="25">
        <v>116</v>
      </c>
      <c r="C18" s="25" t="s">
        <v>342</v>
      </c>
      <c r="D18" s="25">
        <v>19</v>
      </c>
      <c r="E18" s="25" t="s">
        <v>140</v>
      </c>
      <c r="F18" s="25" t="s">
        <v>123</v>
      </c>
      <c r="G18" s="25" t="s">
        <v>124</v>
      </c>
      <c r="H18" s="25" t="s">
        <v>166</v>
      </c>
      <c r="I18" s="25" t="s">
        <v>343</v>
      </c>
      <c r="J18" s="25" t="s">
        <v>127</v>
      </c>
      <c r="K18" s="25" t="s">
        <v>128</v>
      </c>
      <c r="L18" s="25"/>
      <c r="M18" s="25">
        <v>6</v>
      </c>
      <c r="N18" s="25">
        <v>1</v>
      </c>
      <c r="O18" s="25" t="s">
        <v>127</v>
      </c>
      <c r="P18" s="25"/>
      <c r="Q18" s="25"/>
      <c r="R18" s="25" t="s">
        <v>143</v>
      </c>
      <c r="S18" s="25" t="s">
        <v>144</v>
      </c>
      <c r="T18" s="25" t="s">
        <v>143</v>
      </c>
      <c r="U18" s="25" t="s">
        <v>143</v>
      </c>
      <c r="V18" s="25" t="s">
        <v>163</v>
      </c>
      <c r="W18" s="25" t="s">
        <v>163</v>
      </c>
      <c r="X18" s="25" t="s">
        <v>137</v>
      </c>
      <c r="Y18" s="25">
        <v>2</v>
      </c>
      <c r="Z18" s="25">
        <v>5</v>
      </c>
      <c r="AA18" s="25">
        <v>5</v>
      </c>
      <c r="AB18" s="25">
        <v>6</v>
      </c>
      <c r="AC18" s="25">
        <v>3</v>
      </c>
      <c r="AD18" s="25">
        <v>6</v>
      </c>
      <c r="AE18" s="25">
        <v>4</v>
      </c>
      <c r="AF18" s="25">
        <v>5</v>
      </c>
      <c r="AG18" s="25" t="s">
        <v>138</v>
      </c>
      <c r="AH18" s="25"/>
      <c r="AI18" s="49">
        <v>43227</v>
      </c>
      <c r="AJ18" s="50">
        <v>43249</v>
      </c>
      <c r="AK18" s="25">
        <f t="shared" si="0"/>
        <v>22</v>
      </c>
      <c r="AL18" s="25"/>
      <c r="AM18" s="25"/>
    </row>
    <row r="19" spans="1:39">
      <c r="A19" s="1" t="s">
        <v>344</v>
      </c>
      <c r="B19" s="1">
        <v>117</v>
      </c>
      <c r="C19" s="1" t="s">
        <v>345</v>
      </c>
      <c r="D19" s="1">
        <v>23</v>
      </c>
      <c r="E19" s="1" t="s">
        <v>140</v>
      </c>
      <c r="F19" s="1" t="s">
        <v>123</v>
      </c>
      <c r="G19" s="1" t="s">
        <v>124</v>
      </c>
      <c r="H19" s="1" t="s">
        <v>346</v>
      </c>
      <c r="I19" s="1" t="s">
        <v>347</v>
      </c>
      <c r="J19" s="1" t="s">
        <v>127</v>
      </c>
      <c r="K19" s="1" t="s">
        <v>128</v>
      </c>
      <c r="L19" s="1"/>
      <c r="M19" s="1">
        <v>6</v>
      </c>
      <c r="N19" s="1">
        <v>5</v>
      </c>
      <c r="O19" s="1" t="s">
        <v>129</v>
      </c>
      <c r="P19" s="1" t="s">
        <v>348</v>
      </c>
      <c r="Q19" s="1" t="s">
        <v>349</v>
      </c>
      <c r="R19" s="1" t="s">
        <v>173</v>
      </c>
      <c r="S19" s="1" t="s">
        <v>133</v>
      </c>
      <c r="T19" s="1" t="s">
        <v>309</v>
      </c>
      <c r="U19" s="1" t="s">
        <v>309</v>
      </c>
      <c r="V19" s="1" t="s">
        <v>136</v>
      </c>
      <c r="W19" s="1" t="s">
        <v>145</v>
      </c>
      <c r="X19" s="1" t="s">
        <v>350</v>
      </c>
      <c r="Y19" s="1">
        <v>4</v>
      </c>
      <c r="Z19" s="1">
        <v>6</v>
      </c>
      <c r="AA19" s="1">
        <v>5</v>
      </c>
      <c r="AB19" s="1">
        <v>7</v>
      </c>
      <c r="AC19" s="1">
        <v>6</v>
      </c>
      <c r="AD19" s="1">
        <v>6</v>
      </c>
      <c r="AE19" s="1">
        <v>5</v>
      </c>
      <c r="AF19" s="1">
        <v>6</v>
      </c>
      <c r="AG19" s="1" t="s">
        <v>138</v>
      </c>
      <c r="AH19" s="1"/>
      <c r="AI19" s="32">
        <v>43235</v>
      </c>
      <c r="AJ19" s="43">
        <v>43256</v>
      </c>
      <c r="AK19" s="1">
        <f t="shared" si="0"/>
        <v>21</v>
      </c>
      <c r="AL19" s="1"/>
      <c r="AM19" s="1"/>
    </row>
    <row r="20" spans="1:39">
      <c r="A20" s="1" t="s">
        <v>351</v>
      </c>
      <c r="B20" s="1">
        <v>118</v>
      </c>
      <c r="C20" s="1" t="s">
        <v>352</v>
      </c>
      <c r="D20" s="1">
        <v>26</v>
      </c>
      <c r="E20" s="1" t="s">
        <v>140</v>
      </c>
      <c r="F20" s="1" t="s">
        <v>123</v>
      </c>
      <c r="G20" s="1" t="s">
        <v>150</v>
      </c>
      <c r="H20" s="1" t="s">
        <v>353</v>
      </c>
      <c r="I20" s="1" t="s">
        <v>354</v>
      </c>
      <c r="J20" s="1" t="s">
        <v>127</v>
      </c>
      <c r="K20" s="1" t="s">
        <v>161</v>
      </c>
      <c r="L20" s="1" t="s">
        <v>123</v>
      </c>
      <c r="M20" s="1">
        <v>7</v>
      </c>
      <c r="N20" s="1">
        <v>1</v>
      </c>
      <c r="O20" s="1" t="s">
        <v>127</v>
      </c>
      <c r="P20" s="1"/>
      <c r="Q20" s="1"/>
      <c r="R20" s="1" t="s">
        <v>143</v>
      </c>
      <c r="S20" s="1" t="s">
        <v>144</v>
      </c>
      <c r="T20" s="1" t="s">
        <v>143</v>
      </c>
      <c r="U20" s="1" t="s">
        <v>143</v>
      </c>
      <c r="V20" s="1" t="s">
        <v>135</v>
      </c>
      <c r="W20" s="1" t="s">
        <v>136</v>
      </c>
      <c r="X20" s="1" t="s">
        <v>137</v>
      </c>
      <c r="Y20" s="1">
        <v>7</v>
      </c>
      <c r="Z20" s="1">
        <v>6</v>
      </c>
      <c r="AA20" s="1">
        <v>7</v>
      </c>
      <c r="AB20" s="1">
        <v>5</v>
      </c>
      <c r="AC20" s="1">
        <v>7</v>
      </c>
      <c r="AD20" s="1">
        <v>5</v>
      </c>
      <c r="AE20" s="1">
        <v>5</v>
      </c>
      <c r="AF20" s="1">
        <v>5</v>
      </c>
      <c r="AG20" s="1" t="s">
        <v>138</v>
      </c>
      <c r="AH20" s="1"/>
      <c r="AI20" s="36">
        <v>43242</v>
      </c>
      <c r="AJ20" s="44">
        <v>43259</v>
      </c>
      <c r="AK20" s="1">
        <f t="shared" si="0"/>
        <v>17</v>
      </c>
      <c r="AL20" s="1"/>
      <c r="AM20" s="1"/>
    </row>
    <row r="21" spans="1:39">
      <c r="A21" s="1" t="s">
        <v>355</v>
      </c>
      <c r="B21" s="1">
        <v>119</v>
      </c>
      <c r="C21" s="1" t="s">
        <v>356</v>
      </c>
      <c r="D21" s="1">
        <v>20</v>
      </c>
      <c r="E21" s="1" t="s">
        <v>122</v>
      </c>
      <c r="F21" s="1" t="s">
        <v>123</v>
      </c>
      <c r="G21" s="1" t="s">
        <v>124</v>
      </c>
      <c r="H21" s="1" t="s">
        <v>166</v>
      </c>
      <c r="I21" s="1" t="s">
        <v>357</v>
      </c>
      <c r="J21" s="1" t="s">
        <v>127</v>
      </c>
      <c r="K21" s="1" t="s">
        <v>161</v>
      </c>
      <c r="L21" s="1" t="s">
        <v>162</v>
      </c>
      <c r="M21" s="1">
        <v>6</v>
      </c>
      <c r="N21" s="1">
        <v>4</v>
      </c>
      <c r="O21" s="1" t="s">
        <v>129</v>
      </c>
      <c r="P21" s="1" t="s">
        <v>358</v>
      </c>
      <c r="Q21" s="1" t="s">
        <v>359</v>
      </c>
      <c r="R21" s="1" t="s">
        <v>173</v>
      </c>
      <c r="S21" s="1" t="s">
        <v>286</v>
      </c>
      <c r="T21" s="1" t="s">
        <v>175</v>
      </c>
      <c r="U21" s="1" t="s">
        <v>175</v>
      </c>
      <c r="V21" s="1" t="s">
        <v>145</v>
      </c>
      <c r="W21" s="1" t="s">
        <v>163</v>
      </c>
      <c r="X21" s="1" t="s">
        <v>360</v>
      </c>
      <c r="Y21" s="1">
        <v>4</v>
      </c>
      <c r="Z21" s="1">
        <v>6</v>
      </c>
      <c r="AA21" s="1">
        <v>4</v>
      </c>
      <c r="AB21" s="1">
        <v>5</v>
      </c>
      <c r="AC21" s="1">
        <v>5</v>
      </c>
      <c r="AD21" s="1">
        <v>6</v>
      </c>
      <c r="AE21" s="1">
        <v>6</v>
      </c>
      <c r="AF21" s="1">
        <v>6</v>
      </c>
      <c r="AG21" s="1" t="s">
        <v>138</v>
      </c>
      <c r="AH21" s="1"/>
      <c r="AI21" s="36">
        <v>43259</v>
      </c>
      <c r="AJ21" s="44">
        <v>43276</v>
      </c>
      <c r="AK21" s="1">
        <f t="shared" si="0"/>
        <v>17</v>
      </c>
      <c r="AL21" s="1"/>
      <c r="AM21" s="1"/>
    </row>
    <row r="22" spans="1:39">
      <c r="A22" s="1" t="s">
        <v>361</v>
      </c>
      <c r="B22" s="1">
        <v>120</v>
      </c>
      <c r="C22" s="1" t="s">
        <v>362</v>
      </c>
      <c r="D22" s="1">
        <v>22</v>
      </c>
      <c r="E22" s="1" t="s">
        <v>122</v>
      </c>
      <c r="F22" s="1" t="s">
        <v>123</v>
      </c>
      <c r="G22" s="1" t="s">
        <v>124</v>
      </c>
      <c r="H22" s="1" t="s">
        <v>363</v>
      </c>
      <c r="I22" s="1" t="s">
        <v>364</v>
      </c>
      <c r="J22" s="1" t="s">
        <v>127</v>
      </c>
      <c r="K22" s="1" t="s">
        <v>161</v>
      </c>
      <c r="L22" s="1" t="s">
        <v>162</v>
      </c>
      <c r="M22" s="1">
        <v>7</v>
      </c>
      <c r="N22" s="1">
        <v>2</v>
      </c>
      <c r="O22" s="1" t="s">
        <v>127</v>
      </c>
      <c r="P22" s="1"/>
      <c r="Q22" s="1"/>
      <c r="R22" s="1" t="s">
        <v>143</v>
      </c>
      <c r="S22" s="1" t="s">
        <v>144</v>
      </c>
      <c r="T22" s="1" t="s">
        <v>143</v>
      </c>
      <c r="U22" s="1" t="s">
        <v>143</v>
      </c>
      <c r="V22" s="1" t="s">
        <v>136</v>
      </c>
      <c r="W22" s="1" t="s">
        <v>136</v>
      </c>
      <c r="X22" s="1" t="s">
        <v>365</v>
      </c>
      <c r="Y22" s="1">
        <v>4</v>
      </c>
      <c r="Z22" s="1">
        <v>5</v>
      </c>
      <c r="AA22" s="1">
        <v>5</v>
      </c>
      <c r="AB22" s="1">
        <v>4</v>
      </c>
      <c r="AC22" s="1">
        <v>4</v>
      </c>
      <c r="AD22" s="1">
        <v>5</v>
      </c>
      <c r="AE22" s="1">
        <v>6</v>
      </c>
      <c r="AF22" s="1">
        <v>6</v>
      </c>
      <c r="AG22" s="1" t="s">
        <v>138</v>
      </c>
      <c r="AH22" s="1"/>
      <c r="AI22" s="36">
        <v>43263</v>
      </c>
      <c r="AJ22" s="44">
        <v>43280</v>
      </c>
      <c r="AK22" s="1">
        <f t="shared" si="0"/>
        <v>17</v>
      </c>
      <c r="AL22" s="1"/>
      <c r="AM22" s="1"/>
    </row>
    <row r="23" spans="1:39" s="6" customFormat="1">
      <c r="A23" s="5" t="s">
        <v>366</v>
      </c>
      <c r="B23" s="5">
        <v>121</v>
      </c>
      <c r="C23" s="5" t="s">
        <v>367</v>
      </c>
      <c r="D23" s="5">
        <v>18</v>
      </c>
      <c r="E23" s="5" t="s">
        <v>140</v>
      </c>
      <c r="F23" s="5" t="s">
        <v>123</v>
      </c>
      <c r="G23" s="5" t="s">
        <v>124</v>
      </c>
      <c r="H23" s="5" t="s">
        <v>346</v>
      </c>
      <c r="I23" s="5" t="s">
        <v>368</v>
      </c>
      <c r="J23" s="5" t="s">
        <v>127</v>
      </c>
      <c r="K23" s="5" t="s">
        <v>128</v>
      </c>
      <c r="L23" s="5"/>
      <c r="M23" s="5">
        <v>6</v>
      </c>
      <c r="N23" s="5">
        <v>1</v>
      </c>
      <c r="O23" s="5" t="s">
        <v>127</v>
      </c>
      <c r="P23" s="5"/>
      <c r="Q23" s="5"/>
      <c r="R23" s="5" t="s">
        <v>143</v>
      </c>
      <c r="S23" s="5" t="s">
        <v>144</v>
      </c>
      <c r="T23" s="5" t="s">
        <v>143</v>
      </c>
      <c r="U23" s="5" t="s">
        <v>143</v>
      </c>
      <c r="V23" s="5" t="s">
        <v>163</v>
      </c>
      <c r="W23" s="5" t="s">
        <v>163</v>
      </c>
      <c r="X23" s="5" t="s">
        <v>369</v>
      </c>
      <c r="Y23" s="5">
        <v>5</v>
      </c>
      <c r="Z23" s="5">
        <v>6</v>
      </c>
      <c r="AA23" s="5">
        <v>5</v>
      </c>
      <c r="AB23" s="5">
        <v>6</v>
      </c>
      <c r="AC23" s="5">
        <v>6</v>
      </c>
      <c r="AD23" s="5">
        <v>6</v>
      </c>
      <c r="AE23" s="5">
        <v>7</v>
      </c>
      <c r="AF23" s="5">
        <v>7</v>
      </c>
      <c r="AG23" s="5" t="s">
        <v>138</v>
      </c>
      <c r="AH23" s="5"/>
      <c r="AI23" s="47"/>
      <c r="AJ23" s="48"/>
      <c r="AK23" s="5"/>
      <c r="AL23" s="5"/>
      <c r="AM23" s="5"/>
    </row>
    <row r="24" spans="1:39">
      <c r="A24" s="1" t="s">
        <v>370</v>
      </c>
      <c r="B24" s="1">
        <v>122</v>
      </c>
      <c r="C24" s="1" t="s">
        <v>371</v>
      </c>
      <c r="D24" s="1">
        <v>27</v>
      </c>
      <c r="E24" s="1" t="s">
        <v>122</v>
      </c>
      <c r="F24" s="1" t="s">
        <v>123</v>
      </c>
      <c r="G24" s="1" t="s">
        <v>150</v>
      </c>
      <c r="H24" s="1" t="s">
        <v>372</v>
      </c>
      <c r="I24" s="1" t="s">
        <v>373</v>
      </c>
      <c r="J24" s="1" t="s">
        <v>127</v>
      </c>
      <c r="K24" s="1" t="s">
        <v>161</v>
      </c>
      <c r="L24" s="1" t="s">
        <v>162</v>
      </c>
      <c r="M24" s="1">
        <v>6</v>
      </c>
      <c r="N24" s="1">
        <v>1</v>
      </c>
      <c r="O24" s="1" t="s">
        <v>129</v>
      </c>
      <c r="P24" s="1" t="s">
        <v>374</v>
      </c>
      <c r="Q24" s="1" t="s">
        <v>347</v>
      </c>
      <c r="R24" s="1" t="s">
        <v>143</v>
      </c>
      <c r="S24" s="1" t="s">
        <v>174</v>
      </c>
      <c r="T24" s="1" t="s">
        <v>143</v>
      </c>
      <c r="U24" s="1" t="s">
        <v>143</v>
      </c>
      <c r="V24" s="1" t="s">
        <v>297</v>
      </c>
      <c r="W24" s="1" t="s">
        <v>136</v>
      </c>
      <c r="X24" s="1" t="s">
        <v>375</v>
      </c>
      <c r="Y24" s="1">
        <v>5</v>
      </c>
      <c r="Z24" s="1">
        <v>5</v>
      </c>
      <c r="AA24" s="1">
        <v>6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 t="s">
        <v>138</v>
      </c>
      <c r="AH24" s="1"/>
      <c r="AI24" s="36">
        <v>43257</v>
      </c>
      <c r="AJ24" s="44">
        <v>43280</v>
      </c>
      <c r="AK24" s="1">
        <f t="shared" si="0"/>
        <v>23</v>
      </c>
      <c r="AL24" s="1"/>
      <c r="AM24" s="1"/>
    </row>
    <row r="25" spans="1:39">
      <c r="A25" s="1" t="s">
        <v>376</v>
      </c>
      <c r="B25" s="1">
        <v>123</v>
      </c>
      <c r="C25" s="1" t="s">
        <v>377</v>
      </c>
      <c r="D25" s="1">
        <v>19</v>
      </c>
      <c r="E25" s="1" t="s">
        <v>140</v>
      </c>
      <c r="F25" s="1" t="s">
        <v>123</v>
      </c>
      <c r="G25" s="1" t="s">
        <v>124</v>
      </c>
      <c r="H25" s="1" t="s">
        <v>305</v>
      </c>
      <c r="I25" s="1" t="s">
        <v>152</v>
      </c>
      <c r="J25" s="1" t="s">
        <v>127</v>
      </c>
      <c r="K25" s="1" t="s">
        <v>161</v>
      </c>
      <c r="L25" s="1" t="s">
        <v>162</v>
      </c>
      <c r="M25" s="1">
        <v>6</v>
      </c>
      <c r="N25" s="1">
        <v>4</v>
      </c>
      <c r="O25" s="1" t="s">
        <v>129</v>
      </c>
      <c r="P25" s="1" t="s">
        <v>378</v>
      </c>
      <c r="Q25" s="1" t="s">
        <v>359</v>
      </c>
      <c r="R25" s="1" t="s">
        <v>132</v>
      </c>
      <c r="S25" s="1" t="s">
        <v>133</v>
      </c>
      <c r="T25" s="1" t="s">
        <v>281</v>
      </c>
      <c r="U25" s="1" t="s">
        <v>132</v>
      </c>
      <c r="V25" s="1" t="s">
        <v>145</v>
      </c>
      <c r="W25" s="1" t="s">
        <v>145</v>
      </c>
      <c r="X25" s="1" t="s">
        <v>137</v>
      </c>
      <c r="Y25" s="1">
        <v>4</v>
      </c>
      <c r="Z25" s="1">
        <v>4</v>
      </c>
      <c r="AA25" s="1">
        <v>5</v>
      </c>
      <c r="AB25" s="1">
        <v>6</v>
      </c>
      <c r="AC25" s="1">
        <v>5</v>
      </c>
      <c r="AD25" s="1">
        <v>5</v>
      </c>
      <c r="AE25" s="1">
        <v>4</v>
      </c>
      <c r="AF25" s="1">
        <v>6</v>
      </c>
      <c r="AG25" s="1" t="s">
        <v>138</v>
      </c>
      <c r="AH25" s="1"/>
      <c r="AI25" s="36">
        <v>43284</v>
      </c>
      <c r="AJ25" s="44">
        <v>43304</v>
      </c>
      <c r="AK25" s="1">
        <f t="shared" si="0"/>
        <v>20</v>
      </c>
      <c r="AL25" s="1"/>
      <c r="AM25" s="1"/>
    </row>
    <row r="26" spans="1:39" s="26" customFormat="1">
      <c r="A26" s="25" t="s">
        <v>379</v>
      </c>
      <c r="B26" s="25">
        <v>124</v>
      </c>
      <c r="C26" s="25" t="s">
        <v>380</v>
      </c>
      <c r="D26" s="25">
        <v>26</v>
      </c>
      <c r="E26" s="25" t="s">
        <v>122</v>
      </c>
      <c r="F26" s="25" t="s">
        <v>123</v>
      </c>
      <c r="G26" s="25" t="s">
        <v>150</v>
      </c>
      <c r="H26" s="25" t="s">
        <v>381</v>
      </c>
      <c r="I26" s="25" t="s">
        <v>382</v>
      </c>
      <c r="J26" s="25" t="s">
        <v>127</v>
      </c>
      <c r="K26" s="25" t="s">
        <v>161</v>
      </c>
      <c r="L26" s="25" t="s">
        <v>123</v>
      </c>
      <c r="M26" s="25">
        <v>7</v>
      </c>
      <c r="N26" s="25">
        <v>5</v>
      </c>
      <c r="O26" s="25" t="s">
        <v>129</v>
      </c>
      <c r="P26" s="25" t="s">
        <v>383</v>
      </c>
      <c r="Q26" s="25" t="s">
        <v>359</v>
      </c>
      <c r="R26" s="25" t="s">
        <v>173</v>
      </c>
      <c r="S26" s="25" t="s">
        <v>144</v>
      </c>
      <c r="T26" s="25" t="s">
        <v>155</v>
      </c>
      <c r="U26" s="25" t="s">
        <v>156</v>
      </c>
      <c r="V26" s="25" t="s">
        <v>145</v>
      </c>
      <c r="W26" s="25" t="s">
        <v>163</v>
      </c>
      <c r="X26" s="25" t="s">
        <v>164</v>
      </c>
      <c r="Y26" s="25">
        <v>6</v>
      </c>
      <c r="Z26" s="25">
        <v>4</v>
      </c>
      <c r="AA26" s="25">
        <v>6</v>
      </c>
      <c r="AB26" s="25">
        <v>7</v>
      </c>
      <c r="AC26" s="25">
        <v>6</v>
      </c>
      <c r="AD26" s="25">
        <v>5</v>
      </c>
      <c r="AE26" s="25">
        <v>6</v>
      </c>
      <c r="AF26" s="25">
        <v>6</v>
      </c>
      <c r="AG26" s="25" t="s">
        <v>138</v>
      </c>
      <c r="AH26" s="25"/>
      <c r="AI26" s="51">
        <v>43280</v>
      </c>
      <c r="AJ26" s="52">
        <v>43299</v>
      </c>
      <c r="AK26" s="25">
        <f t="shared" si="0"/>
        <v>19</v>
      </c>
      <c r="AL26" s="25"/>
      <c r="AM26" s="25"/>
    </row>
    <row r="27" spans="1:39">
      <c r="A27" s="1" t="s">
        <v>384</v>
      </c>
      <c r="B27" s="1">
        <v>125</v>
      </c>
      <c r="C27" s="1" t="s">
        <v>385</v>
      </c>
      <c r="D27" s="1">
        <v>29</v>
      </c>
      <c r="E27" s="1" t="s">
        <v>140</v>
      </c>
      <c r="F27" s="1" t="s">
        <v>123</v>
      </c>
      <c r="G27" s="1" t="s">
        <v>150</v>
      </c>
      <c r="H27" s="1" t="s">
        <v>346</v>
      </c>
      <c r="I27" s="1" t="s">
        <v>386</v>
      </c>
      <c r="J27" s="1" t="s">
        <v>127</v>
      </c>
      <c r="K27" s="1" t="s">
        <v>161</v>
      </c>
      <c r="L27" s="1" t="s">
        <v>162</v>
      </c>
      <c r="M27" s="1">
        <v>5</v>
      </c>
      <c r="N27" s="1">
        <v>3</v>
      </c>
      <c r="O27" s="1" t="s">
        <v>129</v>
      </c>
      <c r="P27" s="1" t="s">
        <v>387</v>
      </c>
      <c r="Q27" s="1"/>
      <c r="R27" s="1" t="s">
        <v>175</v>
      </c>
      <c r="S27" s="1" t="s">
        <v>286</v>
      </c>
      <c r="T27" s="1" t="s">
        <v>143</v>
      </c>
      <c r="U27" s="1" t="s">
        <v>309</v>
      </c>
      <c r="V27" s="1" t="s">
        <v>154</v>
      </c>
      <c r="W27" s="1" t="s">
        <v>146</v>
      </c>
      <c r="X27" s="1" t="s">
        <v>388</v>
      </c>
      <c r="Y27" s="1">
        <v>5</v>
      </c>
      <c r="Z27" s="1">
        <v>3</v>
      </c>
      <c r="AA27" s="1">
        <v>2</v>
      </c>
      <c r="AB27" s="1">
        <v>4</v>
      </c>
      <c r="AC27" s="1">
        <v>4</v>
      </c>
      <c r="AD27" s="1">
        <v>5</v>
      </c>
      <c r="AE27" s="1">
        <v>6</v>
      </c>
      <c r="AF27" s="1">
        <v>5</v>
      </c>
      <c r="AG27" s="1" t="s">
        <v>138</v>
      </c>
      <c r="AH27" s="1"/>
      <c r="AI27" s="36">
        <v>43270</v>
      </c>
      <c r="AJ27" s="44">
        <v>43290</v>
      </c>
      <c r="AK27" s="1">
        <f t="shared" si="0"/>
        <v>20</v>
      </c>
      <c r="AL27" s="1"/>
      <c r="AM27" s="1"/>
    </row>
    <row r="28" spans="1:39">
      <c r="A28" s="1" t="s">
        <v>389</v>
      </c>
      <c r="B28" s="1">
        <v>126</v>
      </c>
      <c r="C28" s="1" t="s">
        <v>390</v>
      </c>
      <c r="D28" s="1">
        <v>29</v>
      </c>
      <c r="E28" s="1" t="s">
        <v>122</v>
      </c>
      <c r="F28" s="1" t="s">
        <v>123</v>
      </c>
      <c r="G28" s="1" t="s">
        <v>124</v>
      </c>
      <c r="H28" s="1" t="s">
        <v>166</v>
      </c>
      <c r="I28" s="1" t="s">
        <v>391</v>
      </c>
      <c r="J28" s="1" t="s">
        <v>127</v>
      </c>
      <c r="K28" s="1" t="s">
        <v>128</v>
      </c>
      <c r="L28" s="1"/>
      <c r="M28" s="1">
        <v>7</v>
      </c>
      <c r="N28" s="1">
        <v>5</v>
      </c>
      <c r="O28" s="1" t="s">
        <v>129</v>
      </c>
      <c r="P28" s="1" t="s">
        <v>392</v>
      </c>
      <c r="Q28" s="1" t="s">
        <v>359</v>
      </c>
      <c r="R28" s="1" t="s">
        <v>132</v>
      </c>
      <c r="S28" s="1" t="s">
        <v>174</v>
      </c>
      <c r="T28" s="1" t="s">
        <v>274</v>
      </c>
      <c r="U28" s="1" t="s">
        <v>267</v>
      </c>
      <c r="V28" s="1" t="s">
        <v>136</v>
      </c>
      <c r="W28" s="1" t="s">
        <v>136</v>
      </c>
      <c r="X28" s="1" t="s">
        <v>180</v>
      </c>
      <c r="Y28" s="1">
        <v>6</v>
      </c>
      <c r="Z28" s="1">
        <v>7</v>
      </c>
      <c r="AA28" s="1">
        <v>6</v>
      </c>
      <c r="AB28" s="1">
        <v>7</v>
      </c>
      <c r="AC28" s="1">
        <v>7</v>
      </c>
      <c r="AD28" s="1">
        <v>6</v>
      </c>
      <c r="AE28" s="1">
        <v>7</v>
      </c>
      <c r="AF28" s="1">
        <v>7</v>
      </c>
      <c r="AG28" s="1" t="s">
        <v>138</v>
      </c>
      <c r="AH28" s="1"/>
      <c r="AI28" s="36">
        <v>43279</v>
      </c>
      <c r="AJ28" s="44">
        <v>43304</v>
      </c>
      <c r="AK28" s="1">
        <f t="shared" si="0"/>
        <v>25</v>
      </c>
      <c r="AL28" s="1"/>
      <c r="AM28" s="1"/>
    </row>
    <row r="30" spans="1:39">
      <c r="D30">
        <f>AVERAGE(D3:D10,D12:D17,D19:D22,D24:D25,D27:D28)</f>
        <v>24.181818181818183</v>
      </c>
      <c r="AK30" s="1">
        <f>AVERAGE(AK3:AK17,AK19:AK25,AK27:AK28)</f>
        <v>19.636363636363637</v>
      </c>
    </row>
    <row r="31" spans="1:39">
      <c r="AK31">
        <f>MIN(AK3:AK17,AK19:AK25,AK27:AK28)</f>
        <v>14</v>
      </c>
    </row>
    <row r="32" spans="1:39">
      <c r="AK32">
        <f>MAX(AK3:AK17,AK19:AK25,AK27:AK28)</f>
        <v>29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7" zoomScale="120" zoomScaleNormal="120" zoomScalePageLayoutView="120" workbookViewId="0">
      <selection activeCell="G57" sqref="G57"/>
    </sheetView>
  </sheetViews>
  <sheetFormatPr defaultColWidth="11" defaultRowHeight="15.75"/>
  <cols>
    <col min="1" max="1" width="11.5" customWidth="1"/>
  </cols>
  <sheetData>
    <row r="1" spans="1:12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  <row r="45" spans="1:18">
      <c r="A45" s="1" t="s">
        <v>393</v>
      </c>
      <c r="B45" s="1">
        <v>117</v>
      </c>
      <c r="C45" s="1" t="s">
        <v>352</v>
      </c>
      <c r="D45" s="1">
        <v>1</v>
      </c>
      <c r="E45" s="1">
        <v>3</v>
      </c>
      <c r="F45" s="1">
        <v>3</v>
      </c>
      <c r="G45" s="1">
        <v>1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394</v>
      </c>
      <c r="B46" s="1">
        <v>117</v>
      </c>
      <c r="C46" s="1" t="s">
        <v>395</v>
      </c>
      <c r="D46" s="1">
        <v>2</v>
      </c>
      <c r="E46" s="1">
        <v>2</v>
      </c>
      <c r="F46" s="1">
        <v>3</v>
      </c>
      <c r="G46" s="1">
        <v>1</v>
      </c>
      <c r="H46" s="1">
        <v>1</v>
      </c>
      <c r="I46" s="1">
        <v>2</v>
      </c>
      <c r="J46" s="1">
        <v>3</v>
      </c>
      <c r="K46" s="1">
        <v>1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396</v>
      </c>
      <c r="B47" s="1">
        <v>117</v>
      </c>
      <c r="C47" s="1" t="s">
        <v>397</v>
      </c>
      <c r="D47" s="1">
        <v>3</v>
      </c>
      <c r="E47" s="1">
        <v>2</v>
      </c>
      <c r="F47" s="1">
        <v>3</v>
      </c>
      <c r="G47" s="1">
        <v>1</v>
      </c>
      <c r="H47" s="1">
        <v>1</v>
      </c>
      <c r="I47" s="1">
        <v>2</v>
      </c>
      <c r="J47" s="1">
        <v>2</v>
      </c>
      <c r="K47" s="1">
        <v>1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398</v>
      </c>
      <c r="B48" s="1">
        <v>117</v>
      </c>
      <c r="C48" s="1" t="s">
        <v>399</v>
      </c>
      <c r="D48" s="1">
        <v>4</v>
      </c>
      <c r="E48" s="1">
        <v>3</v>
      </c>
      <c r="F48" s="1">
        <v>2</v>
      </c>
      <c r="G48" s="1">
        <v>1</v>
      </c>
      <c r="H48" s="1">
        <v>1</v>
      </c>
      <c r="I48" s="1">
        <v>3</v>
      </c>
      <c r="J48" s="1">
        <v>3</v>
      </c>
      <c r="K48" s="1">
        <v>1</v>
      </c>
      <c r="L48" s="1">
        <v>1</v>
      </c>
      <c r="M48" s="1"/>
      <c r="N48" s="1"/>
      <c r="O48" s="1"/>
      <c r="P48" s="1"/>
      <c r="Q48" s="1"/>
      <c r="R48" s="1"/>
    </row>
    <row r="49" spans="1:18">
      <c r="A49" s="1" t="s">
        <v>400</v>
      </c>
      <c r="B49" s="1">
        <v>117</v>
      </c>
      <c r="C49" s="1" t="s">
        <v>401</v>
      </c>
      <c r="D49" s="1" t="s">
        <v>67</v>
      </c>
      <c r="E49" s="1">
        <v>3</v>
      </c>
      <c r="F49" s="1">
        <v>2</v>
      </c>
      <c r="G49" s="1">
        <v>1</v>
      </c>
      <c r="H49" s="1">
        <v>1</v>
      </c>
      <c r="I49" s="1">
        <v>2</v>
      </c>
      <c r="J49" s="1">
        <v>3</v>
      </c>
      <c r="K49" s="1">
        <v>1</v>
      </c>
      <c r="L49" s="1">
        <v>1</v>
      </c>
      <c r="M49" s="1"/>
      <c r="N49" s="1"/>
      <c r="O49" s="1"/>
      <c r="P49" s="1"/>
      <c r="Q49" s="1"/>
      <c r="R49" s="1"/>
    </row>
    <row r="51" spans="1:18">
      <c r="A51" s="1" t="s">
        <v>402</v>
      </c>
      <c r="B51" s="1">
        <v>119</v>
      </c>
      <c r="C51" s="1" t="s">
        <v>367</v>
      </c>
      <c r="D51" s="1" t="s">
        <v>61</v>
      </c>
      <c r="E51" s="1">
        <v>3</v>
      </c>
      <c r="F51" s="1">
        <v>2</v>
      </c>
      <c r="G51" s="1">
        <v>1</v>
      </c>
      <c r="H51" s="1">
        <v>4</v>
      </c>
      <c r="I51" s="1">
        <v>1</v>
      </c>
      <c r="J51" s="1">
        <v>2</v>
      </c>
      <c r="K51" s="1">
        <v>1</v>
      </c>
      <c r="L51" s="1">
        <v>4</v>
      </c>
      <c r="M51" s="1"/>
      <c r="N51" s="1"/>
      <c r="O51" s="1"/>
      <c r="P51" s="1"/>
      <c r="Q51" s="1"/>
      <c r="R51" s="1"/>
    </row>
    <row r="52" spans="1:18">
      <c r="A52" s="1" t="s">
        <v>403</v>
      </c>
      <c r="B52" s="1">
        <v>119</v>
      </c>
      <c r="C52" s="1" t="s">
        <v>404</v>
      </c>
      <c r="D52" s="1">
        <v>2</v>
      </c>
      <c r="E52" s="1">
        <v>3</v>
      </c>
      <c r="F52" s="1">
        <v>2</v>
      </c>
      <c r="G52" s="1">
        <v>1</v>
      </c>
      <c r="H52" s="1">
        <v>5</v>
      </c>
      <c r="I52" s="1">
        <v>5</v>
      </c>
      <c r="J52" s="1">
        <v>2</v>
      </c>
      <c r="K52" s="1">
        <v>1</v>
      </c>
      <c r="L52" s="1">
        <v>5</v>
      </c>
      <c r="M52" s="1"/>
      <c r="N52" s="1"/>
      <c r="O52" s="1"/>
      <c r="P52" s="1"/>
      <c r="Q52" s="1"/>
      <c r="R52" s="1"/>
    </row>
    <row r="53" spans="1:18">
      <c r="A53" s="1" t="s">
        <v>405</v>
      </c>
      <c r="B53" s="1">
        <v>119</v>
      </c>
      <c r="C53" s="1" t="s">
        <v>406</v>
      </c>
      <c r="D53" s="1">
        <v>3</v>
      </c>
      <c r="E53" s="1">
        <v>3</v>
      </c>
      <c r="F53" s="1">
        <v>2</v>
      </c>
      <c r="G53" s="1">
        <v>1</v>
      </c>
      <c r="H53" s="1">
        <v>5</v>
      </c>
      <c r="I53" s="1">
        <v>3</v>
      </c>
      <c r="J53" s="1">
        <v>1</v>
      </c>
      <c r="K53" s="1">
        <v>1</v>
      </c>
      <c r="L53" s="1">
        <v>5</v>
      </c>
      <c r="M53" s="1"/>
      <c r="N53" s="1"/>
      <c r="O53" s="1"/>
      <c r="P53" s="1"/>
      <c r="Q53" s="1"/>
      <c r="R53" s="1"/>
    </row>
    <row r="54" spans="1:18">
      <c r="A54" s="1" t="s">
        <v>407</v>
      </c>
      <c r="B54" s="1">
        <v>119</v>
      </c>
      <c r="C54" s="1" t="s">
        <v>408</v>
      </c>
      <c r="D54" s="1">
        <v>4</v>
      </c>
      <c r="E54" s="1">
        <v>1</v>
      </c>
      <c r="F54" s="1">
        <v>1</v>
      </c>
      <c r="G54" s="1">
        <v>1</v>
      </c>
      <c r="H54" s="1">
        <v>5</v>
      </c>
      <c r="I54" s="1">
        <v>3</v>
      </c>
      <c r="J54" s="1">
        <v>1</v>
      </c>
      <c r="K54" s="1">
        <v>1</v>
      </c>
      <c r="L54" s="1">
        <v>5</v>
      </c>
      <c r="M54" s="1"/>
      <c r="N54" s="1"/>
      <c r="O54" s="1"/>
      <c r="P54" s="1"/>
      <c r="Q54" s="1"/>
      <c r="R54" s="1"/>
    </row>
    <row r="55" spans="1:18">
      <c r="A55" s="1" t="s">
        <v>409</v>
      </c>
      <c r="B55" s="1">
        <v>119</v>
      </c>
      <c r="C55" s="1" t="s">
        <v>410</v>
      </c>
      <c r="D55" s="1" t="s">
        <v>67</v>
      </c>
      <c r="E55" s="1">
        <v>1</v>
      </c>
      <c r="F55" s="1">
        <v>1</v>
      </c>
      <c r="G55" s="1">
        <v>1</v>
      </c>
      <c r="H55" s="1">
        <v>5</v>
      </c>
      <c r="I55" s="1">
        <v>3</v>
      </c>
      <c r="J55" s="1">
        <v>1</v>
      </c>
      <c r="K55" s="1">
        <v>1</v>
      </c>
      <c r="L55" s="1">
        <v>5</v>
      </c>
      <c r="M55" s="1"/>
      <c r="N55" s="1"/>
      <c r="O55" s="1"/>
      <c r="P55" s="1"/>
      <c r="Q55" s="1"/>
      <c r="R55" s="1"/>
    </row>
    <row r="57" spans="1:18">
      <c r="A57" s="1" t="s">
        <v>411</v>
      </c>
      <c r="B57" s="1">
        <v>123</v>
      </c>
      <c r="C57" s="1" t="s">
        <v>412</v>
      </c>
      <c r="D57" s="1">
        <v>1</v>
      </c>
      <c r="E57" s="1">
        <v>4</v>
      </c>
      <c r="F57" s="1">
        <v>4</v>
      </c>
      <c r="G57" s="1">
        <v>2</v>
      </c>
      <c r="H57" s="1">
        <v>1</v>
      </c>
      <c r="I57" s="1">
        <v>4</v>
      </c>
      <c r="J57" s="1">
        <v>4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413</v>
      </c>
      <c r="B58" s="1">
        <v>123</v>
      </c>
      <c r="C58" s="1" t="s">
        <v>414</v>
      </c>
      <c r="D58" s="1">
        <v>2</v>
      </c>
      <c r="E58" s="1">
        <v>4</v>
      </c>
      <c r="F58" s="1">
        <v>4</v>
      </c>
      <c r="G58" s="1">
        <v>2</v>
      </c>
      <c r="H58" s="1">
        <v>1</v>
      </c>
      <c r="I58" s="1">
        <v>4</v>
      </c>
      <c r="J58" s="1">
        <v>3</v>
      </c>
      <c r="K58" s="1">
        <v>2</v>
      </c>
      <c r="L58" s="1">
        <v>3</v>
      </c>
      <c r="M58" s="1"/>
      <c r="N58" s="1"/>
      <c r="O58" s="1"/>
      <c r="P58" s="1"/>
      <c r="Q58" s="1"/>
      <c r="R58" s="1"/>
    </row>
    <row r="59" spans="1:18">
      <c r="A59" s="1" t="s">
        <v>415</v>
      </c>
      <c r="B59" s="1">
        <v>123</v>
      </c>
      <c r="C59" s="1" t="s">
        <v>416</v>
      </c>
      <c r="D59" s="1">
        <v>3</v>
      </c>
      <c r="E59" s="1">
        <v>4</v>
      </c>
      <c r="F59" s="1">
        <v>3</v>
      </c>
      <c r="G59" s="1">
        <v>2</v>
      </c>
      <c r="H59" s="1">
        <v>1</v>
      </c>
      <c r="I59" s="1">
        <v>4</v>
      </c>
      <c r="J59" s="1">
        <v>3</v>
      </c>
      <c r="K59" s="1">
        <v>2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417</v>
      </c>
      <c r="B60" s="1">
        <v>123</v>
      </c>
      <c r="C60" s="1" t="s">
        <v>418</v>
      </c>
      <c r="D60" s="1">
        <v>4</v>
      </c>
      <c r="E60" s="1">
        <v>4</v>
      </c>
      <c r="F60" s="1">
        <v>3</v>
      </c>
      <c r="G60" s="1">
        <v>2</v>
      </c>
      <c r="H60" s="1">
        <v>1</v>
      </c>
      <c r="I60" s="1">
        <v>2</v>
      </c>
      <c r="J60" s="1">
        <v>3</v>
      </c>
      <c r="K60" s="1">
        <v>2</v>
      </c>
      <c r="L60" s="1">
        <v>2</v>
      </c>
      <c r="M60" s="1"/>
      <c r="N60" s="1"/>
      <c r="O60" s="1"/>
      <c r="P60" s="1"/>
      <c r="Q60" s="1"/>
      <c r="R60" s="1"/>
    </row>
    <row r="61" spans="1:18">
      <c r="A61" s="1" t="s">
        <v>419</v>
      </c>
      <c r="B61" s="1">
        <v>123</v>
      </c>
      <c r="C61" s="1" t="s">
        <v>420</v>
      </c>
      <c r="D61" s="1" t="s">
        <v>67</v>
      </c>
      <c r="E61" s="1">
        <v>4</v>
      </c>
      <c r="F61" s="1">
        <v>2</v>
      </c>
      <c r="G61" s="1">
        <v>3</v>
      </c>
      <c r="H61" s="1">
        <v>1</v>
      </c>
      <c r="I61" s="1">
        <v>3</v>
      </c>
      <c r="J61" s="1">
        <v>3</v>
      </c>
      <c r="K61" s="1">
        <v>2</v>
      </c>
      <c r="L61" s="1">
        <v>2</v>
      </c>
      <c r="M61" s="1"/>
      <c r="N61" s="1"/>
      <c r="O61" s="1"/>
      <c r="P61" s="1"/>
      <c r="Q61" s="1"/>
      <c r="R61" s="1"/>
    </row>
    <row r="63" spans="1:18">
      <c r="A63" s="1" t="s">
        <v>421</v>
      </c>
      <c r="B63" s="1">
        <v>125</v>
      </c>
      <c r="C63" s="1" t="s">
        <v>406</v>
      </c>
      <c r="D63" s="1">
        <v>1</v>
      </c>
      <c r="E63" s="1">
        <v>3</v>
      </c>
      <c r="F63" s="1">
        <v>3</v>
      </c>
      <c r="G63" s="1">
        <v>2</v>
      </c>
      <c r="H63" s="1">
        <v>2</v>
      </c>
      <c r="I63" s="1">
        <v>4</v>
      </c>
      <c r="J63" s="1">
        <v>4</v>
      </c>
      <c r="K63" s="1">
        <v>2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422</v>
      </c>
      <c r="B64" s="1">
        <v>125</v>
      </c>
      <c r="C64" s="1" t="s">
        <v>410</v>
      </c>
      <c r="D64" s="1">
        <v>2</v>
      </c>
      <c r="E64" s="1">
        <v>2</v>
      </c>
      <c r="F64" s="1">
        <v>3</v>
      </c>
      <c r="G64" s="1">
        <v>1</v>
      </c>
      <c r="H64" s="1">
        <v>1</v>
      </c>
      <c r="I64" s="1">
        <v>3</v>
      </c>
      <c r="J64" s="1">
        <v>3</v>
      </c>
      <c r="K64" s="1">
        <v>2</v>
      </c>
      <c r="L64" s="1">
        <v>1</v>
      </c>
      <c r="M64" s="1"/>
      <c r="N64" s="1"/>
      <c r="O64" s="1"/>
      <c r="P64" s="1"/>
      <c r="Q64" s="1"/>
      <c r="R64" s="1"/>
    </row>
    <row r="65" spans="1:18">
      <c r="A65" s="1" t="s">
        <v>423</v>
      </c>
      <c r="B65" s="1">
        <v>125</v>
      </c>
      <c r="C65" s="1" t="s">
        <v>390</v>
      </c>
      <c r="D65" s="1">
        <v>3</v>
      </c>
      <c r="E65" s="1">
        <v>2</v>
      </c>
      <c r="F65" s="1">
        <v>3</v>
      </c>
      <c r="G65" s="1">
        <v>1</v>
      </c>
      <c r="H65" s="1">
        <v>1</v>
      </c>
      <c r="I65" s="1">
        <v>2</v>
      </c>
      <c r="J65" s="1">
        <v>3</v>
      </c>
      <c r="K65" s="1">
        <v>1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424</v>
      </c>
      <c r="B66" s="1">
        <v>125</v>
      </c>
      <c r="C66" s="1" t="s">
        <v>425</v>
      </c>
      <c r="D66" s="1">
        <v>4</v>
      </c>
      <c r="E66" s="1">
        <v>3</v>
      </c>
      <c r="F66" s="1">
        <v>2</v>
      </c>
      <c r="G66" s="1">
        <v>1</v>
      </c>
      <c r="H66" s="1">
        <v>1</v>
      </c>
      <c r="I66" s="1">
        <v>1</v>
      </c>
      <c r="J66" s="1">
        <v>3</v>
      </c>
      <c r="K66" s="1">
        <v>1</v>
      </c>
      <c r="L66" s="1">
        <v>1</v>
      </c>
      <c r="M66" s="1"/>
      <c r="N66" s="1"/>
      <c r="O66" s="1"/>
      <c r="P66" s="1"/>
      <c r="Q66" s="1"/>
      <c r="R66" s="1"/>
    </row>
    <row r="67" spans="1:18">
      <c r="A67" s="1" t="s">
        <v>426</v>
      </c>
      <c r="B67" s="1">
        <v>125</v>
      </c>
      <c r="C67" s="1" t="s">
        <v>427</v>
      </c>
      <c r="D67" s="1" t="s">
        <v>67</v>
      </c>
      <c r="E67" s="1">
        <v>1</v>
      </c>
      <c r="F67" s="1">
        <v>3</v>
      </c>
      <c r="G67" s="1">
        <v>1</v>
      </c>
      <c r="H67" s="1">
        <v>1</v>
      </c>
      <c r="I67" s="1">
        <v>2</v>
      </c>
      <c r="J67" s="1">
        <v>3</v>
      </c>
      <c r="K67" s="1">
        <v>1</v>
      </c>
      <c r="L67" s="1">
        <v>2</v>
      </c>
      <c r="M67" s="1"/>
      <c r="N67" s="1"/>
      <c r="O67" s="1"/>
      <c r="P67" s="1"/>
      <c r="Q67" s="1"/>
      <c r="R6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55" zoomScale="120" zoomScaleNormal="120" zoomScalePageLayoutView="120" workbookViewId="0">
      <selection activeCell="A79" sqref="A79"/>
    </sheetView>
  </sheetViews>
  <sheetFormatPr defaultColWidth="11" defaultRowHeight="15.75"/>
  <cols>
    <col min="1" max="1" width="14" bestFit="1" customWidth="1"/>
  </cols>
  <sheetData>
    <row r="1" spans="1:12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  <row r="44" spans="1:18">
      <c r="A44" s="1" t="s">
        <v>428</v>
      </c>
      <c r="B44" s="1">
        <v>116</v>
      </c>
      <c r="C44" s="1" t="s">
        <v>429</v>
      </c>
      <c r="D44" s="1" t="s">
        <v>61</v>
      </c>
      <c r="E44" s="1">
        <v>5</v>
      </c>
      <c r="F44" s="1">
        <v>4</v>
      </c>
      <c r="G44" s="1">
        <v>2</v>
      </c>
      <c r="H44" s="1">
        <v>1</v>
      </c>
      <c r="I44" s="1">
        <v>3</v>
      </c>
      <c r="J44" s="1">
        <v>3</v>
      </c>
      <c r="K44" s="1">
        <v>1</v>
      </c>
      <c r="L44" s="1">
        <v>1</v>
      </c>
      <c r="M44" s="1"/>
      <c r="N44" s="1"/>
      <c r="O44" s="1"/>
      <c r="P44" s="1"/>
      <c r="Q44" s="1"/>
      <c r="R44" s="1"/>
    </row>
    <row r="45" spans="1:18">
      <c r="A45" s="1" t="s">
        <v>430</v>
      </c>
      <c r="B45" s="1">
        <v>116</v>
      </c>
      <c r="C45" s="1" t="s">
        <v>431</v>
      </c>
      <c r="D45" s="1" t="s">
        <v>254</v>
      </c>
      <c r="E45" s="1">
        <v>3</v>
      </c>
      <c r="F45" s="1">
        <v>5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432</v>
      </c>
      <c r="B46" s="1">
        <v>116</v>
      </c>
      <c r="C46" s="1" t="s">
        <v>352</v>
      </c>
      <c r="D46" s="1" t="s">
        <v>433</v>
      </c>
      <c r="E46" s="1">
        <v>4</v>
      </c>
      <c r="F46" s="1">
        <v>5</v>
      </c>
      <c r="G46" s="1">
        <v>2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434</v>
      </c>
      <c r="B47" s="1">
        <v>116</v>
      </c>
      <c r="C47" s="1" t="s">
        <v>435</v>
      </c>
      <c r="D47" s="1">
        <v>4</v>
      </c>
      <c r="E47" s="1">
        <v>4</v>
      </c>
      <c r="F47" s="1">
        <v>5</v>
      </c>
      <c r="G47" s="1">
        <v>2</v>
      </c>
      <c r="H47" s="1">
        <v>1</v>
      </c>
      <c r="I47" s="1">
        <v>3</v>
      </c>
      <c r="J47" s="1">
        <v>2</v>
      </c>
      <c r="K47" s="1">
        <v>2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436</v>
      </c>
      <c r="B48" s="1">
        <v>116</v>
      </c>
      <c r="C48" s="1" t="s">
        <v>397</v>
      </c>
      <c r="D48" s="1" t="s">
        <v>67</v>
      </c>
      <c r="E48" s="1">
        <v>4</v>
      </c>
      <c r="F48" s="1">
        <v>5</v>
      </c>
      <c r="G48" s="1">
        <v>2</v>
      </c>
      <c r="H48" s="1">
        <v>1</v>
      </c>
      <c r="I48" s="1">
        <v>3</v>
      </c>
      <c r="J48" s="1">
        <v>2</v>
      </c>
      <c r="K48" s="1">
        <v>2</v>
      </c>
      <c r="L48" s="1">
        <v>1</v>
      </c>
      <c r="M48" s="1"/>
      <c r="N48" s="1"/>
      <c r="O48" s="1"/>
      <c r="P48" s="1"/>
      <c r="Q48" s="1"/>
      <c r="R48" s="1"/>
    </row>
    <row r="50" spans="1:18">
      <c r="A50" s="1" t="s">
        <v>437</v>
      </c>
      <c r="B50" s="1">
        <v>118</v>
      </c>
      <c r="C50" s="1" t="s">
        <v>438</v>
      </c>
      <c r="D50" s="1">
        <v>1</v>
      </c>
      <c r="E50" s="1">
        <v>3</v>
      </c>
      <c r="F50" s="1">
        <v>4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/>
      <c r="N50" s="1"/>
      <c r="O50" s="1"/>
      <c r="P50" s="1"/>
      <c r="Q50" s="1"/>
      <c r="R50" s="1"/>
    </row>
    <row r="51" spans="1:18">
      <c r="A51" s="1" t="s">
        <v>439</v>
      </c>
      <c r="B51" s="1">
        <v>118</v>
      </c>
      <c r="C51" s="1" t="s">
        <v>397</v>
      </c>
      <c r="D51" s="1">
        <v>2</v>
      </c>
      <c r="E51" s="1">
        <v>1</v>
      </c>
      <c r="F51" s="1">
        <v>5</v>
      </c>
      <c r="G51" s="1">
        <v>3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/>
      <c r="N51" s="1"/>
      <c r="O51" s="1"/>
      <c r="P51" s="1"/>
      <c r="Q51" s="1"/>
      <c r="R51" s="1"/>
    </row>
    <row r="52" spans="1:18">
      <c r="A52" s="1" t="s">
        <v>440</v>
      </c>
      <c r="B52" s="1">
        <v>118</v>
      </c>
      <c r="C52" s="1" t="s">
        <v>441</v>
      </c>
      <c r="D52" s="1">
        <v>3</v>
      </c>
      <c r="E52" s="1">
        <v>3</v>
      </c>
      <c r="F52" s="1">
        <v>5</v>
      </c>
      <c r="G52" s="1">
        <v>1</v>
      </c>
      <c r="H52" s="1">
        <v>1</v>
      </c>
      <c r="I52" s="1">
        <v>3</v>
      </c>
      <c r="J52" s="1">
        <v>3</v>
      </c>
      <c r="K52" s="1">
        <v>3</v>
      </c>
      <c r="L52" s="1">
        <v>1</v>
      </c>
      <c r="M52" s="1"/>
      <c r="N52" s="1"/>
      <c r="O52" s="1"/>
      <c r="P52" s="1"/>
      <c r="Q52" s="1"/>
      <c r="R52" s="1"/>
    </row>
    <row r="53" spans="1:18">
      <c r="A53" s="1" t="s">
        <v>442</v>
      </c>
      <c r="B53" s="1">
        <v>118</v>
      </c>
      <c r="C53" s="1" t="s">
        <v>401</v>
      </c>
      <c r="D53" s="1" t="s">
        <v>48</v>
      </c>
      <c r="E53" s="1">
        <v>1</v>
      </c>
      <c r="F53" s="1">
        <v>5</v>
      </c>
      <c r="G53" s="1">
        <v>3</v>
      </c>
      <c r="H53" s="1">
        <v>1</v>
      </c>
      <c r="I53" s="1">
        <v>3</v>
      </c>
      <c r="J53" s="1">
        <v>4</v>
      </c>
      <c r="K53" s="1">
        <v>3</v>
      </c>
      <c r="L53" s="1">
        <v>1</v>
      </c>
      <c r="M53" s="1"/>
      <c r="N53" s="1"/>
      <c r="O53" s="1"/>
      <c r="P53" s="1"/>
      <c r="Q53" s="1"/>
      <c r="R53" s="1"/>
    </row>
    <row r="54" spans="1:18">
      <c r="A54" s="1" t="s">
        <v>443</v>
      </c>
      <c r="B54" s="1">
        <v>118</v>
      </c>
      <c r="C54" s="1" t="s">
        <v>444</v>
      </c>
      <c r="D54" s="1" t="s">
        <v>67</v>
      </c>
      <c r="E54" s="1">
        <v>2</v>
      </c>
      <c r="F54" s="1">
        <v>5</v>
      </c>
      <c r="G54" s="1">
        <v>3</v>
      </c>
      <c r="H54" s="1">
        <v>1</v>
      </c>
      <c r="I54" s="1">
        <v>3</v>
      </c>
      <c r="J54" s="1">
        <v>4</v>
      </c>
      <c r="K54" s="1">
        <v>3</v>
      </c>
      <c r="L54" s="1">
        <v>1</v>
      </c>
      <c r="M54" s="1"/>
      <c r="N54" s="1"/>
      <c r="O54" s="1"/>
      <c r="P54" s="1"/>
      <c r="Q54" s="1"/>
      <c r="R54" s="1"/>
    </row>
    <row r="56" spans="1:18">
      <c r="A56" s="1" t="s">
        <v>445</v>
      </c>
      <c r="B56" s="1">
        <v>120</v>
      </c>
      <c r="C56" s="1" t="s">
        <v>404</v>
      </c>
      <c r="D56" s="1">
        <v>1</v>
      </c>
      <c r="E56" s="1">
        <v>3</v>
      </c>
      <c r="F56" s="1">
        <v>4</v>
      </c>
      <c r="G56" s="1">
        <v>4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/>
      <c r="N56" s="1"/>
      <c r="O56" s="1"/>
      <c r="P56" s="1"/>
      <c r="Q56" s="1"/>
      <c r="R56" s="1"/>
    </row>
    <row r="57" spans="1:18">
      <c r="A57" s="1" t="s">
        <v>446</v>
      </c>
      <c r="B57" s="1">
        <v>120</v>
      </c>
      <c r="C57" s="1" t="s">
        <v>408</v>
      </c>
      <c r="D57" s="1">
        <v>2</v>
      </c>
      <c r="E57" s="1">
        <v>2</v>
      </c>
      <c r="F57" s="1">
        <v>3</v>
      </c>
      <c r="G57" s="1">
        <v>3</v>
      </c>
      <c r="H57" s="1">
        <v>2</v>
      </c>
      <c r="I57" s="1">
        <v>3</v>
      </c>
      <c r="J57" s="1">
        <v>2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447</v>
      </c>
      <c r="B58" s="1">
        <v>120</v>
      </c>
      <c r="C58" s="1" t="s">
        <v>410</v>
      </c>
      <c r="D58" s="1">
        <v>3</v>
      </c>
      <c r="E58" s="1">
        <v>2</v>
      </c>
      <c r="F58" s="1">
        <v>4</v>
      </c>
      <c r="G58" s="1">
        <v>4</v>
      </c>
      <c r="H58" s="1">
        <v>2</v>
      </c>
      <c r="I58" s="1">
        <v>3</v>
      </c>
      <c r="J58" s="1">
        <v>2</v>
      </c>
      <c r="K58" s="1">
        <v>3</v>
      </c>
      <c r="L58" s="1">
        <v>2</v>
      </c>
      <c r="M58" s="1"/>
      <c r="N58" s="1"/>
      <c r="O58" s="1"/>
      <c r="P58" s="1"/>
      <c r="Q58" s="1"/>
      <c r="R58" s="1"/>
    </row>
    <row r="59" spans="1:18">
      <c r="A59" s="1" t="s">
        <v>448</v>
      </c>
      <c r="B59" s="1">
        <v>120</v>
      </c>
      <c r="C59" s="1" t="s">
        <v>449</v>
      </c>
      <c r="D59" s="1" t="s">
        <v>213</v>
      </c>
      <c r="E59" s="1">
        <v>2</v>
      </c>
      <c r="F59" s="1">
        <v>3</v>
      </c>
      <c r="G59" s="1">
        <v>3</v>
      </c>
      <c r="H59" s="1">
        <v>2</v>
      </c>
      <c r="I59" s="1">
        <v>3</v>
      </c>
      <c r="J59" s="1">
        <v>2</v>
      </c>
      <c r="K59" s="1">
        <v>3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450</v>
      </c>
      <c r="B60" s="1">
        <v>120</v>
      </c>
      <c r="C60" s="1" t="s">
        <v>380</v>
      </c>
      <c r="D60" s="1" t="s">
        <v>67</v>
      </c>
      <c r="E60" s="1">
        <v>2</v>
      </c>
      <c r="F60" s="1">
        <v>3</v>
      </c>
      <c r="G60" s="1">
        <v>3</v>
      </c>
      <c r="H60" s="1">
        <v>2</v>
      </c>
      <c r="I60" s="1">
        <v>4</v>
      </c>
      <c r="J60" s="1">
        <v>2</v>
      </c>
      <c r="K60" s="1"/>
      <c r="L60" s="1">
        <v>2</v>
      </c>
      <c r="M60" s="1"/>
      <c r="N60" s="1"/>
      <c r="O60" s="1"/>
      <c r="P60" s="1"/>
      <c r="Q60" s="1"/>
      <c r="R60" s="1"/>
    </row>
    <row r="62" spans="1:18">
      <c r="A62" s="1" t="s">
        <v>451</v>
      </c>
      <c r="B62" s="1">
        <v>122</v>
      </c>
      <c r="C62" s="1" t="s">
        <v>362</v>
      </c>
      <c r="D62" s="1">
        <v>1</v>
      </c>
      <c r="E62" s="1">
        <v>3</v>
      </c>
      <c r="F62" s="1">
        <v>3</v>
      </c>
      <c r="G62" s="1">
        <v>2</v>
      </c>
      <c r="H62" s="1">
        <v>2</v>
      </c>
      <c r="I62" s="1">
        <v>2</v>
      </c>
      <c r="J62" s="1">
        <v>2</v>
      </c>
      <c r="K62" s="1">
        <v>1</v>
      </c>
      <c r="L62" s="1">
        <v>1</v>
      </c>
      <c r="M62" s="1"/>
      <c r="N62" s="1"/>
      <c r="O62" s="1"/>
      <c r="P62" s="1"/>
      <c r="Q62" s="1"/>
      <c r="R62" s="1"/>
    </row>
    <row r="63" spans="1:18">
      <c r="A63" s="1" t="s">
        <v>452</v>
      </c>
      <c r="B63" s="1">
        <v>122</v>
      </c>
      <c r="C63" s="1" t="s">
        <v>404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  <c r="I63" s="1">
        <v>2</v>
      </c>
      <c r="J63" s="1">
        <v>3</v>
      </c>
      <c r="K63" s="1">
        <v>3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453</v>
      </c>
      <c r="B64" s="1">
        <v>122</v>
      </c>
      <c r="C64" s="1" t="s">
        <v>408</v>
      </c>
      <c r="D64" s="1">
        <v>3</v>
      </c>
      <c r="E64" s="1">
        <v>3</v>
      </c>
      <c r="F64" s="1">
        <v>3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2</v>
      </c>
      <c r="M64" s="1"/>
      <c r="N64" s="1"/>
      <c r="O64" s="1"/>
      <c r="P64" s="1"/>
      <c r="Q64" s="1"/>
      <c r="R64" s="1"/>
    </row>
    <row r="65" spans="1:18">
      <c r="A65" s="1" t="s">
        <v>454</v>
      </c>
      <c r="B65" s="1">
        <v>122</v>
      </c>
      <c r="C65" s="1" t="s">
        <v>449</v>
      </c>
      <c r="D65" s="1" t="s">
        <v>213</v>
      </c>
      <c r="E65" s="1">
        <v>3</v>
      </c>
      <c r="F65" s="1">
        <v>3</v>
      </c>
      <c r="G65" s="1">
        <v>3</v>
      </c>
      <c r="H65" s="1">
        <v>1</v>
      </c>
      <c r="I65" s="1">
        <v>2</v>
      </c>
      <c r="J65" s="1">
        <v>2</v>
      </c>
      <c r="K65" s="1">
        <v>2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455</v>
      </c>
      <c r="B66" s="1">
        <v>122</v>
      </c>
      <c r="C66" s="1" t="s">
        <v>380</v>
      </c>
      <c r="D66" s="1" t="s">
        <v>67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2</v>
      </c>
      <c r="M66" s="1"/>
      <c r="N66" s="1"/>
      <c r="O66" s="1"/>
      <c r="P66" s="1"/>
      <c r="Q66" s="1"/>
      <c r="R66" s="1"/>
    </row>
    <row r="68" spans="1:18">
      <c r="A68" s="1" t="s">
        <v>456</v>
      </c>
      <c r="B68" s="1">
        <v>124</v>
      </c>
      <c r="C68" s="1" t="s">
        <v>425</v>
      </c>
      <c r="D68" s="1">
        <v>1</v>
      </c>
      <c r="E68" s="1">
        <v>3</v>
      </c>
      <c r="F68" s="1">
        <v>4</v>
      </c>
      <c r="G68" s="1">
        <v>4</v>
      </c>
      <c r="H68" s="1">
        <v>4</v>
      </c>
      <c r="I68" s="1">
        <v>3</v>
      </c>
      <c r="J68" s="1">
        <v>3</v>
      </c>
      <c r="K68" s="1">
        <v>4</v>
      </c>
      <c r="L68" s="1">
        <v>2</v>
      </c>
      <c r="M68" s="1"/>
      <c r="N68" s="1"/>
      <c r="O68" s="1"/>
      <c r="P68" s="1"/>
      <c r="Q68" s="1"/>
      <c r="R68" s="1"/>
    </row>
    <row r="69" spans="1:18">
      <c r="A69" s="1" t="s">
        <v>457</v>
      </c>
      <c r="B69" s="1">
        <v>124</v>
      </c>
      <c r="C69" s="1" t="s">
        <v>412</v>
      </c>
      <c r="D69" s="1">
        <v>2</v>
      </c>
      <c r="E69" s="1">
        <v>4</v>
      </c>
      <c r="F69" s="1">
        <v>4</v>
      </c>
      <c r="G69" s="1">
        <v>4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/>
      <c r="N69" s="1"/>
      <c r="O69" s="1"/>
      <c r="P69" s="1"/>
      <c r="Q69" s="1"/>
      <c r="R69" s="1"/>
    </row>
    <row r="70" spans="1:18">
      <c r="A70" s="1" t="s">
        <v>458</v>
      </c>
      <c r="B70" s="1">
        <v>124</v>
      </c>
      <c r="C70" s="1" t="s">
        <v>459</v>
      </c>
      <c r="D70" s="1">
        <v>3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1</v>
      </c>
      <c r="M70" s="1"/>
      <c r="N70" s="1"/>
      <c r="O70" s="1"/>
      <c r="P70" s="1"/>
      <c r="Q70" s="1"/>
      <c r="R70" s="1"/>
    </row>
    <row r="71" spans="1:18">
      <c r="A71" s="1" t="s">
        <v>460</v>
      </c>
      <c r="B71" s="1">
        <v>124</v>
      </c>
      <c r="C71" s="1" t="s">
        <v>416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3</v>
      </c>
      <c r="K71" s="1">
        <v>3</v>
      </c>
      <c r="L71" s="1">
        <v>1</v>
      </c>
      <c r="M71" s="1"/>
      <c r="N71" s="1"/>
      <c r="O71" s="1"/>
      <c r="P71" s="1"/>
      <c r="Q71" s="1"/>
      <c r="R71" s="1"/>
    </row>
    <row r="72" spans="1:18">
      <c r="A72" s="1" t="s">
        <v>461</v>
      </c>
      <c r="B72" s="1">
        <v>124</v>
      </c>
      <c r="C72" s="1" t="s">
        <v>462</v>
      </c>
      <c r="D72" s="1" t="s">
        <v>67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2</v>
      </c>
      <c r="K72" s="1">
        <v>2</v>
      </c>
      <c r="L72" s="1">
        <v>1</v>
      </c>
      <c r="M72" s="1"/>
      <c r="N72" s="1"/>
      <c r="O72" s="1"/>
      <c r="P72" s="1"/>
      <c r="Q72" s="1"/>
      <c r="R72" s="1"/>
    </row>
    <row r="74" spans="1:18">
      <c r="A74" s="1" t="s">
        <v>463</v>
      </c>
      <c r="B74" s="1">
        <v>126</v>
      </c>
      <c r="C74" s="1" t="s">
        <v>427</v>
      </c>
      <c r="D74" s="1">
        <v>1</v>
      </c>
      <c r="E74" s="1">
        <v>4</v>
      </c>
      <c r="F74" s="1">
        <v>3</v>
      </c>
      <c r="G74" s="1">
        <v>2</v>
      </c>
      <c r="H74" s="1">
        <v>1</v>
      </c>
      <c r="I74" s="1">
        <v>3</v>
      </c>
      <c r="J74" s="1">
        <v>3</v>
      </c>
      <c r="K74" s="1">
        <v>4</v>
      </c>
      <c r="L74" s="1">
        <v>1</v>
      </c>
      <c r="M74" s="1"/>
      <c r="N74" s="1"/>
      <c r="O74" s="1"/>
      <c r="P74" s="1"/>
      <c r="Q74" s="1"/>
      <c r="R74" s="1"/>
    </row>
    <row r="75" spans="1:18">
      <c r="A75" s="1" t="s">
        <v>464</v>
      </c>
      <c r="B75" s="1">
        <v>126</v>
      </c>
      <c r="C75" s="1" t="s">
        <v>459</v>
      </c>
      <c r="D75" s="1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5</v>
      </c>
      <c r="K75" s="1">
        <v>3</v>
      </c>
      <c r="L75" s="1">
        <v>1</v>
      </c>
      <c r="M75" s="1"/>
      <c r="N75" s="1"/>
      <c r="O75" s="1"/>
      <c r="P75" s="1"/>
      <c r="Q75" s="1"/>
      <c r="R75" s="1"/>
    </row>
    <row r="76" spans="1:18">
      <c r="A76" s="1" t="s">
        <v>465</v>
      </c>
      <c r="B76" s="1">
        <v>126</v>
      </c>
      <c r="C76" s="1" t="s">
        <v>466</v>
      </c>
      <c r="D76" s="1">
        <v>3</v>
      </c>
      <c r="E76" s="1">
        <v>3</v>
      </c>
      <c r="F76" s="1">
        <v>4</v>
      </c>
      <c r="G76" s="1">
        <v>4</v>
      </c>
      <c r="H76" s="1">
        <v>1</v>
      </c>
      <c r="I76" s="1">
        <v>4</v>
      </c>
      <c r="J76" s="1">
        <v>4</v>
      </c>
      <c r="K76" s="1">
        <v>3</v>
      </c>
      <c r="L76" s="1">
        <v>1</v>
      </c>
      <c r="M76" s="1"/>
      <c r="N76" s="1"/>
      <c r="O76" s="1"/>
      <c r="P76" s="1"/>
      <c r="Q76" s="1"/>
      <c r="R76" s="1"/>
    </row>
    <row r="77" spans="1:18" ht="16.5" thickBot="1">
      <c r="A77" s="1" t="s">
        <v>467</v>
      </c>
      <c r="B77" s="1">
        <v>126</v>
      </c>
      <c r="C77" s="1" t="s">
        <v>468</v>
      </c>
      <c r="D77" s="1" t="s">
        <v>213</v>
      </c>
      <c r="E77" s="1">
        <v>4</v>
      </c>
      <c r="F77" s="1">
        <v>5</v>
      </c>
      <c r="G77" s="1">
        <v>4</v>
      </c>
      <c r="H77" s="1">
        <v>2</v>
      </c>
      <c r="I77" s="1">
        <v>4</v>
      </c>
      <c r="J77" s="1">
        <v>5</v>
      </c>
      <c r="K77" s="1">
        <v>4</v>
      </c>
      <c r="L77" s="1">
        <v>1</v>
      </c>
      <c r="M77" s="1"/>
      <c r="N77" s="1"/>
      <c r="O77" s="1"/>
      <c r="P77" s="1"/>
      <c r="Q77" s="1"/>
      <c r="R77" s="1"/>
    </row>
    <row r="78" spans="1:18" ht="16.5" thickBot="1">
      <c r="A78" s="22">
        <v>43314.561597222222</v>
      </c>
      <c r="B78" s="19">
        <v>126</v>
      </c>
      <c r="C78" s="20">
        <v>43314</v>
      </c>
      <c r="D78" s="21" t="s">
        <v>67</v>
      </c>
      <c r="E78" s="19">
        <v>5</v>
      </c>
      <c r="F78" s="19">
        <v>5</v>
      </c>
      <c r="G78" s="19">
        <v>4</v>
      </c>
      <c r="H78" s="19">
        <v>2</v>
      </c>
      <c r="I78" s="19">
        <v>4</v>
      </c>
      <c r="J78" s="19">
        <v>5</v>
      </c>
      <c r="K78" s="19">
        <v>4</v>
      </c>
      <c r="L78" s="19">
        <v>2</v>
      </c>
      <c r="M78" s="21"/>
      <c r="N78" s="21"/>
      <c r="O78" s="21"/>
      <c r="P78" s="21"/>
      <c r="Q78" s="21"/>
      <c r="R78" s="2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Listening Info</vt:lpstr>
      <vt:lpstr>CBS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2018-09-06T16:54:39Z</dcterms:modified>
</cp:coreProperties>
</file>