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f-repos\code-repo\CloudAdoptionFramework\manage\"/>
    </mc:Choice>
  </mc:AlternateContent>
  <xr:revisionPtr revIDLastSave="0" documentId="8_{4A612284-0A61-4B4F-865A-290AC0D4E358}" xr6:coauthVersionLast="45" xr6:coauthVersionMax="45" xr10:uidLastSave="{00000000-0000-0000-0000-000000000000}"/>
  <bookViews>
    <workbookView xWindow="-110" yWindow="-110" windowWidth="22780" windowHeight="14660" xr2:uid="{879A4F07-C4C9-4C02-9DE6-A381B214C244}"/>
  </bookViews>
  <sheets>
    <sheet name="Example" sheetId="4" r:id="rId1"/>
    <sheet name="Clean Template" sheetId="5" r:id="rId2"/>
    <sheet name="Baselin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5" l="1"/>
  <c r="G29" i="5"/>
  <c r="I29" i="5" s="1"/>
  <c r="I28" i="5"/>
  <c r="H28" i="5"/>
  <c r="G28" i="5"/>
  <c r="H27" i="5"/>
  <c r="G27" i="5"/>
  <c r="I27" i="5" s="1"/>
  <c r="H26" i="5"/>
  <c r="G26" i="5"/>
  <c r="I26" i="5" s="1"/>
  <c r="H25" i="5"/>
  <c r="G25" i="5"/>
  <c r="I25" i="5" s="1"/>
  <c r="H24" i="5"/>
  <c r="G24" i="5"/>
  <c r="I24" i="5" s="1"/>
  <c r="H23" i="5"/>
  <c r="G23" i="5"/>
  <c r="I23" i="5" s="1"/>
  <c r="H22" i="5"/>
  <c r="G22" i="5"/>
  <c r="I22" i="5" s="1"/>
  <c r="H21" i="5"/>
  <c r="G21" i="5"/>
  <c r="I21" i="5" s="1"/>
  <c r="I20" i="5"/>
  <c r="J20" i="5" s="1"/>
  <c r="K20" i="5" s="1"/>
  <c r="H20" i="5"/>
  <c r="G20" i="5"/>
  <c r="H19" i="5"/>
  <c r="G19" i="5"/>
  <c r="I19" i="5" s="1"/>
  <c r="J19" i="5" s="1"/>
  <c r="K19" i="5" s="1"/>
  <c r="H18" i="5"/>
  <c r="G18" i="5"/>
  <c r="I18" i="5" s="1"/>
  <c r="H17" i="5"/>
  <c r="G17" i="5"/>
  <c r="I17" i="5" s="1"/>
  <c r="H16" i="5"/>
  <c r="G16" i="5"/>
  <c r="I16" i="5" s="1"/>
  <c r="J16" i="5" s="1"/>
  <c r="K16" i="5" s="1"/>
  <c r="H15" i="5"/>
  <c r="G15" i="5"/>
  <c r="I15" i="5" s="1"/>
  <c r="J15" i="5" s="1"/>
  <c r="K15" i="5" s="1"/>
  <c r="H14" i="5"/>
  <c r="G14" i="5"/>
  <c r="I14" i="5" s="1"/>
  <c r="H13" i="5"/>
  <c r="G13" i="5"/>
  <c r="I13" i="5" s="1"/>
  <c r="H12" i="5"/>
  <c r="G12" i="5"/>
  <c r="I12" i="5" s="1"/>
  <c r="H11" i="5"/>
  <c r="G11" i="5"/>
  <c r="I11" i="5" s="1"/>
  <c r="H10" i="5"/>
  <c r="G10" i="5"/>
  <c r="I10" i="5" s="1"/>
  <c r="H9" i="5"/>
  <c r="G9" i="5"/>
  <c r="I9" i="5" s="1"/>
  <c r="H8" i="5"/>
  <c r="G8" i="5"/>
  <c r="I8" i="5" s="1"/>
  <c r="H7" i="5"/>
  <c r="G7" i="5"/>
  <c r="I7" i="5" s="1"/>
  <c r="H6" i="5"/>
  <c r="G6" i="5"/>
  <c r="I6" i="5" s="1"/>
  <c r="K6" i="4"/>
  <c r="K10" i="4"/>
  <c r="K14" i="4"/>
  <c r="K18" i="4"/>
  <c r="J6" i="4"/>
  <c r="J7" i="4"/>
  <c r="K7" i="4" s="1"/>
  <c r="J10" i="4"/>
  <c r="J11" i="4"/>
  <c r="K11" i="4" s="1"/>
  <c r="J14" i="4"/>
  <c r="J15" i="4"/>
  <c r="K15" i="4" s="1"/>
  <c r="J18" i="4"/>
  <c r="J19" i="4"/>
  <c r="K19" i="4" s="1"/>
  <c r="H6" i="4"/>
  <c r="H7" i="4"/>
  <c r="H8" i="4"/>
  <c r="J8" i="4" s="1"/>
  <c r="K8" i="4" s="1"/>
  <c r="H9" i="4"/>
  <c r="H10" i="4"/>
  <c r="H11" i="4"/>
  <c r="H12" i="4"/>
  <c r="J12" i="4" s="1"/>
  <c r="K12" i="4" s="1"/>
  <c r="H13" i="4"/>
  <c r="H14" i="4"/>
  <c r="H15" i="4"/>
  <c r="H16" i="4"/>
  <c r="J16" i="4" s="1"/>
  <c r="K16" i="4" s="1"/>
  <c r="H17" i="4"/>
  <c r="H18" i="4"/>
  <c r="H19" i="4"/>
  <c r="H20" i="4"/>
  <c r="J20" i="4" s="1"/>
  <c r="K20" i="4" s="1"/>
  <c r="H21" i="4"/>
  <c r="H22" i="4"/>
  <c r="J22" i="4" s="1"/>
  <c r="K22" i="4" s="1"/>
  <c r="H23" i="4"/>
  <c r="J23" i="4" s="1"/>
  <c r="K23" i="4" s="1"/>
  <c r="H24" i="4"/>
  <c r="J24" i="4" s="1"/>
  <c r="K24" i="4" s="1"/>
  <c r="H25" i="4"/>
  <c r="J25" i="4" s="1"/>
  <c r="K25" i="4" s="1"/>
  <c r="H26" i="4"/>
  <c r="J26" i="4" s="1"/>
  <c r="K26" i="4" s="1"/>
  <c r="H27" i="4"/>
  <c r="J27" i="4" s="1"/>
  <c r="K27" i="4" s="1"/>
  <c r="H28" i="4"/>
  <c r="J28" i="4" s="1"/>
  <c r="K28" i="4" s="1"/>
  <c r="H29" i="4"/>
  <c r="J29" i="4" s="1"/>
  <c r="K29" i="4" s="1"/>
  <c r="G6" i="4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J17" i="4" s="1"/>
  <c r="K17" i="4" s="1"/>
  <c r="G16" i="4"/>
  <c r="I16" i="4" s="1"/>
  <c r="G15" i="4"/>
  <c r="I15" i="4" s="1"/>
  <c r="G14" i="4"/>
  <c r="I14" i="4" s="1"/>
  <c r="G13" i="4"/>
  <c r="I13" i="4" s="1"/>
  <c r="J13" i="4" s="1"/>
  <c r="K13" i="4" s="1"/>
  <c r="G12" i="4"/>
  <c r="I12" i="4" s="1"/>
  <c r="G11" i="4"/>
  <c r="I11" i="4" s="1"/>
  <c r="G10" i="4"/>
  <c r="I10" i="4" s="1"/>
  <c r="G9" i="4"/>
  <c r="I9" i="4" s="1"/>
  <c r="J9" i="4" s="1"/>
  <c r="K9" i="4" s="1"/>
  <c r="G8" i="4"/>
  <c r="I8" i="4" s="1"/>
  <c r="G7" i="4"/>
  <c r="I7" i="4" s="1"/>
  <c r="I6" i="4"/>
  <c r="J21" i="4" l="1"/>
  <c r="K21" i="4" s="1"/>
  <c r="J8" i="5"/>
  <c r="K8" i="5" s="1"/>
  <c r="J23" i="5"/>
  <c r="K23" i="5" s="1"/>
  <c r="J27" i="5"/>
  <c r="K27" i="5" s="1"/>
  <c r="J28" i="5"/>
  <c r="K28" i="5" s="1"/>
  <c r="J7" i="5"/>
  <c r="K7" i="5" s="1"/>
  <c r="J11" i="5"/>
  <c r="K11" i="5" s="1"/>
  <c r="J12" i="5"/>
  <c r="K12" i="5" s="1"/>
  <c r="J24" i="5"/>
  <c r="K24" i="5" s="1"/>
  <c r="J9" i="5"/>
  <c r="K9" i="5" s="1"/>
  <c r="J25" i="5"/>
  <c r="K25" i="5" s="1"/>
  <c r="J13" i="5"/>
  <c r="K13" i="5" s="1"/>
  <c r="J29" i="5"/>
  <c r="K29" i="5" s="1"/>
  <c r="J17" i="5"/>
  <c r="K17" i="5" s="1"/>
  <c r="J21" i="5"/>
  <c r="K21" i="5" s="1"/>
  <c r="J6" i="5"/>
  <c r="K6" i="5" s="1"/>
  <c r="J14" i="5"/>
  <c r="K14" i="5" s="1"/>
  <c r="J22" i="5"/>
  <c r="K22" i="5" s="1"/>
  <c r="J10" i="5"/>
  <c r="K10" i="5" s="1"/>
  <c r="J18" i="5"/>
  <c r="K18" i="5" s="1"/>
  <c r="J26" i="5"/>
  <c r="K26" i="5" s="1"/>
</calcChain>
</file>

<file path=xl/sharedStrings.xml><?xml version="1.0" encoding="utf-8"?>
<sst xmlns="http://schemas.openxmlformats.org/spreadsheetml/2006/main" count="303" uniqueCount="160">
  <si>
    <t>Microsoft Cloud Adoption Framework for Azure</t>
  </si>
  <si>
    <t>Operations Management - Commitment alignment</t>
  </si>
  <si>
    <t>Workload</t>
  </si>
  <si>
    <t>Criticality</t>
  </si>
  <si>
    <t>Standard Commitment</t>
  </si>
  <si>
    <t>Comitment Level</t>
  </si>
  <si>
    <t>Alternative time frames may be more applicable.</t>
  </si>
  <si>
    <t>Time/Value impact*</t>
  </si>
  <si>
    <t>* Time/Value Impact based on revenue losses per hour of downtime</t>
  </si>
  <si>
    <t>** Composite SLA of the deployed solution, not a single asset</t>
  </si>
  <si>
    <t>Composite SLA**</t>
  </si>
  <si>
    <t>Est. Outage***</t>
  </si>
  <si>
    <t xml:space="preserve">*** Estimated outage based on hours per year. </t>
  </si>
  <si>
    <t>Monthly Cost</t>
  </si>
  <si>
    <t>SAP</t>
  </si>
  <si>
    <t>Mission Critical</t>
  </si>
  <si>
    <t>Payroll</t>
  </si>
  <si>
    <t>eCommerce</t>
  </si>
  <si>
    <t>High</t>
  </si>
  <si>
    <t>Medium</t>
  </si>
  <si>
    <t>Logistics</t>
  </si>
  <si>
    <t>Marketing</t>
  </si>
  <si>
    <t>workload 6</t>
  </si>
  <si>
    <t>workload 7</t>
  </si>
  <si>
    <t>workload 8</t>
  </si>
  <si>
    <t>workload 9</t>
  </si>
  <si>
    <t>workload 10</t>
  </si>
  <si>
    <t>workload 11</t>
  </si>
  <si>
    <t>workload 12</t>
  </si>
  <si>
    <t>workload 13</t>
  </si>
  <si>
    <t>workload 14</t>
  </si>
  <si>
    <t>workload 15</t>
  </si>
  <si>
    <t>workload 16</t>
  </si>
  <si>
    <t>workload 17</t>
  </si>
  <si>
    <t>workload 18</t>
  </si>
  <si>
    <t>workload 19</t>
  </si>
  <si>
    <t>workload 20</t>
  </si>
  <si>
    <t>workload 21</t>
  </si>
  <si>
    <t>workload 22</t>
  </si>
  <si>
    <t>workload 23</t>
  </si>
  <si>
    <t>workload 24</t>
  </si>
  <si>
    <t>Low</t>
  </si>
  <si>
    <t>Business inputs</t>
  </si>
  <si>
    <t>Ops management responses</t>
  </si>
  <si>
    <t>Platform Commitment</t>
  </si>
  <si>
    <t>High Availablity Commitment</t>
  </si>
  <si>
    <t>Annual ROI****</t>
  </si>
  <si>
    <t>**** Annual ROI is a compartive figure to understand if the cost of the level of commitment produces a return based on forecasted outages</t>
  </si>
  <si>
    <t>Standard Impact</t>
  </si>
  <si>
    <t>Comparison basis</t>
  </si>
  <si>
    <t>Commitment level impact*</t>
  </si>
  <si>
    <t>Define a cloud management baseline</t>
  </si>
  <si>
    <t>Inventory &amp; Visibility</t>
  </si>
  <si>
    <t>Tool</t>
  </si>
  <si>
    <t>Purpose</t>
  </si>
  <si>
    <t>Management level</t>
  </si>
  <si>
    <t>Operational Compliance</t>
  </si>
  <si>
    <t>Protect &amp; Recovery</t>
  </si>
  <si>
    <t>Process</t>
  </si>
  <si>
    <t>Workload Operations</t>
  </si>
  <si>
    <t>Platform Operations</t>
  </si>
  <si>
    <t>Outline each process &amp; tool that should be used with all Azure hosted workloads</t>
  </si>
  <si>
    <t>Cloud Management Levels</t>
  </si>
  <si>
    <t>Name</t>
  </si>
  <si>
    <t>Description</t>
  </si>
  <si>
    <t>Responsible Org</t>
  </si>
  <si>
    <t>Baseline</t>
  </si>
  <si>
    <t>Monitoring, patching, backup, detection, recovery</t>
  </si>
  <si>
    <t>Cloud Operations</t>
  </si>
  <si>
    <t>Business Unit - DevOps</t>
  </si>
  <si>
    <t>Maintain optimal performance &amp; SLA of shared services</t>
  </si>
  <si>
    <t>Maintain optimal performance &amp; SLA of specific workloads</t>
  </si>
  <si>
    <t>N/A</t>
  </si>
  <si>
    <t>Not classified in an existing level</t>
  </si>
  <si>
    <t>Azure Monitor</t>
  </si>
  <si>
    <t>Application Insights</t>
  </si>
  <si>
    <t>Azure Monitor for Containers</t>
  </si>
  <si>
    <t>Azure Monitor for VMs</t>
  </si>
  <si>
    <t>Azure Monitor Logs</t>
  </si>
  <si>
    <t>Azure Network Watcher</t>
  </si>
  <si>
    <t>Network Monitoring</t>
  </si>
  <si>
    <t>Azure Service Health</t>
  </si>
  <si>
    <t>Database performance</t>
  </si>
  <si>
    <t>Azure Database diagnostic monitoring</t>
  </si>
  <si>
    <t>Container performance</t>
  </si>
  <si>
    <t>Guest OS monitoring</t>
  </si>
  <si>
    <t>Application Monitoring</t>
  </si>
  <si>
    <t>ITSM integration</t>
  </si>
  <si>
    <t>Log centralization</t>
  </si>
  <si>
    <t>Log Analytics</t>
  </si>
  <si>
    <t>Central logging for all visibility purposes</t>
  </si>
  <si>
    <t>Azure Automation</t>
  </si>
  <si>
    <t>Operations automation</t>
  </si>
  <si>
    <t>Patch management</t>
  </si>
  <si>
    <t>Azure Desire State Configuration</t>
  </si>
  <si>
    <t>Azure Policy</t>
  </si>
  <si>
    <t>Policy enforcement</t>
  </si>
  <si>
    <t>Azure Blueprint</t>
  </si>
  <si>
    <t>Env. Configuration</t>
  </si>
  <si>
    <t>Multi-cloud operations</t>
  </si>
  <si>
    <t>Hybrid Runbook Worker</t>
  </si>
  <si>
    <t>Azure Security Center</t>
  </si>
  <si>
    <t>Security Management</t>
  </si>
  <si>
    <t>Assess adherence to security baseline</t>
  </si>
  <si>
    <t>Azure Backup</t>
  </si>
  <si>
    <t>Protect data</t>
  </si>
  <si>
    <t>Rapid Recovery</t>
  </si>
  <si>
    <t>Azure Site Recovery</t>
  </si>
  <si>
    <t>Back up data and VMs in the cloud</t>
  </si>
  <si>
    <t>Minimize loss with multi-region replication</t>
  </si>
  <si>
    <t>Enhanced Baseline</t>
  </si>
  <si>
    <t>Improved operational processes</t>
  </si>
  <si>
    <t>Azure Resource Graph</t>
  </si>
  <si>
    <t>Service Change Tracking</t>
  </si>
  <si>
    <t>VM Inventory &amp; Change Tracking</t>
  </si>
  <si>
    <t>Azure Activity Log</t>
  </si>
  <si>
    <t>Monitor change at the subscription level</t>
  </si>
  <si>
    <t>Azure Update Management Service</t>
  </si>
  <si>
    <t>Azure Change Tracking &amp; Inventory Service</t>
  </si>
  <si>
    <t>Management &amp; Scheduling of updates</t>
  </si>
  <si>
    <t>Code based configuration of Guest OSs</t>
  </si>
  <si>
    <t>Policy enforcement to ensure env and guest compliance</t>
  </si>
  <si>
    <t>Automate operations through runbooks</t>
  </si>
  <si>
    <t>Automated compliance for core services</t>
  </si>
  <si>
    <t>Automate operations across multiple clouds</t>
  </si>
  <si>
    <t>Monitor changes to services beyond standard activity logs</t>
  </si>
  <si>
    <t>Monitor network changes &amp; performance</t>
  </si>
  <si>
    <t>IT Service Management Connector</t>
  </si>
  <si>
    <t>Connect Azure monitor to supported ITSM tools</t>
  </si>
  <si>
    <t>Performance, Availability, Usage</t>
  </si>
  <si>
    <t>Advanced application monitoring with App Dashboard, composite maps, usage, &amp; tracing</t>
  </si>
  <si>
    <t>Automated Remediation</t>
  </si>
  <si>
    <t>Respond to advanced application data with workload specific automation</t>
  </si>
  <si>
    <t>Respond to advanced platform data with platform specific automation</t>
  </si>
  <si>
    <t>PaaS data performance</t>
  </si>
  <si>
    <t>IaaS data performance</t>
  </si>
  <si>
    <t>SQL Server Health Check</t>
  </si>
  <si>
    <t>Azure SQL Analytics</t>
  </si>
  <si>
    <t>Monitoring &amp; diagnostics for PaaS DBs</t>
  </si>
  <si>
    <t>Monitoring &amp; diagnostics for IaaS DBs</t>
  </si>
  <si>
    <t>DNS monitoring</t>
  </si>
  <si>
    <t>DNS Analytics</t>
  </si>
  <si>
    <t>Security, Performance, and operations of DNS</t>
  </si>
  <si>
    <t>Autoscale</t>
  </si>
  <si>
    <t>Scale service catalog offerings based on data</t>
  </si>
  <si>
    <t>Service Catalog</t>
  </si>
  <si>
    <t>Azure Managed Applications</t>
  </si>
  <si>
    <t>Provide a self-service catalog of approved solutions that meet organizational standards</t>
  </si>
  <si>
    <t>Monitoring &amp; diagnostics of containers</t>
  </si>
  <si>
    <t>Health, performance, and diagnostics for services running in Azure</t>
  </si>
  <si>
    <t>Monitoring &amp; diagnostics for apps</t>
  </si>
  <si>
    <t>Scale supported platforms</t>
  </si>
  <si>
    <t>Service Health</t>
  </si>
  <si>
    <t>Inventory &amp; monitor changes for guest os level</t>
  </si>
  <si>
    <t>Monitor changes and performance of VMs</t>
  </si>
  <si>
    <t>Resource Organization</t>
  </si>
  <si>
    <t>Align management groups, subscriptions, and resource groups to organize cloud resources</t>
  </si>
  <si>
    <t>Guest automation</t>
  </si>
  <si>
    <t>Azure Primitives</t>
  </si>
  <si>
    <t>Autoscale features of various Azure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</si>
</sst>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%"/>
    <numFmt numFmtId="165" formatCode="_(* #,##0.00000_);_(* \(#,##0.0000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Segoe UI Semilight"/>
      <family val="2"/>
    </font>
    <font>
      <sz val="12"/>
      <color theme="1"/>
      <name val="Segoe UI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44" fontId="0" fillId="0" borderId="0" xfId="1" applyFont="1"/>
    <xf numFmtId="165" fontId="0" fillId="2" borderId="0" xfId="0" applyNumberFormat="1" applyFill="1"/>
    <xf numFmtId="44" fontId="0" fillId="2" borderId="0" xfId="1" applyFont="1" applyFill="1"/>
    <xf numFmtId="166" fontId="0" fillId="0" borderId="0" xfId="1" applyNumberFormat="1" applyFont="1"/>
    <xf numFmtId="166" fontId="0" fillId="2" borderId="0" xfId="1" applyNumberFormat="1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C00000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2410B-A25B-492D-899B-74CF55BB3C1B}" name="Table13" displayName="Table13" ref="A5:K29" totalsRowShown="0">
  <autoFilter ref="A5:K29" xr:uid="{17AF3D0B-5E62-47BC-A927-4D08E9D9FB6C}"/>
  <tableColumns count="11">
    <tableColumn id="1" xr3:uid="{EBFA83CC-6557-4087-940A-A5D130D98B29}" name="Workload"/>
    <tableColumn id="2" xr3:uid="{75F5E97D-7130-45AB-B5AE-BE2BB6E39AC8}" name="Criticality"/>
    <tableColumn id="3" xr3:uid="{7E42CCF8-035D-42A0-B75C-34F266B608DE}" name="Time/Value impact*"/>
    <tableColumn id="4" xr3:uid="{7A73F4F2-5A78-483B-88BD-0EB3317B55A7}" name="Comitment Level" dataDxfId="25" dataCellStyle="Currency"/>
    <tableColumn id="6" xr3:uid="{AD0B2E4C-3FF2-49DF-B6F0-E60F09FE461E}" name="Composite SLA**" dataDxfId="24" dataCellStyle="Percent"/>
    <tableColumn id="5" xr3:uid="{2AEACCB4-AFA1-460C-BD82-02EC56451832}" name="Monthly Cost" dataDxfId="23" dataCellStyle="Currency"/>
    <tableColumn id="8" xr3:uid="{7EE80C8F-45A7-4045-8B14-1B97FAC9964F}" name="Est. Outage***" dataDxfId="22" dataCellStyle="Percent">
      <calculatedColumnFormula>(1-Table13[[#This Row],[Composite SLA**]])*$N$6</calculatedColumnFormula>
    </tableColumn>
    <tableColumn id="11" xr3:uid="{F1EFBB97-67B8-47AE-AD31-A5BE5ACB7989}" name="Standard Impact" dataDxfId="21" dataCellStyle="Currency">
      <calculatedColumnFormula>(1-0.999)*$N$6*Table13[[#This Row],[Time/Value impact*]]</calculatedColumnFormula>
    </tableColumn>
    <tableColumn id="7" xr3:uid="{118F6C5B-0D31-4366-9F05-66958B0905F5}" name="Commitment level impact*" dataDxfId="20" dataCellStyle="Currency">
      <calculatedColumnFormula>Table13[[#This Row],[Time/Value impact*]]*Table13[[#This Row],[Est. Outage***]]</calculatedColumnFormula>
    </tableColumn>
    <tableColumn id="12" xr3:uid="{03DA4F84-2B11-456C-9870-C06B208CE05A}" name="Comparison basis" dataDxfId="19" dataCellStyle="Currency">
      <calculatedColumnFormula>IF(Table13[[#This Row],[Standard Impact]]=Table13[[#This Row],[Commitment level impact*]], Table13[[#This Row],[Standard Impact]], Table13[[#This Row],[Standard Impact]]-Table13[[#This Row],[Commitment level impact*]])</calculatedColumnFormula>
    </tableColumn>
    <tableColumn id="9" xr3:uid="{2360698A-BE65-4FEA-9583-1E0B13479D87}" name="Annual ROI****" dataDxfId="18" dataCellStyle="Percent">
      <calculatedColumnFormula>(Table13[[#This Row],[Comparison basis]]-(Table13[[#This Row],[Monthly Cost]]*12))/(Table13[[#This Row],[Monthly Cost]]*12)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9EBD0-5652-4D18-9DF1-763F608EEA1C}" name="Table134" displayName="Table134" ref="A5:K29" totalsRowShown="0">
  <autoFilter ref="A5:K29" xr:uid="{17AF3D0B-5E62-47BC-A927-4D08E9D9FB6C}"/>
  <tableColumns count="11">
    <tableColumn id="1" xr3:uid="{B6C4564B-7435-4A5D-AB64-59237DD14D12}" name="Workload"/>
    <tableColumn id="2" xr3:uid="{2936D3EF-3A76-4BE6-973F-687A21176158}" name="Criticality"/>
    <tableColumn id="3" xr3:uid="{0AE0259E-639E-4E6A-B56F-16320868F6B7}" name="Time/Value impact*"/>
    <tableColumn id="4" xr3:uid="{CD2C4AC5-8238-4C5E-9505-AC4B23484755}" name="Comitment Level" dataDxfId="16" dataCellStyle="Currency"/>
    <tableColumn id="6" xr3:uid="{539FFF17-A0A5-4230-9069-8525814044E3}" name="Composite SLA**" dataDxfId="15" dataCellStyle="Percent"/>
    <tableColumn id="5" xr3:uid="{3169ED64-8277-4EDF-9282-F54A87D2B520}" name="Monthly Cost" dataDxfId="14" dataCellStyle="Currency"/>
    <tableColumn id="8" xr3:uid="{87EE16D9-ED5E-4217-9A19-6FDC28DE1608}" name="Est. Outage***" dataDxfId="13" dataCellStyle="Percent">
      <calculatedColumnFormula>(1-Table134[[#This Row],[Composite SLA**]])*$N$6</calculatedColumnFormula>
    </tableColumn>
    <tableColumn id="11" xr3:uid="{0C8B433B-6863-4519-9EBA-F497726BFF22}" name="Standard Impact" dataDxfId="12" dataCellStyle="Currency">
      <calculatedColumnFormula>(1-0.999)*$N$6*Table134[[#This Row],[Time/Value impact*]]</calculatedColumnFormula>
    </tableColumn>
    <tableColumn id="7" xr3:uid="{EAD60C6E-BD6A-43A3-AF88-01C4D828D325}" name="Commitment level impact*" dataDxfId="11" dataCellStyle="Currency">
      <calculatedColumnFormula>Table134[[#This Row],[Time/Value impact*]]*Table134[[#This Row],[Est. Outage***]]</calculatedColumnFormula>
    </tableColumn>
    <tableColumn id="12" xr3:uid="{FE258315-0E1D-47DC-B404-6F178618F724}" name="Comparison basis" dataDxfId="10" dataCellStyle="Currency">
      <calculatedColumnFormula>IF(Table134[[#This Row],[Standard Impact]]=Table134[[#This Row],[Commitment level impact*]], Table134[[#This Row],[Standard Impact]], Table134[[#This Row],[Standard Impact]]-Table134[[#This Row],[Commitment level impact*]])</calculatedColumnFormula>
    </tableColumn>
    <tableColumn id="9" xr3:uid="{BC29E757-6FED-4FC4-B598-2CE8A4C97F2A}" name="Annual ROI****" dataDxfId="9" dataCellStyle="Percent">
      <calculatedColumnFormula>(Table134[[#This Row],[Comparison basis]]-(Table134[[#This Row],[Monthly Cost]]*12))/(Table134[[#This Row],[Monthly Cost]]*12)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0B34-57F5-4507-93A6-6FBB08BC8808}" name="InventoryVisibility" displayName="InventoryVisibility" ref="B6:E16" totalsRowShown="0">
  <autoFilter ref="B6:E16" xr:uid="{AAA7462A-253A-499F-903D-1ABC263E0967}"/>
  <tableColumns count="4">
    <tableColumn id="4" xr3:uid="{24AE02D4-B133-4816-9390-1DE7E4B2D022}" name="Process"/>
    <tableColumn id="1" xr3:uid="{6343CE8E-7DE4-4D94-84A9-5DAC4644816C}" name="Tool"/>
    <tableColumn id="2" xr3:uid="{10E6F44A-6791-4C17-B3B4-E460873FB3B0}" name="Purpose"/>
    <tableColumn id="3" xr3:uid="{627692B8-07B6-4C87-8100-39362BF8F0F1}" name="Management leve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EFCEF6-2C05-4D6D-9320-0D377BB8BCFA}" name="PlatformOps" displayName="PlatformOps" ref="H6:K16" totalsRowShown="0">
  <autoFilter ref="H6:K16" xr:uid="{CCC538E1-51D3-48C9-95CF-AC2A16279361}"/>
  <tableColumns count="4">
    <tableColumn id="4" xr3:uid="{0010101B-AD22-4E84-890B-066ECE681A98}" name="Process" dataDxfId="8"/>
    <tableColumn id="1" xr3:uid="{1177E2E4-7DE3-4A57-B4F3-CD6974925FA1}" name="Tool" dataDxfId="7"/>
    <tableColumn id="2" xr3:uid="{AC82EAEA-ED49-40CF-85F9-E6FF37C65334}" name="Purpose" dataDxfId="6"/>
    <tableColumn id="3" xr3:uid="{937091D5-98F7-4FB1-97A8-E85FD0C36680}" name="Management level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20352-1FC1-4C48-B199-11DF5CDDE54C}" name="ProtectRecover" displayName="ProtectRecover" ref="B30:E34" totalsRowShown="0">
  <autoFilter ref="B30:E34" xr:uid="{6F7B9661-D4B7-4227-97A7-AADB6325EB47}"/>
  <tableColumns count="4">
    <tableColumn id="4" xr3:uid="{35E0F43B-EB22-49E4-AC02-1520DC837439}" name="Process" dataDxfId="5"/>
    <tableColumn id="1" xr3:uid="{545095B6-829F-4807-B3CC-A5F09AFF1ED8}" name="Tool" dataDxfId="4"/>
    <tableColumn id="2" xr3:uid="{C1942ACF-CCD9-4B8A-9B60-C29F6CE32D8B}" name="Purpose" dataDxfId="3"/>
    <tableColumn id="3" xr3:uid="{600A9D00-10DF-4959-8B82-62D0105FD555}" name="Management level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A43DC-4040-4271-BF7B-9589AACAC0E0}" name="WorkloadOps" displayName="WorkloadOps" ref="H19:K26" totalsRowShown="0">
  <autoFilter ref="H19:K26" xr:uid="{600E5435-6E02-41F2-9F90-9844A756A047}"/>
  <tableColumns count="4">
    <tableColumn id="4" xr3:uid="{E2A5DA80-8B5F-497D-BA82-BD011B1C750B}" name="Process" dataDxfId="2"/>
    <tableColumn id="1" xr3:uid="{BC5316C7-0ED3-4766-972C-788C65E61AFA}" name="Tool" dataDxfId="1"/>
    <tableColumn id="2" xr3:uid="{487C0AC9-6739-4C11-AB34-7E5AAB5ADCF0}" name="Purpose" dataDxfId="0"/>
    <tableColumn id="3" xr3:uid="{9FA2CFE4-9065-4CD0-B3E0-82F8715CC301}" name="Management level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4902E1-1D55-47E1-AD08-1E398A466E59}" name="OpsCompliance" displayName="OpsCompliance" ref="B19:E27" totalsRowShown="0">
  <autoFilter ref="B19:E27" xr:uid="{3BD1459D-90DB-4CA3-83CA-362702F5273E}"/>
  <tableColumns count="4">
    <tableColumn id="4" xr3:uid="{8BA1F1D6-97DB-4AD9-9C22-BCBF96BA7298}" name="Process"/>
    <tableColumn id="1" xr3:uid="{8C2D8C2C-75D8-4E57-B1B1-A0CBEEBFD028}" name="Tool"/>
    <tableColumn id="2" xr3:uid="{1EED6511-3D34-4ECE-97BC-EEF1B24F0B4F}" name="Purpose"/>
    <tableColumn id="3" xr3:uid="{AFED5590-4856-445F-977B-95C9E33CE8F3}" name="Management level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940377-3E33-498C-9C01-C94A727C154F}" name="WorkloadOps9" displayName="WorkloadOps9" ref="H30:J35" totalsRowShown="0">
  <autoFilter ref="H30:J35" xr:uid="{8C024891-9F11-4186-B434-D80197055274}"/>
  <tableColumns count="3">
    <tableColumn id="4" xr3:uid="{7B13D056-6A3E-4353-A13C-F860EF624ABD}" name="Name"/>
    <tableColumn id="1" xr3:uid="{7A7877AB-8248-4BFC-A162-38D51E30AEF8}" name="Responsible Org"/>
    <tableColumn id="5" xr3:uid="{7CBD3D5B-23E7-4F5B-8BCE-CD03210B44E9}" name="Descrip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9CF5-6E86-4CBF-9D81-60573761EF20}">
  <dimension ref="A1:N29"/>
  <sheetViews>
    <sheetView tabSelected="1" workbookViewId="0">
      <selection sqref="A1:A2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7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12" t="s">
        <v>42</v>
      </c>
      <c r="B4" s="12"/>
      <c r="C4" s="12"/>
      <c r="D4" s="13" t="s">
        <v>43</v>
      </c>
      <c r="E4" s="13"/>
      <c r="F4" s="13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10</v>
      </c>
      <c r="F5" t="s">
        <v>13</v>
      </c>
      <c r="G5" t="s">
        <v>11</v>
      </c>
      <c r="H5" s="7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A6" t="s">
        <v>14</v>
      </c>
      <c r="B6" t="s">
        <v>15</v>
      </c>
      <c r="C6" s="4">
        <v>1000000</v>
      </c>
      <c r="D6" t="s">
        <v>45</v>
      </c>
      <c r="E6" s="3">
        <v>0.99999899999999997</v>
      </c>
      <c r="F6" s="4">
        <v>100000</v>
      </c>
      <c r="G6" s="5">
        <f>(1-Table13[[#This Row],[Composite SLA**]])*$N$6</f>
        <v>8.7600000002518996E-3</v>
      </c>
      <c r="H6" s="8">
        <f>(1-0.999)*$N$6*Table13[[#This Row],[Time/Value impact*]]</f>
        <v>8760000.0000000093</v>
      </c>
      <c r="I6" s="6">
        <f>Table13[[#This Row],[Time/Value impact*]]*Table13[[#This Row],[Est. Outage***]]</f>
        <v>8760.0000002518991</v>
      </c>
      <c r="J6" s="6">
        <f>IF(Table13[[#This Row],[Standard Impact]]=Table13[[#This Row],[Commitment level impact*]], Table13[[#This Row],[Standard Impact]], Table13[[#This Row],[Standard Impact]]-Table13[[#This Row],[Commitment level impact*]])</f>
        <v>8751239.9999997579</v>
      </c>
      <c r="K6" s="2">
        <f>(Table13[[#This Row],[Comparison basis]]-(Table13[[#This Row],[Monthly Cost]]*12))/(Table13[[#This Row],[Monthly Cost]]*12)</f>
        <v>6.2926999999997983</v>
      </c>
      <c r="M6" t="s">
        <v>12</v>
      </c>
      <c r="N6">
        <v>8760</v>
      </c>
    </row>
    <row r="7" spans="1:14" x14ac:dyDescent="0.35">
      <c r="A7" t="s">
        <v>20</v>
      </c>
      <c r="B7" t="s">
        <v>15</v>
      </c>
      <c r="C7" s="4">
        <v>1000000</v>
      </c>
      <c r="D7" t="s">
        <v>45</v>
      </c>
      <c r="E7" s="3">
        <v>0.99999000000000005</v>
      </c>
      <c r="F7" s="4">
        <v>30000</v>
      </c>
      <c r="G7" s="5">
        <f>(1-Table13[[#This Row],[Composite SLA**]])*$N$6</f>
        <v>8.759999999960133E-2</v>
      </c>
      <c r="H7" s="8">
        <f>(1-0.999)*$N$6*Table13[[#This Row],[Time/Value impact*]]</f>
        <v>8760000.0000000093</v>
      </c>
      <c r="I7" s="6">
        <f>Table13[[#This Row],[Time/Value impact*]]*Table13[[#This Row],[Est. Outage***]]</f>
        <v>87599.999999601336</v>
      </c>
      <c r="J7" s="6">
        <f>IF(Table13[[#This Row],[Standard Impact]]=Table13[[#This Row],[Commitment level impact*]], Table13[[#This Row],[Standard Impact]], Table13[[#This Row],[Standard Impact]]-Table13[[#This Row],[Commitment level impact*]])</f>
        <v>8672400.0000004079</v>
      </c>
      <c r="K7" s="2">
        <f>(Table13[[#This Row],[Comparison basis]]-(Table13[[#This Row],[Monthly Cost]]*12))/(Table13[[#This Row],[Monthly Cost]]*12)</f>
        <v>23.090000000001133</v>
      </c>
      <c r="M7" t="s">
        <v>6</v>
      </c>
    </row>
    <row r="8" spans="1:14" x14ac:dyDescent="0.35">
      <c r="A8" t="s">
        <v>17</v>
      </c>
      <c r="B8" t="s">
        <v>18</v>
      </c>
      <c r="C8" s="4">
        <v>200000</v>
      </c>
      <c r="D8" t="s">
        <v>44</v>
      </c>
      <c r="E8" s="3">
        <v>0.99990000000000001</v>
      </c>
      <c r="F8" s="4">
        <v>1000</v>
      </c>
      <c r="G8" s="5">
        <f>(1-Table13[[#This Row],[Composite SLA**]])*$N$6</f>
        <v>0.87599999999990352</v>
      </c>
      <c r="H8" s="8">
        <f>(1-0.999)*$N$6*Table13[[#This Row],[Time/Value impact*]]</f>
        <v>1752000.0000000016</v>
      </c>
      <c r="I8" s="6">
        <f>Table13[[#This Row],[Time/Value impact*]]*Table13[[#This Row],[Est. Outage***]]</f>
        <v>175199.9999999807</v>
      </c>
      <c r="J8" s="6">
        <f>IF(Table13[[#This Row],[Standard Impact]]=Table13[[#This Row],[Commitment level impact*]], Table13[[#This Row],[Standard Impact]], Table13[[#This Row],[Standard Impact]]-Table13[[#This Row],[Commitment level impact*]])</f>
        <v>1576800.000000021</v>
      </c>
      <c r="K8" s="2">
        <f>(Table13[[#This Row],[Comparison basis]]-(Table13[[#This Row],[Monthly Cost]]*12))/(Table13[[#This Row],[Monthly Cost]]*12)</f>
        <v>130.40000000000174</v>
      </c>
    </row>
    <row r="9" spans="1:14" x14ac:dyDescent="0.35">
      <c r="A9" t="s">
        <v>16</v>
      </c>
      <c r="B9" t="s">
        <v>19</v>
      </c>
      <c r="C9" s="4">
        <v>10000</v>
      </c>
      <c r="D9" t="s">
        <v>44</v>
      </c>
      <c r="E9" s="3">
        <v>0.99950000000000006</v>
      </c>
      <c r="F9" s="4">
        <v>1000</v>
      </c>
      <c r="G9" s="5">
        <f>(1-Table13[[#This Row],[Composite SLA**]])*$N$6</f>
        <v>4.3799999999995176</v>
      </c>
      <c r="H9" s="8">
        <f>(1-0.999)*$N$6*Table13[[#This Row],[Time/Value impact*]]</f>
        <v>87600.000000000087</v>
      </c>
      <c r="I9" s="6">
        <f>Table13[[#This Row],[Time/Value impact*]]*Table13[[#This Row],[Est. Outage***]]</f>
        <v>43799.999999995176</v>
      </c>
      <c r="J9" s="6">
        <f>IF(Table13[[#This Row],[Standard Impact]]=Table13[[#This Row],[Commitment level impact*]], Table13[[#This Row],[Standard Impact]], Table13[[#This Row],[Standard Impact]]-Table13[[#This Row],[Commitment level impact*]])</f>
        <v>43800.000000004911</v>
      </c>
      <c r="K9" s="2">
        <f>(Table13[[#This Row],[Comparison basis]]-(Table13[[#This Row],[Monthly Cost]]*12))/(Table13[[#This Row],[Monthly Cost]]*12)</f>
        <v>2.6500000000004094</v>
      </c>
      <c r="M9" t="s">
        <v>47</v>
      </c>
    </row>
    <row r="10" spans="1:14" x14ac:dyDescent="0.35">
      <c r="A10" t="s">
        <v>21</v>
      </c>
      <c r="B10" t="s">
        <v>19</v>
      </c>
      <c r="C10" s="4">
        <v>10000</v>
      </c>
      <c r="D10" t="s">
        <v>4</v>
      </c>
      <c r="E10" s="3">
        <v>0.999</v>
      </c>
      <c r="F10" s="4">
        <v>100</v>
      </c>
      <c r="G10" s="5">
        <f>(1-Table13[[#This Row],[Composite SLA**]])*$N$6</f>
        <v>8.7600000000000087</v>
      </c>
      <c r="H10" s="8">
        <f>(1-0.999)*$N$6*Table13[[#This Row],[Time/Value impact*]]</f>
        <v>87600.000000000087</v>
      </c>
      <c r="I10" s="6">
        <f>Table13[[#This Row],[Time/Value impact*]]*Table13[[#This Row],[Est. Outage***]]</f>
        <v>87600.000000000087</v>
      </c>
      <c r="J10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0" s="2">
        <f>(Table13[[#This Row],[Comparison basis]]-(Table13[[#This Row],[Monthly Cost]]*12))/(Table13[[#This Row],[Monthly Cost]]*12)</f>
        <v>72.000000000000071</v>
      </c>
    </row>
    <row r="11" spans="1:14" x14ac:dyDescent="0.35">
      <c r="A11" t="s">
        <v>22</v>
      </c>
      <c r="B11" t="s">
        <v>19</v>
      </c>
      <c r="C11" s="4">
        <v>10000</v>
      </c>
      <c r="D11" t="s">
        <v>4</v>
      </c>
      <c r="E11" s="3">
        <v>0.999</v>
      </c>
      <c r="F11" s="4">
        <v>100</v>
      </c>
      <c r="G11" s="5">
        <f>(1-Table13[[#This Row],[Composite SLA**]])*$N$6</f>
        <v>8.7600000000000087</v>
      </c>
      <c r="H11" s="8">
        <f>(1-0.999)*$N$6*Table13[[#This Row],[Time/Value impact*]]</f>
        <v>87600.000000000087</v>
      </c>
      <c r="I11" s="6">
        <f>Table13[[#This Row],[Time/Value impact*]]*Table13[[#This Row],[Est. Outage***]]</f>
        <v>87600.000000000087</v>
      </c>
      <c r="J11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1" s="2">
        <f>(Table13[[#This Row],[Comparison basis]]-(Table13[[#This Row],[Monthly Cost]]*12))/(Table13[[#This Row],[Monthly Cost]]*12)</f>
        <v>72.000000000000071</v>
      </c>
    </row>
    <row r="12" spans="1:14" x14ac:dyDescent="0.35">
      <c r="A12" t="s">
        <v>23</v>
      </c>
      <c r="B12" t="s">
        <v>19</v>
      </c>
      <c r="C12" s="4">
        <v>10000</v>
      </c>
      <c r="D12" t="s">
        <v>4</v>
      </c>
      <c r="E12" s="3">
        <v>0.999</v>
      </c>
      <c r="F12" s="4">
        <v>100</v>
      </c>
      <c r="G12" s="5">
        <f>(1-Table13[[#This Row],[Composite SLA**]])*$N$6</f>
        <v>8.7600000000000087</v>
      </c>
      <c r="H12" s="8">
        <f>(1-0.999)*$N$6*Table13[[#This Row],[Time/Value impact*]]</f>
        <v>87600.000000000087</v>
      </c>
      <c r="I12" s="6">
        <f>Table13[[#This Row],[Time/Value impact*]]*Table13[[#This Row],[Est. Outage***]]</f>
        <v>87600.000000000087</v>
      </c>
      <c r="J12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2" s="2">
        <f>(Table13[[#This Row],[Comparison basis]]-(Table13[[#This Row],[Monthly Cost]]*12))/(Table13[[#This Row],[Monthly Cost]]*12)</f>
        <v>72.000000000000071</v>
      </c>
    </row>
    <row r="13" spans="1:14" x14ac:dyDescent="0.35">
      <c r="A13" t="s">
        <v>24</v>
      </c>
      <c r="B13" t="s">
        <v>19</v>
      </c>
      <c r="C13" s="4">
        <v>5000</v>
      </c>
      <c r="D13" t="s">
        <v>4</v>
      </c>
      <c r="E13" s="3">
        <v>0.999</v>
      </c>
      <c r="F13" s="4">
        <v>100</v>
      </c>
      <c r="G13" s="5">
        <f>(1-Table13[[#This Row],[Composite SLA**]])*$N$6</f>
        <v>8.7600000000000087</v>
      </c>
      <c r="H13" s="8">
        <f>(1-0.999)*$N$6*Table13[[#This Row],[Time/Value impact*]]</f>
        <v>43800.000000000044</v>
      </c>
      <c r="I13" s="6">
        <f>Table13[[#This Row],[Time/Value impact*]]*Table13[[#This Row],[Est. Outage***]]</f>
        <v>43800.000000000044</v>
      </c>
      <c r="J13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3" s="2">
        <f>(Table13[[#This Row],[Comparison basis]]-(Table13[[#This Row],[Monthly Cost]]*12))/(Table13[[#This Row],[Monthly Cost]]*12)</f>
        <v>35.500000000000036</v>
      </c>
    </row>
    <row r="14" spans="1:14" x14ac:dyDescent="0.35">
      <c r="A14" t="s">
        <v>25</v>
      </c>
      <c r="B14" t="s">
        <v>19</v>
      </c>
      <c r="C14" s="4">
        <v>5000</v>
      </c>
      <c r="D14" t="s">
        <v>4</v>
      </c>
      <c r="E14" s="3">
        <v>0.999</v>
      </c>
      <c r="F14" s="4">
        <v>100</v>
      </c>
      <c r="G14" s="5">
        <f>(1-Table13[[#This Row],[Composite SLA**]])*$N$6</f>
        <v>8.7600000000000087</v>
      </c>
      <c r="H14" s="8">
        <f>(1-0.999)*$N$6*Table13[[#This Row],[Time/Value impact*]]</f>
        <v>43800.000000000044</v>
      </c>
      <c r="I14" s="6">
        <f>Table13[[#This Row],[Time/Value impact*]]*Table13[[#This Row],[Est. Outage***]]</f>
        <v>43800.000000000044</v>
      </c>
      <c r="J14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4" s="2">
        <f>(Table13[[#This Row],[Comparison basis]]-(Table13[[#This Row],[Monthly Cost]]*12))/(Table13[[#This Row],[Monthly Cost]]*12)</f>
        <v>35.500000000000036</v>
      </c>
    </row>
    <row r="15" spans="1:14" x14ac:dyDescent="0.35">
      <c r="A15" t="s">
        <v>26</v>
      </c>
      <c r="B15" t="s">
        <v>19</v>
      </c>
      <c r="C15" s="4">
        <v>5000</v>
      </c>
      <c r="D15" t="s">
        <v>4</v>
      </c>
      <c r="E15" s="3">
        <v>0.999</v>
      </c>
      <c r="F15" s="4">
        <v>100</v>
      </c>
      <c r="G15" s="5">
        <f>(1-Table13[[#This Row],[Composite SLA**]])*$N$6</f>
        <v>8.7600000000000087</v>
      </c>
      <c r="H15" s="8">
        <f>(1-0.999)*$N$6*Table13[[#This Row],[Time/Value impact*]]</f>
        <v>43800.000000000044</v>
      </c>
      <c r="I15" s="6">
        <f>Table13[[#This Row],[Time/Value impact*]]*Table13[[#This Row],[Est. Outage***]]</f>
        <v>43800.000000000044</v>
      </c>
      <c r="J15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5" s="2">
        <f>(Table13[[#This Row],[Comparison basis]]-(Table13[[#This Row],[Monthly Cost]]*12))/(Table13[[#This Row],[Monthly Cost]]*12)</f>
        <v>35.500000000000036</v>
      </c>
    </row>
    <row r="16" spans="1:14" x14ac:dyDescent="0.35">
      <c r="A16" t="s">
        <v>27</v>
      </c>
      <c r="B16" t="s">
        <v>19</v>
      </c>
      <c r="C16" s="4">
        <v>5000</v>
      </c>
      <c r="D16" t="s">
        <v>4</v>
      </c>
      <c r="E16" s="3">
        <v>0.999</v>
      </c>
      <c r="F16" s="4">
        <v>100</v>
      </c>
      <c r="G16" s="5">
        <f>(1-Table13[[#This Row],[Composite SLA**]])*$N$6</f>
        <v>8.7600000000000087</v>
      </c>
      <c r="H16" s="8">
        <f>(1-0.999)*$N$6*Table13[[#This Row],[Time/Value impact*]]</f>
        <v>43800.000000000044</v>
      </c>
      <c r="I16" s="6">
        <f>Table13[[#This Row],[Time/Value impact*]]*Table13[[#This Row],[Est. Outage***]]</f>
        <v>43800.000000000044</v>
      </c>
      <c r="J16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6" s="2">
        <f>(Table13[[#This Row],[Comparison basis]]-(Table13[[#This Row],[Monthly Cost]]*12))/(Table13[[#This Row],[Monthly Cost]]*12)</f>
        <v>35.500000000000036</v>
      </c>
    </row>
    <row r="17" spans="1:11" x14ac:dyDescent="0.35">
      <c r="A17" t="s">
        <v>28</v>
      </c>
      <c r="B17" t="s">
        <v>19</v>
      </c>
      <c r="C17" s="4">
        <v>5000</v>
      </c>
      <c r="D17" t="s">
        <v>4</v>
      </c>
      <c r="E17" s="3">
        <v>0.999</v>
      </c>
      <c r="F17" s="4">
        <v>100</v>
      </c>
      <c r="G17" s="5">
        <f>(1-Table13[[#This Row],[Composite SLA**]])*$N$6</f>
        <v>8.7600000000000087</v>
      </c>
      <c r="H17" s="8">
        <f>(1-0.999)*$N$6*Table13[[#This Row],[Time/Value impact*]]</f>
        <v>43800.000000000044</v>
      </c>
      <c r="I17" s="6">
        <f>Table13[[#This Row],[Time/Value impact*]]*Table13[[#This Row],[Est. Outage***]]</f>
        <v>43800.000000000044</v>
      </c>
      <c r="J17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7" s="2">
        <f>(Table13[[#This Row],[Comparison basis]]-(Table13[[#This Row],[Monthly Cost]]*12))/(Table13[[#This Row],[Monthly Cost]]*12)</f>
        <v>35.500000000000036</v>
      </c>
    </row>
    <row r="18" spans="1:11" x14ac:dyDescent="0.35">
      <c r="A18" t="s">
        <v>29</v>
      </c>
      <c r="B18" t="s">
        <v>41</v>
      </c>
      <c r="C18" s="4">
        <v>1000</v>
      </c>
      <c r="D18" t="s">
        <v>4</v>
      </c>
      <c r="E18" s="3">
        <v>0.999</v>
      </c>
      <c r="F18" s="4">
        <v>100</v>
      </c>
      <c r="G18" s="5">
        <f>(1-Table13[[#This Row],[Composite SLA**]])*$N$6</f>
        <v>8.7600000000000087</v>
      </c>
      <c r="H18" s="8">
        <f>(1-0.999)*$N$6*Table13[[#This Row],[Time/Value impact*]]</f>
        <v>8760.0000000000091</v>
      </c>
      <c r="I18" s="6">
        <f>Table13[[#This Row],[Time/Value impact*]]*Table13[[#This Row],[Est. Outage***]]</f>
        <v>8760.0000000000091</v>
      </c>
      <c r="J18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8" s="2">
        <f>(Table13[[#This Row],[Comparison basis]]-(Table13[[#This Row],[Monthly Cost]]*12))/(Table13[[#This Row],[Monthly Cost]]*12)</f>
        <v>6.3000000000000078</v>
      </c>
    </row>
    <row r="19" spans="1:11" x14ac:dyDescent="0.35">
      <c r="A19" t="s">
        <v>30</v>
      </c>
      <c r="B19" t="s">
        <v>41</v>
      </c>
      <c r="C19" s="4">
        <v>1000</v>
      </c>
      <c r="D19" t="s">
        <v>4</v>
      </c>
      <c r="E19" s="3">
        <v>0.999</v>
      </c>
      <c r="F19" s="4">
        <v>100</v>
      </c>
      <c r="G19" s="5">
        <f>(1-Table13[[#This Row],[Composite SLA**]])*$N$6</f>
        <v>8.7600000000000087</v>
      </c>
      <c r="H19" s="8">
        <f>(1-0.999)*$N$6*Table13[[#This Row],[Time/Value impact*]]</f>
        <v>8760.0000000000091</v>
      </c>
      <c r="I19" s="6">
        <f>Table13[[#This Row],[Time/Value impact*]]*Table13[[#This Row],[Est. Outage***]]</f>
        <v>8760.0000000000091</v>
      </c>
      <c r="J19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9" s="2">
        <f>(Table13[[#This Row],[Comparison basis]]-(Table13[[#This Row],[Monthly Cost]]*12))/(Table13[[#This Row],[Monthly Cost]]*12)</f>
        <v>6.3000000000000078</v>
      </c>
    </row>
    <row r="20" spans="1:11" x14ac:dyDescent="0.35">
      <c r="A20" t="s">
        <v>31</v>
      </c>
      <c r="B20" t="s">
        <v>41</v>
      </c>
      <c r="C20" s="4">
        <v>1000</v>
      </c>
      <c r="D20" t="s">
        <v>4</v>
      </c>
      <c r="E20" s="3">
        <v>0.999</v>
      </c>
      <c r="F20" s="4">
        <v>100</v>
      </c>
      <c r="G20" s="5">
        <f>(1-Table13[[#This Row],[Composite SLA**]])*$N$6</f>
        <v>8.7600000000000087</v>
      </c>
      <c r="H20" s="8">
        <f>(1-0.999)*$N$6*Table13[[#This Row],[Time/Value impact*]]</f>
        <v>8760.0000000000091</v>
      </c>
      <c r="I20" s="6">
        <f>Table13[[#This Row],[Time/Value impact*]]*Table13[[#This Row],[Est. Outage***]]</f>
        <v>8760.0000000000091</v>
      </c>
      <c r="J20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0" s="2">
        <f>(Table13[[#This Row],[Comparison basis]]-(Table13[[#This Row],[Monthly Cost]]*12))/(Table13[[#This Row],[Monthly Cost]]*12)</f>
        <v>6.3000000000000078</v>
      </c>
    </row>
    <row r="21" spans="1:11" x14ac:dyDescent="0.35">
      <c r="A21" t="s">
        <v>32</v>
      </c>
      <c r="B21" t="s">
        <v>15</v>
      </c>
      <c r="C21" s="4">
        <v>1000</v>
      </c>
      <c r="D21" t="s">
        <v>4</v>
      </c>
      <c r="E21" s="3">
        <v>0.999</v>
      </c>
      <c r="F21" s="4">
        <v>20000</v>
      </c>
      <c r="G21" s="5">
        <f>(1-Table13[[#This Row],[Composite SLA**]])*$N$6</f>
        <v>8.7600000000000087</v>
      </c>
      <c r="H21" s="8">
        <f>(1-0.999)*$N$6*Table13[[#This Row],[Time/Value impact*]]</f>
        <v>8760.0000000000091</v>
      </c>
      <c r="I21" s="6">
        <f>Table13[[#This Row],[Time/Value impact*]]*Table13[[#This Row],[Est. Outage***]]</f>
        <v>8760.0000000000091</v>
      </c>
      <c r="J21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1" s="2">
        <f>(Table13[[#This Row],[Comparison basis]]-(Table13[[#This Row],[Monthly Cost]]*12))/(Table13[[#This Row],[Monthly Cost]]*12)</f>
        <v>-0.96350000000000002</v>
      </c>
    </row>
    <row r="22" spans="1:11" x14ac:dyDescent="0.35">
      <c r="A22" t="s">
        <v>33</v>
      </c>
      <c r="B22" t="s">
        <v>41</v>
      </c>
      <c r="C22" s="4">
        <v>0</v>
      </c>
      <c r="D22" t="s">
        <v>4</v>
      </c>
      <c r="E22" s="3">
        <v>0.999</v>
      </c>
      <c r="F22" s="4">
        <v>100</v>
      </c>
      <c r="G22" s="5">
        <f>(1-Table13[[#This Row],[Composite SLA**]])*$N$6</f>
        <v>8.7600000000000087</v>
      </c>
      <c r="H22" s="8">
        <f>(1-0.999)*$N$6*Table13[[#This Row],[Time/Value impact*]]</f>
        <v>0</v>
      </c>
      <c r="I22" s="6">
        <f>Table13[[#This Row],[Time/Value impact*]]*Table13[[#This Row],[Est. Outage***]]</f>
        <v>0</v>
      </c>
      <c r="J22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2" s="2">
        <f>(Table13[[#This Row],[Comparison basis]]-(Table13[[#This Row],[Monthly Cost]]*12))/(Table13[[#This Row],[Monthly Cost]]*12)</f>
        <v>-1</v>
      </c>
    </row>
    <row r="23" spans="1:11" x14ac:dyDescent="0.35">
      <c r="A23" t="s">
        <v>34</v>
      </c>
      <c r="B23" t="s">
        <v>41</v>
      </c>
      <c r="C23" s="4">
        <v>0</v>
      </c>
      <c r="D23" t="s">
        <v>4</v>
      </c>
      <c r="E23" s="3">
        <v>0.999</v>
      </c>
      <c r="F23" s="4">
        <v>100</v>
      </c>
      <c r="G23" s="5">
        <f>(1-Table13[[#This Row],[Composite SLA**]])*$N$6</f>
        <v>8.7600000000000087</v>
      </c>
      <c r="H23" s="8">
        <f>(1-0.999)*$N$6*Table13[[#This Row],[Time/Value impact*]]</f>
        <v>0</v>
      </c>
      <c r="I23" s="6">
        <f>Table13[[#This Row],[Time/Value impact*]]*Table13[[#This Row],[Est. Outage***]]</f>
        <v>0</v>
      </c>
      <c r="J23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3" s="2">
        <f>(Table13[[#This Row],[Comparison basis]]-(Table13[[#This Row],[Monthly Cost]]*12))/(Table13[[#This Row],[Monthly Cost]]*12)</f>
        <v>-1</v>
      </c>
    </row>
    <row r="24" spans="1:11" x14ac:dyDescent="0.35">
      <c r="A24" t="s">
        <v>35</v>
      </c>
      <c r="B24" t="s">
        <v>41</v>
      </c>
      <c r="C24" s="4">
        <v>0</v>
      </c>
      <c r="D24" t="s">
        <v>4</v>
      </c>
      <c r="E24" s="3">
        <v>0.999</v>
      </c>
      <c r="F24" s="4">
        <v>100</v>
      </c>
      <c r="G24" s="5">
        <f>(1-Table13[[#This Row],[Composite SLA**]])*$N$6</f>
        <v>8.7600000000000087</v>
      </c>
      <c r="H24" s="8">
        <f>(1-0.999)*$N$6*Table13[[#This Row],[Time/Value impact*]]</f>
        <v>0</v>
      </c>
      <c r="I24" s="6">
        <f>Table13[[#This Row],[Time/Value impact*]]*Table13[[#This Row],[Est. Outage***]]</f>
        <v>0</v>
      </c>
      <c r="J24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4" s="2">
        <f>(Table13[[#This Row],[Comparison basis]]-(Table13[[#This Row],[Monthly Cost]]*12))/(Table13[[#This Row],[Monthly Cost]]*12)</f>
        <v>-1</v>
      </c>
    </row>
    <row r="25" spans="1:11" x14ac:dyDescent="0.35">
      <c r="A25" t="s">
        <v>36</v>
      </c>
      <c r="B25" t="s">
        <v>41</v>
      </c>
      <c r="C25" s="4">
        <v>0</v>
      </c>
      <c r="D25" t="s">
        <v>4</v>
      </c>
      <c r="E25" s="3">
        <v>0.999</v>
      </c>
      <c r="F25" s="4">
        <v>100</v>
      </c>
      <c r="G25" s="5">
        <f>(1-Table13[[#This Row],[Composite SLA**]])*$N$6</f>
        <v>8.7600000000000087</v>
      </c>
      <c r="H25" s="8">
        <f>(1-0.999)*$N$6*Table13[[#This Row],[Time/Value impact*]]</f>
        <v>0</v>
      </c>
      <c r="I25" s="6">
        <f>Table13[[#This Row],[Time/Value impact*]]*Table13[[#This Row],[Est. Outage***]]</f>
        <v>0</v>
      </c>
      <c r="J25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5" s="2">
        <f>(Table13[[#This Row],[Comparison basis]]-(Table13[[#This Row],[Monthly Cost]]*12))/(Table13[[#This Row],[Monthly Cost]]*12)</f>
        <v>-1</v>
      </c>
    </row>
    <row r="26" spans="1:11" x14ac:dyDescent="0.35">
      <c r="A26" t="s">
        <v>37</v>
      </c>
      <c r="B26" t="s">
        <v>41</v>
      </c>
      <c r="C26" s="4">
        <v>0</v>
      </c>
      <c r="D26" t="s">
        <v>4</v>
      </c>
      <c r="E26" s="3">
        <v>0.999</v>
      </c>
      <c r="F26" s="4">
        <v>100</v>
      </c>
      <c r="G26" s="5">
        <f>(1-Table13[[#This Row],[Composite SLA**]])*$N$6</f>
        <v>8.7600000000000087</v>
      </c>
      <c r="H26" s="8">
        <f>(1-0.999)*$N$6*Table13[[#This Row],[Time/Value impact*]]</f>
        <v>0</v>
      </c>
      <c r="I26" s="6">
        <f>Table13[[#This Row],[Time/Value impact*]]*Table13[[#This Row],[Est. Outage***]]</f>
        <v>0</v>
      </c>
      <c r="J26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6" s="2">
        <f>(Table13[[#This Row],[Comparison basis]]-(Table13[[#This Row],[Monthly Cost]]*12))/(Table13[[#This Row],[Monthly Cost]]*12)</f>
        <v>-1</v>
      </c>
    </row>
    <row r="27" spans="1:11" x14ac:dyDescent="0.35">
      <c r="A27" t="s">
        <v>38</v>
      </c>
      <c r="B27" t="s">
        <v>41</v>
      </c>
      <c r="C27" s="4">
        <v>0</v>
      </c>
      <c r="D27" t="s">
        <v>4</v>
      </c>
      <c r="E27" s="3">
        <v>0.999</v>
      </c>
      <c r="F27" s="4">
        <v>100</v>
      </c>
      <c r="G27" s="5">
        <f>(1-Table13[[#This Row],[Composite SLA**]])*$N$6</f>
        <v>8.7600000000000087</v>
      </c>
      <c r="H27" s="8">
        <f>(1-0.999)*$N$6*Table13[[#This Row],[Time/Value impact*]]</f>
        <v>0</v>
      </c>
      <c r="I27" s="6">
        <f>Table13[[#This Row],[Time/Value impact*]]*Table13[[#This Row],[Est. Outage***]]</f>
        <v>0</v>
      </c>
      <c r="J27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7" s="2">
        <f>(Table13[[#This Row],[Comparison basis]]-(Table13[[#This Row],[Monthly Cost]]*12))/(Table13[[#This Row],[Monthly Cost]]*12)</f>
        <v>-1</v>
      </c>
    </row>
    <row r="28" spans="1:11" x14ac:dyDescent="0.35">
      <c r="A28" t="s">
        <v>39</v>
      </c>
      <c r="B28" t="s">
        <v>41</v>
      </c>
      <c r="C28" s="4">
        <v>0</v>
      </c>
      <c r="D28" t="s">
        <v>4</v>
      </c>
      <c r="E28" s="3">
        <v>0.999</v>
      </c>
      <c r="F28" s="4">
        <v>100</v>
      </c>
      <c r="G28" s="5">
        <f>(1-Table13[[#This Row],[Composite SLA**]])*$N$6</f>
        <v>8.7600000000000087</v>
      </c>
      <c r="H28" s="8">
        <f>(1-0.999)*$N$6*Table13[[#This Row],[Time/Value impact*]]</f>
        <v>0</v>
      </c>
      <c r="I28" s="6">
        <f>Table13[[#This Row],[Time/Value impact*]]*Table13[[#This Row],[Est. Outage***]]</f>
        <v>0</v>
      </c>
      <c r="J28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8" s="2">
        <f>(Table13[[#This Row],[Comparison basis]]-(Table13[[#This Row],[Monthly Cost]]*12))/(Table13[[#This Row],[Monthly Cost]]*12)</f>
        <v>-1</v>
      </c>
    </row>
    <row r="29" spans="1:11" x14ac:dyDescent="0.35">
      <c r="A29" t="s">
        <v>40</v>
      </c>
      <c r="B29" t="s">
        <v>41</v>
      </c>
      <c r="C29" s="4">
        <v>0</v>
      </c>
      <c r="D29" t="s">
        <v>4</v>
      </c>
      <c r="E29" s="3">
        <v>0.999</v>
      </c>
      <c r="F29" s="4">
        <v>100</v>
      </c>
      <c r="G29" s="5">
        <f>(1-Table13[[#This Row],[Composite SLA**]])*$N$6</f>
        <v>8.7600000000000087</v>
      </c>
      <c r="H29" s="8">
        <f>(1-0.999)*$N$6*Table13[[#This Row],[Time/Value impact*]]</f>
        <v>0</v>
      </c>
      <c r="I29" s="6">
        <f>Table13[[#This Row],[Time/Value impact*]]*Table13[[#This Row],[Est. Outage***]]</f>
        <v>0</v>
      </c>
      <c r="J29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9" s="2">
        <f>(Table13[[#This Row],[Comparison basis]]-(Table13[[#This Row],[Monthly Cost]]*12))/(Table13[[#This Row],[Monthly Cost]]*12)</f>
        <v>-1</v>
      </c>
    </row>
  </sheetData>
  <mergeCells count="2">
    <mergeCell ref="A4:C4"/>
    <mergeCell ref="D4:F4"/>
  </mergeCells>
  <phoneticPr fontId="3" type="noConversion"/>
  <conditionalFormatting sqref="K6:K29">
    <cfRule type="cellIs" dxfId="26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{F9FD3E54-F1B0-4506-B24F-0F873D3C7C97}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D3E54-F1B0-4506-B24F-0F873D3C7C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FB48-5DB8-4EDA-A7F6-20ECCB47C7C7}">
  <dimension ref="A1:N29"/>
  <sheetViews>
    <sheetView workbookViewId="0">
      <selection activeCell="M13" sqref="M13"/>
    </sheetView>
  </sheetViews>
  <sheetFormatPr defaultRowHeight="14.5" x14ac:dyDescent="0.35"/>
  <cols>
    <col min="1" max="1" width="15.7265625" customWidth="1"/>
    <col min="2" max="2" width="16.90625" customWidth="1"/>
    <col min="3" max="3" width="20.08984375" customWidth="1"/>
    <col min="4" max="4" width="19.90625" bestFit="1" customWidth="1"/>
    <col min="5" max="5" width="16.54296875" bestFit="1" customWidth="1"/>
    <col min="6" max="6" width="14.36328125" bestFit="1" customWidth="1"/>
    <col min="7" max="7" width="14.54296875" customWidth="1"/>
    <col min="8" max="8" width="12.81640625" style="7" customWidth="1"/>
    <col min="9" max="9" width="12.36328125" style="4" customWidth="1"/>
    <col min="10" max="10" width="7.08984375" style="4" customWidth="1"/>
    <col min="11" max="11" width="12.6328125" bestFit="1" customWidth="1"/>
    <col min="12" max="12" width="14.36328125" bestFit="1" customWidth="1"/>
    <col min="13" max="13" width="21.1796875" customWidth="1"/>
    <col min="14" max="14" width="11.54296875" customWidth="1"/>
    <col min="15" max="15" width="42.1796875" customWidth="1"/>
  </cols>
  <sheetData>
    <row r="1" spans="1:14" ht="23.5" x14ac:dyDescent="0.55000000000000004">
      <c r="A1" s="1" t="s">
        <v>0</v>
      </c>
    </row>
    <row r="2" spans="1:14" x14ac:dyDescent="0.35">
      <c r="A2" t="s">
        <v>1</v>
      </c>
    </row>
    <row r="4" spans="1:14" x14ac:dyDescent="0.35">
      <c r="A4" s="12" t="s">
        <v>42</v>
      </c>
      <c r="B4" s="12"/>
      <c r="C4" s="12"/>
      <c r="D4" s="13" t="s">
        <v>43</v>
      </c>
      <c r="E4" s="13"/>
      <c r="F4" s="13"/>
      <c r="M4" t="s">
        <v>8</v>
      </c>
    </row>
    <row r="5" spans="1:14" x14ac:dyDescent="0.35">
      <c r="A5" t="s">
        <v>2</v>
      </c>
      <c r="B5" t="s">
        <v>3</v>
      </c>
      <c r="C5" t="s">
        <v>7</v>
      </c>
      <c r="D5" t="s">
        <v>5</v>
      </c>
      <c r="E5" t="s">
        <v>10</v>
      </c>
      <c r="F5" t="s">
        <v>13</v>
      </c>
      <c r="G5" t="s">
        <v>11</v>
      </c>
      <c r="H5" s="7" t="s">
        <v>48</v>
      </c>
      <c r="I5" s="4" t="s">
        <v>50</v>
      </c>
      <c r="J5" s="4" t="s">
        <v>49</v>
      </c>
      <c r="K5" t="s">
        <v>46</v>
      </c>
      <c r="M5" t="s">
        <v>9</v>
      </c>
    </row>
    <row r="6" spans="1:14" x14ac:dyDescent="0.35">
      <c r="C6" s="4">
        <v>0</v>
      </c>
      <c r="D6" t="s">
        <v>4</v>
      </c>
      <c r="E6" s="3">
        <v>0.999</v>
      </c>
      <c r="F6" s="4"/>
      <c r="G6" s="5">
        <f>(1-Table134[[#This Row],[Composite SLA**]])*$N$6</f>
        <v>8.7600000000000087</v>
      </c>
      <c r="H6" s="8">
        <f>(1-0.999)*$N$6*Table134[[#This Row],[Time/Value impact*]]</f>
        <v>0</v>
      </c>
      <c r="I6" s="6">
        <f>Table134[[#This Row],[Time/Value impact*]]*Table134[[#This Row],[Est. Outage***]]</f>
        <v>0</v>
      </c>
      <c r="J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6" s="2" t="e">
        <f>(Table134[[#This Row],[Comparison basis]]-(Table134[[#This Row],[Monthly Cost]]*12))/(Table134[[#This Row],[Monthly Cost]]*12)</f>
        <v>#DIV/0!</v>
      </c>
      <c r="M6" t="s">
        <v>12</v>
      </c>
      <c r="N6">
        <v>8760</v>
      </c>
    </row>
    <row r="7" spans="1:14" x14ac:dyDescent="0.35">
      <c r="C7" s="4">
        <v>0</v>
      </c>
      <c r="D7" t="s">
        <v>4</v>
      </c>
      <c r="E7" s="3">
        <v>0.999</v>
      </c>
      <c r="F7" s="4"/>
      <c r="G7" s="5">
        <f>(1-Table134[[#This Row],[Composite SLA**]])*$N$6</f>
        <v>8.7600000000000087</v>
      </c>
      <c r="H7" s="8">
        <f>(1-0.999)*$N$6*Table134[[#This Row],[Time/Value impact*]]</f>
        <v>0</v>
      </c>
      <c r="I7" s="6">
        <f>Table134[[#This Row],[Time/Value impact*]]*Table134[[#This Row],[Est. Outage***]]</f>
        <v>0</v>
      </c>
      <c r="J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7" s="2" t="e">
        <f>(Table134[[#This Row],[Comparison basis]]-(Table134[[#This Row],[Monthly Cost]]*12))/(Table134[[#This Row],[Monthly Cost]]*12)</f>
        <v>#DIV/0!</v>
      </c>
      <c r="M7" t="s">
        <v>6</v>
      </c>
    </row>
    <row r="8" spans="1:14" x14ac:dyDescent="0.35">
      <c r="C8" s="4">
        <v>0</v>
      </c>
      <c r="D8" t="s">
        <v>4</v>
      </c>
      <c r="E8" s="3">
        <v>0.999</v>
      </c>
      <c r="F8" s="4"/>
      <c r="G8" s="5">
        <f>(1-Table134[[#This Row],[Composite SLA**]])*$N$6</f>
        <v>8.7600000000000087</v>
      </c>
      <c r="H8" s="8">
        <f>(1-0.999)*$N$6*Table134[[#This Row],[Time/Value impact*]]</f>
        <v>0</v>
      </c>
      <c r="I8" s="6">
        <f>Table134[[#This Row],[Time/Value impact*]]*Table134[[#This Row],[Est. Outage***]]</f>
        <v>0</v>
      </c>
      <c r="J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8" s="2" t="e">
        <f>(Table134[[#This Row],[Comparison basis]]-(Table134[[#This Row],[Monthly Cost]]*12))/(Table134[[#This Row],[Monthly Cost]]*12)</f>
        <v>#DIV/0!</v>
      </c>
    </row>
    <row r="9" spans="1:14" x14ac:dyDescent="0.35">
      <c r="C9" s="4">
        <v>0</v>
      </c>
      <c r="D9" t="s">
        <v>4</v>
      </c>
      <c r="E9" s="3">
        <v>0.999</v>
      </c>
      <c r="F9" s="4"/>
      <c r="G9" s="5">
        <f>(1-Table134[[#This Row],[Composite SLA**]])*$N$6</f>
        <v>8.7600000000000087</v>
      </c>
      <c r="H9" s="8">
        <f>(1-0.999)*$N$6*Table134[[#This Row],[Time/Value impact*]]</f>
        <v>0</v>
      </c>
      <c r="I9" s="6">
        <f>Table134[[#This Row],[Time/Value impact*]]*Table134[[#This Row],[Est. Outage***]]</f>
        <v>0</v>
      </c>
      <c r="J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9" s="2" t="e">
        <f>(Table134[[#This Row],[Comparison basis]]-(Table134[[#This Row],[Monthly Cost]]*12))/(Table134[[#This Row],[Monthly Cost]]*12)</f>
        <v>#DIV/0!</v>
      </c>
      <c r="M9" t="s">
        <v>47</v>
      </c>
    </row>
    <row r="10" spans="1:14" x14ac:dyDescent="0.35">
      <c r="C10" s="4">
        <v>0</v>
      </c>
      <c r="D10" t="s">
        <v>4</v>
      </c>
      <c r="E10" s="3">
        <v>0.999</v>
      </c>
      <c r="F10" s="4"/>
      <c r="G10" s="5">
        <f>(1-Table134[[#This Row],[Composite SLA**]])*$N$6</f>
        <v>8.7600000000000087</v>
      </c>
      <c r="H10" s="8">
        <f>(1-0.999)*$N$6*Table134[[#This Row],[Time/Value impact*]]</f>
        <v>0</v>
      </c>
      <c r="I10" s="6">
        <f>Table134[[#This Row],[Time/Value impact*]]*Table134[[#This Row],[Est. Outage***]]</f>
        <v>0</v>
      </c>
      <c r="J1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0" s="2" t="e">
        <f>(Table134[[#This Row],[Comparison basis]]-(Table134[[#This Row],[Monthly Cost]]*12))/(Table134[[#This Row],[Monthly Cost]]*12)</f>
        <v>#DIV/0!</v>
      </c>
    </row>
    <row r="11" spans="1:14" x14ac:dyDescent="0.35">
      <c r="C11" s="4">
        <v>0</v>
      </c>
      <c r="D11" t="s">
        <v>4</v>
      </c>
      <c r="E11" s="3">
        <v>0.999</v>
      </c>
      <c r="F11" s="4"/>
      <c r="G11" s="5">
        <f>(1-Table134[[#This Row],[Composite SLA**]])*$N$6</f>
        <v>8.7600000000000087</v>
      </c>
      <c r="H11" s="8">
        <f>(1-0.999)*$N$6*Table134[[#This Row],[Time/Value impact*]]</f>
        <v>0</v>
      </c>
      <c r="I11" s="6">
        <f>Table134[[#This Row],[Time/Value impact*]]*Table134[[#This Row],[Est. Outage***]]</f>
        <v>0</v>
      </c>
      <c r="J1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1" s="2" t="e">
        <f>(Table134[[#This Row],[Comparison basis]]-(Table134[[#This Row],[Monthly Cost]]*12))/(Table134[[#This Row],[Monthly Cost]]*12)</f>
        <v>#DIV/0!</v>
      </c>
    </row>
    <row r="12" spans="1:14" x14ac:dyDescent="0.35">
      <c r="C12" s="4">
        <v>0</v>
      </c>
      <c r="D12" t="s">
        <v>4</v>
      </c>
      <c r="E12" s="3">
        <v>0.999</v>
      </c>
      <c r="F12" s="4"/>
      <c r="G12" s="5">
        <f>(1-Table134[[#This Row],[Composite SLA**]])*$N$6</f>
        <v>8.7600000000000087</v>
      </c>
      <c r="H12" s="8">
        <f>(1-0.999)*$N$6*Table134[[#This Row],[Time/Value impact*]]</f>
        <v>0</v>
      </c>
      <c r="I12" s="6">
        <f>Table134[[#This Row],[Time/Value impact*]]*Table134[[#This Row],[Est. Outage***]]</f>
        <v>0</v>
      </c>
      <c r="J1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2" s="2" t="e">
        <f>(Table134[[#This Row],[Comparison basis]]-(Table134[[#This Row],[Monthly Cost]]*12))/(Table134[[#This Row],[Monthly Cost]]*12)</f>
        <v>#DIV/0!</v>
      </c>
    </row>
    <row r="13" spans="1:14" x14ac:dyDescent="0.35">
      <c r="C13" s="4">
        <v>0</v>
      </c>
      <c r="D13" t="s">
        <v>4</v>
      </c>
      <c r="E13" s="3">
        <v>0.999</v>
      </c>
      <c r="F13" s="4"/>
      <c r="G13" s="5">
        <f>(1-Table134[[#This Row],[Composite SLA**]])*$N$6</f>
        <v>8.7600000000000087</v>
      </c>
      <c r="H13" s="8">
        <f>(1-0.999)*$N$6*Table134[[#This Row],[Time/Value impact*]]</f>
        <v>0</v>
      </c>
      <c r="I13" s="6">
        <f>Table134[[#This Row],[Time/Value impact*]]*Table134[[#This Row],[Est. Outage***]]</f>
        <v>0</v>
      </c>
      <c r="J1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3" s="2" t="e">
        <f>(Table134[[#This Row],[Comparison basis]]-(Table134[[#This Row],[Monthly Cost]]*12))/(Table134[[#This Row],[Monthly Cost]]*12)</f>
        <v>#DIV/0!</v>
      </c>
    </row>
    <row r="14" spans="1:14" x14ac:dyDescent="0.35">
      <c r="C14" s="4">
        <v>0</v>
      </c>
      <c r="D14" t="s">
        <v>4</v>
      </c>
      <c r="E14" s="3">
        <v>0.999</v>
      </c>
      <c r="F14" s="4"/>
      <c r="G14" s="5">
        <f>(1-Table134[[#This Row],[Composite SLA**]])*$N$6</f>
        <v>8.7600000000000087</v>
      </c>
      <c r="H14" s="8">
        <f>(1-0.999)*$N$6*Table134[[#This Row],[Time/Value impact*]]</f>
        <v>0</v>
      </c>
      <c r="I14" s="6">
        <f>Table134[[#This Row],[Time/Value impact*]]*Table134[[#This Row],[Est. Outage***]]</f>
        <v>0</v>
      </c>
      <c r="J1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4" s="2" t="e">
        <f>(Table134[[#This Row],[Comparison basis]]-(Table134[[#This Row],[Monthly Cost]]*12))/(Table134[[#This Row],[Monthly Cost]]*12)</f>
        <v>#DIV/0!</v>
      </c>
    </row>
    <row r="15" spans="1:14" x14ac:dyDescent="0.35">
      <c r="C15" s="4">
        <v>0</v>
      </c>
      <c r="D15" t="s">
        <v>4</v>
      </c>
      <c r="E15" s="3">
        <v>0.999</v>
      </c>
      <c r="F15" s="4"/>
      <c r="G15" s="5">
        <f>(1-Table134[[#This Row],[Composite SLA**]])*$N$6</f>
        <v>8.7600000000000087</v>
      </c>
      <c r="H15" s="8">
        <f>(1-0.999)*$N$6*Table134[[#This Row],[Time/Value impact*]]</f>
        <v>0</v>
      </c>
      <c r="I15" s="6">
        <f>Table134[[#This Row],[Time/Value impact*]]*Table134[[#This Row],[Est. Outage***]]</f>
        <v>0</v>
      </c>
      <c r="J1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5" s="2" t="e">
        <f>(Table134[[#This Row],[Comparison basis]]-(Table134[[#This Row],[Monthly Cost]]*12))/(Table134[[#This Row],[Monthly Cost]]*12)</f>
        <v>#DIV/0!</v>
      </c>
    </row>
    <row r="16" spans="1:14" x14ac:dyDescent="0.35">
      <c r="C16" s="4">
        <v>0</v>
      </c>
      <c r="D16" t="s">
        <v>4</v>
      </c>
      <c r="E16" s="3">
        <v>0.999</v>
      </c>
      <c r="F16" s="4"/>
      <c r="G16" s="5">
        <f>(1-Table134[[#This Row],[Composite SLA**]])*$N$6</f>
        <v>8.7600000000000087</v>
      </c>
      <c r="H16" s="8">
        <f>(1-0.999)*$N$6*Table134[[#This Row],[Time/Value impact*]]</f>
        <v>0</v>
      </c>
      <c r="I16" s="6">
        <f>Table134[[#This Row],[Time/Value impact*]]*Table134[[#This Row],[Est. Outage***]]</f>
        <v>0</v>
      </c>
      <c r="J1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6" s="2" t="e">
        <f>(Table134[[#This Row],[Comparison basis]]-(Table134[[#This Row],[Monthly Cost]]*12))/(Table134[[#This Row],[Monthly Cost]]*12)</f>
        <v>#DIV/0!</v>
      </c>
    </row>
    <row r="17" spans="3:11" x14ac:dyDescent="0.35">
      <c r="C17" s="4">
        <v>0</v>
      </c>
      <c r="D17" t="s">
        <v>4</v>
      </c>
      <c r="E17" s="3">
        <v>0.999</v>
      </c>
      <c r="F17" s="4"/>
      <c r="G17" s="5">
        <f>(1-Table134[[#This Row],[Composite SLA**]])*$N$6</f>
        <v>8.7600000000000087</v>
      </c>
      <c r="H17" s="8">
        <f>(1-0.999)*$N$6*Table134[[#This Row],[Time/Value impact*]]</f>
        <v>0</v>
      </c>
      <c r="I17" s="6">
        <f>Table134[[#This Row],[Time/Value impact*]]*Table134[[#This Row],[Est. Outage***]]</f>
        <v>0</v>
      </c>
      <c r="J1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7" s="2" t="e">
        <f>(Table134[[#This Row],[Comparison basis]]-(Table134[[#This Row],[Monthly Cost]]*12))/(Table134[[#This Row],[Monthly Cost]]*12)</f>
        <v>#DIV/0!</v>
      </c>
    </row>
    <row r="18" spans="3:11" x14ac:dyDescent="0.35">
      <c r="C18" s="4">
        <v>0</v>
      </c>
      <c r="D18" t="s">
        <v>4</v>
      </c>
      <c r="E18" s="3">
        <v>0.999</v>
      </c>
      <c r="F18" s="4"/>
      <c r="G18" s="5">
        <f>(1-Table134[[#This Row],[Composite SLA**]])*$N$6</f>
        <v>8.7600000000000087</v>
      </c>
      <c r="H18" s="8">
        <f>(1-0.999)*$N$6*Table134[[#This Row],[Time/Value impact*]]</f>
        <v>0</v>
      </c>
      <c r="I18" s="6">
        <f>Table134[[#This Row],[Time/Value impact*]]*Table134[[#This Row],[Est. Outage***]]</f>
        <v>0</v>
      </c>
      <c r="J1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8" s="2" t="e">
        <f>(Table134[[#This Row],[Comparison basis]]-(Table134[[#This Row],[Monthly Cost]]*12))/(Table134[[#This Row],[Monthly Cost]]*12)</f>
        <v>#DIV/0!</v>
      </c>
    </row>
    <row r="19" spans="3:11" x14ac:dyDescent="0.35">
      <c r="C19" s="4">
        <v>0</v>
      </c>
      <c r="D19" t="s">
        <v>4</v>
      </c>
      <c r="E19" s="3">
        <v>0.999</v>
      </c>
      <c r="F19" s="4"/>
      <c r="G19" s="5">
        <f>(1-Table134[[#This Row],[Composite SLA**]])*$N$6</f>
        <v>8.7600000000000087</v>
      </c>
      <c r="H19" s="8">
        <f>(1-0.999)*$N$6*Table134[[#This Row],[Time/Value impact*]]</f>
        <v>0</v>
      </c>
      <c r="I19" s="6">
        <f>Table134[[#This Row],[Time/Value impact*]]*Table134[[#This Row],[Est. Outage***]]</f>
        <v>0</v>
      </c>
      <c r="J1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9" s="2" t="e">
        <f>(Table134[[#This Row],[Comparison basis]]-(Table134[[#This Row],[Monthly Cost]]*12))/(Table134[[#This Row],[Monthly Cost]]*12)</f>
        <v>#DIV/0!</v>
      </c>
    </row>
    <row r="20" spans="3:11" x14ac:dyDescent="0.35">
      <c r="C20" s="4">
        <v>0</v>
      </c>
      <c r="D20" t="s">
        <v>4</v>
      </c>
      <c r="E20" s="3">
        <v>0.999</v>
      </c>
      <c r="F20" s="4"/>
      <c r="G20" s="5">
        <f>(1-Table134[[#This Row],[Composite SLA**]])*$N$6</f>
        <v>8.7600000000000087</v>
      </c>
      <c r="H20" s="8">
        <f>(1-0.999)*$N$6*Table134[[#This Row],[Time/Value impact*]]</f>
        <v>0</v>
      </c>
      <c r="I20" s="6">
        <f>Table134[[#This Row],[Time/Value impact*]]*Table134[[#This Row],[Est. Outage***]]</f>
        <v>0</v>
      </c>
      <c r="J2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0" s="2" t="e">
        <f>(Table134[[#This Row],[Comparison basis]]-(Table134[[#This Row],[Monthly Cost]]*12))/(Table134[[#This Row],[Monthly Cost]]*12)</f>
        <v>#DIV/0!</v>
      </c>
    </row>
    <row r="21" spans="3:11" x14ac:dyDescent="0.35">
      <c r="C21" s="4">
        <v>0</v>
      </c>
      <c r="D21" t="s">
        <v>4</v>
      </c>
      <c r="E21" s="3">
        <v>0.999</v>
      </c>
      <c r="F21" s="4"/>
      <c r="G21" s="5">
        <f>(1-Table134[[#This Row],[Composite SLA**]])*$N$6</f>
        <v>8.7600000000000087</v>
      </c>
      <c r="H21" s="8">
        <f>(1-0.999)*$N$6*Table134[[#This Row],[Time/Value impact*]]</f>
        <v>0</v>
      </c>
      <c r="I21" s="6">
        <f>Table134[[#This Row],[Time/Value impact*]]*Table134[[#This Row],[Est. Outage***]]</f>
        <v>0</v>
      </c>
      <c r="J2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1" s="2" t="e">
        <f>(Table134[[#This Row],[Comparison basis]]-(Table134[[#This Row],[Monthly Cost]]*12))/(Table134[[#This Row],[Monthly Cost]]*12)</f>
        <v>#DIV/0!</v>
      </c>
    </row>
    <row r="22" spans="3:11" x14ac:dyDescent="0.35">
      <c r="C22" s="4">
        <v>0</v>
      </c>
      <c r="D22" t="s">
        <v>4</v>
      </c>
      <c r="E22" s="3">
        <v>0.999</v>
      </c>
      <c r="F22" s="4"/>
      <c r="G22" s="5">
        <f>(1-Table134[[#This Row],[Composite SLA**]])*$N$6</f>
        <v>8.7600000000000087</v>
      </c>
      <c r="H22" s="8">
        <f>(1-0.999)*$N$6*Table134[[#This Row],[Time/Value impact*]]</f>
        <v>0</v>
      </c>
      <c r="I22" s="6">
        <f>Table134[[#This Row],[Time/Value impact*]]*Table134[[#This Row],[Est. Outage***]]</f>
        <v>0</v>
      </c>
      <c r="J2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2" s="2" t="e">
        <f>(Table134[[#This Row],[Comparison basis]]-(Table134[[#This Row],[Monthly Cost]]*12))/(Table134[[#This Row],[Monthly Cost]]*12)</f>
        <v>#DIV/0!</v>
      </c>
    </row>
    <row r="23" spans="3:11" x14ac:dyDescent="0.35">
      <c r="C23" s="4">
        <v>0</v>
      </c>
      <c r="D23" t="s">
        <v>4</v>
      </c>
      <c r="E23" s="3">
        <v>0.999</v>
      </c>
      <c r="F23" s="4"/>
      <c r="G23" s="5">
        <f>(1-Table134[[#This Row],[Composite SLA**]])*$N$6</f>
        <v>8.7600000000000087</v>
      </c>
      <c r="H23" s="8">
        <f>(1-0.999)*$N$6*Table134[[#This Row],[Time/Value impact*]]</f>
        <v>0</v>
      </c>
      <c r="I23" s="6">
        <f>Table134[[#This Row],[Time/Value impact*]]*Table134[[#This Row],[Est. Outage***]]</f>
        <v>0</v>
      </c>
      <c r="J2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3" s="2" t="e">
        <f>(Table134[[#This Row],[Comparison basis]]-(Table134[[#This Row],[Monthly Cost]]*12))/(Table134[[#This Row],[Monthly Cost]]*12)</f>
        <v>#DIV/0!</v>
      </c>
    </row>
    <row r="24" spans="3:11" x14ac:dyDescent="0.35">
      <c r="C24" s="4">
        <v>0</v>
      </c>
      <c r="D24" t="s">
        <v>4</v>
      </c>
      <c r="E24" s="3">
        <v>0.999</v>
      </c>
      <c r="F24" s="4"/>
      <c r="G24" s="5">
        <f>(1-Table134[[#This Row],[Composite SLA**]])*$N$6</f>
        <v>8.7600000000000087</v>
      </c>
      <c r="H24" s="8">
        <f>(1-0.999)*$N$6*Table134[[#This Row],[Time/Value impact*]]</f>
        <v>0</v>
      </c>
      <c r="I24" s="6">
        <f>Table134[[#This Row],[Time/Value impact*]]*Table134[[#This Row],[Est. Outage***]]</f>
        <v>0</v>
      </c>
      <c r="J2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4" s="2" t="e">
        <f>(Table134[[#This Row],[Comparison basis]]-(Table134[[#This Row],[Monthly Cost]]*12))/(Table134[[#This Row],[Monthly Cost]]*12)</f>
        <v>#DIV/0!</v>
      </c>
    </row>
    <row r="25" spans="3:11" x14ac:dyDescent="0.35">
      <c r="C25" s="4">
        <v>0</v>
      </c>
      <c r="D25" t="s">
        <v>4</v>
      </c>
      <c r="E25" s="3">
        <v>0.999</v>
      </c>
      <c r="F25" s="4"/>
      <c r="G25" s="5">
        <f>(1-Table134[[#This Row],[Composite SLA**]])*$N$6</f>
        <v>8.7600000000000087</v>
      </c>
      <c r="H25" s="8">
        <f>(1-0.999)*$N$6*Table134[[#This Row],[Time/Value impact*]]</f>
        <v>0</v>
      </c>
      <c r="I25" s="6">
        <f>Table134[[#This Row],[Time/Value impact*]]*Table134[[#This Row],[Est. Outage***]]</f>
        <v>0</v>
      </c>
      <c r="J2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5" s="2" t="e">
        <f>(Table134[[#This Row],[Comparison basis]]-(Table134[[#This Row],[Monthly Cost]]*12))/(Table134[[#This Row],[Monthly Cost]]*12)</f>
        <v>#DIV/0!</v>
      </c>
    </row>
    <row r="26" spans="3:11" x14ac:dyDescent="0.35">
      <c r="C26" s="4">
        <v>0</v>
      </c>
      <c r="D26" t="s">
        <v>4</v>
      </c>
      <c r="E26" s="3">
        <v>0.999</v>
      </c>
      <c r="F26" s="4"/>
      <c r="G26" s="5">
        <f>(1-Table134[[#This Row],[Composite SLA**]])*$N$6</f>
        <v>8.7600000000000087</v>
      </c>
      <c r="H26" s="8">
        <f>(1-0.999)*$N$6*Table134[[#This Row],[Time/Value impact*]]</f>
        <v>0</v>
      </c>
      <c r="I26" s="6">
        <f>Table134[[#This Row],[Time/Value impact*]]*Table134[[#This Row],[Est. Outage***]]</f>
        <v>0</v>
      </c>
      <c r="J2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6" s="2" t="e">
        <f>(Table134[[#This Row],[Comparison basis]]-(Table134[[#This Row],[Monthly Cost]]*12))/(Table134[[#This Row],[Monthly Cost]]*12)</f>
        <v>#DIV/0!</v>
      </c>
    </row>
    <row r="27" spans="3:11" x14ac:dyDescent="0.35">
      <c r="C27" s="4">
        <v>0</v>
      </c>
      <c r="D27" t="s">
        <v>4</v>
      </c>
      <c r="E27" s="3">
        <v>0.999</v>
      </c>
      <c r="F27" s="4"/>
      <c r="G27" s="5">
        <f>(1-Table134[[#This Row],[Composite SLA**]])*$N$6</f>
        <v>8.7600000000000087</v>
      </c>
      <c r="H27" s="8">
        <f>(1-0.999)*$N$6*Table134[[#This Row],[Time/Value impact*]]</f>
        <v>0</v>
      </c>
      <c r="I27" s="6">
        <f>Table134[[#This Row],[Time/Value impact*]]*Table134[[#This Row],[Est. Outage***]]</f>
        <v>0</v>
      </c>
      <c r="J2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7" s="2" t="e">
        <f>(Table134[[#This Row],[Comparison basis]]-(Table134[[#This Row],[Monthly Cost]]*12))/(Table134[[#This Row],[Monthly Cost]]*12)</f>
        <v>#DIV/0!</v>
      </c>
    </row>
    <row r="28" spans="3:11" x14ac:dyDescent="0.35">
      <c r="C28" s="4">
        <v>0</v>
      </c>
      <c r="D28" t="s">
        <v>4</v>
      </c>
      <c r="E28" s="3">
        <v>0.999</v>
      </c>
      <c r="F28" s="4"/>
      <c r="G28" s="5">
        <f>(1-Table134[[#This Row],[Composite SLA**]])*$N$6</f>
        <v>8.7600000000000087</v>
      </c>
      <c r="H28" s="8">
        <f>(1-0.999)*$N$6*Table134[[#This Row],[Time/Value impact*]]</f>
        <v>0</v>
      </c>
      <c r="I28" s="6">
        <f>Table134[[#This Row],[Time/Value impact*]]*Table134[[#This Row],[Est. Outage***]]</f>
        <v>0</v>
      </c>
      <c r="J2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8" s="2" t="e">
        <f>(Table134[[#This Row],[Comparison basis]]-(Table134[[#This Row],[Monthly Cost]]*12))/(Table134[[#This Row],[Monthly Cost]]*12)</f>
        <v>#DIV/0!</v>
      </c>
    </row>
    <row r="29" spans="3:11" x14ac:dyDescent="0.35">
      <c r="C29" s="4">
        <v>0</v>
      </c>
      <c r="D29" t="s">
        <v>4</v>
      </c>
      <c r="E29" s="3">
        <v>0.999</v>
      </c>
      <c r="F29" s="4"/>
      <c r="G29" s="5">
        <f>(1-Table134[[#This Row],[Composite SLA**]])*$N$6</f>
        <v>8.7600000000000087</v>
      </c>
      <c r="H29" s="8">
        <f>(1-0.999)*$N$6*Table134[[#This Row],[Time/Value impact*]]</f>
        <v>0</v>
      </c>
      <c r="I29" s="6">
        <f>Table134[[#This Row],[Time/Value impact*]]*Table134[[#This Row],[Est. Outage***]]</f>
        <v>0</v>
      </c>
      <c r="J2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9" s="2" t="e">
        <f>(Table134[[#This Row],[Comparison basis]]-(Table134[[#This Row],[Monthly Cost]]*12))/(Table134[[#This Row],[Monthly Cost]]*12)</f>
        <v>#DIV/0!</v>
      </c>
    </row>
  </sheetData>
  <mergeCells count="2">
    <mergeCell ref="A4:C4"/>
    <mergeCell ref="D4:F4"/>
  </mergeCells>
  <conditionalFormatting sqref="K6:K29">
    <cfRule type="cellIs" dxfId="17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{8DE6A48C-A325-494E-9717-F6F5EB9C06DC}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E6A48C-A325-494E-9717-F6F5EB9C06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9E5-A372-4A48-B449-5C6D7E1FABA2}">
  <dimension ref="A1:K35"/>
  <sheetViews>
    <sheetView topLeftCell="A4" zoomScaleNormal="100" workbookViewId="0">
      <selection activeCell="I23" sqref="I23"/>
    </sheetView>
  </sheetViews>
  <sheetFormatPr defaultRowHeight="14.5" x14ac:dyDescent="0.35"/>
  <cols>
    <col min="1" max="1" width="1.6328125" customWidth="1"/>
    <col min="2" max="2" width="21" bestFit="1" customWidth="1"/>
    <col min="3" max="3" width="22.7265625" customWidth="1"/>
    <col min="4" max="4" width="40.90625" customWidth="1"/>
    <col min="5" max="5" width="21" bestFit="1" customWidth="1"/>
    <col min="6" max="6" width="1.08984375" customWidth="1"/>
    <col min="7" max="7" width="1.6328125" customWidth="1"/>
    <col min="8" max="8" width="20.453125" bestFit="1" customWidth="1"/>
    <col min="9" max="9" width="26" bestFit="1" customWidth="1"/>
    <col min="10" max="10" width="33.36328125" customWidth="1"/>
    <col min="11" max="11" width="21" bestFit="1" customWidth="1"/>
  </cols>
  <sheetData>
    <row r="1" spans="1:11" ht="25" x14ac:dyDescent="0.7">
      <c r="A1" s="9" t="s">
        <v>0</v>
      </c>
    </row>
    <row r="2" spans="1:11" ht="17.5" customHeight="1" x14ac:dyDescent="0.45">
      <c r="A2" s="10" t="s">
        <v>51</v>
      </c>
    </row>
    <row r="3" spans="1:11" x14ac:dyDescent="0.35">
      <c r="A3" t="s">
        <v>61</v>
      </c>
    </row>
    <row r="5" spans="1:11" ht="25" x14ac:dyDescent="0.7">
      <c r="A5" s="9" t="s">
        <v>52</v>
      </c>
      <c r="G5" s="9" t="s">
        <v>60</v>
      </c>
    </row>
    <row r="6" spans="1:11" x14ac:dyDescent="0.35">
      <c r="B6" t="s">
        <v>58</v>
      </c>
      <c r="C6" t="s">
        <v>53</v>
      </c>
      <c r="D6" t="s">
        <v>54</v>
      </c>
      <c r="E6" t="s">
        <v>55</v>
      </c>
      <c r="H6" t="s">
        <v>58</v>
      </c>
      <c r="I6" t="s">
        <v>53</v>
      </c>
      <c r="J6" t="s">
        <v>54</v>
      </c>
      <c r="K6" t="s">
        <v>55</v>
      </c>
    </row>
    <row r="7" spans="1:11" ht="43.5" x14ac:dyDescent="0.35">
      <c r="B7" s="11" t="s">
        <v>81</v>
      </c>
      <c r="C7" s="11" t="s">
        <v>74</v>
      </c>
      <c r="D7" s="11" t="s">
        <v>149</v>
      </c>
      <c r="E7" t="s">
        <v>66</v>
      </c>
      <c r="H7" s="11" t="s">
        <v>145</v>
      </c>
      <c r="I7" s="11" t="s">
        <v>146</v>
      </c>
      <c r="J7" s="11" t="s">
        <v>147</v>
      </c>
      <c r="K7" t="s">
        <v>60</v>
      </c>
    </row>
    <row r="8" spans="1:11" ht="17.5" customHeight="1" x14ac:dyDescent="0.35">
      <c r="B8" s="11" t="s">
        <v>88</v>
      </c>
      <c r="C8" s="11" t="s">
        <v>89</v>
      </c>
      <c r="D8" s="11" t="s">
        <v>90</v>
      </c>
      <c r="E8" t="s">
        <v>66</v>
      </c>
      <c r="H8" s="11" t="s">
        <v>84</v>
      </c>
      <c r="I8" s="11" t="s">
        <v>76</v>
      </c>
      <c r="J8" s="11" t="s">
        <v>148</v>
      </c>
      <c r="K8" t="s">
        <v>60</v>
      </c>
    </row>
    <row r="9" spans="1:11" ht="29" x14ac:dyDescent="0.35">
      <c r="B9" s="11" t="s">
        <v>114</v>
      </c>
      <c r="C9" s="11" t="s">
        <v>118</v>
      </c>
      <c r="D9" s="11" t="s">
        <v>153</v>
      </c>
      <c r="E9" t="s">
        <v>66</v>
      </c>
      <c r="H9" s="11" t="s">
        <v>134</v>
      </c>
      <c r="I9" s="11" t="s">
        <v>137</v>
      </c>
      <c r="J9" s="11" t="s">
        <v>138</v>
      </c>
      <c r="K9" t="s">
        <v>60</v>
      </c>
    </row>
    <row r="10" spans="1:11" x14ac:dyDescent="0.35">
      <c r="B10" s="11" t="s">
        <v>152</v>
      </c>
      <c r="C10" s="11" t="s">
        <v>115</v>
      </c>
      <c r="D10" s="11" t="s">
        <v>116</v>
      </c>
      <c r="E10" t="s">
        <v>66</v>
      </c>
      <c r="H10" s="11" t="s">
        <v>135</v>
      </c>
      <c r="I10" s="11" t="s">
        <v>136</v>
      </c>
      <c r="J10" s="11" t="s">
        <v>139</v>
      </c>
      <c r="K10" t="s">
        <v>60</v>
      </c>
    </row>
    <row r="11" spans="1:11" ht="29" x14ac:dyDescent="0.35">
      <c r="B11" s="11" t="s">
        <v>85</v>
      </c>
      <c r="C11" s="11" t="s">
        <v>77</v>
      </c>
      <c r="D11" s="11" t="s">
        <v>154</v>
      </c>
      <c r="E11" t="s">
        <v>66</v>
      </c>
      <c r="H11" s="11" t="s">
        <v>143</v>
      </c>
      <c r="I11" s="11" t="s">
        <v>159</v>
      </c>
      <c r="J11" s="11" t="s">
        <v>151</v>
      </c>
      <c r="K11" t="s">
        <v>60</v>
      </c>
    </row>
    <row r="12" spans="1:11" ht="29" x14ac:dyDescent="0.35">
      <c r="B12" s="11" t="s">
        <v>80</v>
      </c>
      <c r="C12" s="11" t="s">
        <v>79</v>
      </c>
      <c r="D12" s="11" t="s">
        <v>126</v>
      </c>
      <c r="E12" t="s">
        <v>66</v>
      </c>
      <c r="H12" s="11" t="s">
        <v>131</v>
      </c>
      <c r="I12" s="11" t="s">
        <v>91</v>
      </c>
      <c r="J12" s="11" t="s">
        <v>133</v>
      </c>
      <c r="K12" t="s">
        <v>60</v>
      </c>
    </row>
    <row r="13" spans="1:11" x14ac:dyDescent="0.35">
      <c r="B13" s="11" t="s">
        <v>140</v>
      </c>
      <c r="C13" s="11" t="s">
        <v>141</v>
      </c>
      <c r="D13" s="11" t="s">
        <v>142</v>
      </c>
      <c r="E13" t="s">
        <v>66</v>
      </c>
      <c r="H13" s="11"/>
      <c r="I13" s="11"/>
      <c r="J13" s="11"/>
    </row>
    <row r="14" spans="1:11" ht="29" x14ac:dyDescent="0.35">
      <c r="B14" s="11" t="s">
        <v>113</v>
      </c>
      <c r="C14" s="11" t="s">
        <v>112</v>
      </c>
      <c r="D14" s="11" t="s">
        <v>125</v>
      </c>
      <c r="E14" t="s">
        <v>110</v>
      </c>
      <c r="H14" s="11"/>
      <c r="I14" s="11"/>
      <c r="J14" s="11"/>
    </row>
    <row r="15" spans="1:11" ht="29" x14ac:dyDescent="0.35">
      <c r="B15" s="11" t="s">
        <v>87</v>
      </c>
      <c r="C15" s="11" t="s">
        <v>127</v>
      </c>
      <c r="D15" s="11" t="s">
        <v>128</v>
      </c>
      <c r="E15" t="s">
        <v>110</v>
      </c>
      <c r="H15" s="11"/>
      <c r="I15" s="11"/>
      <c r="J15" s="11"/>
    </row>
    <row r="16" spans="1:11" x14ac:dyDescent="0.35">
      <c r="H16" s="11"/>
      <c r="I16" s="11"/>
      <c r="J16" s="11"/>
    </row>
    <row r="18" spans="1:11" ht="25" x14ac:dyDescent="0.7">
      <c r="A18" s="9" t="s">
        <v>56</v>
      </c>
      <c r="G18" s="9" t="s">
        <v>59</v>
      </c>
    </row>
    <row r="19" spans="1:11" x14ac:dyDescent="0.35">
      <c r="B19" t="s">
        <v>58</v>
      </c>
      <c r="C19" t="s">
        <v>53</v>
      </c>
      <c r="D19" t="s">
        <v>54</v>
      </c>
      <c r="E19" t="s">
        <v>55</v>
      </c>
      <c r="H19" t="s">
        <v>58</v>
      </c>
      <c r="I19" t="s">
        <v>53</v>
      </c>
      <c r="J19" t="s">
        <v>54</v>
      </c>
      <c r="K19" t="s">
        <v>55</v>
      </c>
    </row>
    <row r="20" spans="1:11" ht="29" x14ac:dyDescent="0.35">
      <c r="B20" t="s">
        <v>155</v>
      </c>
      <c r="C20" t="s">
        <v>158</v>
      </c>
      <c r="D20" s="11" t="s">
        <v>156</v>
      </c>
      <c r="E20" t="s">
        <v>66</v>
      </c>
      <c r="H20" s="11" t="s">
        <v>82</v>
      </c>
      <c r="I20" s="11" t="s">
        <v>78</v>
      </c>
      <c r="J20" s="11" t="s">
        <v>83</v>
      </c>
      <c r="K20" t="s">
        <v>59</v>
      </c>
    </row>
    <row r="21" spans="1:11" x14ac:dyDescent="0.35">
      <c r="B21" s="11" t="s">
        <v>92</v>
      </c>
      <c r="C21" s="11" t="s">
        <v>91</v>
      </c>
      <c r="D21" s="11" t="s">
        <v>122</v>
      </c>
      <c r="E21" t="s">
        <v>66</v>
      </c>
      <c r="H21" s="11" t="s">
        <v>86</v>
      </c>
      <c r="I21" s="11" t="s">
        <v>75</v>
      </c>
      <c r="J21" s="11" t="s">
        <v>150</v>
      </c>
      <c r="K21" t="s">
        <v>59</v>
      </c>
    </row>
    <row r="22" spans="1:11" ht="43.5" x14ac:dyDescent="0.35">
      <c r="B22" s="11" t="s">
        <v>93</v>
      </c>
      <c r="C22" s="11" t="s">
        <v>117</v>
      </c>
      <c r="D22" s="11" t="s">
        <v>119</v>
      </c>
      <c r="E22" t="s">
        <v>66</v>
      </c>
      <c r="H22" s="11" t="s">
        <v>129</v>
      </c>
      <c r="I22" s="11" t="s">
        <v>75</v>
      </c>
      <c r="J22" s="11" t="s">
        <v>130</v>
      </c>
      <c r="K22" t="s">
        <v>59</v>
      </c>
    </row>
    <row r="23" spans="1:11" ht="29" x14ac:dyDescent="0.35">
      <c r="B23" s="11" t="s">
        <v>96</v>
      </c>
      <c r="C23" s="11" t="s">
        <v>95</v>
      </c>
      <c r="D23" s="11" t="s">
        <v>121</v>
      </c>
      <c r="E23" t="s">
        <v>66</v>
      </c>
      <c r="H23" s="11" t="s">
        <v>143</v>
      </c>
      <c r="I23" s="11" t="s">
        <v>159</v>
      </c>
      <c r="J23" s="11" t="s">
        <v>144</v>
      </c>
      <c r="K23" t="s">
        <v>59</v>
      </c>
    </row>
    <row r="24" spans="1:11" ht="29" x14ac:dyDescent="0.35">
      <c r="B24" s="11" t="s">
        <v>98</v>
      </c>
      <c r="C24" s="11" t="s">
        <v>97</v>
      </c>
      <c r="D24" s="11" t="s">
        <v>123</v>
      </c>
      <c r="E24" t="s">
        <v>66</v>
      </c>
      <c r="H24" s="11" t="s">
        <v>131</v>
      </c>
      <c r="I24" s="11" t="s">
        <v>91</v>
      </c>
      <c r="J24" s="11" t="s">
        <v>132</v>
      </c>
      <c r="K24" t="s">
        <v>59</v>
      </c>
    </row>
    <row r="25" spans="1:11" x14ac:dyDescent="0.35">
      <c r="B25" s="11" t="s">
        <v>99</v>
      </c>
      <c r="C25" s="11" t="s">
        <v>100</v>
      </c>
      <c r="D25" s="11" t="s">
        <v>124</v>
      </c>
      <c r="E25" t="s">
        <v>110</v>
      </c>
      <c r="H25" s="11"/>
      <c r="I25" s="11"/>
      <c r="J25" s="11"/>
    </row>
    <row r="26" spans="1:11" ht="29" x14ac:dyDescent="0.35">
      <c r="B26" s="11" t="s">
        <v>157</v>
      </c>
      <c r="C26" s="11" t="s">
        <v>94</v>
      </c>
      <c r="D26" s="11" t="s">
        <v>120</v>
      </c>
      <c r="E26" t="s">
        <v>110</v>
      </c>
      <c r="H26" s="11"/>
      <c r="I26" s="11"/>
      <c r="J26" s="11"/>
    </row>
    <row r="29" spans="1:11" ht="25" x14ac:dyDescent="0.7">
      <c r="A29" s="9" t="s">
        <v>57</v>
      </c>
      <c r="G29" s="9" t="s">
        <v>62</v>
      </c>
    </row>
    <row r="30" spans="1:11" x14ac:dyDescent="0.35">
      <c r="B30" t="s">
        <v>58</v>
      </c>
      <c r="C30" t="s">
        <v>53</v>
      </c>
      <c r="D30" t="s">
        <v>54</v>
      </c>
      <c r="E30" t="s">
        <v>55</v>
      </c>
      <c r="H30" t="s">
        <v>63</v>
      </c>
      <c r="I30" t="s">
        <v>65</v>
      </c>
      <c r="J30" t="s">
        <v>64</v>
      </c>
    </row>
    <row r="31" spans="1:11" x14ac:dyDescent="0.35">
      <c r="B31" s="11" t="s">
        <v>102</v>
      </c>
      <c r="C31" s="11" t="s">
        <v>101</v>
      </c>
      <c r="D31" s="11" t="s">
        <v>103</v>
      </c>
      <c r="E31" t="s">
        <v>66</v>
      </c>
      <c r="H31" t="s">
        <v>66</v>
      </c>
      <c r="I31" t="s">
        <v>68</v>
      </c>
      <c r="J31" t="s">
        <v>67</v>
      </c>
    </row>
    <row r="32" spans="1:11" x14ac:dyDescent="0.35">
      <c r="B32" s="11" t="s">
        <v>105</v>
      </c>
      <c r="C32" s="11" t="s">
        <v>104</v>
      </c>
      <c r="D32" s="11" t="s">
        <v>108</v>
      </c>
      <c r="E32" t="s">
        <v>66</v>
      </c>
      <c r="H32" t="s">
        <v>110</v>
      </c>
      <c r="I32" t="s">
        <v>68</v>
      </c>
      <c r="J32" t="s">
        <v>111</v>
      </c>
    </row>
    <row r="33" spans="2:10" x14ac:dyDescent="0.35">
      <c r="B33" s="11" t="s">
        <v>106</v>
      </c>
      <c r="C33" s="11" t="s">
        <v>107</v>
      </c>
      <c r="D33" s="11" t="s">
        <v>109</v>
      </c>
      <c r="E33" t="s">
        <v>110</v>
      </c>
      <c r="H33" t="s">
        <v>60</v>
      </c>
      <c r="I33" t="s">
        <v>60</v>
      </c>
      <c r="J33" t="s">
        <v>70</v>
      </c>
    </row>
    <row r="34" spans="2:10" x14ac:dyDescent="0.35">
      <c r="B34" s="11"/>
      <c r="C34" s="11"/>
      <c r="D34" s="11"/>
      <c r="H34" t="s">
        <v>59</v>
      </c>
      <c r="I34" t="s">
        <v>69</v>
      </c>
      <c r="J34" t="s">
        <v>71</v>
      </c>
    </row>
    <row r="35" spans="2:10" x14ac:dyDescent="0.35">
      <c r="H35" t="s">
        <v>72</v>
      </c>
      <c r="I35" t="s">
        <v>72</v>
      </c>
      <c r="J35" t="s">
        <v>73</v>
      </c>
    </row>
  </sheetData>
  <phoneticPr fontId="3" type="noConversion"/>
  <dataValidations count="1">
    <dataValidation type="list" allowBlank="1" showInputMessage="1" showErrorMessage="1" sqref="K7:K16 E31:E34 K20:K26 E7:E15 E20:E27" xr:uid="{003075CB-942E-442B-8BEB-CCFBB3AEB903}">
      <formula1>$H$31:$H$35</formula1>
    </dataValidation>
  </dataValidations>
  <pageMargins left="0.7" right="0.7" top="0.75" bottom="0.75" header="0.3" footer="0.3"/>
  <pageSetup scale="83" orientation="portrait" r:id="rId1"/>
  <colBreaks count="1" manualBreakCount="1">
    <brk id="6" max="1048575" man="1"/>
  </colBreaks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Clean Template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Blanchard</dc:creator>
  <cp:lastModifiedBy>Brian Blanchard (AZURE PNP)</cp:lastModifiedBy>
  <cp:lastPrinted>2019-09-25T19:01:00Z</cp:lastPrinted>
  <dcterms:created xsi:type="dcterms:W3CDTF">2019-09-11T20:45:35Z</dcterms:created>
  <dcterms:modified xsi:type="dcterms:W3CDTF">2019-11-01T19:53:16Z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brblanch@microsoft.com</vt:lpwstr>
  </property>
  <property fmtid="{D5CDD505-2E9C-101B-9397-08002B2CF9AE}" pid="5" name="MSIP_Label_f42aa342-8706-4288-bd11-ebb85995028c_SetDate">
    <vt:lpwstr>2019-09-11T22:58:06.8334435Z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1cfa5b13-a533-4b76-bd28-c6d8177cd2aa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