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tley\Documents\MGH\Modules\Elective\Malaria_Modelling_for_Strategy_Design\assignment\malaria_assessment\"/>
    </mc:Choice>
  </mc:AlternateContent>
  <xr:revisionPtr revIDLastSave="0" documentId="13_ncr:1_{8CD83531-3654-4BA4-986B-BC93DDC15F2D}" xr6:coauthVersionLast="36" xr6:coauthVersionMax="36" xr10:uidLastSave="{00000000-0000-0000-0000-000000000000}"/>
  <bookViews>
    <workbookView xWindow="0" yWindow="0" windowWidth="14390" windowHeight="2145" firstSheet="1" activeTab="1" xr2:uid="{DF81A160-741B-48D3-8650-179D9F887CB2}"/>
  </bookViews>
  <sheets>
    <sheet name="Scenarios per year" sheetId="3" r:id="rId1"/>
    <sheet name="Scenarios cumul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3" l="1"/>
  <c r="L7" i="3"/>
  <c r="L6" i="3"/>
  <c r="L5" i="3"/>
  <c r="L4" i="3"/>
  <c r="L3" i="3"/>
  <c r="F8" i="3"/>
  <c r="E8" i="3"/>
  <c r="F7" i="3"/>
  <c r="E7" i="3"/>
  <c r="F6" i="3"/>
  <c r="E6" i="3"/>
  <c r="F5" i="3"/>
  <c r="E5" i="3"/>
  <c r="F4" i="3"/>
  <c r="E4" i="3"/>
  <c r="F3" i="3"/>
  <c r="E3" i="3"/>
  <c r="K3" i="3"/>
  <c r="K4" i="3"/>
  <c r="K5" i="3"/>
  <c r="K6" i="3"/>
  <c r="K7" i="3"/>
  <c r="K8" i="3"/>
  <c r="P8" i="2"/>
  <c r="P7" i="2"/>
  <c r="P6" i="2"/>
  <c r="P5" i="2"/>
  <c r="P4" i="2"/>
  <c r="P3" i="2"/>
  <c r="O4" i="2"/>
  <c r="O5" i="2"/>
  <c r="O6" i="2"/>
  <c r="O7" i="2"/>
  <c r="O8" i="2"/>
  <c r="O3" i="2"/>
  <c r="J8" i="2"/>
  <c r="J7" i="2"/>
  <c r="J6" i="2"/>
  <c r="J5" i="2"/>
  <c r="J4" i="2"/>
  <c r="J3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<sst xmlns="http://schemas.openxmlformats.org/spreadsheetml/2006/main" count="46" uniqueCount="37">
  <si>
    <t>t1</t>
  </si>
  <si>
    <t>t6</t>
  </si>
  <si>
    <t>t7</t>
  </si>
  <si>
    <t>G6PD</t>
  </si>
  <si>
    <t>Scenario</t>
  </si>
  <si>
    <t>Migration</t>
  </si>
  <si>
    <t>Description</t>
  </si>
  <si>
    <t>t8</t>
  </si>
  <si>
    <t>Border testing</t>
  </si>
  <si>
    <t>Treat imported</t>
  </si>
  <si>
    <t>Cincf</t>
  </si>
  <si>
    <t>Cincv</t>
  </si>
  <si>
    <t>Ccostprim</t>
  </si>
  <si>
    <t>CCostACT</t>
  </si>
  <si>
    <t>CCostG6PD</t>
  </si>
  <si>
    <t>CCostRDT</t>
  </si>
  <si>
    <t>Total cost</t>
  </si>
  <si>
    <t>Difference from baseline</t>
  </si>
  <si>
    <t>G6PD screening only</t>
  </si>
  <si>
    <t>Border testing, turn away, no g6pd</t>
  </si>
  <si>
    <t>Border testing, turn away, g6pd</t>
  </si>
  <si>
    <t>Border testing, treat imported, no g6pd</t>
  </si>
  <si>
    <t>border testing, treat imported, g6pd</t>
  </si>
  <si>
    <t>No new intervention (baseline)</t>
  </si>
  <si>
    <t>From output</t>
  </si>
  <si>
    <t>Difference from baseline falc</t>
  </si>
  <si>
    <t>Difference from baseline fviv</t>
  </si>
  <si>
    <t>Difference from baseline falc per year</t>
  </si>
  <si>
    <t>Difference from baseline fviv per year</t>
  </si>
  <si>
    <t>Difference from baseline per year</t>
  </si>
  <si>
    <t>Cumulative falc cases</t>
  </si>
  <si>
    <t>Cumulative vivax cases</t>
  </si>
  <si>
    <t>Cumulative primaquine cost</t>
  </si>
  <si>
    <t>Cumulative ACT cost</t>
  </si>
  <si>
    <t>Cumulative G6PD cost</t>
  </si>
  <si>
    <t>Cumulative RDT cost</t>
  </si>
  <si>
    <t>Cumulative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</si>
</sst>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 applyFont="1"/>
    <xf numFmtId="1" fontId="0" fillId="0" borderId="0" xfId="0" applyNumberFormat="1"/>
    <xf numFmtId="164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1AC7-1997-45E8-BD39-37F9B7DA545F}">
  <dimension ref="A1:L8"/>
  <sheetViews>
    <sheetView topLeftCell="A2" zoomScale="70" zoomScaleNormal="70" workbookViewId="0">
      <selection activeCell="E18" sqref="E18"/>
    </sheetView>
  </sheetViews>
  <sheetFormatPr defaultRowHeight="14.75" x14ac:dyDescent="0.75"/>
  <cols>
    <col min="1" max="1" width="7.6328125" bestFit="1" customWidth="1"/>
    <col min="2" max="2" width="33.953125" bestFit="1" customWidth="1"/>
    <col min="3" max="3" width="10.76953125" customWidth="1"/>
    <col min="4" max="4" width="11.1328125" customWidth="1"/>
    <col min="5" max="5" width="13.54296875" customWidth="1"/>
    <col min="6" max="6" width="13.40625" customWidth="1"/>
    <col min="7" max="7" width="13.7265625" customWidth="1"/>
    <col min="8" max="8" width="12.6328125" customWidth="1"/>
    <col min="9" max="11" width="14.76953125" customWidth="1"/>
    <col min="12" max="12" width="20.81640625" customWidth="1"/>
    <col min="13" max="13" width="15.453125" bestFit="1" customWidth="1"/>
  </cols>
  <sheetData>
    <row r="1" spans="1:12" x14ac:dyDescent="0.75">
      <c r="C1" s="10" t="s">
        <v>24</v>
      </c>
      <c r="D1" s="10"/>
      <c r="E1" s="10"/>
      <c r="F1" s="10"/>
      <c r="G1" s="10"/>
      <c r="H1" s="10"/>
      <c r="I1" s="10"/>
      <c r="J1" s="10"/>
      <c r="K1" s="10"/>
    </row>
    <row r="2" spans="1:12" s="5" customFormat="1" ht="49.25" customHeight="1" x14ac:dyDescent="0.75">
      <c r="A2" s="5" t="s">
        <v>4</v>
      </c>
      <c r="B2" s="5" t="s">
        <v>6</v>
      </c>
      <c r="C2" s="5" t="s">
        <v>30</v>
      </c>
      <c r="D2" s="5" t="s">
        <v>31</v>
      </c>
      <c r="E2" s="5" t="s">
        <v>27</v>
      </c>
      <c r="F2" s="5" t="s">
        <v>28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29</v>
      </c>
    </row>
    <row r="3" spans="1:12" s="3" customFormat="1" x14ac:dyDescent="0.75">
      <c r="A3" s="4">
        <v>1</v>
      </c>
      <c r="B3" t="s">
        <v>23</v>
      </c>
      <c r="C3" s="6">
        <v>5454966</v>
      </c>
      <c r="D3" s="6">
        <v>15047526</v>
      </c>
      <c r="E3" s="7">
        <f>(C3-C3)/365</f>
        <v>0</v>
      </c>
      <c r="F3" s="7">
        <f>(D3-D3)/365</f>
        <v>0</v>
      </c>
      <c r="G3" s="8">
        <v>12151552</v>
      </c>
      <c r="H3" s="8">
        <v>4307444</v>
      </c>
      <c r="I3" s="8">
        <v>0</v>
      </c>
      <c r="J3" s="8">
        <v>0</v>
      </c>
      <c r="K3" s="8">
        <f>G3+H3+I3+J3</f>
        <v>16458996</v>
      </c>
      <c r="L3" s="9">
        <f>(K3-K3)/365</f>
        <v>0</v>
      </c>
    </row>
    <row r="4" spans="1:12" s="3" customFormat="1" x14ac:dyDescent="0.75">
      <c r="A4" s="4">
        <v>2</v>
      </c>
      <c r="B4" t="s">
        <v>18</v>
      </c>
      <c r="C4" s="6">
        <v>5417985</v>
      </c>
      <c r="D4" s="6">
        <v>20723907</v>
      </c>
      <c r="E4" s="11">
        <f>(C4-C3)/365</f>
        <v>-101.31780821917808</v>
      </c>
      <c r="F4" s="11">
        <f>(D4-D3)/365</f>
        <v>15551.728767123288</v>
      </c>
      <c r="G4" s="8">
        <v>12192928</v>
      </c>
      <c r="H4" s="8">
        <v>5157550</v>
      </c>
      <c r="I4" s="8">
        <v>112152010</v>
      </c>
      <c r="J4" s="8">
        <v>0</v>
      </c>
      <c r="K4" s="8">
        <f t="shared" ref="K4:K8" si="0">G4+H4+I4+J4</f>
        <v>129502488</v>
      </c>
      <c r="L4" s="9">
        <f>(K4-K3)/365</f>
        <v>309708.19726027397</v>
      </c>
    </row>
    <row r="5" spans="1:12" s="3" customFormat="1" x14ac:dyDescent="0.75">
      <c r="A5" s="3">
        <v>3</v>
      </c>
      <c r="B5" t="s">
        <v>19</v>
      </c>
      <c r="C5" s="6">
        <v>21693.11</v>
      </c>
      <c r="D5" s="6">
        <v>36515.440000000002</v>
      </c>
      <c r="E5" s="11">
        <f>(C5-C3)/365</f>
        <v>-14885.679150684931</v>
      </c>
      <c r="F5" s="11">
        <f>(D5-D3)/365</f>
        <v>-41126.056328767125</v>
      </c>
      <c r="G5" s="8">
        <v>10879.64</v>
      </c>
      <c r="H5" s="8">
        <v>4071.3609999999999</v>
      </c>
      <c r="I5" s="8">
        <v>0</v>
      </c>
      <c r="J5" s="8">
        <v>391651668</v>
      </c>
      <c r="K5" s="8">
        <f t="shared" si="0"/>
        <v>391666619.00099999</v>
      </c>
      <c r="L5" s="9">
        <f>(K5-K3)/365</f>
        <v>1027966.0904136986</v>
      </c>
    </row>
    <row r="6" spans="1:12" s="3" customFormat="1" x14ac:dyDescent="0.75">
      <c r="A6" s="3">
        <v>4</v>
      </c>
      <c r="B6" t="s">
        <v>20</v>
      </c>
      <c r="C6" s="6">
        <v>21692.12</v>
      </c>
      <c r="D6" s="6">
        <v>51188.160000000003</v>
      </c>
      <c r="E6" s="11">
        <f>(C6-C3)/365</f>
        <v>-14885.681863013699</v>
      </c>
      <c r="F6" s="11">
        <f>(D6-D3)/365</f>
        <v>-41085.857095890409</v>
      </c>
      <c r="G6" s="8">
        <v>13418.75</v>
      </c>
      <c r="H6" s="8">
        <v>5014.9719999999998</v>
      </c>
      <c r="I6" s="8">
        <v>112673</v>
      </c>
      <c r="J6" s="8">
        <v>391651668</v>
      </c>
      <c r="K6" s="8">
        <f t="shared" si="0"/>
        <v>391782774.722</v>
      </c>
      <c r="L6" s="9">
        <f>(K6-K3)/365</f>
        <v>1028284.3252657534</v>
      </c>
    </row>
    <row r="7" spans="1:12" s="3" customFormat="1" x14ac:dyDescent="0.75">
      <c r="A7" s="3">
        <v>5</v>
      </c>
      <c r="B7" t="s">
        <v>21</v>
      </c>
      <c r="C7" s="6">
        <v>138939.9</v>
      </c>
      <c r="D7" s="6">
        <v>13254620</v>
      </c>
      <c r="E7" s="11">
        <f>(C7-C3)/365</f>
        <v>-14564.455068493149</v>
      </c>
      <c r="F7" s="11">
        <f>(D7-D3)/365</f>
        <v>-4912.0712328767122</v>
      </c>
      <c r="G7" s="8">
        <v>13936169</v>
      </c>
      <c r="H7" s="8">
        <v>26762.46</v>
      </c>
      <c r="I7" s="8">
        <v>0</v>
      </c>
      <c r="J7" s="8">
        <v>380091597</v>
      </c>
      <c r="K7" s="8">
        <f t="shared" si="0"/>
        <v>394054528.45999998</v>
      </c>
      <c r="L7" s="9">
        <f>(K7-K3)/365</f>
        <v>1034508.308109589</v>
      </c>
    </row>
    <row r="8" spans="1:12" s="3" customFormat="1" x14ac:dyDescent="0.75">
      <c r="A8" s="3">
        <v>6</v>
      </c>
      <c r="B8" t="s">
        <v>22</v>
      </c>
      <c r="C8" s="6">
        <v>137705.1</v>
      </c>
      <c r="D8" s="6">
        <v>21439765</v>
      </c>
      <c r="E8" s="11">
        <f>(C8-C3)/365</f>
        <v>-14567.838082191782</v>
      </c>
      <c r="F8" s="11">
        <f>(D8-D3)/365</f>
        <v>17512.983561643836</v>
      </c>
      <c r="G8" s="8">
        <v>13954929</v>
      </c>
      <c r="H8" s="8">
        <v>1298746</v>
      </c>
      <c r="I8" s="8">
        <v>39703574</v>
      </c>
      <c r="J8" s="8">
        <v>380091597</v>
      </c>
      <c r="K8" s="8">
        <f t="shared" si="0"/>
        <v>435048846</v>
      </c>
      <c r="L8" s="9">
        <f>(K8-K3)/365</f>
        <v>1146821.506849315</v>
      </c>
    </row>
  </sheetData>
  <mergeCells count="1">
    <mergeCell ref="C1:K1"/>
  </mergeCells>
  <conditionalFormatting sqref="L4:L8">
    <cfRule type="colorScale" priority="6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max"/>
        <color rgb="FF00B050"/>
        <color rgb="FFFFC000"/>
      </colorScale>
    </cfRule>
  </conditionalFormatting>
  <conditionalFormatting sqref="F4:F8">
    <cfRule type="colorScale" priority="5">
      <colorScale>
        <cfvo type="min"/>
        <cfvo type="max"/>
        <color rgb="FFFF7128"/>
        <color rgb="FFFFEF9C"/>
      </colorScale>
    </cfRule>
    <cfRule type="colorScale" priority="1">
      <colorScale>
        <cfvo type="min"/>
        <cfvo type="max"/>
        <color rgb="FF00B0F0"/>
        <color rgb="FFFF0000"/>
      </colorScale>
    </cfRule>
  </conditionalFormatting>
  <conditionalFormatting sqref="E4:E8">
    <cfRule type="colorScale" priority="4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6C7-1CFF-4674-9CF9-8F9800162AF2}">
  <dimension ref="A1:W19"/>
  <sheetViews>
    <sheetView tabSelected="1" zoomScaleNormal="100" workbookViewId="0">
      <selection activeCell="B15" sqref="B15"/>
    </sheetView>
  </sheetViews>
  <sheetFormatPr defaultRowHeight="14.75" x14ac:dyDescent="0.75"/>
  <cols>
    <col min="1" max="1" width="7.6328125" bestFit="1" customWidth="1"/>
    <col min="2" max="2" width="33.953125" bestFit="1" customWidth="1"/>
    <col min="3" max="3" width="8.6796875" hidden="1" customWidth="1"/>
    <col min="4" max="4" width="5.2265625" hidden="1" customWidth="1"/>
    <col min="5" max="5" width="12.26953125" hidden="1" customWidth="1"/>
    <col min="6" max="6" width="13" hidden="1" customWidth="1"/>
    <col min="7" max="8" width="9.6796875" bestFit="1" customWidth="1"/>
    <col min="9" max="10" width="24.1328125" customWidth="1"/>
    <col min="11" max="11" width="8.86328125" bestFit="1" customWidth="1"/>
    <col min="12" max="12" width="8.40625" bestFit="1" customWidth="1"/>
    <col min="13" max="13" width="9.81640625" bestFit="1" customWidth="1"/>
    <col min="14" max="15" width="9.6796875" bestFit="1" customWidth="1"/>
    <col min="16" max="16" width="20.81640625" bestFit="1" customWidth="1"/>
    <col min="17" max="17" width="15.453125" bestFit="1" customWidth="1"/>
  </cols>
  <sheetData>
    <row r="1" spans="1:23" x14ac:dyDescent="0.75">
      <c r="C1" t="s">
        <v>5</v>
      </c>
      <c r="D1" t="s">
        <v>3</v>
      </c>
      <c r="E1" t="s">
        <v>8</v>
      </c>
      <c r="F1" t="s">
        <v>9</v>
      </c>
      <c r="G1" s="10" t="s">
        <v>24</v>
      </c>
      <c r="H1" s="10"/>
      <c r="I1" s="10"/>
      <c r="J1" s="10"/>
      <c r="K1" s="10"/>
      <c r="L1" s="10"/>
      <c r="M1" s="10"/>
      <c r="N1" s="10"/>
      <c r="O1" s="10"/>
    </row>
    <row r="2" spans="1:23" x14ac:dyDescent="0.75">
      <c r="A2" t="s">
        <v>4</v>
      </c>
      <c r="B2" s="2" t="s">
        <v>6</v>
      </c>
      <c r="C2" s="2" t="s">
        <v>0</v>
      </c>
      <c r="D2" s="1" t="s">
        <v>2</v>
      </c>
      <c r="E2" s="2" t="s">
        <v>1</v>
      </c>
      <c r="F2" s="1" t="s">
        <v>7</v>
      </c>
      <c r="G2" s="2" t="s">
        <v>10</v>
      </c>
      <c r="H2" s="2" t="s">
        <v>11</v>
      </c>
      <c r="I2" s="2" t="s">
        <v>25</v>
      </c>
      <c r="J2" s="2" t="s">
        <v>26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/>
      <c r="R2" s="2"/>
      <c r="S2" s="2"/>
      <c r="T2" s="2"/>
      <c r="U2" s="2"/>
      <c r="V2" s="2"/>
      <c r="W2" s="2"/>
    </row>
    <row r="3" spans="1:23" s="3" customFormat="1" x14ac:dyDescent="0.75">
      <c r="A3" s="3">
        <v>1</v>
      </c>
      <c r="B3" s="4" t="s">
        <v>23</v>
      </c>
      <c r="C3" s="3">
        <v>1</v>
      </c>
      <c r="D3" s="3">
        <v>0</v>
      </c>
      <c r="E3" s="3">
        <v>0</v>
      </c>
      <c r="F3" s="3">
        <v>0</v>
      </c>
      <c r="G3" s="3">
        <v>5454966</v>
      </c>
      <c r="H3" s="3">
        <v>15047526</v>
      </c>
      <c r="I3" s="3">
        <f>G3-G3</f>
        <v>0</v>
      </c>
      <c r="J3" s="3">
        <f>H3-H3</f>
        <v>0</v>
      </c>
      <c r="K3" s="3">
        <v>12151552</v>
      </c>
      <c r="L3" s="3">
        <v>4307444</v>
      </c>
      <c r="M3" s="3">
        <v>0</v>
      </c>
      <c r="N3" s="3">
        <v>0</v>
      </c>
      <c r="O3" s="3">
        <f>K3+L3+M3+N3</f>
        <v>16458996</v>
      </c>
      <c r="P3" s="3">
        <f>O3-O3</f>
        <v>0</v>
      </c>
    </row>
    <row r="4" spans="1:23" s="3" customFormat="1" x14ac:dyDescent="0.75">
      <c r="A4" s="3">
        <v>2</v>
      </c>
      <c r="B4" s="4" t="s">
        <v>18</v>
      </c>
      <c r="C4" s="3">
        <v>1</v>
      </c>
      <c r="D4" s="3">
        <v>1</v>
      </c>
      <c r="E4" s="3">
        <v>0</v>
      </c>
      <c r="F4" s="3">
        <v>0</v>
      </c>
      <c r="G4" s="3">
        <v>5417985</v>
      </c>
      <c r="H4" s="3">
        <v>20723907</v>
      </c>
      <c r="I4" s="3">
        <f>G4-G3</f>
        <v>-36981</v>
      </c>
      <c r="J4" s="3">
        <f>H4-H3</f>
        <v>5676381</v>
      </c>
      <c r="K4" s="3">
        <v>12192928</v>
      </c>
      <c r="L4" s="3">
        <v>5157550</v>
      </c>
      <c r="M4" s="3">
        <v>112152010</v>
      </c>
      <c r="N4" s="3">
        <v>0</v>
      </c>
      <c r="O4" s="3">
        <f t="shared" ref="O4:O8" si="0">K4+L4+M4+N4</f>
        <v>129502488</v>
      </c>
      <c r="P4" s="3">
        <f>O4-O3</f>
        <v>113043492</v>
      </c>
    </row>
    <row r="5" spans="1:23" s="3" customFormat="1" x14ac:dyDescent="0.75">
      <c r="A5" s="3">
        <v>3</v>
      </c>
      <c r="B5" s="3" t="s">
        <v>19</v>
      </c>
      <c r="C5" s="3">
        <v>1</v>
      </c>
      <c r="D5" s="3">
        <v>0</v>
      </c>
      <c r="E5" s="3">
        <v>1</v>
      </c>
      <c r="F5" s="3">
        <v>0</v>
      </c>
      <c r="G5" s="3">
        <v>21693.11</v>
      </c>
      <c r="H5" s="3">
        <v>36515.440000000002</v>
      </c>
      <c r="I5" s="3">
        <f>G5-G3</f>
        <v>-5433272.8899999997</v>
      </c>
      <c r="J5" s="3">
        <f>H5-H3</f>
        <v>-15011010.560000001</v>
      </c>
      <c r="K5" s="3">
        <v>10879.64</v>
      </c>
      <c r="L5" s="3">
        <v>4071.3609999999999</v>
      </c>
      <c r="M5" s="3">
        <v>0</v>
      </c>
      <c r="N5" s="3">
        <v>391651668</v>
      </c>
      <c r="O5" s="3">
        <f t="shared" si="0"/>
        <v>391666619.00099999</v>
      </c>
      <c r="P5" s="3">
        <f>O5-O3</f>
        <v>375207623.00099999</v>
      </c>
    </row>
    <row r="6" spans="1:23" s="3" customFormat="1" x14ac:dyDescent="0.75">
      <c r="A6" s="3">
        <v>4</v>
      </c>
      <c r="B6" s="3" t="s">
        <v>20</v>
      </c>
      <c r="C6" s="3">
        <v>1</v>
      </c>
      <c r="D6" s="3">
        <v>1</v>
      </c>
      <c r="E6" s="3">
        <v>1</v>
      </c>
      <c r="F6" s="3">
        <v>0</v>
      </c>
      <c r="G6" s="3">
        <v>21692.12</v>
      </c>
      <c r="H6" s="3">
        <v>51188.160000000003</v>
      </c>
      <c r="I6" s="3">
        <f>G6-G3</f>
        <v>-5433273.8799999999</v>
      </c>
      <c r="J6" s="3">
        <f>H6-H3</f>
        <v>-14996337.84</v>
      </c>
      <c r="K6" s="3">
        <v>13418.75</v>
      </c>
      <c r="L6" s="3">
        <v>5014.9719999999998</v>
      </c>
      <c r="M6" s="3">
        <v>112673</v>
      </c>
      <c r="N6" s="3">
        <v>391651668</v>
      </c>
      <c r="O6" s="3">
        <f t="shared" si="0"/>
        <v>391782774.722</v>
      </c>
      <c r="P6" s="3">
        <f>O6-O3</f>
        <v>375323778.722</v>
      </c>
    </row>
    <row r="7" spans="1:23" s="3" customFormat="1" x14ac:dyDescent="0.75">
      <c r="A7" s="3">
        <v>5</v>
      </c>
      <c r="B7" s="3" t="s">
        <v>21</v>
      </c>
      <c r="C7" s="3">
        <v>1</v>
      </c>
      <c r="D7" s="3">
        <v>0</v>
      </c>
      <c r="E7" s="3">
        <v>1</v>
      </c>
      <c r="F7" s="3">
        <v>1</v>
      </c>
      <c r="G7" s="3">
        <v>138939.9</v>
      </c>
      <c r="H7" s="3">
        <v>13254620</v>
      </c>
      <c r="I7" s="3">
        <f>G7-G3</f>
        <v>-5316026.0999999996</v>
      </c>
      <c r="J7" s="3">
        <f>H7-H3</f>
        <v>-1792906</v>
      </c>
      <c r="K7" s="3">
        <v>13936169</v>
      </c>
      <c r="L7" s="3">
        <v>26762.46</v>
      </c>
      <c r="M7" s="3">
        <v>0</v>
      </c>
      <c r="N7" s="3">
        <v>380091597</v>
      </c>
      <c r="O7" s="3">
        <f t="shared" si="0"/>
        <v>394054528.45999998</v>
      </c>
      <c r="P7" s="3">
        <f>O7-O3</f>
        <v>377595532.45999998</v>
      </c>
    </row>
    <row r="8" spans="1:23" s="3" customFormat="1" x14ac:dyDescent="0.75">
      <c r="A8" s="3">
        <v>6</v>
      </c>
      <c r="B8" s="3" t="s">
        <v>22</v>
      </c>
      <c r="C8" s="3">
        <v>1</v>
      </c>
      <c r="D8" s="3">
        <v>1</v>
      </c>
      <c r="E8" s="3">
        <v>1</v>
      </c>
      <c r="F8" s="3">
        <v>1</v>
      </c>
      <c r="G8" s="3">
        <v>137705.1</v>
      </c>
      <c r="H8" s="3">
        <v>21439765</v>
      </c>
      <c r="I8" s="3">
        <f>G8-G3</f>
        <v>-5317260.9000000004</v>
      </c>
      <c r="J8" s="3">
        <f>H8-H3</f>
        <v>6392239</v>
      </c>
      <c r="K8" s="3">
        <v>13954929</v>
      </c>
      <c r="L8" s="3">
        <v>1298746</v>
      </c>
      <c r="M8" s="3">
        <v>39703574</v>
      </c>
      <c r="N8" s="3">
        <v>380091597</v>
      </c>
      <c r="O8" s="3">
        <f t="shared" si="0"/>
        <v>435048846</v>
      </c>
      <c r="P8" s="3">
        <f>O8-O3</f>
        <v>418589850</v>
      </c>
    </row>
    <row r="18" spans="6:6" x14ac:dyDescent="0.75">
      <c r="F18">
        <v>212046882</v>
      </c>
    </row>
    <row r="19" spans="6:6" x14ac:dyDescent="0.75">
      <c r="F19">
        <v>5244011</v>
      </c>
    </row>
  </sheetData>
  <mergeCells count="1">
    <mergeCell ref="G1:O1"/>
  </mergeCells>
  <conditionalFormatting sqref="I4:I8">
    <cfRule type="colorScale" priority="3">
      <colorScale>
        <cfvo type="min"/>
        <cfvo type="max"/>
        <color rgb="FFFFFF00"/>
        <color rgb="FFFF0000"/>
      </colorScale>
    </cfRule>
  </conditionalFormatting>
  <conditionalFormatting sqref="J4:J8">
    <cfRule type="colorScale" priority="2">
      <colorScale>
        <cfvo type="min"/>
        <cfvo type="max"/>
        <color rgb="FFFFFF00"/>
        <color rgb="FFFF0000"/>
      </colorScale>
    </cfRule>
  </conditionalFormatting>
  <conditionalFormatting sqref="P4:P8">
    <cfRule type="colorScale" priority="1">
      <colorScale>
        <cfvo type="min"/>
        <cfvo type="max"/>
        <color rgb="FFFFFF0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 per year</vt:lpstr>
      <vt:lpstr>Scenarios 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Astley</dc:creator>
  <cp:lastModifiedBy>Jennifer Astley</cp:lastModifiedBy>
  <dcterms:created xsi:type="dcterms:W3CDTF">2022-03-29T17:24:58Z</dcterms:created>
  <dcterms:modified xsi:type="dcterms:W3CDTF">2022-04-02T15:26:36Z</dcterms:modified>
</cp:coreProperties>
</file>