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year3_term1\CSC4160\ass2\"/>
    </mc:Choice>
  </mc:AlternateContent>
  <xr:revisionPtr revIDLastSave="0" documentId="13_ncr:1_{10C500E9-F467-4FDC-A5CE-13BD206C89E6}" xr6:coauthVersionLast="47" xr6:coauthVersionMax="47" xr10:uidLastSave="{00000000-0000-0000-0000-000000000000}"/>
  <bookViews>
    <workbookView xWindow="-96" yWindow="-96" windowWidth="18372" windowHeight="109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2" i="1" l="1"/>
  <c r="C142" i="1"/>
  <c r="B142" i="1"/>
  <c r="D125" i="1"/>
  <c r="C125" i="1"/>
  <c r="D112" i="1"/>
  <c r="C112" i="1"/>
  <c r="D69" i="1"/>
  <c r="C69" i="1"/>
  <c r="D68" i="1"/>
  <c r="C68" i="1"/>
  <c r="D218" i="1"/>
  <c r="D236" i="1" s="1"/>
  <c r="D217" i="1"/>
  <c r="D235" i="1" s="1"/>
  <c r="D219" i="1"/>
  <c r="D237" i="1" s="1"/>
  <c r="C219" i="1"/>
  <c r="C237" i="1" s="1"/>
  <c r="C218" i="1"/>
  <c r="C236" i="1" s="1"/>
  <c r="C217" i="1"/>
  <c r="C235" i="1" s="1"/>
  <c r="D46" i="1"/>
  <c r="D44" i="1"/>
  <c r="D45" i="1"/>
  <c r="C46" i="1"/>
  <c r="C45" i="1"/>
  <c r="C44" i="1"/>
  <c r="D28" i="1"/>
  <c r="C28" i="1"/>
  <c r="D27" i="1"/>
  <c r="C27" i="1"/>
  <c r="D26" i="1"/>
  <c r="C26" i="1"/>
</calcChain>
</file>

<file path=xl/sharedStrings.xml><?xml version="1.0" encoding="utf-8"?>
<sst xmlns="http://schemas.openxmlformats.org/spreadsheetml/2006/main" count="42" uniqueCount="33">
  <si>
    <t>T_tera(s)</t>
  </si>
  <si>
    <t>T_wdcn(s)</t>
  </si>
  <si>
    <t>T_pgrk(s)</t>
  </si>
  <si>
    <t>T(TeraSort)</t>
  </si>
  <si>
    <t>T(WordCount)</t>
  </si>
  <si>
    <t>T(PageRank)</t>
  </si>
  <si>
    <t>Su(U, A) on TeraSort</t>
  </si>
  <si>
    <t>Su(U, A) on WordCount</t>
  </si>
  <si>
    <t>Su(U, A) on PageRank</t>
  </si>
  <si>
    <t>S(U, A) on TeraSort</t>
  </si>
  <si>
    <t>S(U, A) on WordCount</t>
  </si>
  <si>
    <t>S(U, A) on PageRank</t>
  </si>
  <si>
    <t>Map-reduce tasks time ratio</t>
  </si>
  <si>
    <t>#map tasks on TeraSort</t>
  </si>
  <si>
    <t>#map tasks on WordCount</t>
  </si>
  <si>
    <t>#map tasks on PageRank</t>
  </si>
  <si>
    <t>vcore-ms/server on TeraSort</t>
  </si>
  <si>
    <t>vcore-ms/server on WordCount</t>
  </si>
  <si>
    <t>vcore-ms/server on PageRank</t>
  </si>
  <si>
    <t>#shuffled maps on TeraSort</t>
  </si>
  <si>
    <t>#shuffled maps on WordCount</t>
  </si>
  <si>
    <t>#shuffled maps (per iteration) on PageRank</t>
  </si>
  <si>
    <t>Su on MatMul</t>
  </si>
  <si>
    <t>S on MatMul</t>
  </si>
  <si>
    <t>B on MatMul</t>
  </si>
  <si>
    <t>#shuffle errors</t>
  </si>
  <si>
    <t>Cluster</t>
  </si>
  <si>
    <t>AIRS Cloud</t>
  </si>
  <si>
    <t>AWS 2-m1.median-instances cluster</t>
  </si>
  <si>
    <t>Bandwidth</t>
  </si>
  <si>
    <t>Speedup</t>
  </si>
  <si>
    <t>Scalability</t>
  </si>
  <si>
    <t>QoS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</si>
</sst>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number of reducers (x-axis)</a:t>
            </a:r>
            <a:endParaRPr lang="zh-CN" altLang="en-US"/>
          </a:p>
        </c:rich>
      </c:tx>
      <c:layout>
        <c:manualLayout>
          <c:xMode val="edge"/>
          <c:yMode val="edge"/>
          <c:x val="0.33116563304824381"/>
          <c:y val="4.6388967695900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T(TeraSort)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Sheet1!$B$10:$D$10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683.34100000000001</c:v>
                </c:pt>
                <c:pt idx="1">
                  <c:v>462.25200000000001</c:v>
                </c:pt>
                <c:pt idx="2">
                  <c:v>452.43900000000002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5-4974-913E-038D98A88DCB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T(WordCount)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Sheet1!$B$10:$D$10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605.23099999999999</c:v>
                </c:pt>
                <c:pt idx="1">
                  <c:v>596.673</c:v>
                </c:pt>
                <c:pt idx="2">
                  <c:v>737.52599999999995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5-4974-913E-038D98A88DCB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T(PageRank)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Sheet1!$B$10:$D$10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1304.598</c:v>
                </c:pt>
                <c:pt idx="1">
                  <c:v>885.36900000000003</c:v>
                </c:pt>
                <c:pt idx="2">
                  <c:v>726.70799999999997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5-4974-913E-038D98A88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568760"/>
        <c:axId val="703570040"/>
      </c:lineChart>
      <c:catAx>
        <c:axId val="70356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70040"/>
        <c:crosses val="autoZero"/>
        <c:auto val="1"/>
        <c:lblAlgn val="ctr"/>
        <c:lblOffset val="100"/>
        <c:noMultiLvlLbl val="0"/>
      </c:catAx>
      <c:valAx>
        <c:axId val="7035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Execution time (s) (y-axis)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1386866181391207"/>
              <c:y val="4.58527908155354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68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#shuffled maps</a:t>
            </a:r>
            <a:r>
              <a:rPr lang="en-US" altLang="zh-CN" sz="1600" baseline="0"/>
              <a:t> on different applications</a:t>
            </a:r>
            <a:endParaRPr lang="zh-CN" altLang="en-US" sz="1600"/>
          </a:p>
        </c:rich>
      </c:tx>
      <c:layout>
        <c:manualLayout>
          <c:xMode val="edge"/>
          <c:yMode val="edge"/>
          <c:x val="0.142617891513560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Sheet1!$A$92</c:f>
              <c:strCache>
                <c:ptCount val="1"/>
                <c:pt idx="0">
                  <c:v>#shuffled maps on TeraSort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Sheet1!$B$91:$D$91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Sheet1!$B$92:$D$92</c:f>
              <c:numCache>
                <c:formatCode>General</c:formatCode>
                <c:ptCount val="3"/>
                <c:pt idx="0">
                  <c:v>239</c:v>
                </c:pt>
                <c:pt idx="1">
                  <c:v>478</c:v>
                </c:pt>
                <c:pt idx="2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9-4818-BD1C-D7B1E9134C66}"/>
            </c:ext>
          </c:extLst>
        </c:ser>
        <c:ser>
          <c:idx val="1"/>
          <c:order val="1"/>
          <c:tx>
            <c:strRef>
              <c:f>Sheet1!$A$93</c:f>
              <c:strCache>
                <c:ptCount val="1"/>
                <c:pt idx="0">
                  <c:v>#shuffled maps on WordCount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Sheet1!$B$91:$D$91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Sheet1!$B$93:$D$93</c:f>
              <c:numCache>
                <c:formatCode>General</c:formatCode>
                <c:ptCount val="3"/>
                <c:pt idx="0">
                  <c:v>182</c:v>
                </c:pt>
                <c:pt idx="1">
                  <c:v>364</c:v>
                </c:pt>
                <c:pt idx="2">
                  <c:v>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9-4818-BD1C-D7B1E9134C66}"/>
            </c:ext>
          </c:extLst>
        </c:ser>
        <c:ser>
          <c:idx val="2"/>
          <c:order val="2"/>
          <c:tx>
            <c:strRef>
              <c:f>Sheet1!$A$94</c:f>
              <c:strCache>
                <c:ptCount val="1"/>
                <c:pt idx="0">
                  <c:v>#shuffled maps (per iteration) on PageRank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Sheet1!$B$91:$D$91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Sheet1!$B$94:$D$94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9-4818-BD1C-D7B1E913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206776"/>
        <c:axId val="724207416"/>
      </c:lineChart>
      <c:catAx>
        <c:axId val="72420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07416"/>
        <c:crosses val="autoZero"/>
        <c:auto val="1"/>
        <c:lblAlgn val="ctr"/>
        <c:lblOffset val="100"/>
        <c:noMultiLvlLbl val="0"/>
      </c:catAx>
      <c:valAx>
        <c:axId val="72420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0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#reducers (x-axis)</a:t>
            </a:r>
          </a:p>
        </c:rich>
      </c:tx>
      <c:layout>
        <c:manualLayout>
          <c:xMode val="edge"/>
          <c:yMode val="edge"/>
          <c:x val="0.466187445319335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Sheet1!$A$112</c:f>
              <c:strCache>
                <c:ptCount val="1"/>
                <c:pt idx="0">
                  <c:v>Su on MatMul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Sheet1!$B$111:$D$111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Sheet1!$B$112:$D$112</c:f>
              <c:numCache>
                <c:formatCode>General</c:formatCode>
                <c:ptCount val="3"/>
                <c:pt idx="0">
                  <c:v>1</c:v>
                </c:pt>
                <c:pt idx="1">
                  <c:v>1.0454545454545454</c:v>
                </c:pt>
                <c:pt idx="2">
                  <c:v>1.0454545454545454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1-4DDA-9353-A80D51E5F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47640"/>
        <c:axId val="827745400"/>
      </c:lineChart>
      <c:catAx>
        <c:axId val="82774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45400"/>
        <c:crosses val="autoZero"/>
        <c:auto val="1"/>
        <c:lblAlgn val="ctr"/>
        <c:lblOffset val="100"/>
        <c:noMultiLvlLbl val="0"/>
      </c:catAx>
      <c:valAx>
        <c:axId val="82774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Su on MatMul (y-axis)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8.8888844854754512E-2"/>
              <c:y val="0.12100203097801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47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#reducers (x-axis)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02562335958005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Sheet1!$A$125</c:f>
              <c:strCache>
                <c:ptCount val="1"/>
                <c:pt idx="0">
                  <c:v>S on MatMul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Sheet1!$B$124:$D$124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Sheet1!$B$125:$D$125</c:f>
              <c:numCache>
                <c:formatCode>General</c:formatCode>
                <c:ptCount val="3"/>
                <c:pt idx="0">
                  <c:v>0</c:v>
                </c:pt>
                <c:pt idx="1">
                  <c:v>2.2727272727272707E-2</c:v>
                </c:pt>
                <c:pt idx="2">
                  <c:v>1.5151515151515138E-2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7-4352-AF8B-28AC0870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695056"/>
        <c:axId val="781524728"/>
      </c:lineChart>
      <c:catAx>
        <c:axId val="7726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24728"/>
        <c:crosses val="autoZero"/>
        <c:auto val="1"/>
        <c:lblAlgn val="ctr"/>
        <c:lblOffset val="100"/>
        <c:noMultiLvlLbl val="0"/>
      </c:catAx>
      <c:valAx>
        <c:axId val="78152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 on MatMul (y-axis)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8.8888888888888892E-2"/>
              <c:y val="0.1460958005249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95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 reducers</a:t>
            </a:r>
            <a:r>
              <a:rPr lang="en-US" altLang="zh-CN" baseline="0"/>
              <a:t> (x-axis)</a:t>
            </a:r>
            <a:endParaRPr lang="en-US" altLang="zh-CN"/>
          </a:p>
        </c:rich>
      </c:tx>
      <c:layout>
        <c:manualLayout>
          <c:xMode val="edge"/>
          <c:yMode val="edge"/>
          <c:x val="0.4549166666666666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Sheet1!$A$142</c:f>
              <c:strCache>
                <c:ptCount val="1"/>
                <c:pt idx="0">
                  <c:v>B on MatMul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Sheet1!$B$141:$D$141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Sheet1!$B$142:$D$142</c:f>
              <c:numCache>
                <c:formatCode>General</c:formatCode>
                <c:ptCount val="3"/>
                <c:pt idx="0">
                  <c:v>10646.243243243243</c:v>
                </c:pt>
                <c:pt idx="1">
                  <c:v>14576.444444444445</c:v>
                </c:pt>
                <c:pt idx="2">
                  <c:v>10929.018518518518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F-4BF6-9596-8E1B11267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276360"/>
        <c:axId val="743279880"/>
      </c:lineChart>
      <c:catAx>
        <c:axId val="74327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79880"/>
        <c:crosses val="autoZero"/>
        <c:auto val="1"/>
        <c:lblAlgn val="ctr"/>
        <c:lblOffset val="100"/>
        <c:noMultiLvlLbl val="0"/>
      </c:catAx>
      <c:valAx>
        <c:axId val="74327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 on MatMul (bytes/s) (y-axis)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8.8888888888888892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76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#shuffle errors (y-axis)</a:t>
            </a:r>
          </a:p>
        </c:rich>
      </c:tx>
      <c:layout>
        <c:manualLayout>
          <c:xMode val="edge"/>
          <c:yMode val="edge"/>
          <c:x val="0.338173447069116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Sheet1!$A$163</c:f>
              <c:strCache>
                <c:ptCount val="1"/>
                <c:pt idx="0">
                  <c:v>#shuffle errors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Sheet1!$B$162:$D$162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Sheet1!$B$163:$D$163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7-4F4B-9327-CA75B4C0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15128"/>
        <c:axId val="781515768"/>
      </c:lineChart>
      <c:catAx>
        <c:axId val="78151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15768"/>
        <c:crosses val="autoZero"/>
        <c:auto val="1"/>
        <c:lblAlgn val="ctr"/>
        <c:lblOffset val="100"/>
        <c:noMultiLvlLbl val="0"/>
      </c:catAx>
      <c:valAx>
        <c:axId val="7815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1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comparison between AIRS Cloud and AWS 2-m1.median</a:t>
            </a:r>
            <a:r>
              <a:rPr lang="en-US" altLang="zh-CN" baseline="0"/>
              <a:t>-instances cluster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Sheet1!$P$174</c:f>
              <c:strCache>
                <c:ptCount val="1"/>
                <c:pt idx="0">
                  <c:v>AIRS Cloud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Sheet1!$Q$173:$T$173</c:f>
              <c:strCache>
                <c:ptCount val="4"/>
                <c:pt idx="0">
                  <c:v>Bandwidth</c:v>
                </c:pt>
                <c:pt idx="1">
                  <c:v>Speedup</c:v>
                </c:pt>
                <c:pt idx="2">
                  <c:v>Scalability</c:v>
                </c:pt>
                <c:pt idx="3">
                  <c:v>QoS</c:v>
                </c:pt>
              </c:strCache>
            </c:strRef>
          </c:cat>
          <c:val>
            <c:numRef>
              <c:f>Sheet1!$Q$174:$T$174</c:f>
              <c:numCache>
                <c:formatCode>General</c:formatCode>
                <c:ptCount val="4"/>
                <c:pt idx="0">
                  <c:v>0.67300000000000004</c:v>
                </c:pt>
                <c:pt idx="1">
                  <c:v>1.72</c:v>
                </c:pt>
                <c:pt idx="2">
                  <c:v>6.5000000000000002E-2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A-406C-8677-72BCFD94A50F}"/>
            </c:ext>
          </c:extLst>
        </c:ser>
        <c:ser>
          <c:idx val="1"/>
          <c:order val="1"/>
          <c:tx>
            <c:strRef>
              <c:f>Sheet1!$P$175</c:f>
              <c:strCache>
                <c:ptCount val="1"/>
                <c:pt idx="0">
                  <c:v>AWS 2-m1.median-instances cluster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Sheet1!$Q$173:$T$173</c:f>
              <c:strCache>
                <c:ptCount val="4"/>
                <c:pt idx="0">
                  <c:v>Bandwidth</c:v>
                </c:pt>
                <c:pt idx="1">
                  <c:v>Speedup</c:v>
                </c:pt>
                <c:pt idx="2">
                  <c:v>Scalability</c:v>
                </c:pt>
                <c:pt idx="3">
                  <c:v>QoS</c:v>
                </c:pt>
              </c:strCache>
            </c:strRef>
          </c:cat>
          <c:val>
            <c:numRef>
              <c:f>Sheet1!$Q$175:$T$175</c:f>
              <c:numCache>
                <c:formatCode>General</c:formatCode>
                <c:ptCount val="4"/>
                <c:pt idx="0">
                  <c:v>1.5</c:v>
                </c:pt>
                <c:pt idx="1">
                  <c:v>2</c:v>
                </c:pt>
                <c:pt idx="2">
                  <c:v>0.2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A-406C-8677-72BCFD94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81640"/>
        <c:axId val="743180040"/>
      </c:radarChart>
      <c:catAx>
        <c:axId val="7431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80040"/>
        <c:crosses val="autoZero"/>
        <c:auto val="1"/>
        <c:lblAlgn val="ctr"/>
        <c:lblOffset val="100"/>
        <c:noMultiLvlLbl val="0"/>
      </c:catAx>
      <c:valAx>
        <c:axId val="7431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The number of reducers (x-axis)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4537700376618039"/>
          <c:y val="6.040876608298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Su(U, A) on TeraSort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Sheet1!$B$25:$D$25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1</c:v>
                </c:pt>
                <c:pt idx="1">
                  <c:v>1.4782867353737787</c:v>
                </c:pt>
                <c:pt idx="2">
                  <c:v>1.5103494614743644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C-48EC-9556-9A2A10B17435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Su(U, A) on WordCount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Sheet1!$B$25:$D$25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1</c:v>
                </c:pt>
                <c:pt idx="1">
                  <c:v>1.0143428645170804</c:v>
                </c:pt>
                <c:pt idx="2">
                  <c:v>0.82062327294224213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C-48EC-9556-9A2A10B17435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Su(U, A) on PageRank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Sheet1!$B$25:$D$25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1</c:v>
                </c:pt>
                <c:pt idx="1">
                  <c:v>1.473507656129817</c:v>
                </c:pt>
                <c:pt idx="2">
                  <c:v>1.7952162354067933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C-48EC-9556-9A2A10B17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704656"/>
        <c:axId val="772707216"/>
      </c:lineChart>
      <c:catAx>
        <c:axId val="7727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07216"/>
        <c:crosses val="autoZero"/>
        <c:auto val="1"/>
        <c:lblAlgn val="ctr"/>
        <c:lblOffset val="100"/>
        <c:noMultiLvlLbl val="0"/>
      </c:catAx>
      <c:valAx>
        <c:axId val="7727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Su(U, A) (y-axis)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22496967573191212"/>
              <c:y val="0.23696415311754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04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+mn-lt"/>
              </a:rPr>
              <a:t>The</a:t>
            </a:r>
            <a:r>
              <a:rPr lang="en-US" altLang="zh-CN" baseline="0">
                <a:latin typeface="+mn-lt"/>
              </a:rPr>
              <a:t> number of reducers (x-axis)</a:t>
            </a:r>
            <a:endParaRPr lang="zh-CN" altLang="en-US">
              <a:latin typeface="+mn-lt"/>
            </a:endParaRPr>
          </a:p>
        </c:rich>
      </c:tx>
      <c:layout>
        <c:manualLayout>
          <c:xMode val="edge"/>
          <c:yMode val="edge"/>
          <c:x val="0.34592836621690054"/>
          <c:y val="5.5555638184108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S(U, A) on TeraSort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Sheet1!$B$43:$D$43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0</c:v>
                </c:pt>
                <c:pt idx="1">
                  <c:v>0.47828673537378008</c:v>
                </c:pt>
                <c:pt idx="2">
                  <c:v>0.25517473073718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7-4BCA-B78D-70F755001D1E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S(U, A) on WordCount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Sheet1!$B$43:$D$43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0</c:v>
                </c:pt>
                <c:pt idx="1">
                  <c:v>1.4342864517080001E-2</c:v>
                </c:pt>
                <c:pt idx="2">
                  <c:v>-8.9688363528878989E-2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7-4BCA-B78D-70F755001D1E}"/>
            </c:ext>
          </c:extLst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S(U, A) on PageRank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Sheet1!$B$43:$D$43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Sheet1!$B$46:$D$46</c:f>
              <c:numCache>
                <c:formatCode>General</c:formatCode>
                <c:ptCount val="3"/>
                <c:pt idx="0">
                  <c:v>0</c:v>
                </c:pt>
                <c:pt idx="1">
                  <c:v>0.47350765612981993</c:v>
                </c:pt>
                <c:pt idx="2">
                  <c:v>0.39760811770339499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7-4BCA-B78D-70F75500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183760"/>
        <c:axId val="698184080"/>
      </c:barChart>
      <c:catAx>
        <c:axId val="6981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84080"/>
        <c:crosses val="autoZero"/>
        <c:auto val="1"/>
        <c:lblAlgn val="ctr"/>
        <c:lblOffset val="100"/>
        <c:noMultiLvlLbl val="0"/>
      </c:catAx>
      <c:valAx>
        <c:axId val="6981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Scalability (y-axis)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17504905153138015"/>
              <c:y val="0.19917513568021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8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 and reduce tasks time ratio (y-axis)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Sheet1!$A$181</c:f>
              <c:strCache>
                <c:ptCount val="1"/>
                <c:pt idx="0">
                  <c:v>Map-reduce tasks time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Sheet1!$B$180:$D$180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Sheet1!$B$181:$D$181</c:f>
              <c:numCache>
                <c:formatCode>General</c:formatCode>
                <c:ptCount val="3"/>
                <c:pt idx="0">
                  <c:v>14.28</c:v>
                </c:pt>
                <c:pt idx="1">
                  <c:v>6.64</c:v>
                </c:pt>
                <c:pt idx="2">
                  <c:v>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2-41F6-9AB3-482EAF96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490808"/>
        <c:axId val="781488888"/>
      </c:barChart>
      <c:catAx>
        <c:axId val="78149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88888"/>
        <c:crosses val="autoZero"/>
        <c:auto val="1"/>
        <c:lblAlgn val="ctr"/>
        <c:lblOffset val="100"/>
        <c:noMultiLvlLbl val="0"/>
      </c:catAx>
      <c:valAx>
        <c:axId val="78148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9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 number of mappers (x-axis)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79055555555555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Sheet1!$A$202</c:f>
              <c:strCache>
                <c:ptCount val="1"/>
                <c:pt idx="0">
                  <c:v>T(TeraSort)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Sheet1!$B$201:$D$201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Sheet1!$B$202:$D$202</c:f>
              <c:numCache>
                <c:formatCode>General</c:formatCode>
                <c:ptCount val="3"/>
                <c:pt idx="0">
                  <c:v>683.34100000000001</c:v>
                </c:pt>
                <c:pt idx="1">
                  <c:v>748.50199999999995</c:v>
                </c:pt>
                <c:pt idx="2">
                  <c:v>671.38900000000001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6-4F45-9CF6-884134D0DF14}"/>
            </c:ext>
          </c:extLst>
        </c:ser>
        <c:ser>
          <c:idx val="1"/>
          <c:order val="1"/>
          <c:tx>
            <c:strRef>
              <c:f>Sheet1!$A$203</c:f>
              <c:strCache>
                <c:ptCount val="1"/>
                <c:pt idx="0">
                  <c:v>T(WordCount)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Sheet1!$B$201:$D$201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Sheet1!$B$203:$D$203</c:f>
              <c:numCache>
                <c:formatCode>General</c:formatCode>
                <c:ptCount val="3"/>
                <c:pt idx="0">
                  <c:v>605.23099999999999</c:v>
                </c:pt>
                <c:pt idx="1">
                  <c:v>505.41300000000001</c:v>
                </c:pt>
                <c:pt idx="2">
                  <c:v>600.79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6-4F45-9CF6-884134D0DF14}"/>
            </c:ext>
          </c:extLst>
        </c:ser>
        <c:ser>
          <c:idx val="2"/>
          <c:order val="2"/>
          <c:tx>
            <c:strRef>
              <c:f>Sheet1!$A$204</c:f>
              <c:strCache>
                <c:ptCount val="1"/>
                <c:pt idx="0">
                  <c:v>T(PageRank)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Sheet1!$B$201:$D$201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Sheet1!$B$204:$D$204</c:f>
              <c:numCache>
                <c:formatCode>General</c:formatCode>
                <c:ptCount val="3"/>
                <c:pt idx="0">
                  <c:v>1304.598</c:v>
                </c:pt>
                <c:pt idx="1">
                  <c:v>1272.278</c:v>
                </c:pt>
                <c:pt idx="2">
                  <c:v>1272.193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6-4F45-9CF6-884134D0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521144"/>
        <c:axId val="779523384"/>
      </c:lineChart>
      <c:catAx>
        <c:axId val="77952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23384"/>
        <c:crosses val="autoZero"/>
        <c:auto val="1"/>
        <c:lblAlgn val="ctr"/>
        <c:lblOffset val="100"/>
        <c:noMultiLvlLbl val="0"/>
      </c:catAx>
      <c:valAx>
        <c:axId val="77952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Execution time (s) (y-axis)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25"/>
              <c:y val="6.94444444444444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21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 number of mappers (x-axis)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6756780402449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Sheet1!$A$217</c:f>
              <c:strCache>
                <c:ptCount val="1"/>
                <c:pt idx="0">
                  <c:v>Su(U, A) on TeraSort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Sheet1!$B$216:$D$216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Sheet1!$B$217:$D$217</c:f>
              <c:numCache>
                <c:formatCode>General</c:formatCode>
                <c:ptCount val="3"/>
                <c:pt idx="0">
                  <c:v>1</c:v>
                </c:pt>
                <c:pt idx="1">
                  <c:v>0.91294478839067905</c:v>
                </c:pt>
                <c:pt idx="2">
                  <c:v>1.0178019002396523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F-41B0-9A25-66548276F59D}"/>
            </c:ext>
          </c:extLst>
        </c:ser>
        <c:ser>
          <c:idx val="1"/>
          <c:order val="1"/>
          <c:tx>
            <c:strRef>
              <c:f>Sheet1!$A$218</c:f>
              <c:strCache>
                <c:ptCount val="1"/>
                <c:pt idx="0">
                  <c:v>Su(U, A) on WordCount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Sheet1!$B$216:$D$216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Sheet1!$B$218:$D$218</c:f>
              <c:numCache>
                <c:formatCode>General</c:formatCode>
                <c:ptCount val="3"/>
                <c:pt idx="0">
                  <c:v>1</c:v>
                </c:pt>
                <c:pt idx="1">
                  <c:v>1.197497887865963</c:v>
                </c:pt>
                <c:pt idx="2">
                  <c:v>1.0073919339536277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F-41B0-9A25-66548276F59D}"/>
            </c:ext>
          </c:extLst>
        </c:ser>
        <c:ser>
          <c:idx val="2"/>
          <c:order val="2"/>
          <c:tx>
            <c:strRef>
              <c:f>Sheet1!$A$219</c:f>
              <c:strCache>
                <c:ptCount val="1"/>
                <c:pt idx="0">
                  <c:v>Su(U, A) on PageRank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Sheet1!$B$216:$D$216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Sheet1!$B$219:$D$219</c:f>
              <c:numCache>
                <c:formatCode>General</c:formatCode>
                <c:ptCount val="3"/>
                <c:pt idx="0">
                  <c:v>1</c:v>
                </c:pt>
                <c:pt idx="1">
                  <c:v>1.0254032530626167</c:v>
                </c:pt>
                <c:pt idx="2">
                  <c:v>1.025471764111263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F-41B0-9A25-66548276F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569080"/>
        <c:axId val="703569400"/>
      </c:lineChart>
      <c:catAx>
        <c:axId val="70356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69400"/>
        <c:crosses val="autoZero"/>
        <c:auto val="1"/>
        <c:lblAlgn val="ctr"/>
        <c:lblOffset val="100"/>
        <c:noMultiLvlLbl val="0"/>
      </c:catAx>
      <c:valAx>
        <c:axId val="7035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Su(U, A) (y-axis)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20833333333333337"/>
              <c:y val="0.19223060659084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69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 number of mappers (x-axis)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12012248468941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Sheet1!$A$235</c:f>
              <c:strCache>
                <c:ptCount val="1"/>
                <c:pt idx="0">
                  <c:v>S(U, A) on TeraSort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Sheet1!$B$234:$D$234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Sheet1!$B$235:$D$235</c:f>
              <c:numCache>
                <c:formatCode>General</c:formatCode>
                <c:ptCount val="3"/>
                <c:pt idx="0">
                  <c:v>0</c:v>
                </c:pt>
                <c:pt idx="1">
                  <c:v>-8.7055211609320948E-2</c:v>
                </c:pt>
                <c:pt idx="2">
                  <c:v>8.9009501198261676E-3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9-4D59-A30F-682713C54EDC}"/>
            </c:ext>
          </c:extLst>
        </c:ser>
        <c:ser>
          <c:idx val="1"/>
          <c:order val="1"/>
          <c:tx>
            <c:strRef>
              <c:f>Sheet1!$A$236</c:f>
              <c:strCache>
                <c:ptCount val="1"/>
                <c:pt idx="0">
                  <c:v>S(U, A) on WordCount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Sheet1!$B$234:$D$234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Sheet1!$B$236:$D$236</c:f>
              <c:numCache>
                <c:formatCode>General</c:formatCode>
                <c:ptCount val="3"/>
                <c:pt idx="0">
                  <c:v>0</c:v>
                </c:pt>
                <c:pt idx="1">
                  <c:v>0.19749788786596301</c:v>
                </c:pt>
                <c:pt idx="2">
                  <c:v>3.695966976813847E-3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9-4D59-A30F-682713C54EDC}"/>
            </c:ext>
          </c:extLst>
        </c:ser>
        <c:ser>
          <c:idx val="2"/>
          <c:order val="2"/>
          <c:tx>
            <c:strRef>
              <c:f>Sheet1!$A$237</c:f>
              <c:strCache>
                <c:ptCount val="1"/>
                <c:pt idx="0">
                  <c:v>S(U, A) on PageRank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Sheet1!$B$234:$D$234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Sheet1!$B$237:$D$237</c:f>
              <c:numCache>
                <c:formatCode>General</c:formatCode>
                <c:ptCount val="3"/>
                <c:pt idx="0">
                  <c:v>0</c:v>
                </c:pt>
                <c:pt idx="1">
                  <c:v>2.5403253062616704E-2</c:v>
                </c:pt>
                <c:pt idx="2">
                  <c:v>1.2735882055631476E-2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9-4D59-A30F-682713C5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273264"/>
        <c:axId val="459275824"/>
      </c:barChart>
      <c:catAx>
        <c:axId val="4592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75824"/>
        <c:crosses val="autoZero"/>
        <c:auto val="1"/>
        <c:lblAlgn val="ctr"/>
        <c:lblOffset val="100"/>
        <c:noMultiLvlLbl val="0"/>
      </c:catAx>
      <c:valAx>
        <c:axId val="4592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Scalability (y-axis)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1361111111111111"/>
              <c:y val="0.12951407115777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73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The number of mappers (x-axis)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195345581802274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Sheet1!$A$253</c:f>
              <c:strCache>
                <c:ptCount val="1"/>
                <c:pt idx="0">
                  <c:v>#map tasks on TeraSort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Sheet1!$B$252:$D$252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Sheet1!$B$253:$D$253</c:f>
              <c:numCache>
                <c:formatCode>General</c:formatCode>
                <c:ptCount val="3"/>
                <c:pt idx="0">
                  <c:v>239</c:v>
                </c:pt>
                <c:pt idx="1">
                  <c:v>240</c:v>
                </c:pt>
                <c:pt idx="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5-4FA6-9B15-811103D1F88A}"/>
            </c:ext>
          </c:extLst>
        </c:ser>
        <c:ser>
          <c:idx val="1"/>
          <c:order val="1"/>
          <c:tx>
            <c:strRef>
              <c:f>Sheet1!$A$254</c:f>
              <c:strCache>
                <c:ptCount val="1"/>
                <c:pt idx="0">
                  <c:v>#map tasks on WordCount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Sheet1!$B$252:$D$252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Sheet1!$B$254:$D$254</c:f>
              <c:numCache>
                <c:formatCode>General</c:formatCode>
                <c:ptCount val="3"/>
                <c:pt idx="0">
                  <c:v>182</c:v>
                </c:pt>
                <c:pt idx="1">
                  <c:v>182</c:v>
                </c:pt>
                <c:pt idx="2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5-4FA6-9B15-811103D1F88A}"/>
            </c:ext>
          </c:extLst>
        </c:ser>
        <c:ser>
          <c:idx val="2"/>
          <c:order val="2"/>
          <c:tx>
            <c:strRef>
              <c:f>Sheet1!$A$255</c:f>
              <c:strCache>
                <c:ptCount val="1"/>
                <c:pt idx="0">
                  <c:v>#map tasks on PageRank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Sheet1!$B$252:$D$252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Sheet1!$B$255:$D$255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85-4FA6-9B15-811103D1F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531384"/>
        <c:axId val="779533944"/>
      </c:barChart>
      <c:catAx>
        <c:axId val="7795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33944"/>
        <c:crosses val="autoZero"/>
        <c:auto val="1"/>
        <c:lblAlgn val="ctr"/>
        <c:lblOffset val="100"/>
        <c:noMultiLvlLbl val="0"/>
      </c:catAx>
      <c:valAx>
        <c:axId val="7795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#map</a:t>
                </a:r>
                <a:r>
                  <a:rPr lang="en-US" altLang="zh-CN" sz="1400" baseline="0"/>
                  <a:t> tasks (y-axis)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21388888888888888"/>
              <c:y val="0.17604986876640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31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vcore-ms per server (y-axis)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70083333333333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vcore-ms/server on TeraSort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Sheet1!$B$67:$D$67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Sheet1!$B$68:$D$68</c:f>
              <c:numCache>
                <c:formatCode>General</c:formatCode>
                <c:ptCount val="3"/>
                <c:pt idx="0">
                  <c:v>625958</c:v>
                </c:pt>
                <c:pt idx="1">
                  <c:v>380688.5</c:v>
                </c:pt>
                <c:pt idx="2">
                  <c:v>349420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E-49FF-890F-D60A37436EFC}"/>
            </c:ext>
          </c:extLst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vcore-ms/server on WordCount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Sheet1!$B$67:$D$67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Sheet1!$B$69:$D$69</c:f>
              <c:numCache>
                <c:formatCode>General</c:formatCode>
                <c:ptCount val="3"/>
                <c:pt idx="0">
                  <c:v>478901</c:v>
                </c:pt>
                <c:pt idx="1">
                  <c:v>449193.5</c:v>
                </c:pt>
                <c:pt idx="2">
                  <c:v>539012.33333333337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E-49FF-890F-D60A37436EFC}"/>
            </c:ext>
          </c:extLst>
        </c:ser>
        <c:ser>
          <c:idx val="2"/>
          <c:order val="2"/>
          <c:tx>
            <c:strRef>
              <c:f>Sheet1!$A$70</c:f>
              <c:strCache>
                <c:ptCount val="1"/>
                <c:pt idx="0">
                  <c:v>vcore-ms/server on PageRank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Sheet1!$B$67:$D$67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Sheet1!$B$70:$D$70</c:f>
              <c:numCache>
                <c:formatCode>General</c:formatCode>
                <c:ptCount val="3"/>
                <c:pt idx="0">
                  <c:v>286772</c:v>
                </c:pt>
                <c:pt idx="1">
                  <c:v>121812</c:v>
                </c:pt>
                <c:pt idx="2">
                  <c:v>87141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E-49FF-890F-D60A3743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165496"/>
        <c:axId val="724161656"/>
      </c:lineChart>
      <c:catAx>
        <c:axId val="72416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61656"/>
        <c:crosses val="autoZero"/>
        <c:auto val="1"/>
        <c:lblAlgn val="ctr"/>
        <c:lblOffset val="100"/>
        <c:noMultiLvlLbl val="0"/>
      </c:catAx>
      <c:valAx>
        <c:axId val="7241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16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340995</xdr:colOff>
      <xdr:row>6</xdr:row>
      <xdr:rowOff>11430</xdr:rowOff>
    </xdr:from>
    <xdr:to>
      <xdr:col>12</xdr:col>
      <xdr:colOff>432435</xdr:colOff>
      <xdr:row>21</xdr:row>
      <xdr:rowOff>11430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1B46DED-DE73-4611-AEE8-F64F219ED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241935</xdr:colOff>
      <xdr:row>22</xdr:row>
      <xdr:rowOff>95250</xdr:rowOff>
    </xdr:from>
    <xdr:to>
      <xdr:col>12</xdr:col>
      <xdr:colOff>333375</xdr:colOff>
      <xdr:row>37</xdr:row>
      <xdr:rowOff>95250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955287A-4BC8-47F3-A813-00A1AAD71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522941</xdr:colOff>
      <xdr:row>39</xdr:row>
      <xdr:rowOff>167095</xdr:rowOff>
    </xdr:from>
    <xdr:to>
      <xdr:col>12</xdr:col>
      <xdr:colOff>581570</xdr:colOff>
      <xdr:row>54</xdr:row>
      <xdr:rowOff>167096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3D95658-2049-4B4B-8987-55D326AA8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298824</xdr:colOff>
      <xdr:row>176</xdr:row>
      <xdr:rowOff>152400</xdr:rowOff>
    </xdr:from>
    <xdr:to>
      <xdr:col>12</xdr:col>
      <xdr:colOff>373530</xdr:colOff>
      <xdr:row>192</xdr:row>
      <xdr:rowOff>26894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9C6E086-9D88-453F-9028-8320A8060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179294</xdr:colOff>
      <xdr:row>195</xdr:row>
      <xdr:rowOff>25400</xdr:rowOff>
    </xdr:from>
    <xdr:to>
      <xdr:col>12</xdr:col>
      <xdr:colOff>254000</xdr:colOff>
      <xdr:row>210</xdr:row>
      <xdr:rowOff>79188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62669D4-8501-4DC8-98CB-CD2A2C591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112059</xdr:colOff>
      <xdr:row>212</xdr:row>
      <xdr:rowOff>10459</xdr:rowOff>
    </xdr:from>
    <xdr:to>
      <xdr:col>12</xdr:col>
      <xdr:colOff>186765</xdr:colOff>
      <xdr:row>227</xdr:row>
      <xdr:rowOff>64247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1B4C4BF4-DB57-4182-8248-B9C26D78B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194235</xdr:colOff>
      <xdr:row>231</xdr:row>
      <xdr:rowOff>62753</xdr:rowOff>
    </xdr:from>
    <xdr:to>
      <xdr:col>12</xdr:col>
      <xdr:colOff>268941</xdr:colOff>
      <xdr:row>246</xdr:row>
      <xdr:rowOff>116541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3239C0ED-ADE6-4D70-9721-EB006231F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239058</xdr:colOff>
      <xdr:row>248</xdr:row>
      <xdr:rowOff>47812</xdr:rowOff>
    </xdr:from>
    <xdr:to>
      <xdr:col>12</xdr:col>
      <xdr:colOff>313764</xdr:colOff>
      <xdr:row>263</xdr:row>
      <xdr:rowOff>101600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A47BB508-D01D-4889-89AB-BECBA05E4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306294</xdr:colOff>
      <xdr:row>59</xdr:row>
      <xdr:rowOff>100105</xdr:rowOff>
    </xdr:from>
    <xdr:to>
      <xdr:col>12</xdr:col>
      <xdr:colOff>381000</xdr:colOff>
      <xdr:row>74</xdr:row>
      <xdr:rowOff>153893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335E2ED7-E1C0-4215-927E-A1F85E6BB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201705</xdr:colOff>
      <xdr:row>84</xdr:row>
      <xdr:rowOff>62753</xdr:rowOff>
    </xdr:from>
    <xdr:to>
      <xdr:col>12</xdr:col>
      <xdr:colOff>276411</xdr:colOff>
      <xdr:row>99</xdr:row>
      <xdr:rowOff>116541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787B58F5-88E2-40A5-932A-8503EC4E5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102</xdr:row>
      <xdr:rowOff>174811</xdr:rowOff>
    </xdr:from>
    <xdr:to>
      <xdr:col>12</xdr:col>
      <xdr:colOff>74706</xdr:colOff>
      <xdr:row>118</xdr:row>
      <xdr:rowOff>49305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1B982407-1D28-4E99-930E-F734F5B4F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557213</xdr:colOff>
      <xdr:row>121</xdr:row>
      <xdr:rowOff>166688</xdr:rowOff>
    </xdr:from>
    <xdr:to>
      <xdr:col>13</xdr:col>
      <xdr:colOff>23813</xdr:colOff>
      <xdr:row>137</xdr:row>
      <xdr:rowOff>14288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F062870-456C-4518-99D9-5B3993897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481013</xdr:colOff>
      <xdr:row>141</xdr:row>
      <xdr:rowOff>14288</xdr:rowOff>
    </xdr:from>
    <xdr:to>
      <xdr:col>12</xdr:col>
      <xdr:colOff>585788</xdr:colOff>
      <xdr:row>156</xdr:row>
      <xdr:rowOff>42863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752096D3-D9F8-492E-9C3A-BD66F8AAF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557213</xdr:colOff>
      <xdr:row>158</xdr:row>
      <xdr:rowOff>95250</xdr:rowOff>
    </xdr:from>
    <xdr:to>
      <xdr:col>12</xdr:col>
      <xdr:colOff>23813</xdr:colOff>
      <xdr:row>173</xdr:row>
      <xdr:rowOff>123825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3F93AAA4-708E-4BD2-92F2-449554984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466724</xdr:colOff>
      <xdr:row>160</xdr:row>
      <xdr:rowOff>119062</xdr:rowOff>
    </xdr:from>
    <xdr:to>
      <xdr:col>35</xdr:col>
      <xdr:colOff>200024</xdr:colOff>
      <xdr:row>198</xdr:row>
      <xdr:rowOff>38099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90306320-E6B4-43CD-90C0-4195567EB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55"/>
  <sheetViews>
    <sheetView tabSelected="1" topLeftCell="A145" zoomScale="40" zoomScaleNormal="40" workbookViewId="0">
      <selection activeCell="P183" sqref="P183"/>
    </sheetView>
  </sheetViews>
  <sheetFormatPr defaultRowHeight="14.4" x14ac:dyDescent="0.55000000000000004"/>
  <cols>
    <col min="16" max="16" width="33.05078125" customWidth="1"/>
  </cols>
  <sheetData>
    <row r="2" spans="1:8" x14ac:dyDescent="0.55000000000000004">
      <c r="B2">
        <v>1</v>
      </c>
      <c r="C2">
        <v>2</v>
      </c>
      <c r="D2">
        <v>3</v>
      </c>
    </row>
    <row r="3" spans="1:8" x14ac:dyDescent="0.55000000000000004">
      <c r="B3">
        <v>683.34100000000001</v>
      </c>
      <c r="C3">
        <v>605.23099999999999</v>
      </c>
      <c r="D3">
        <v>1304.598</v>
      </c>
      <c r="F3" t="s">
        <v>0</v>
      </c>
      <c r="G3" t="s">
        <v>1</v>
      </c>
      <c r="H3" t="s">
        <v>2</v>
      </c>
    </row>
    <row r="4" spans="1:8" x14ac:dyDescent="0.55000000000000004">
      <c r="B4">
        <v>462.25200000000001</v>
      </c>
      <c r="C4">
        <v>596.673</v>
      </c>
      <c r="D4">
        <v>885.36900000000003</v>
      </c>
    </row>
    <row r="5" spans="1:8" x14ac:dyDescent="0.55000000000000004">
      <c r="B5">
        <v>452.43900000000002</v>
      </c>
      <c r="C5">
        <v>737.52599999999995</v>
      </c>
      <c r="D5">
        <v>726.70799999999997</v>
      </c>
    </row>
    <row r="10" spans="1:8" x14ac:dyDescent="0.55000000000000004">
      <c r="B10">
        <v>1</v>
      </c>
      <c r="C10">
        <v>2</v>
      </c>
      <c r="D10">
        <v>3</v>
      </c>
    </row>
    <row r="11" spans="1:8" x14ac:dyDescent="0.55000000000000004">
      <c r="A11" t="s">
        <v>3</v>
      </c>
      <c r="B11">
        <v>683.34100000000001</v>
      </c>
      <c r="C11">
        <v>462.25200000000001</v>
      </c>
      <c r="D11">
        <v>452.43900000000002</v>
      </c>
    </row>
    <row r="12" spans="1:8" x14ac:dyDescent="0.55000000000000004">
      <c r="A12" t="s">
        <v>4</v>
      </c>
      <c r="B12">
        <v>605.23099999999999</v>
      </c>
      <c r="C12">
        <v>596.673</v>
      </c>
      <c r="D12">
        <v>737.52599999999995</v>
      </c>
    </row>
    <row r="13" spans="1:8" x14ac:dyDescent="0.55000000000000004">
      <c r="A13" t="s">
        <v>5</v>
      </c>
      <c r="B13">
        <v>1304.598</v>
      </c>
      <c r="C13">
        <v>885.36900000000003</v>
      </c>
      <c r="D13">
        <v>726.70799999999997</v>
      </c>
    </row>
    <row r="25" spans="1:4" x14ac:dyDescent="0.55000000000000004">
      <c r="B25">
        <v>1</v>
      </c>
      <c r="C25">
        <v>2</v>
      </c>
      <c r="D25">
        <v>3</v>
      </c>
    </row>
    <row r="26" spans="1:4" x14ac:dyDescent="0.55000000000000004">
      <c r="A26" t="s">
        <v>6</v>
      </c>
      <c r="B26">
        <v>1</v>
      </c>
      <c r="C26">
        <f>683.341/462.252</f>
        <v>1.4782867353737787</v>
      </c>
      <c r="D26">
        <f>683.341/452.439</f>
        <v>1.5103494614743644</v>
      </c>
    </row>
    <row r="27" spans="1:4" x14ac:dyDescent="0.55000000000000004">
      <c r="A27" t="s">
        <v>7</v>
      </c>
      <c r="B27">
        <v>1</v>
      </c>
      <c r="C27">
        <f>605.231/596.673</f>
        <v>1.0143428645170804</v>
      </c>
      <c r="D27">
        <f>605.231/737.526</f>
        <v>0.82062327294224213</v>
      </c>
    </row>
    <row r="28" spans="1:4" x14ac:dyDescent="0.55000000000000004">
      <c r="A28" t="s">
        <v>8</v>
      </c>
      <c r="B28">
        <v>1</v>
      </c>
      <c r="C28">
        <f>1304.598/885.369</f>
        <v>1.473507656129817</v>
      </c>
      <c r="D28">
        <f>1304.598/726.708</f>
        <v>1.7952162354067933</v>
      </c>
    </row>
    <row r="43" spans="1:4" x14ac:dyDescent="0.55000000000000004">
      <c r="B43">
        <v>1</v>
      </c>
      <c r="C43">
        <v>2</v>
      </c>
      <c r="D43">
        <v>3</v>
      </c>
    </row>
    <row r="44" spans="1:4" x14ac:dyDescent="0.55000000000000004">
      <c r="A44" t="s">
        <v>9</v>
      </c>
      <c r="B44">
        <v>0</v>
      </c>
      <c r="C44">
        <f>(1.47828673537378-1)/(2-1)</f>
        <v>0.47828673537378008</v>
      </c>
      <c r="D44">
        <f>(1.51034946147436-1)/2</f>
        <v>0.25517473073718</v>
      </c>
    </row>
    <row r="45" spans="1:4" x14ac:dyDescent="0.55000000000000004">
      <c r="A45" t="s">
        <v>10</v>
      </c>
      <c r="B45">
        <v>0</v>
      </c>
      <c r="C45">
        <f>(1.01434286451708-1)</f>
        <v>1.4342864517080001E-2</v>
      </c>
      <c r="D45">
        <f>(0.820623272942242-1)/2</f>
        <v>-8.9688363528878989E-2</v>
      </c>
    </row>
    <row r="46" spans="1:4" x14ac:dyDescent="0.55000000000000004">
      <c r="A46" t="s">
        <v>11</v>
      </c>
      <c r="B46">
        <v>0</v>
      </c>
      <c r="C46">
        <f>1.47350765612982-1</f>
        <v>0.47350765612981993</v>
      </c>
      <c r="D46">
        <f>(1.79521623540679-1)/2</f>
        <v>0.39760811770339499</v>
      </c>
    </row>
    <row r="67" spans="1:4" x14ac:dyDescent="0.55000000000000004">
      <c r="B67">
        <v>1</v>
      </c>
      <c r="C67">
        <v>2</v>
      </c>
      <c r="D67">
        <v>3</v>
      </c>
    </row>
    <row r="68" spans="1:4" x14ac:dyDescent="0.55000000000000004">
      <c r="A68" t="s">
        <v>16</v>
      </c>
      <c r="B68">
        <v>625958</v>
      </c>
      <c r="C68">
        <f>761377/2</f>
        <v>380688.5</v>
      </c>
      <c r="D68">
        <f>1048260/3</f>
        <v>349420</v>
      </c>
    </row>
    <row r="69" spans="1:4" x14ac:dyDescent="0.55000000000000004">
      <c r="A69" t="s">
        <v>17</v>
      </c>
      <c r="B69">
        <v>478901</v>
      </c>
      <c r="C69">
        <f>898387/2</f>
        <v>449193.5</v>
      </c>
      <c r="D69">
        <f>1617037/3</f>
        <v>539012.33333333337</v>
      </c>
    </row>
    <row r="70" spans="1:4" x14ac:dyDescent="0.55000000000000004">
      <c r="A70" t="s">
        <v>18</v>
      </c>
      <c r="B70">
        <v>286772</v>
      </c>
      <c r="C70">
        <v>121812</v>
      </c>
      <c r="D70">
        <v>87141</v>
      </c>
    </row>
    <row r="91" spans="1:4" x14ac:dyDescent="0.55000000000000004">
      <c r="B91">
        <v>1</v>
      </c>
      <c r="C91">
        <v>2</v>
      </c>
      <c r="D91">
        <v>3</v>
      </c>
    </row>
    <row r="92" spans="1:4" x14ac:dyDescent="0.55000000000000004">
      <c r="A92" t="s">
        <v>19</v>
      </c>
      <c r="B92">
        <v>239</v>
      </c>
      <c r="C92">
        <v>478</v>
      </c>
      <c r="D92">
        <v>717</v>
      </c>
    </row>
    <row r="93" spans="1:4" x14ac:dyDescent="0.55000000000000004">
      <c r="A93" t="s">
        <v>20</v>
      </c>
      <c r="B93">
        <v>182</v>
      </c>
      <c r="C93">
        <v>364</v>
      </c>
      <c r="D93">
        <v>546</v>
      </c>
    </row>
    <row r="94" spans="1:4" x14ac:dyDescent="0.55000000000000004">
      <c r="A94" t="s">
        <v>21</v>
      </c>
      <c r="B94">
        <v>10</v>
      </c>
      <c r="C94">
        <v>20</v>
      </c>
      <c r="D94">
        <v>30</v>
      </c>
    </row>
    <row r="111" spans="1:4" x14ac:dyDescent="0.55000000000000004">
      <c r="B111">
        <v>1</v>
      </c>
      <c r="C111">
        <v>2</v>
      </c>
      <c r="D111">
        <v>3</v>
      </c>
    </row>
    <row r="112" spans="1:4" x14ac:dyDescent="0.55000000000000004">
      <c r="A112" t="s">
        <v>22</v>
      </c>
      <c r="B112">
        <v>1</v>
      </c>
      <c r="C112">
        <f>23/22</f>
        <v>1.0454545454545454</v>
      </c>
      <c r="D112">
        <f>23/22</f>
        <v>1.0454545454545454</v>
      </c>
    </row>
    <row r="124" spans="1:4" x14ac:dyDescent="0.55000000000000004">
      <c r="B124">
        <v>1</v>
      </c>
      <c r="C124">
        <v>2</v>
      </c>
      <c r="D124">
        <v>3</v>
      </c>
    </row>
    <row r="125" spans="1:4" x14ac:dyDescent="0.55000000000000004">
      <c r="A125" t="s">
        <v>23</v>
      </c>
      <c r="B125">
        <v>0</v>
      </c>
      <c r="C125">
        <f>(23/22-1)/2</f>
        <v>2.2727272727272707E-2</v>
      </c>
      <c r="D125">
        <f>(23/22-1)/3</f>
        <v>1.5151515151515138E-2</v>
      </c>
    </row>
    <row r="141" spans="1:4" x14ac:dyDescent="0.55000000000000004">
      <c r="B141">
        <v>1</v>
      </c>
      <c r="C141">
        <v>2</v>
      </c>
      <c r="D141">
        <v>3</v>
      </c>
    </row>
    <row r="142" spans="1:4" x14ac:dyDescent="0.55000000000000004">
      <c r="A142" t="s">
        <v>24</v>
      </c>
      <c r="B142">
        <f>393911/37</f>
        <v>10646.243243243243</v>
      </c>
      <c r="C142">
        <f>787128/(27*2)</f>
        <v>14576.444444444445</v>
      </c>
      <c r="D142">
        <f>1180334/(36*3)</f>
        <v>10929.018518518518</v>
      </c>
    </row>
    <row r="162" spans="1:20" x14ac:dyDescent="0.55000000000000004">
      <c r="B162">
        <v>1</v>
      </c>
      <c r="C162">
        <v>2</v>
      </c>
      <c r="D162">
        <v>3</v>
      </c>
    </row>
    <row r="163" spans="1:20" x14ac:dyDescent="0.55000000000000004">
      <c r="A163" t="s">
        <v>25</v>
      </c>
      <c r="B163">
        <v>0</v>
      </c>
      <c r="C163">
        <v>0</v>
      </c>
      <c r="D163">
        <v>0</v>
      </c>
    </row>
    <row r="173" spans="1:20" x14ac:dyDescent="0.55000000000000004">
      <c r="P173" t="s">
        <v>26</v>
      </c>
      <c r="Q173" t="s">
        <v>29</v>
      </c>
      <c r="R173" t="s">
        <v>30</v>
      </c>
      <c r="S173" t="s">
        <v>31</v>
      </c>
      <c r="T173" t="s">
        <v>32</v>
      </c>
    </row>
    <row r="174" spans="1:20" x14ac:dyDescent="0.55000000000000004">
      <c r="P174" t="s">
        <v>27</v>
      </c>
      <c r="Q174">
        <v>0.67300000000000004</v>
      </c>
      <c r="R174">
        <v>1.72</v>
      </c>
      <c r="S174">
        <v>6.5000000000000002E-2</v>
      </c>
      <c r="T174">
        <v>5</v>
      </c>
    </row>
    <row r="175" spans="1:20" x14ac:dyDescent="0.55000000000000004">
      <c r="P175" t="s">
        <v>28</v>
      </c>
      <c r="Q175">
        <v>1.5</v>
      </c>
      <c r="R175">
        <v>2</v>
      </c>
      <c r="S175">
        <v>0.2</v>
      </c>
      <c r="T175">
        <v>5</v>
      </c>
    </row>
    <row r="180" spans="1:4" x14ac:dyDescent="0.55000000000000004">
      <c r="B180">
        <v>1</v>
      </c>
      <c r="C180">
        <v>2</v>
      </c>
      <c r="D180">
        <v>3</v>
      </c>
    </row>
    <row r="181" spans="1:4" x14ac:dyDescent="0.55000000000000004">
      <c r="A181" t="s">
        <v>12</v>
      </c>
      <c r="B181">
        <v>14.28</v>
      </c>
      <c r="C181">
        <v>6.64</v>
      </c>
      <c r="D181">
        <v>3.99</v>
      </c>
    </row>
    <row r="201" spans="1:4" x14ac:dyDescent="0.55000000000000004">
      <c r="B201">
        <v>1</v>
      </c>
      <c r="C201">
        <v>2</v>
      </c>
      <c r="D201">
        <v>3</v>
      </c>
    </row>
    <row r="202" spans="1:4" x14ac:dyDescent="0.55000000000000004">
      <c r="A202" t="s">
        <v>3</v>
      </c>
      <c r="B202">
        <v>683.34100000000001</v>
      </c>
      <c r="C202">
        <v>748.50199999999995</v>
      </c>
      <c r="D202">
        <v>671.38900000000001</v>
      </c>
    </row>
    <row r="203" spans="1:4" x14ac:dyDescent="0.55000000000000004">
      <c r="A203" t="s">
        <v>4</v>
      </c>
      <c r="B203">
        <v>605.23099999999999</v>
      </c>
      <c r="C203">
        <v>505.41300000000001</v>
      </c>
      <c r="D203">
        <v>600.79</v>
      </c>
    </row>
    <row r="204" spans="1:4" x14ac:dyDescent="0.55000000000000004">
      <c r="A204" t="s">
        <v>5</v>
      </c>
      <c r="B204">
        <v>1304.598</v>
      </c>
      <c r="C204">
        <v>1272.278</v>
      </c>
      <c r="D204">
        <v>1272.193</v>
      </c>
    </row>
    <row r="216" spans="1:4" x14ac:dyDescent="0.55000000000000004">
      <c r="B216">
        <v>1</v>
      </c>
      <c r="C216">
        <v>2</v>
      </c>
      <c r="D216">
        <v>3</v>
      </c>
    </row>
    <row r="217" spans="1:4" x14ac:dyDescent="0.55000000000000004">
      <c r="A217" t="s">
        <v>6</v>
      </c>
      <c r="B217">
        <v>1</v>
      </c>
      <c r="C217">
        <f>683.341/748.502</f>
        <v>0.91294478839067905</v>
      </c>
      <c r="D217">
        <f>683.341/671.389</f>
        <v>1.0178019002396523</v>
      </c>
    </row>
    <row r="218" spans="1:4" x14ac:dyDescent="0.55000000000000004">
      <c r="A218" t="s">
        <v>7</v>
      </c>
      <c r="B218">
        <v>1</v>
      </c>
      <c r="C218">
        <f>605.231/505.413</f>
        <v>1.197497887865963</v>
      </c>
      <c r="D218">
        <f>605.231/600.79</f>
        <v>1.0073919339536277</v>
      </c>
    </row>
    <row r="219" spans="1:4" x14ac:dyDescent="0.55000000000000004">
      <c r="A219" t="s">
        <v>8</v>
      </c>
      <c r="B219">
        <v>1</v>
      </c>
      <c r="C219">
        <f>1304.598/1272.278</f>
        <v>1.0254032530626167</v>
      </c>
      <c r="D219">
        <f>1304.598/1272.193</f>
        <v>1.025471764111263</v>
      </c>
    </row>
    <row r="234" spans="1:4" x14ac:dyDescent="0.55000000000000004">
      <c r="B234">
        <v>1</v>
      </c>
      <c r="C234">
        <v>2</v>
      </c>
      <c r="D234">
        <v>3</v>
      </c>
    </row>
    <row r="235" spans="1:4" x14ac:dyDescent="0.55000000000000004">
      <c r="A235" t="s">
        <v>9</v>
      </c>
      <c r="B235">
        <v>0</v>
      </c>
      <c r="C235">
        <f>(C217-1)/1</f>
        <v>-8.7055211609320948E-2</v>
      </c>
      <c r="D235">
        <f>(D217-1)/2</f>
        <v>8.9009501198261676E-3</v>
      </c>
    </row>
    <row r="236" spans="1:4" x14ac:dyDescent="0.55000000000000004">
      <c r="A236" t="s">
        <v>10</v>
      </c>
      <c r="B236">
        <v>0</v>
      </c>
      <c r="C236">
        <f>(C218-1)/1</f>
        <v>0.19749788786596301</v>
      </c>
      <c r="D236">
        <f t="shared" ref="D236:D237" si="0">(D218-1)/2</f>
        <v>3.695966976813847E-3</v>
      </c>
    </row>
    <row r="237" spans="1:4" x14ac:dyDescent="0.55000000000000004">
      <c r="A237" t="s">
        <v>11</v>
      </c>
      <c r="B237">
        <v>0</v>
      </c>
      <c r="C237">
        <f t="shared" ref="C236:C237" si="1">(C219-1)/1</f>
        <v>2.5403253062616704E-2</v>
      </c>
      <c r="D237">
        <f t="shared" si="0"/>
        <v>1.2735882055631476E-2</v>
      </c>
    </row>
    <row r="252" spans="1:4" x14ac:dyDescent="0.55000000000000004">
      <c r="B252">
        <v>1</v>
      </c>
      <c r="C252">
        <v>2</v>
      </c>
      <c r="D252">
        <v>3</v>
      </c>
    </row>
    <row r="253" spans="1:4" x14ac:dyDescent="0.55000000000000004">
      <c r="A253" t="s">
        <v>13</v>
      </c>
      <c r="B253">
        <v>239</v>
      </c>
      <c r="C253">
        <v>240</v>
      </c>
      <c r="D253">
        <v>240</v>
      </c>
    </row>
    <row r="254" spans="1:4" x14ac:dyDescent="0.55000000000000004">
      <c r="A254" t="s">
        <v>14</v>
      </c>
      <c r="B254">
        <v>182</v>
      </c>
      <c r="C254">
        <v>182</v>
      </c>
      <c r="D254">
        <v>183</v>
      </c>
    </row>
    <row r="255" spans="1:4" x14ac:dyDescent="0.55000000000000004">
      <c r="A255" t="s">
        <v>15</v>
      </c>
      <c r="B255">
        <v>10</v>
      </c>
      <c r="C255">
        <v>10</v>
      </c>
      <c r="D255">
        <v>10</v>
      </c>
    </row>
  </sheetData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Shoo</dc:creator>
  <cp:lastModifiedBy>86139</cp:lastModifiedBy>
  <dcterms:created xsi:type="dcterms:W3CDTF">2015-06-05T18:17:20Z</dcterms:created>
  <dcterms:modified xsi:type="dcterms:W3CDTF">2021-10-31T22:20:40Z</dcterms:modified>
</cp:coreProperties>
</file>