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3920" activeTab="1"/>
  </bookViews>
  <sheets>
    <sheet name="clock" sheetId="1" r:id="rId1"/>
    <sheet name="logic analyzer nmi debug" sheetId="4" r:id="rId2"/>
    <sheet name="debug emu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C118" i="4"/>
  <c r="B26" i="2"/>
  <c r="B23"/>
  <c r="A26"/>
  <c r="A23"/>
  <c r="I23" i="1"/>
  <c r="B40"/>
  <c r="C29"/>
  <c r="C23"/>
  <c r="C24" s="1"/>
  <c r="D12"/>
  <c r="C15"/>
  <c r="D15" s="1"/>
  <c r="C19" s="1"/>
  <c r="C20" s="1"/>
  <c r="C14"/>
  <c r="D14" s="1"/>
  <c r="C13"/>
  <c r="D13" s="1"/>
  <c r="C41" l="1"/>
  <c r="C42" s="1"/>
  <c r="I24"/>
  <c r="C25"/>
  <c r="C33"/>
  <c r="C30"/>
  <c r="C34"/>
  <c r="D41" l="1"/>
  <c r="C37"/>
  <c r="D33"/>
  <c r="C38" l="1"/>
  <c r="D37"/>
</calcChain>
</file>

<file path=xl/sharedStrings.xml><?xml version="1.0" encoding="utf-8"?>
<sst xmlns="http://schemas.openxmlformats.org/spreadsheetml/2006/main" count="98" uniqueCount="76">
  <si>
    <t>---DE1 base clock 50 MHz</t>
  </si>
  <si>
    <t xml:space="preserve">    ---motones sim project uses following clock.</t>
  </si>
  <si>
    <t xml:space="preserve">    --cpu clock = base clock / 24 = 2.08 MHz (480 ns / cycle)</t>
  </si>
  <si>
    <t xml:space="preserve">    --ppu clock = base clock / 8</t>
  </si>
  <si>
    <t xml:space="preserve">    --vga clock = base clock / 2</t>
  </si>
  <si>
    <t xml:space="preserve">    --mem clock = base clock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</si>
  <si>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</si>
  <si>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</si>
  <si>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</si>
  <si>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</si>
  <si>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</si>
  <si>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</si>
  <si>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</si>
  <si>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</si>
  <si>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</si>
  <si>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</si>
  <si>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</si>
  <si>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</si>
  <si>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</si>
  <si>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</si>
  <si>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&gt;&gt; in cpu clock</t>
    <phoneticPr fontId="2"/>
  </si>
  <si>
    <t>clocks</t>
    <phoneticPr fontId="2"/>
  </si>
  <si>
    <t>1回目のvblankが</t>
    <rPh sb="1" eb="3">
      <t>カイメ</t>
    </rPh>
    <phoneticPr fontId="2"/>
  </si>
  <si>
    <t>7FEB</t>
    <phoneticPr fontId="2"/>
  </si>
  <si>
    <t>clock</t>
    <phoneticPr fontId="2"/>
  </si>
  <si>
    <t>&gt;&gt;</t>
    <phoneticPr fontId="2"/>
  </si>
  <si>
    <t>clockになるはず</t>
    <phoneticPr fontId="2"/>
  </si>
  <si>
    <t>2回目のvblankは</t>
    <rPh sb="1" eb="3">
      <t>カイメ</t>
    </rPh>
    <phoneticPr fontId="2"/>
  </si>
  <si>
    <t>3回目のvblankは</t>
    <rPh sb="1" eb="3">
      <t>カイメ</t>
    </rPh>
    <phoneticPr fontId="2"/>
  </si>
  <si>
    <t>n=</t>
    <phoneticPr fontId="2"/>
  </si>
  <si>
    <t>cpu clock=</t>
    <phoneticPr fontId="2"/>
  </si>
  <si>
    <t>2a2cb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</si>
  <si>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</si>
  <si>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</si>
  <si>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</si>
  <si>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9 ~ 10の間で何かがおかしくなってる！！</t>
    <rPh sb="7" eb="8">
      <t>アイダ</t>
    </rPh>
    <rPh sb="9" eb="10">
      <t>ナニ</t>
    </rPh>
    <phoneticPr fontId="2"/>
  </si>
  <si>
    <t>cpu clock=9</t>
    <phoneticPr fontId="2"/>
  </si>
  <si>
    <t>54E63</t>
  </si>
  <si>
    <t>4C5AB</t>
  </si>
  <si>
    <t>NMI 割り込み</t>
    <rPh sb="4" eb="5">
      <t>ワ</t>
    </rPh>
    <rPh sb="6" eb="7">
      <t>コ</t>
    </rPh>
    <phoneticPr fontId="2"/>
  </si>
  <si>
    <t>000000000000669b 837f: 20 89 83    JSR   $8389</t>
  </si>
  <si>
    <t>が割り込みベクター</t>
  </si>
  <si>
    <t xml:space="preserve">837f: </t>
    <phoneticPr fontId="2"/>
  </si>
  <si>
    <t>1回目割り込みのCPUクロック</t>
    <rPh sb="1" eb="3">
      <t>カイメ</t>
    </rPh>
    <rPh sb="3" eb="4">
      <t>ワ</t>
    </rPh>
    <rPh sb="5" eb="6">
      <t>コ</t>
    </rPh>
    <phoneticPr fontId="2"/>
  </si>
  <si>
    <t>2回目</t>
    <rPh sb="1" eb="3">
      <t>カイメ</t>
    </rPh>
    <phoneticPr fontId="2"/>
  </si>
  <si>
    <t>000000000000d8f3 837f: 20 89 83    JSR   $8389</t>
  </si>
  <si>
    <t>3回目</t>
    <rPh sb="1" eb="3">
      <t>カイメ</t>
    </rPh>
    <phoneticPr fontId="2"/>
  </si>
  <si>
    <t>0000000000014b48 837f: 20 89 83    JSR   $8389</t>
  </si>
  <si>
    <t>１～２の間のクロック数</t>
    <rPh sb="4" eb="5">
      <t>アイダ</t>
    </rPh>
    <rPh sb="10" eb="11">
      <t>スウ</t>
    </rPh>
    <phoneticPr fontId="2"/>
  </si>
  <si>
    <t>d8f3</t>
    <phoneticPr fontId="2"/>
  </si>
  <si>
    <t>669b</t>
    <phoneticPr fontId="2"/>
  </si>
  <si>
    <t>2～3の間のクロック数</t>
    <rPh sb="4" eb="5">
      <t>アイダ</t>
    </rPh>
    <rPh sb="10" eb="11">
      <t>スウ</t>
    </rPh>
    <phoneticPr fontId="2"/>
  </si>
  <si>
    <t>14b48</t>
    <phoneticPr fontId="2"/>
  </si>
  <si>
    <t xml:space="preserve">000000000003ffb2 8376: c8          INY   </t>
  </si>
  <si>
    <t>000000000003ffb4 8377: d0 f1       BNE   #-15</t>
  </si>
  <si>
    <t>000000000003ffb6 8379: a9 02       LDA   #$02</t>
  </si>
  <si>
    <t>000000000003ffb8 837b: 8d 14 40    STA   $4014</t>
  </si>
  <si>
    <t>＜＜DMAこのあとおかしい！</t>
  </si>
  <si>
    <t xml:space="preserve">000000000003ffbc 837e: 60          RTS   </t>
  </si>
  <si>
    <t xml:space="preserve">000000000003ffc2 8388: 40          RTI   </t>
  </si>
  <si>
    <t>000000000003ffc8 8099: 4c 99 80    JMP   $8099</t>
  </si>
  <si>
    <t>000000000003ffcb 8099: 4c 99 80    JMP   $8099</t>
  </si>
  <si>
    <t>000000000003ffce 8099: 4c 99 80    JMP   $8099</t>
  </si>
  <si>
    <t>000000000003ffd1 8099: 4c 99 80    JMP   $8099</t>
  </si>
  <si>
    <t>4CEDEの1周期前のDMAは</t>
    <rPh sb="7" eb="9">
      <t>シュウキ</t>
    </rPh>
    <rPh sb="9" eb="10">
      <t>マエ</t>
    </rPh>
    <phoneticPr fontId="2"/>
  </si>
  <si>
    <t>4cede</t>
    <phoneticPr fontId="2"/>
  </si>
  <si>
    <t>DMA終了部</t>
    <rPh sb="3" eb="5">
      <t>シュウリョウ</t>
    </rPh>
    <rPh sb="5" eb="6">
      <t>ブ</t>
    </rPh>
    <phoneticPr fontId="2"/>
  </si>
  <si>
    <t>DMA 開始部</t>
    <rPh sb="4" eb="6">
      <t>カイシ</t>
    </rPh>
    <rPh sb="6" eb="7">
      <t>ブ</t>
    </rPh>
    <phoneticPr fontId="2"/>
  </si>
  <si>
    <t>正常パターン</t>
    <rPh sb="0" eb="2">
      <t>セイジョウ</t>
    </rPh>
    <phoneticPr fontId="2"/>
  </si>
  <si>
    <t>異常パターン</t>
    <rPh sb="0" eb="2">
      <t>イジョウ</t>
    </rPh>
    <phoneticPr fontId="2"/>
  </si>
  <si>
    <t>&lt;&lt;RTIのstackが破壊されてる</t>
    <rPh sb="12" eb="14">
      <t>ハカイ</t>
    </rPh>
    <phoneticPr fontId="2"/>
  </si>
  <si>
    <t>normally like this…</t>
    <phoneticPr fontId="2"/>
  </si>
  <si>
    <t>8057: a9 80       LDA   #$80</t>
  </si>
  <si>
    <t>8059: 8d 00 20    STA   $2000</t>
  </si>
  <si>
    <t>805c: 8d 04 03    STA   $0304</t>
  </si>
  <si>
    <t>805f: 4c 5f 80    JMP   $805f</t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</si>
</sst>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36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167</xdr:row>
      <xdr:rowOff>0</xdr:rowOff>
    </xdr:from>
    <xdr:to>
      <xdr:col>22</xdr:col>
      <xdr:colOff>438150</xdr:colOff>
      <xdr:row>213</xdr:row>
      <xdr:rowOff>104775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355092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21</xdr:col>
      <xdr:colOff>266700</xdr:colOff>
      <xdr:row>51</xdr:row>
      <xdr:rowOff>95250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71600" y="8229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21</xdr:col>
      <xdr:colOff>266700</xdr:colOff>
      <xdr:row>111</xdr:row>
      <xdr:rowOff>95250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0" y="18516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93</xdr:row>
      <xdr:rowOff>57150</xdr:rowOff>
    </xdr:from>
    <xdr:to>
      <xdr:col>18</xdr:col>
      <xdr:colOff>438150</xdr:colOff>
      <xdr:row>98</xdr:row>
      <xdr:rowOff>9525</xdr:rowOff>
    </xdr:to>
    <xdr:sp macro="" textlink="">
      <xdr:nvSpPr>
        <xdr:cNvPr id="5" name="角丸四角形 4"/>
        <xdr:cNvSpPr/>
      </xdr:nvSpPr>
      <xdr:spPr>
        <a:xfrm>
          <a:off x="9972675" y="22517100"/>
          <a:ext cx="3971925" cy="8096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466725</xdr:colOff>
      <xdr:row>100</xdr:row>
      <xdr:rowOff>0</xdr:rowOff>
    </xdr:from>
    <xdr:to>
      <xdr:col>14</xdr:col>
      <xdr:colOff>504825</xdr:colOff>
      <xdr:row>106</xdr:row>
      <xdr:rowOff>9525</xdr:rowOff>
    </xdr:to>
    <xdr:sp macro="" textlink="">
      <xdr:nvSpPr>
        <xdr:cNvPr id="6" name="角丸四角形吹き出し 5"/>
        <xdr:cNvSpPr/>
      </xdr:nvSpPr>
      <xdr:spPr>
        <a:xfrm>
          <a:off x="9858375" y="23660100"/>
          <a:ext cx="1409700" cy="1038225"/>
        </a:xfrm>
        <a:prstGeom prst="wedgeRoundRectCallout">
          <a:avLst>
            <a:gd name="adj1" fmla="val -7995"/>
            <a:gd name="adj2" fmla="val -7695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なんかおかしい</a:t>
          </a:r>
        </a:p>
      </xdr:txBody>
    </xdr:sp>
    <xdr:clientData/>
  </xdr:twoCellAnchor>
  <xdr:twoCellAnchor editAs="oneCell">
    <xdr:from>
      <xdr:col>2</xdr:col>
      <xdr:colOff>1</xdr:colOff>
      <xdr:row>119</xdr:row>
      <xdr:rowOff>0</xdr:rowOff>
    </xdr:from>
    <xdr:to>
      <xdr:col>11</xdr:col>
      <xdr:colOff>533401</xdr:colOff>
      <xdr:row>146</xdr:row>
      <xdr:rowOff>23026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71601" y="26917650"/>
          <a:ext cx="7867650" cy="4652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47625</xdr:colOff>
      <xdr:row>118</xdr:row>
      <xdr:rowOff>28575</xdr:rowOff>
    </xdr:from>
    <xdr:to>
      <xdr:col>26</xdr:col>
      <xdr:colOff>533400</xdr:colOff>
      <xdr:row>146</xdr:row>
      <xdr:rowOff>14959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125075" y="26774775"/>
          <a:ext cx="9401175" cy="47869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66675</xdr:colOff>
      <xdr:row>126</xdr:row>
      <xdr:rowOff>133350</xdr:rowOff>
    </xdr:from>
    <xdr:to>
      <xdr:col>23</xdr:col>
      <xdr:colOff>104775</xdr:colOff>
      <xdr:row>132</xdr:row>
      <xdr:rowOff>142875</xdr:rowOff>
    </xdr:to>
    <xdr:sp macro="" textlink="">
      <xdr:nvSpPr>
        <xdr:cNvPr id="9" name="角丸四角形吹き出し 8"/>
        <xdr:cNvSpPr/>
      </xdr:nvSpPr>
      <xdr:spPr>
        <a:xfrm>
          <a:off x="15630525" y="28251150"/>
          <a:ext cx="1409700" cy="1038225"/>
        </a:xfrm>
        <a:prstGeom prst="wedgeRoundRectCallo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これが正しい。</a:t>
          </a:r>
        </a:p>
      </xdr:txBody>
    </xdr:sp>
    <xdr:clientData/>
  </xdr:twoCellAnchor>
  <xdr:twoCellAnchor>
    <xdr:from>
      <xdr:col>12</xdr:col>
      <xdr:colOff>171450</xdr:colOff>
      <xdr:row>136</xdr:row>
      <xdr:rowOff>0</xdr:rowOff>
    </xdr:from>
    <xdr:to>
      <xdr:col>14</xdr:col>
      <xdr:colOff>266700</xdr:colOff>
      <xdr:row>142</xdr:row>
      <xdr:rowOff>114300</xdr:rowOff>
    </xdr:to>
    <xdr:sp macro="" textlink="">
      <xdr:nvSpPr>
        <xdr:cNvPr id="10" name="右矢印 9"/>
        <xdr:cNvSpPr/>
      </xdr:nvSpPr>
      <xdr:spPr>
        <a:xfrm>
          <a:off x="9563100" y="29832300"/>
          <a:ext cx="1466850" cy="1143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373</xdr:row>
      <xdr:rowOff>0</xdr:rowOff>
    </xdr:from>
    <xdr:to>
      <xdr:col>22</xdr:col>
      <xdr:colOff>438150</xdr:colOff>
      <xdr:row>419</xdr:row>
      <xdr:rowOff>104775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71600" y="711898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421</xdr:row>
      <xdr:rowOff>0</xdr:rowOff>
    </xdr:from>
    <xdr:to>
      <xdr:col>22</xdr:col>
      <xdr:colOff>438150</xdr:colOff>
      <xdr:row>467</xdr:row>
      <xdr:rowOff>104775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71600" y="794194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472</xdr:row>
      <xdr:rowOff>0</xdr:rowOff>
    </xdr:from>
    <xdr:to>
      <xdr:col>22</xdr:col>
      <xdr:colOff>438150</xdr:colOff>
      <xdr:row>518</xdr:row>
      <xdr:rowOff>104775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371600" y="881634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520</xdr:row>
      <xdr:rowOff>0</xdr:rowOff>
    </xdr:from>
    <xdr:to>
      <xdr:col>22</xdr:col>
      <xdr:colOff>438150</xdr:colOff>
      <xdr:row>566</xdr:row>
      <xdr:rowOff>104775</xdr:rowOff>
    </xdr:to>
    <xdr:pic>
      <xdr:nvPicPr>
        <xdr:cNvPr id="1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71600" y="963930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22</xdr:col>
      <xdr:colOff>438150</xdr:colOff>
      <xdr:row>316</xdr:row>
      <xdr:rowOff>104775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71600" y="531685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319</xdr:row>
      <xdr:rowOff>0</xdr:rowOff>
    </xdr:from>
    <xdr:to>
      <xdr:col>22</xdr:col>
      <xdr:colOff>438150</xdr:colOff>
      <xdr:row>365</xdr:row>
      <xdr:rowOff>104775</xdr:rowOff>
    </xdr:to>
    <xdr:pic>
      <xdr:nvPicPr>
        <xdr:cNvPr id="1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71600" y="615696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561975</xdr:colOff>
      <xdr:row>194</xdr:row>
      <xdr:rowOff>57150</xdr:rowOff>
    </xdr:from>
    <xdr:to>
      <xdr:col>12</xdr:col>
      <xdr:colOff>171450</xdr:colOff>
      <xdr:row>200</xdr:row>
      <xdr:rowOff>19050</xdr:rowOff>
    </xdr:to>
    <xdr:sp macro="" textlink="">
      <xdr:nvSpPr>
        <xdr:cNvPr id="17" name="角丸四角形吹き出し 16"/>
        <xdr:cNvSpPr/>
      </xdr:nvSpPr>
      <xdr:spPr>
        <a:xfrm>
          <a:off x="7896225" y="40195500"/>
          <a:ext cx="1666875" cy="990600"/>
        </a:xfrm>
        <a:prstGeom prst="wedgeRoundRectCallout">
          <a:avLst>
            <a:gd name="adj1" fmla="val 52311"/>
            <a:gd name="adj2" fmla="val -196154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297</xdr:row>
      <xdr:rowOff>161925</xdr:rowOff>
    </xdr:from>
    <xdr:to>
      <xdr:col>7</xdr:col>
      <xdr:colOff>619125</xdr:colOff>
      <xdr:row>303</xdr:row>
      <xdr:rowOff>123825</xdr:rowOff>
    </xdr:to>
    <xdr:sp macro="" textlink="">
      <xdr:nvSpPr>
        <xdr:cNvPr id="18" name="角丸四角形吹き出し 17"/>
        <xdr:cNvSpPr/>
      </xdr:nvSpPr>
      <xdr:spPr>
        <a:xfrm>
          <a:off x="4914900" y="57959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190500</xdr:colOff>
      <xdr:row>402</xdr:row>
      <xdr:rowOff>152400</xdr:rowOff>
    </xdr:from>
    <xdr:to>
      <xdr:col>7</xdr:col>
      <xdr:colOff>485775</xdr:colOff>
      <xdr:row>408</xdr:row>
      <xdr:rowOff>114300</xdr:rowOff>
    </xdr:to>
    <xdr:sp macro="" textlink="">
      <xdr:nvSpPr>
        <xdr:cNvPr id="19" name="角丸四角形吹き出し 18"/>
        <xdr:cNvSpPr/>
      </xdr:nvSpPr>
      <xdr:spPr>
        <a:xfrm>
          <a:off x="4781550" y="76314300"/>
          <a:ext cx="1666875" cy="990600"/>
        </a:xfrm>
        <a:prstGeom prst="wedgeRoundRectCallout">
          <a:avLst>
            <a:gd name="adj1" fmla="val 106025"/>
            <a:gd name="adj2" fmla="val -154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4</xdr:col>
      <xdr:colOff>1190625</xdr:colOff>
      <xdr:row>498</xdr:row>
      <xdr:rowOff>76200</xdr:rowOff>
    </xdr:from>
    <xdr:to>
      <xdr:col>7</xdr:col>
      <xdr:colOff>219075</xdr:colOff>
      <xdr:row>504</xdr:row>
      <xdr:rowOff>38100</xdr:rowOff>
    </xdr:to>
    <xdr:sp macro="" textlink="">
      <xdr:nvSpPr>
        <xdr:cNvPr id="20" name="角丸四角形吹き出し 19"/>
        <xdr:cNvSpPr/>
      </xdr:nvSpPr>
      <xdr:spPr>
        <a:xfrm>
          <a:off x="4514850" y="92697300"/>
          <a:ext cx="1666875" cy="990600"/>
        </a:xfrm>
        <a:prstGeom prst="wedgeRoundRectCallout">
          <a:avLst>
            <a:gd name="adj1" fmla="val 66025"/>
            <a:gd name="adj2" fmla="val -179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215</xdr:row>
      <xdr:rowOff>0</xdr:rowOff>
    </xdr:from>
    <xdr:to>
      <xdr:col>22</xdr:col>
      <xdr:colOff>438150</xdr:colOff>
      <xdr:row>261</xdr:row>
      <xdr:rowOff>104775</xdr:rowOff>
    </xdr:to>
    <xdr:pic>
      <xdr:nvPicPr>
        <xdr:cNvPr id="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71600" y="437388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285750</xdr:colOff>
      <xdr:row>298</xdr:row>
      <xdr:rowOff>76200</xdr:rowOff>
    </xdr:from>
    <xdr:to>
      <xdr:col>15</xdr:col>
      <xdr:colOff>581025</xdr:colOff>
      <xdr:row>304</xdr:row>
      <xdr:rowOff>38100</xdr:rowOff>
    </xdr:to>
    <xdr:sp macro="" textlink="">
      <xdr:nvSpPr>
        <xdr:cNvPr id="22" name="角丸四角形吹き出し 21"/>
        <xdr:cNvSpPr/>
      </xdr:nvSpPr>
      <xdr:spPr>
        <a:xfrm>
          <a:off x="10363200" y="58045350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8099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457200</xdr:colOff>
      <xdr:row>288</xdr:row>
      <xdr:rowOff>0</xdr:rowOff>
    </xdr:from>
    <xdr:to>
      <xdr:col>16</xdr:col>
      <xdr:colOff>285750</xdr:colOff>
      <xdr:row>290</xdr:row>
      <xdr:rowOff>123825</xdr:rowOff>
    </xdr:to>
    <xdr:sp macro="" textlink="">
      <xdr:nvSpPr>
        <xdr:cNvPr id="23" name="角丸四角形 22"/>
        <xdr:cNvSpPr/>
      </xdr:nvSpPr>
      <xdr:spPr>
        <a:xfrm>
          <a:off x="11220450" y="56254650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409575</xdr:colOff>
      <xdr:row>500</xdr:row>
      <xdr:rowOff>85725</xdr:rowOff>
    </xdr:from>
    <xdr:to>
      <xdr:col>16</xdr:col>
      <xdr:colOff>19050</xdr:colOff>
      <xdr:row>506</xdr:row>
      <xdr:rowOff>47625</xdr:rowOff>
    </xdr:to>
    <xdr:sp macro="" textlink="">
      <xdr:nvSpPr>
        <xdr:cNvPr id="24" name="角丸四角形吹き出し 23"/>
        <xdr:cNvSpPr/>
      </xdr:nvSpPr>
      <xdr:spPr>
        <a:xfrm>
          <a:off x="10487025" y="93049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</a:t>
          </a:r>
          <a:r>
            <a:rPr kumimoji="1" lang="en-US" altLang="ja-JP" sz="1100" b="1">
              <a:solidFill>
                <a:srgbClr val="FF0000"/>
              </a:solidFill>
            </a:rPr>
            <a:t>994C</a:t>
          </a:r>
        </a:p>
        <a:p>
          <a:pPr algn="ctr"/>
          <a:r>
            <a:rPr kumimoji="1" lang="en-US" altLang="ja-JP" sz="1100" b="1">
              <a:solidFill>
                <a:srgbClr val="FF0000"/>
              </a:solidFill>
            </a:rPr>
            <a:t>Someboy broke addr 01fe with 4C!!!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581025</xdr:colOff>
      <xdr:row>490</xdr:row>
      <xdr:rowOff>9525</xdr:rowOff>
    </xdr:from>
    <xdr:to>
      <xdr:col>16</xdr:col>
      <xdr:colOff>409575</xdr:colOff>
      <xdr:row>492</xdr:row>
      <xdr:rowOff>133350</xdr:rowOff>
    </xdr:to>
    <xdr:sp macro="" textlink="">
      <xdr:nvSpPr>
        <xdr:cNvPr id="25" name="角丸四角形 24"/>
        <xdr:cNvSpPr/>
      </xdr:nvSpPr>
      <xdr:spPr>
        <a:xfrm>
          <a:off x="11344275" y="91259025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575</xdr:row>
      <xdr:rowOff>0</xdr:rowOff>
    </xdr:from>
    <xdr:to>
      <xdr:col>22</xdr:col>
      <xdr:colOff>438150</xdr:colOff>
      <xdr:row>621</xdr:row>
      <xdr:rowOff>104775</xdr:rowOff>
    </xdr:to>
    <xdr:pic>
      <xdr:nvPicPr>
        <xdr:cNvPr id="2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371600" y="1058227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76200</xdr:colOff>
      <xdr:row>602</xdr:row>
      <xdr:rowOff>142875</xdr:rowOff>
    </xdr:from>
    <xdr:to>
      <xdr:col>15</xdr:col>
      <xdr:colOff>371475</xdr:colOff>
      <xdr:row>608</xdr:row>
      <xdr:rowOff>104775</xdr:rowOff>
    </xdr:to>
    <xdr:sp macro="" textlink="">
      <xdr:nvSpPr>
        <xdr:cNvPr id="27" name="角丸四角形吹き出し 26"/>
        <xdr:cNvSpPr/>
      </xdr:nvSpPr>
      <xdr:spPr>
        <a:xfrm>
          <a:off x="10153650" y="1105947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This guy just broke the memory!!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632</xdr:row>
      <xdr:rowOff>0</xdr:rowOff>
    </xdr:from>
    <xdr:to>
      <xdr:col>22</xdr:col>
      <xdr:colOff>438150</xdr:colOff>
      <xdr:row>678</xdr:row>
      <xdr:rowOff>104775</xdr:rowOff>
    </xdr:to>
    <xdr:pic>
      <xdr:nvPicPr>
        <xdr:cNvPr id="2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371600" y="1145667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419100</xdr:colOff>
      <xdr:row>659</xdr:row>
      <xdr:rowOff>142875</xdr:rowOff>
    </xdr:from>
    <xdr:to>
      <xdr:col>16</xdr:col>
      <xdr:colOff>28575</xdr:colOff>
      <xdr:row>665</xdr:row>
      <xdr:rowOff>104775</xdr:rowOff>
    </xdr:to>
    <xdr:sp macro="" textlink="">
      <xdr:nvSpPr>
        <xdr:cNvPr id="29" name="角丸四角形吹き出し 28"/>
        <xdr:cNvSpPr/>
      </xdr:nvSpPr>
      <xdr:spPr>
        <a:xfrm>
          <a:off x="10496550" y="119338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</a:t>
          </a:r>
          <a:r>
            <a:rPr kumimoji="1" lang="en-US" altLang="ja-JP" sz="1100" baseline="0"/>
            <a:t> to 8099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692</xdr:row>
      <xdr:rowOff>0</xdr:rowOff>
    </xdr:from>
    <xdr:to>
      <xdr:col>19</xdr:col>
      <xdr:colOff>47625</xdr:colOff>
      <xdr:row>737</xdr:row>
      <xdr:rowOff>0</xdr:rowOff>
    </xdr:to>
    <xdr:pic>
      <xdr:nvPicPr>
        <xdr:cNvPr id="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371600" y="11833860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542925</xdr:colOff>
      <xdr:row>715</xdr:row>
      <xdr:rowOff>66675</xdr:rowOff>
    </xdr:from>
    <xdr:to>
      <xdr:col>13</xdr:col>
      <xdr:colOff>152400</xdr:colOff>
      <xdr:row>721</xdr:row>
      <xdr:rowOff>28575</xdr:rowOff>
    </xdr:to>
    <xdr:sp macro="" textlink="">
      <xdr:nvSpPr>
        <xdr:cNvPr id="33" name="角丸四角形吹き出し 32"/>
        <xdr:cNvSpPr/>
      </xdr:nvSpPr>
      <xdr:spPr>
        <a:xfrm>
          <a:off x="8562975" y="122348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cycle=0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739</xdr:row>
      <xdr:rowOff>0</xdr:rowOff>
    </xdr:from>
    <xdr:to>
      <xdr:col>19</xdr:col>
      <xdr:colOff>47625</xdr:colOff>
      <xdr:row>784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371600" y="12639675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638175</xdr:colOff>
      <xdr:row>762</xdr:row>
      <xdr:rowOff>104775</xdr:rowOff>
    </xdr:from>
    <xdr:to>
      <xdr:col>14</xdr:col>
      <xdr:colOff>247650</xdr:colOff>
      <xdr:row>768</xdr:row>
      <xdr:rowOff>66675</xdr:rowOff>
    </xdr:to>
    <xdr:sp macro="" textlink="">
      <xdr:nvSpPr>
        <xdr:cNvPr id="36" name="角丸四角形吹き出し 35"/>
        <xdr:cNvSpPr/>
      </xdr:nvSpPr>
      <xdr:spPr>
        <a:xfrm>
          <a:off x="9344025" y="1304448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66675</xdr:colOff>
      <xdr:row>602</xdr:row>
      <xdr:rowOff>76200</xdr:rowOff>
    </xdr:from>
    <xdr:to>
      <xdr:col>11</xdr:col>
      <xdr:colOff>361950</xdr:colOff>
      <xdr:row>608</xdr:row>
      <xdr:rowOff>38100</xdr:rowOff>
    </xdr:to>
    <xdr:sp macro="" textlink="">
      <xdr:nvSpPr>
        <xdr:cNvPr id="37" name="角丸四角形吹き出し 36"/>
        <xdr:cNvSpPr/>
      </xdr:nvSpPr>
      <xdr:spPr>
        <a:xfrm>
          <a:off x="7400925" y="10401300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why 994C???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133350</xdr:colOff>
      <xdr:row>659</xdr:row>
      <xdr:rowOff>38100</xdr:rowOff>
    </xdr:from>
    <xdr:to>
      <xdr:col>11</xdr:col>
      <xdr:colOff>428625</xdr:colOff>
      <xdr:row>665</xdr:row>
      <xdr:rowOff>0</xdr:rowOff>
    </xdr:to>
    <xdr:sp macro="" textlink="">
      <xdr:nvSpPr>
        <xdr:cNvPr id="38" name="角丸四角形吹き出し 37"/>
        <xdr:cNvSpPr/>
      </xdr:nvSpPr>
      <xdr:spPr>
        <a:xfrm>
          <a:off x="7467600" y="11374755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 addr.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400050</xdr:colOff>
      <xdr:row>594</xdr:row>
      <xdr:rowOff>133350</xdr:rowOff>
    </xdr:from>
    <xdr:to>
      <xdr:col>10</xdr:col>
      <xdr:colOff>123825</xdr:colOff>
      <xdr:row>604</xdr:row>
      <xdr:rowOff>66675</xdr:rowOff>
    </xdr:to>
    <xdr:cxnSp macro="">
      <xdr:nvCxnSpPr>
        <xdr:cNvPr id="40" name="直線矢印コネクタ 39"/>
        <xdr:cNvCxnSpPr/>
      </xdr:nvCxnSpPr>
      <xdr:spPr>
        <a:xfrm flipH="1" flipV="1">
          <a:off x="7734300" y="102698550"/>
          <a:ext cx="409575" cy="16478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42"/>
  <sheetViews>
    <sheetView zoomScaleNormal="100" workbookViewId="0">
      <selection activeCell="H23" sqref="H23"/>
    </sheetView>
  </sheetViews>
  <sheetFormatPr defaultRowHeight="13.5"/>
  <cols>
    <col min="3" max="3" width="13.5" customWidth="1"/>
    <col min="4" max="4" width="12.125" customWidth="1"/>
    <col min="5" max="5" width="16.62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2</v>
      </c>
    </row>
    <row r="6" spans="1:6">
      <c r="A6" t="s">
        <v>3</v>
      </c>
    </row>
    <row r="7" spans="1:6">
      <c r="A7" t="s">
        <v>4</v>
      </c>
    </row>
    <row r="8" spans="1:6">
      <c r="A8" t="s">
        <v>5</v>
      </c>
      <c r="E8" s="1">
        <v>1000000000</v>
      </c>
      <c r="F8" t="s">
        <v>11</v>
      </c>
    </row>
    <row r="11" spans="1:6">
      <c r="C11" t="s">
        <v>10</v>
      </c>
      <c r="D11" t="s">
        <v>12</v>
      </c>
    </row>
    <row r="12" spans="1:6">
      <c r="B12" t="s">
        <v>6</v>
      </c>
      <c r="C12" s="1">
        <v>50000000</v>
      </c>
      <c r="D12" s="1">
        <f>$E$8/C12</f>
        <v>20</v>
      </c>
    </row>
    <row r="13" spans="1:6">
      <c r="B13" t="s">
        <v>7</v>
      </c>
      <c r="C13" s="2">
        <f>C12/24</f>
        <v>2083333.3333333333</v>
      </c>
      <c r="D13" s="1">
        <f t="shared" ref="D13:D15" si="0">$E$8/C13</f>
        <v>480</v>
      </c>
    </row>
    <row r="14" spans="1:6">
      <c r="B14" t="s">
        <v>8</v>
      </c>
      <c r="C14" s="2">
        <f>C12/8</f>
        <v>6250000</v>
      </c>
      <c r="D14" s="1">
        <f t="shared" si="0"/>
        <v>160</v>
      </c>
    </row>
    <row r="15" spans="1:6">
      <c r="B15" t="s">
        <v>9</v>
      </c>
      <c r="C15" s="2">
        <f>C12/2</f>
        <v>25000000</v>
      </c>
      <c r="D15" s="1">
        <f t="shared" si="0"/>
        <v>40</v>
      </c>
    </row>
    <row r="18" spans="2:10">
      <c r="B18" t="s">
        <v>17</v>
      </c>
    </row>
    <row r="19" spans="2:10">
      <c r="B19" s="4" t="s">
        <v>13</v>
      </c>
      <c r="C19" s="1">
        <f>525 * 800*D15</f>
        <v>16800000</v>
      </c>
      <c r="D19" t="s">
        <v>14</v>
      </c>
    </row>
    <row r="20" spans="2:10">
      <c r="B20" t="s">
        <v>15</v>
      </c>
      <c r="C20" s="1">
        <f>C19*60</f>
        <v>1008000000</v>
      </c>
      <c r="D20" t="s">
        <v>16</v>
      </c>
      <c r="H20" t="s">
        <v>30</v>
      </c>
      <c r="I20" t="s">
        <v>31</v>
      </c>
    </row>
    <row r="21" spans="2:10">
      <c r="H21" t="s">
        <v>32</v>
      </c>
    </row>
    <row r="23" spans="2:10">
      <c r="B23" s="4" t="s">
        <v>18</v>
      </c>
      <c r="C23" s="1">
        <f>525 * 800</f>
        <v>420000</v>
      </c>
      <c r="D23" t="s">
        <v>19</v>
      </c>
      <c r="H23" t="s">
        <v>33</v>
      </c>
      <c r="I23" s="1">
        <f>HEX2DEC(I20)</f>
        <v>172747</v>
      </c>
    </row>
    <row r="24" spans="2:10">
      <c r="B24" s="4" t="s">
        <v>20</v>
      </c>
      <c r="C24" s="1">
        <f>C23/12</f>
        <v>35000</v>
      </c>
      <c r="D24" t="s">
        <v>21</v>
      </c>
      <c r="I24">
        <f>ROUND(I23/C24,1)</f>
        <v>4.9000000000000004</v>
      </c>
      <c r="J24" t="s">
        <v>34</v>
      </c>
    </row>
    <row r="25" spans="2:10">
      <c r="C25" s="1" t="str">
        <f>DEC2HEX(C24)</f>
        <v>88B8</v>
      </c>
    </row>
    <row r="28" spans="2:10">
      <c r="B28" t="s">
        <v>22</v>
      </c>
    </row>
    <row r="29" spans="2:10">
      <c r="B29" s="5" t="s">
        <v>23</v>
      </c>
      <c r="C29" s="1">
        <f>HEX2DEC(B29)</f>
        <v>32747</v>
      </c>
      <c r="D29" t="s">
        <v>24</v>
      </c>
    </row>
    <row r="30" spans="2:10">
      <c r="B30" t="s">
        <v>25</v>
      </c>
      <c r="C30" s="1">
        <f>C29*D13</f>
        <v>15718560</v>
      </c>
      <c r="D30" t="s">
        <v>14</v>
      </c>
    </row>
    <row r="32" spans="2:10">
      <c r="B32" t="s">
        <v>27</v>
      </c>
    </row>
    <row r="33" spans="2:5">
      <c r="C33" s="6">
        <f>C29+$C$24</f>
        <v>67747</v>
      </c>
      <c r="D33" s="1">
        <f>C33*$D$13</f>
        <v>32518560</v>
      </c>
      <c r="E33" t="s">
        <v>14</v>
      </c>
    </row>
    <row r="34" spans="2:5">
      <c r="C34" t="str">
        <f>DEC2HEX(C33)</f>
        <v>108A3</v>
      </c>
      <c r="D34" t="s">
        <v>26</v>
      </c>
    </row>
    <row r="36" spans="2:5">
      <c r="B36" t="s">
        <v>28</v>
      </c>
    </row>
    <row r="37" spans="2:5">
      <c r="C37" s="6">
        <f>C33+$C$24</f>
        <v>102747</v>
      </c>
      <c r="D37" s="1">
        <f>C37*$D$13</f>
        <v>49318560</v>
      </c>
    </row>
    <row r="38" spans="2:5">
      <c r="C38" t="str">
        <f>DEC2HEX(C37)</f>
        <v>1915B</v>
      </c>
      <c r="D38" t="s">
        <v>26</v>
      </c>
    </row>
    <row r="40" spans="2:5">
      <c r="B40" t="str">
        <f>E40&amp;"回目のvblankは"</f>
        <v>8回目のvblankは</v>
      </c>
      <c r="D40" s="4" t="s">
        <v>29</v>
      </c>
      <c r="E40" s="3">
        <v>8</v>
      </c>
    </row>
    <row r="41" spans="2:5">
      <c r="C41" s="6">
        <f>$C$29+$C$24*(E40-1)</f>
        <v>277747</v>
      </c>
      <c r="D41" s="1">
        <f>C41*$D$13</f>
        <v>133318560</v>
      </c>
    </row>
    <row r="42" spans="2:5">
      <c r="C42" t="str">
        <f>DEC2HEX(C41)</f>
        <v>43CF3</v>
      </c>
      <c r="D42" t="s">
        <v>26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690"/>
  <sheetViews>
    <sheetView tabSelected="1" topLeftCell="A572" zoomScaleNormal="100" workbookViewId="0">
      <selection activeCell="X601" sqref="X601"/>
    </sheetView>
  </sheetViews>
  <sheetFormatPr defaultRowHeight="13.5"/>
  <cols>
    <col min="3" max="3" width="13.5" customWidth="1"/>
    <col min="4" max="4" width="12.125" customWidth="1"/>
    <col min="5" max="5" width="16.625" bestFit="1" customWidth="1"/>
  </cols>
  <sheetData>
    <row r="2" spans="1:3">
      <c r="A2" t="s">
        <v>35</v>
      </c>
    </row>
    <row r="3" spans="1:3">
      <c r="A3" t="s">
        <v>36</v>
      </c>
      <c r="C3" t="s">
        <v>38</v>
      </c>
    </row>
    <row r="4" spans="1:3">
      <c r="A4">
        <v>10</v>
      </c>
      <c r="C4" t="s">
        <v>37</v>
      </c>
    </row>
    <row r="56" spans="1:1">
      <c r="A56" t="s">
        <v>53</v>
      </c>
    </row>
    <row r="57" spans="1:1">
      <c r="A57" t="s">
        <v>54</v>
      </c>
    </row>
    <row r="58" spans="1:1">
      <c r="A58" t="s">
        <v>55</v>
      </c>
    </row>
    <row r="59" spans="1:1">
      <c r="A59" t="s">
        <v>56</v>
      </c>
    </row>
    <row r="61" spans="1:1">
      <c r="A61" t="s">
        <v>57</v>
      </c>
    </row>
    <row r="64" spans="1:1">
      <c r="A64" t="s">
        <v>58</v>
      </c>
    </row>
    <row r="65" spans="1:1">
      <c r="A65" t="s">
        <v>59</v>
      </c>
    </row>
    <row r="66" spans="1:1">
      <c r="A66" t="s">
        <v>60</v>
      </c>
    </row>
    <row r="67" spans="1:1">
      <c r="A67" t="s">
        <v>61</v>
      </c>
    </row>
    <row r="68" spans="1:1">
      <c r="A68" t="s">
        <v>62</v>
      </c>
    </row>
    <row r="69" spans="1:1">
      <c r="A69" t="s">
        <v>63</v>
      </c>
    </row>
    <row r="116" spans="3:3">
      <c r="C116" t="s">
        <v>64</v>
      </c>
    </row>
    <row r="117" spans="3:3">
      <c r="C117" t="s">
        <v>65</v>
      </c>
    </row>
    <row r="118" spans="3:3">
      <c r="C118" t="str">
        <f>DEC2HEX(HEX2DEC(C117)-35000)</f>
        <v>44626</v>
      </c>
    </row>
    <row r="150" spans="1:5">
      <c r="A150" t="s">
        <v>53</v>
      </c>
    </row>
    <row r="151" spans="1:5">
      <c r="A151" t="s">
        <v>54</v>
      </c>
    </row>
    <row r="152" spans="1:5">
      <c r="A152" t="s">
        <v>55</v>
      </c>
    </row>
    <row r="153" spans="1:5">
      <c r="A153" t="s">
        <v>56</v>
      </c>
    </row>
    <row r="155" spans="1:5">
      <c r="A155" t="s">
        <v>57</v>
      </c>
    </row>
    <row r="158" spans="1:5">
      <c r="A158" t="s">
        <v>58</v>
      </c>
    </row>
    <row r="159" spans="1:5">
      <c r="A159" t="s">
        <v>59</v>
      </c>
      <c r="E159" s="8" t="s">
        <v>70</v>
      </c>
    </row>
    <row r="160" spans="1:5">
      <c r="A160" t="s">
        <v>60</v>
      </c>
    </row>
    <row r="161" spans="1:3">
      <c r="A161" t="s">
        <v>61</v>
      </c>
    </row>
    <row r="162" spans="1:3">
      <c r="A162" t="s">
        <v>62</v>
      </c>
    </row>
    <row r="163" spans="1:3">
      <c r="A163" t="s">
        <v>63</v>
      </c>
    </row>
    <row r="166" spans="1:3" ht="42">
      <c r="C166" s="7" t="s">
        <v>68</v>
      </c>
    </row>
    <row r="167" spans="1:3">
      <c r="C167" t="s">
        <v>67</v>
      </c>
    </row>
    <row r="270" spans="3:3">
      <c r="C270" t="s">
        <v>66</v>
      </c>
    </row>
    <row r="372" spans="3:3" ht="42">
      <c r="C372" s="7" t="s">
        <v>69</v>
      </c>
    </row>
    <row r="373" spans="3:3">
      <c r="C373" t="s">
        <v>67</v>
      </c>
    </row>
    <row r="472" spans="3:3">
      <c r="C472" t="s">
        <v>66</v>
      </c>
    </row>
    <row r="573" spans="1:1">
      <c r="A573" t="s">
        <v>60</v>
      </c>
    </row>
    <row r="625" spans="1:3">
      <c r="A625" t="s">
        <v>60</v>
      </c>
    </row>
    <row r="632" spans="1:3">
      <c r="C632" t="s">
        <v>71</v>
      </c>
    </row>
    <row r="682" spans="2:2">
      <c r="B682" t="s">
        <v>72</v>
      </c>
    </row>
    <row r="683" spans="2:2">
      <c r="B683" t="s">
        <v>73</v>
      </c>
    </row>
    <row r="684" spans="2:2">
      <c r="B684" t="s">
        <v>74</v>
      </c>
    </row>
    <row r="687" spans="2:2">
      <c r="B687" t="s">
        <v>75</v>
      </c>
    </row>
    <row r="688" spans="2:2">
      <c r="B688" t="s">
        <v>75</v>
      </c>
    </row>
    <row r="689" spans="2:2">
      <c r="B689" t="s">
        <v>75</v>
      </c>
    </row>
    <row r="690" spans="2:2">
      <c r="B690" t="s">
        <v>75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4:B26"/>
  <sheetViews>
    <sheetView workbookViewId="0">
      <selection activeCell="H6" sqref="H6"/>
    </sheetView>
  </sheetViews>
  <sheetFormatPr defaultRowHeight="13.5"/>
  <cols>
    <col min="1" max="1" width="11.5" customWidth="1"/>
  </cols>
  <sheetData>
    <row r="4" spans="1:1">
      <c r="A4" t="s">
        <v>39</v>
      </c>
    </row>
    <row r="5" spans="1:1">
      <c r="A5" t="s">
        <v>40</v>
      </c>
    </row>
    <row r="6" spans="1:1">
      <c r="A6" t="s">
        <v>42</v>
      </c>
    </row>
    <row r="7" spans="1:1">
      <c r="A7" t="s">
        <v>41</v>
      </c>
    </row>
    <row r="9" spans="1:1">
      <c r="A9" t="s">
        <v>43</v>
      </c>
    </row>
    <row r="10" spans="1:1">
      <c r="A10" t="s">
        <v>50</v>
      </c>
    </row>
    <row r="13" spans="1:1">
      <c r="A13" t="s">
        <v>44</v>
      </c>
    </row>
    <row r="14" spans="1:1">
      <c r="A14" t="s">
        <v>45</v>
      </c>
    </row>
    <row r="15" spans="1:1">
      <c r="A15" t="s">
        <v>49</v>
      </c>
    </row>
    <row r="17" spans="1:2">
      <c r="A17" t="s">
        <v>46</v>
      </c>
    </row>
    <row r="18" spans="1:2">
      <c r="A18" t="s">
        <v>47</v>
      </c>
    </row>
    <row r="19" spans="1:2">
      <c r="A19" t="s">
        <v>52</v>
      </c>
    </row>
    <row r="22" spans="1:2">
      <c r="A22" t="s">
        <v>48</v>
      </c>
    </row>
    <row r="23" spans="1:2">
      <c r="A23" t="str">
        <f>DEC2HEX(HEX2DEC(A15)-HEX2DEC(A10))</f>
        <v>7258</v>
      </c>
      <c r="B23" s="1">
        <f>HEX2DEC(A23)</f>
        <v>29272</v>
      </c>
    </row>
    <row r="25" spans="1:2">
      <c r="A25" t="s">
        <v>51</v>
      </c>
    </row>
    <row r="26" spans="1:2">
      <c r="A26" t="str">
        <f>DEC2HEX(HEX2DEC(A19)-HEX2DEC(A15))</f>
        <v>7255</v>
      </c>
      <c r="B26" s="1">
        <f>HEX2DEC(A26)</f>
        <v>29269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clock</vt:lpstr>
      <vt:lpstr>logic analyzer nmi debug</vt:lpstr>
      <vt:lpstr>debug emu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2016-07-18T13:34:21Z</dcterms:modified>
</cp:coreProperties>
</file>