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/>
  </bookViews>
  <sheets>
    <sheet name="clock" sheetId="1" r:id="rId1"/>
    <sheet name="logic analyzer nmi debug" sheetId="4" r:id="rId2"/>
    <sheet name="debug emu" sheetId="2" r:id="rId3"/>
    <sheet name="smb debug" sheetId="3" r:id="rId4"/>
  </sheets>
  <calcPr calcId="125725"/>
</workbook>
</file>

<file path=xl/calcChain.xml><?xml version="1.0" encoding="utf-8"?>
<calcChain xmlns="http://schemas.openxmlformats.org/spreadsheetml/2006/main">
  <c r="D17" i="1"/>
  <c r="C17"/>
  <c r="C118" i="4"/>
  <c r="B26" i="2"/>
  <c r="B23"/>
  <c r="A26"/>
  <c r="A23"/>
  <c r="I25" i="1"/>
  <c r="B42"/>
  <c r="C31"/>
  <c r="C25"/>
  <c r="C26" s="1"/>
  <c r="D13"/>
  <c r="C16"/>
  <c r="D16" s="1"/>
  <c r="C21" s="1"/>
  <c r="C22" s="1"/>
  <c r="C15"/>
  <c r="D15" s="1"/>
  <c r="C14"/>
  <c r="D14" s="1"/>
  <c r="C43" l="1"/>
  <c r="C44" s="1"/>
  <c r="I26"/>
  <c r="C27"/>
  <c r="C35"/>
  <c r="C32"/>
  <c r="C36"/>
  <c r="D43" l="1"/>
  <c r="C39"/>
  <c r="D35"/>
  <c r="C40" l="1"/>
  <c r="D39"/>
</calcChain>
</file>

<file path=xl/sharedStrings.xml><?xml version="1.0" encoding="utf-8"?>
<sst xmlns="http://schemas.openxmlformats.org/spreadsheetml/2006/main" count="158" uniqueCount="106">
  <si>
    <t>---DE1 base clock 50 MHz</t>
  </si>
  <si>
    <t xml:space="preserve">    ---motones sim project uses following clock.</t>
  </si>
  <si>
    <t xml:space="preserve">    --cpu clock = base clock / 24 = 2.08 MHz (480 ns / cycle)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</si>
  <si>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</si>
  <si>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</si>
  <si>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</si>
  <si>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</si>
  <si>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</si>
  <si>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</si>
  <si>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</si>
  <si>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</si>
  <si>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</si>
  <si>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</si>
  <si>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</si>
  <si>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</si>
  <si>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</si>
  <si>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</si>
  <si>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</si>
  <si>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</si>
  <si>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</si>
  <si>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</si>
  <si>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</si>
  <si>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</si>
  <si>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</si>
  <si>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</si>
  <si>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</si>
  <si>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</si>
  <si>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</si>
  <si>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</si>
  <si>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</si>
  <si>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</si>
  <si>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</si>
  <si>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</si>
  <si>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</si>
  <si>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</si>
  <si>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</si>
  <si>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</si>
  <si>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</si>
  <si>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</si>
  <si>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</si>
  <si>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</si>
  <si>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</si>
  <si>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</si>
  <si>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</si>
  <si>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</si>
  <si>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</si>
  <si>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</si>
  <si>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</si>
  <si>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</si>
  <si>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</si>
  <si>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</si>
  <si>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</si>
  <si>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</si>
  <si>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</si>
  <si>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</si>
  <si>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</si>
  <si>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</si>
  <si>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</si>
  <si>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</si>
  <si>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</si>
  <si>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</si>
  <si>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</si>
  <si>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</si>
  <si>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</si>
  <si>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</si>
  <si>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</si>
  <si>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</si>
  <si>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</si>
  <si>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</si>
  <si>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</si>
  <si>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</si>
  <si>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</si>
  <si>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</si>
  <si>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</si>
  <si>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</si>
  <si>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</si>
  <si>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</si>
  <si>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</si>
  <si>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</si>
  <si>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</si>
  <si>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</si>
  <si>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</si>
  <si>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</si>
  <si>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</si>
  <si>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</si>
  <si>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</si>
  <si>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</si>
  <si>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</si>
  <si>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</si>
  <si>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</si>
  <si>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</si>
  <si>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</si>
  <si>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</si>
  <si>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</si>
  <si>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</si>
  <si>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</si>
  <si>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不具合発生</t>
    <rPh sb="0" eb="3">
      <t>フグアイ</t>
    </rPh>
    <rPh sb="3" eb="5">
      <t>ハッセイ</t>
    </rPh>
    <phoneticPr fontId="2"/>
  </si>
  <si>
    <t>2FE4F</t>
    <phoneticPr fontId="2"/>
  </si>
  <si>
    <t>A1CDB</t>
  </si>
  <si>
    <t>99423</t>
  </si>
  <si>
    <t>次の間でおかしくなる</t>
    <rPh sb="0" eb="1">
      <t>ツギ</t>
    </rPh>
    <rPh sb="2" eb="3">
      <t>アイダ</t>
    </rPh>
    <phoneticPr fontId="2"/>
  </si>
  <si>
    <t>&gt;&gt;　9e939</t>
    <phoneticPr fontId="2"/>
  </si>
  <si>
    <t>でおかしくなっている</t>
    <phoneticPr fontId="2"/>
  </si>
  <si>
    <t>正しい場合</t>
    <rPh sb="0" eb="1">
      <t>タダ</t>
    </rPh>
    <rPh sb="3" eb="5">
      <t>バアイ</t>
    </rPh>
    <phoneticPr fontId="2"/>
  </si>
  <si>
    <t>emu ppu clock</t>
    <phoneticPr fontId="2"/>
  </si>
  <si>
    <t xml:space="preserve">    --emu ppu clock = vga clock / 2</t>
    <phoneticPr fontId="2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</si>
</sst>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26</xdr:col>
      <xdr:colOff>457200</xdr:colOff>
      <xdr:row>91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3149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58</xdr:row>
      <xdr:rowOff>152400</xdr:rowOff>
    </xdr:from>
    <xdr:to>
      <xdr:col>15</xdr:col>
      <xdr:colOff>28575</xdr:colOff>
      <xdr:row>64</xdr:row>
      <xdr:rowOff>0</xdr:rowOff>
    </xdr:to>
    <xdr:sp macro="" textlink="">
      <xdr:nvSpPr>
        <xdr:cNvPr id="6" name="角丸四角形吹き出し 5"/>
        <xdr:cNvSpPr/>
      </xdr:nvSpPr>
      <xdr:spPr>
        <a:xfrm>
          <a:off x="8810625" y="10096500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</a:t>
          </a:r>
          <a:r>
            <a:rPr kumimoji="1" lang="ja-JP" altLang="en-US" sz="1100"/>
            <a:t>の戻りがおかしい</a:t>
          </a:r>
          <a:endParaRPr kumimoji="1" lang="en-US" altLang="ja-JP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に戻らないといけない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94</xdr:row>
      <xdr:rowOff>161925</xdr:rowOff>
    </xdr:from>
    <xdr:to>
      <xdr:col>26</xdr:col>
      <xdr:colOff>457200</xdr:colOff>
      <xdr:row>154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278225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628650</xdr:colOff>
      <xdr:row>128</xdr:row>
      <xdr:rowOff>28575</xdr:rowOff>
    </xdr:from>
    <xdr:to>
      <xdr:col>18</xdr:col>
      <xdr:colOff>76200</xdr:colOff>
      <xdr:row>133</xdr:row>
      <xdr:rowOff>47625</xdr:rowOff>
    </xdr:to>
    <xdr:sp macro="" textlink="">
      <xdr:nvSpPr>
        <xdr:cNvPr id="7" name="角丸四角形吹き出し 6"/>
        <xdr:cNvSpPr/>
      </xdr:nvSpPr>
      <xdr:spPr>
        <a:xfrm>
          <a:off x="10915650" y="21974175"/>
          <a:ext cx="1504950" cy="876300"/>
        </a:xfrm>
        <a:prstGeom prst="wedgeRoundRectCallout">
          <a:avLst>
            <a:gd name="adj1" fmla="val 107015"/>
            <a:gd name="adj2" fmla="val -15815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8058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257175</xdr:colOff>
      <xdr:row>160</xdr:row>
      <xdr:rowOff>133350</xdr:rowOff>
    </xdr:from>
    <xdr:to>
      <xdr:col>29</xdr:col>
      <xdr:colOff>28575</xdr:colOff>
      <xdr:row>220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28775" y="275653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523875</xdr:colOff>
      <xdr:row>190</xdr:row>
      <xdr:rowOff>123825</xdr:rowOff>
    </xdr:from>
    <xdr:to>
      <xdr:col>15</xdr:col>
      <xdr:colOff>657225</xdr:colOff>
      <xdr:row>195</xdr:row>
      <xdr:rowOff>142875</xdr:rowOff>
    </xdr:to>
    <xdr:sp macro="" textlink="">
      <xdr:nvSpPr>
        <xdr:cNvPr id="10" name="角丸四角形吹き出し 9"/>
        <xdr:cNvSpPr/>
      </xdr:nvSpPr>
      <xdr:spPr>
        <a:xfrm>
          <a:off x="9439275" y="32699325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44"/>
  <sheetViews>
    <sheetView tabSelected="1" workbookViewId="0">
      <selection activeCell="C17" sqref="C17"/>
    </sheetView>
  </sheetViews>
  <sheetFormatPr defaultRowHeight="13.5"/>
  <cols>
    <col min="2" max="2" width="11.875" customWidth="1"/>
    <col min="3" max="3" width="13.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2</v>
      </c>
    </row>
    <row r="6" spans="1:6">
      <c r="A6" t="s">
        <v>3</v>
      </c>
    </row>
    <row r="7" spans="1:6">
      <c r="A7" t="s">
        <v>4</v>
      </c>
    </row>
    <row r="8" spans="1:6">
      <c r="A8" t="s">
        <v>5</v>
      </c>
      <c r="E8" s="1">
        <v>1000000000</v>
      </c>
      <c r="F8" t="s">
        <v>11</v>
      </c>
    </row>
    <row r="9" spans="1:6">
      <c r="A9" t="s">
        <v>105</v>
      </c>
      <c r="E9" s="1"/>
    </row>
    <row r="12" spans="1:6">
      <c r="C12" t="s">
        <v>10</v>
      </c>
      <c r="D12" t="s">
        <v>12</v>
      </c>
    </row>
    <row r="13" spans="1:6">
      <c r="B13" t="s">
        <v>6</v>
      </c>
      <c r="C13" s="1">
        <v>50000000</v>
      </c>
      <c r="D13" s="1">
        <f>$E$8/C13</f>
        <v>20</v>
      </c>
    </row>
    <row r="14" spans="1:6">
      <c r="B14" t="s">
        <v>7</v>
      </c>
      <c r="C14" s="2">
        <f>C13/24</f>
        <v>2083333.3333333333</v>
      </c>
      <c r="D14" s="1">
        <f t="shared" ref="D14:D17" si="0">$E$8/C14</f>
        <v>480</v>
      </c>
    </row>
    <row r="15" spans="1:6">
      <c r="B15" t="s">
        <v>8</v>
      </c>
      <c r="C15" s="2">
        <f>C13/8</f>
        <v>6250000</v>
      </c>
      <c r="D15" s="1">
        <f t="shared" si="0"/>
        <v>160</v>
      </c>
    </row>
    <row r="16" spans="1:6">
      <c r="B16" t="s">
        <v>9</v>
      </c>
      <c r="C16" s="2">
        <f>C13/2</f>
        <v>25000000</v>
      </c>
      <c r="D16" s="1">
        <f t="shared" si="0"/>
        <v>40</v>
      </c>
    </row>
    <row r="17" spans="2:10">
      <c r="B17" t="s">
        <v>104</v>
      </c>
      <c r="C17" s="2">
        <f>C16/2</f>
        <v>12500000</v>
      </c>
      <c r="D17" s="1">
        <f t="shared" si="0"/>
        <v>80</v>
      </c>
    </row>
    <row r="20" spans="2:10">
      <c r="B20" t="s">
        <v>17</v>
      </c>
    </row>
    <row r="21" spans="2:10">
      <c r="B21" s="4" t="s">
        <v>13</v>
      </c>
      <c r="C21" s="1">
        <f>525 * 800*D16</f>
        <v>16800000</v>
      </c>
      <c r="D21" t="s">
        <v>14</v>
      </c>
    </row>
    <row r="22" spans="2:10">
      <c r="B22" t="s">
        <v>15</v>
      </c>
      <c r="C22" s="1">
        <f>C21*60</f>
        <v>1008000000</v>
      </c>
      <c r="D22" t="s">
        <v>16</v>
      </c>
      <c r="H22" t="s">
        <v>30</v>
      </c>
      <c r="I22" t="s">
        <v>97</v>
      </c>
    </row>
    <row r="23" spans="2:10">
      <c r="H23" t="s">
        <v>31</v>
      </c>
    </row>
    <row r="25" spans="2:10">
      <c r="B25" s="4" t="s">
        <v>18</v>
      </c>
      <c r="C25" s="1">
        <f>525 * 800</f>
        <v>420000</v>
      </c>
      <c r="D25" t="s">
        <v>19</v>
      </c>
      <c r="H25" t="s">
        <v>32</v>
      </c>
      <c r="I25" s="1">
        <f>HEX2DEC(I22)</f>
        <v>196175</v>
      </c>
    </row>
    <row r="26" spans="2:10">
      <c r="B26" s="4" t="s">
        <v>20</v>
      </c>
      <c r="C26" s="1">
        <f>C25/12</f>
        <v>35000</v>
      </c>
      <c r="D26" t="s">
        <v>21</v>
      </c>
      <c r="I26">
        <f>ROUND(I25/C26,1)</f>
        <v>5.6</v>
      </c>
      <c r="J26" t="s">
        <v>33</v>
      </c>
    </row>
    <row r="27" spans="2:10">
      <c r="C27" s="1" t="str">
        <f>DEC2HEX(C26)</f>
        <v>88B8</v>
      </c>
    </row>
    <row r="30" spans="2:10">
      <c r="B30" t="s">
        <v>22</v>
      </c>
    </row>
    <row r="31" spans="2:10">
      <c r="B31" s="5" t="s">
        <v>23</v>
      </c>
      <c r="C31" s="1">
        <f>HEX2DEC(B31)</f>
        <v>32747</v>
      </c>
      <c r="D31" t="s">
        <v>24</v>
      </c>
    </row>
    <row r="32" spans="2:10">
      <c r="B32" t="s">
        <v>25</v>
      </c>
      <c r="C32" s="1">
        <f>C31*D14</f>
        <v>15718560</v>
      </c>
      <c r="D32" t="s">
        <v>14</v>
      </c>
    </row>
    <row r="34" spans="2:5">
      <c r="B34" t="s">
        <v>27</v>
      </c>
    </row>
    <row r="35" spans="2:5">
      <c r="C35" s="6">
        <f>C31+$C$26</f>
        <v>67747</v>
      </c>
      <c r="D35" s="1">
        <f>C35*$D$14</f>
        <v>32518560</v>
      </c>
      <c r="E35" t="s">
        <v>14</v>
      </c>
    </row>
    <row r="36" spans="2:5">
      <c r="C36" t="str">
        <f>DEC2HEX(C35)</f>
        <v>108A3</v>
      </c>
      <c r="D36" t="s">
        <v>26</v>
      </c>
    </row>
    <row r="38" spans="2:5">
      <c r="B38" t="s">
        <v>28</v>
      </c>
    </row>
    <row r="39" spans="2:5">
      <c r="C39" s="6">
        <f>C35+$C$26</f>
        <v>102747</v>
      </c>
      <c r="D39" s="1">
        <f>C39*$D$14</f>
        <v>49318560</v>
      </c>
    </row>
    <row r="40" spans="2:5">
      <c r="C40" t="str">
        <f>DEC2HEX(C39)</f>
        <v>1915B</v>
      </c>
      <c r="D40" t="s">
        <v>26</v>
      </c>
    </row>
    <row r="42" spans="2:5">
      <c r="B42" t="str">
        <f>E42&amp;"回目のvblankは"</f>
        <v>17回目のvblankは</v>
      </c>
      <c r="D42" s="4" t="s">
        <v>29</v>
      </c>
      <c r="E42" s="3">
        <v>17</v>
      </c>
    </row>
    <row r="43" spans="2:5">
      <c r="C43" s="6">
        <f>$C$31+$C$26*(E42-1)</f>
        <v>592747</v>
      </c>
      <c r="D43" s="1">
        <f>C43*$D$14</f>
        <v>284518560</v>
      </c>
    </row>
    <row r="44" spans="2:5">
      <c r="C44" t="str">
        <f>DEC2HEX(C43)</f>
        <v>90B6B</v>
      </c>
      <c r="D44" t="s">
        <v>26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690"/>
  <sheetViews>
    <sheetView workbookViewId="0"/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2" spans="1:3">
      <c r="A2" t="s">
        <v>34</v>
      </c>
    </row>
    <row r="3" spans="1:3">
      <c r="A3" t="s">
        <v>35</v>
      </c>
      <c r="C3" t="s">
        <v>37</v>
      </c>
    </row>
    <row r="4" spans="1:3">
      <c r="A4">
        <v>10</v>
      </c>
      <c r="C4" t="s">
        <v>36</v>
      </c>
    </row>
    <row r="56" spans="1:1">
      <c r="A56" t="s">
        <v>52</v>
      </c>
    </row>
    <row r="57" spans="1:1">
      <c r="A57" t="s">
        <v>53</v>
      </c>
    </row>
    <row r="58" spans="1:1">
      <c r="A58" t="s">
        <v>54</v>
      </c>
    </row>
    <row r="59" spans="1:1">
      <c r="A59" t="s">
        <v>55</v>
      </c>
    </row>
    <row r="61" spans="1:1">
      <c r="A61" t="s">
        <v>56</v>
      </c>
    </row>
    <row r="64" spans="1:1">
      <c r="A64" t="s">
        <v>57</v>
      </c>
    </row>
    <row r="65" spans="1:1">
      <c r="A65" t="s">
        <v>58</v>
      </c>
    </row>
    <row r="66" spans="1:1">
      <c r="A66" t="s">
        <v>59</v>
      </c>
    </row>
    <row r="67" spans="1:1">
      <c r="A67" t="s">
        <v>60</v>
      </c>
    </row>
    <row r="68" spans="1:1">
      <c r="A68" t="s">
        <v>61</v>
      </c>
    </row>
    <row r="69" spans="1:1">
      <c r="A69" t="s">
        <v>62</v>
      </c>
    </row>
    <row r="116" spans="3:3">
      <c r="C116" t="s">
        <v>63</v>
      </c>
    </row>
    <row r="117" spans="3:3">
      <c r="C117" t="s">
        <v>64</v>
      </c>
    </row>
    <row r="118" spans="3:3">
      <c r="C118" t="str">
        <f>DEC2HEX(HEX2DEC(C117)-35000)</f>
        <v>44626</v>
      </c>
    </row>
    <row r="150" spans="1:5">
      <c r="A150" t="s">
        <v>52</v>
      </c>
    </row>
    <row r="151" spans="1:5">
      <c r="A151" t="s">
        <v>53</v>
      </c>
    </row>
    <row r="152" spans="1:5">
      <c r="A152" t="s">
        <v>54</v>
      </c>
    </row>
    <row r="153" spans="1:5">
      <c r="A153" t="s">
        <v>55</v>
      </c>
    </row>
    <row r="155" spans="1:5">
      <c r="A155" t="s">
        <v>56</v>
      </c>
    </row>
    <row r="158" spans="1:5">
      <c r="A158" t="s">
        <v>57</v>
      </c>
    </row>
    <row r="159" spans="1:5">
      <c r="A159" t="s">
        <v>58</v>
      </c>
      <c r="E159" s="8" t="s">
        <v>69</v>
      </c>
    </row>
    <row r="160" spans="1:5">
      <c r="A160" t="s">
        <v>59</v>
      </c>
    </row>
    <row r="161" spans="1:3">
      <c r="A161" t="s">
        <v>60</v>
      </c>
    </row>
    <row r="162" spans="1:3">
      <c r="A162" t="s">
        <v>61</v>
      </c>
    </row>
    <row r="163" spans="1:3">
      <c r="A163" t="s">
        <v>62</v>
      </c>
    </row>
    <row r="166" spans="1:3" ht="42">
      <c r="C166" s="7" t="s">
        <v>67</v>
      </c>
    </row>
    <row r="167" spans="1:3">
      <c r="C167" t="s">
        <v>66</v>
      </c>
    </row>
    <row r="270" spans="3:3">
      <c r="C270" t="s">
        <v>65</v>
      </c>
    </row>
    <row r="372" spans="3:3" ht="42">
      <c r="C372" s="7" t="s">
        <v>68</v>
      </c>
    </row>
    <row r="373" spans="3:3">
      <c r="C373" t="s">
        <v>66</v>
      </c>
    </row>
    <row r="472" spans="3:3">
      <c r="C472" t="s">
        <v>65</v>
      </c>
    </row>
    <row r="573" spans="1:1">
      <c r="A573" t="s">
        <v>59</v>
      </c>
    </row>
    <row r="625" spans="1:3">
      <c r="A625" t="s">
        <v>59</v>
      </c>
    </row>
    <row r="632" spans="1:3">
      <c r="C632" t="s">
        <v>70</v>
      </c>
    </row>
    <row r="682" spans="2:2">
      <c r="B682" t="s">
        <v>71</v>
      </c>
    </row>
    <row r="683" spans="2:2">
      <c r="B683" t="s">
        <v>72</v>
      </c>
    </row>
    <row r="684" spans="2:2">
      <c r="B684" t="s">
        <v>73</v>
      </c>
    </row>
    <row r="687" spans="2:2">
      <c r="B687" t="s">
        <v>74</v>
      </c>
    </row>
    <row r="688" spans="2:2">
      <c r="B688" t="s">
        <v>74</v>
      </c>
    </row>
    <row r="689" spans="2:2">
      <c r="B689" t="s">
        <v>74</v>
      </c>
    </row>
    <row r="690" spans="2:2">
      <c r="B690" t="s">
        <v>74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6"/>
  <sheetViews>
    <sheetView workbookViewId="0"/>
  </sheetViews>
  <sheetFormatPr defaultRowHeight="13.5"/>
  <cols>
    <col min="1" max="1" width="11.5" customWidth="1"/>
  </cols>
  <sheetData>
    <row r="4" spans="1:1">
      <c r="A4" t="s">
        <v>38</v>
      </c>
    </row>
    <row r="5" spans="1:1">
      <c r="A5" t="s">
        <v>39</v>
      </c>
    </row>
    <row r="6" spans="1:1">
      <c r="A6" t="s">
        <v>41</v>
      </c>
    </row>
    <row r="7" spans="1:1">
      <c r="A7" t="s">
        <v>40</v>
      </c>
    </row>
    <row r="9" spans="1:1">
      <c r="A9" t="s">
        <v>42</v>
      </c>
    </row>
    <row r="10" spans="1:1">
      <c r="A10" t="s">
        <v>49</v>
      </c>
    </row>
    <row r="13" spans="1:1">
      <c r="A13" t="s">
        <v>43</v>
      </c>
    </row>
    <row r="14" spans="1:1">
      <c r="A14" t="s">
        <v>44</v>
      </c>
    </row>
    <row r="15" spans="1:1">
      <c r="A15" t="s">
        <v>48</v>
      </c>
    </row>
    <row r="17" spans="1:2">
      <c r="A17" t="s">
        <v>45</v>
      </c>
    </row>
    <row r="18" spans="1:2">
      <c r="A18" t="s">
        <v>46</v>
      </c>
    </row>
    <row r="19" spans="1:2">
      <c r="A19" t="s">
        <v>51</v>
      </c>
    </row>
    <row r="22" spans="1:2">
      <c r="A22" t="s">
        <v>47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50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N158"/>
  <sheetViews>
    <sheetView topLeftCell="A179" workbookViewId="0"/>
  </sheetViews>
  <sheetFormatPr defaultRowHeight="13.5"/>
  <sheetData>
    <row r="3" spans="1:14">
      <c r="A3" t="s">
        <v>75</v>
      </c>
      <c r="F3" t="s">
        <v>84</v>
      </c>
      <c r="K3" t="s">
        <v>90</v>
      </c>
    </row>
    <row r="4" spans="1:14">
      <c r="A4" t="s">
        <v>78</v>
      </c>
      <c r="F4" t="s">
        <v>77</v>
      </c>
      <c r="K4" t="s">
        <v>77</v>
      </c>
    </row>
    <row r="5" spans="1:14">
      <c r="A5" t="s">
        <v>79</v>
      </c>
      <c r="F5" t="s">
        <v>77</v>
      </c>
      <c r="K5" t="s">
        <v>77</v>
      </c>
    </row>
    <row r="6" spans="1:14">
      <c r="A6" t="s">
        <v>80</v>
      </c>
      <c r="F6" t="s">
        <v>77</v>
      </c>
      <c r="K6" t="s">
        <v>77</v>
      </c>
    </row>
    <row r="7" spans="1:14">
      <c r="A7" t="s">
        <v>81</v>
      </c>
      <c r="F7" t="s">
        <v>77</v>
      </c>
      <c r="K7" t="s">
        <v>77</v>
      </c>
    </row>
    <row r="8" spans="1:14">
      <c r="A8" t="s">
        <v>82</v>
      </c>
      <c r="F8" t="s">
        <v>76</v>
      </c>
      <c r="K8" t="s">
        <v>91</v>
      </c>
    </row>
    <row r="9" spans="1:14">
      <c r="A9" t="s">
        <v>83</v>
      </c>
      <c r="F9" t="s">
        <v>76</v>
      </c>
      <c r="K9" t="s">
        <v>92</v>
      </c>
    </row>
    <row r="10" spans="1:14">
      <c r="A10" s="9" t="s">
        <v>76</v>
      </c>
      <c r="B10" s="9"/>
      <c r="C10" s="9"/>
      <c r="D10" s="9"/>
      <c r="F10" t="s">
        <v>76</v>
      </c>
      <c r="K10" t="s">
        <v>93</v>
      </c>
    </row>
    <row r="11" spans="1:14">
      <c r="A11" s="9" t="s">
        <v>76</v>
      </c>
      <c r="B11" s="9"/>
      <c r="C11" s="9"/>
      <c r="D11" s="9"/>
      <c r="F11" s="9" t="s">
        <v>85</v>
      </c>
      <c r="G11" s="9"/>
      <c r="H11" s="9"/>
      <c r="I11" s="9"/>
      <c r="K11" t="s">
        <v>94</v>
      </c>
    </row>
    <row r="12" spans="1:14">
      <c r="A12" s="9" t="s">
        <v>76</v>
      </c>
      <c r="B12" s="9"/>
      <c r="C12" s="9"/>
      <c r="D12" s="9"/>
      <c r="F12" t="s">
        <v>86</v>
      </c>
      <c r="K12" s="9" t="s">
        <v>95</v>
      </c>
      <c r="L12" s="9"/>
      <c r="M12" s="9"/>
      <c r="N12" s="9"/>
    </row>
    <row r="13" spans="1:14">
      <c r="A13" t="s">
        <v>76</v>
      </c>
      <c r="F13" t="s">
        <v>87</v>
      </c>
      <c r="K13" t="s">
        <v>76</v>
      </c>
    </row>
    <row r="14" spans="1:14">
      <c r="A14" t="s">
        <v>76</v>
      </c>
      <c r="F14" t="s">
        <v>88</v>
      </c>
      <c r="K14" t="s">
        <v>76</v>
      </c>
    </row>
    <row r="15" spans="1:14">
      <c r="A15" t="s">
        <v>77</v>
      </c>
      <c r="F15" t="s">
        <v>89</v>
      </c>
      <c r="K15" t="s">
        <v>76</v>
      </c>
    </row>
    <row r="16" spans="1:14">
      <c r="A16" t="s">
        <v>77</v>
      </c>
      <c r="F16" t="s">
        <v>77</v>
      </c>
      <c r="K16" t="s">
        <v>76</v>
      </c>
    </row>
    <row r="17" spans="1:11">
      <c r="A17" t="s">
        <v>77</v>
      </c>
      <c r="F17" t="s">
        <v>77</v>
      </c>
      <c r="K17" t="s">
        <v>77</v>
      </c>
    </row>
    <row r="18" spans="1:11">
      <c r="A18" t="s">
        <v>77</v>
      </c>
      <c r="F18" t="s">
        <v>77</v>
      </c>
      <c r="K18" t="s">
        <v>77</v>
      </c>
    </row>
    <row r="19" spans="1:11">
      <c r="A19" t="s">
        <v>77</v>
      </c>
      <c r="K19" t="s">
        <v>77</v>
      </c>
    </row>
    <row r="20" spans="1:11">
      <c r="K20" t="s">
        <v>77</v>
      </c>
    </row>
    <row r="24" spans="1:11">
      <c r="A24" t="s">
        <v>96</v>
      </c>
    </row>
    <row r="28" spans="1:11">
      <c r="B28" t="s">
        <v>100</v>
      </c>
      <c r="D28" t="s">
        <v>99</v>
      </c>
    </row>
    <row r="29" spans="1:11">
      <c r="D29" t="s">
        <v>98</v>
      </c>
      <c r="F29" t="s">
        <v>101</v>
      </c>
      <c r="G29" t="s">
        <v>102</v>
      </c>
    </row>
    <row r="158" spans="1:1">
      <c r="A158" t="s">
        <v>103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clock</vt:lpstr>
      <vt:lpstr>logic analyzer nmi debug</vt:lpstr>
      <vt:lpstr>debug emu</vt:lpstr>
      <vt:lpstr>smb debug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2016-08-06T03:29:48Z</dcterms:modified>
</cp:coreProperties>
</file>