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 activeTab="1"/>
  </bookViews>
  <sheets>
    <sheet name="clock" sheetId="1" r:id="rId1"/>
    <sheet name="clock diiagram" sheetId="5" r:id="rId2"/>
    <sheet name="logic analyzer nmi debug" sheetId="4" r:id="rId3"/>
    <sheet name="debug emu" sheetId="2" r:id="rId4"/>
    <sheet name="smb debug" sheetId="3" r:id="rId5"/>
  </sheets>
  <calcPr calcId="125725"/>
</workbook>
</file>

<file path=xl/calcChain.xml><?xml version="1.0" encoding="utf-8"?>
<calcChain xmlns="http://schemas.openxmlformats.org/spreadsheetml/2006/main">
  <c r="BI6" i="5"/>
  <c r="BD9"/>
  <c r="BD8"/>
  <c r="BD7"/>
  <c r="BD6"/>
  <c r="BD5"/>
  <c r="BC9"/>
  <c r="BC8"/>
  <c r="BC7"/>
  <c r="BC6"/>
  <c r="C17" i="1"/>
  <c r="D17" s="1"/>
  <c r="C15"/>
  <c r="C118" i="4"/>
  <c r="B26" i="2"/>
  <c r="B23"/>
  <c r="A26"/>
  <c r="A23"/>
  <c r="I25" i="1"/>
  <c r="B42"/>
  <c r="C31"/>
  <c r="C25"/>
  <c r="C26" s="1"/>
  <c r="D13"/>
  <c r="C16"/>
  <c r="D16" s="1"/>
  <c r="C21" s="1"/>
  <c r="C22" s="1"/>
  <c r="D15"/>
  <c r="C14"/>
  <c r="D14" s="1"/>
  <c r="C43" l="1"/>
  <c r="C44" s="1"/>
  <c r="I26"/>
  <c r="C27"/>
  <c r="C35"/>
  <c r="C32"/>
  <c r="C36"/>
  <c r="D43" l="1"/>
  <c r="C39"/>
  <c r="D35"/>
  <c r="C40" l="1"/>
  <c r="D39"/>
</calcChain>
</file>

<file path=xl/sharedStrings.xml><?xml version="1.0" encoding="utf-8"?>
<sst xmlns="http://schemas.openxmlformats.org/spreadsheetml/2006/main" count="170" uniqueCount="116">
  <si>
    <t>---DE1 base clock 50 MHz</t>
  </si>
  <si>
    <t xml:space="preserve">    ---motones sim project uses following clock.</t>
  </si>
  <si>
    <t xml:space="preserve">    --cpu clock = base clock / 24 = 2.08 MHz (480 ns / cycle)</t>
  </si>
  <si>
    <t xml:space="preserve">    --ppu clock = base clock / 8</t>
  </si>
  <si>
    <t xml:space="preserve">    --vga clock = base clock / 2</t>
  </si>
  <si>
    <t xml:space="preserve">    --mem clock = base clock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</si>
  <si>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</si>
  <si>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</si>
  <si>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</si>
  <si>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</si>
  <si>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</si>
  <si>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</si>
  <si>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</si>
  <si>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</si>
  <si>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</si>
  <si>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</si>
  <si>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</si>
  <si>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</si>
  <si>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</si>
  <si>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</si>
  <si>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&gt;&gt; in cpu clock</t>
    <phoneticPr fontId="2"/>
  </si>
  <si>
    <t>clocks</t>
    <phoneticPr fontId="2"/>
  </si>
  <si>
    <t>1回目のvblankが</t>
    <rPh sb="1" eb="3">
      <t>カイメ</t>
    </rPh>
    <phoneticPr fontId="2"/>
  </si>
  <si>
    <t>7FEB</t>
    <phoneticPr fontId="2"/>
  </si>
  <si>
    <t>clock</t>
    <phoneticPr fontId="2"/>
  </si>
  <si>
    <t>&gt;&gt;</t>
    <phoneticPr fontId="2"/>
  </si>
  <si>
    <t>clockになるはず</t>
    <phoneticPr fontId="2"/>
  </si>
  <si>
    <t>2回目のvblankは</t>
    <rPh sb="1" eb="3">
      <t>カイメ</t>
    </rPh>
    <phoneticPr fontId="2"/>
  </si>
  <si>
    <t>3回目のvblankは</t>
    <rPh sb="1" eb="3">
      <t>カイメ</t>
    </rPh>
    <phoneticPr fontId="2"/>
  </si>
  <si>
    <t>n=</t>
    <phoneticPr fontId="2"/>
  </si>
  <si>
    <t>cpu clock=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</si>
  <si>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</si>
  <si>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</si>
  <si>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</si>
  <si>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9 ~ 10の間で何かがおかしくなってる！！</t>
    <rPh sb="7" eb="8">
      <t>アイダ</t>
    </rPh>
    <rPh sb="9" eb="10">
      <t>ナニ</t>
    </rPh>
    <phoneticPr fontId="2"/>
  </si>
  <si>
    <t>cpu clock=9</t>
    <phoneticPr fontId="2"/>
  </si>
  <si>
    <t>54E63</t>
  </si>
  <si>
    <t>4C5AB</t>
  </si>
  <si>
    <t>NMI 割り込み</t>
    <rPh sb="4" eb="5">
      <t>ワ</t>
    </rPh>
    <rPh sb="6" eb="7">
      <t>コ</t>
    </rPh>
    <phoneticPr fontId="2"/>
  </si>
  <si>
    <t>000000000000669b 837f: 20 89 83    JSR   $8389</t>
  </si>
  <si>
    <t>が割り込みベクター</t>
  </si>
  <si>
    <t xml:space="preserve">837f: </t>
    <phoneticPr fontId="2"/>
  </si>
  <si>
    <t>1回目割り込みのCPUクロック</t>
    <rPh sb="1" eb="3">
      <t>カイメ</t>
    </rPh>
    <rPh sb="3" eb="4">
      <t>ワ</t>
    </rPh>
    <rPh sb="5" eb="6">
      <t>コ</t>
    </rPh>
    <phoneticPr fontId="2"/>
  </si>
  <si>
    <t>2回目</t>
    <rPh sb="1" eb="3">
      <t>カイメ</t>
    </rPh>
    <phoneticPr fontId="2"/>
  </si>
  <si>
    <t>000000000000d8f3 837f: 20 89 83    JSR   $8389</t>
  </si>
  <si>
    <t>3回目</t>
    <rPh sb="1" eb="3">
      <t>カイメ</t>
    </rPh>
    <phoneticPr fontId="2"/>
  </si>
  <si>
    <t>0000000000014b48 837f: 20 89 83    JSR   $8389</t>
  </si>
  <si>
    <t>１～２の間のクロック数</t>
    <rPh sb="4" eb="5">
      <t>アイダ</t>
    </rPh>
    <rPh sb="10" eb="11">
      <t>スウ</t>
    </rPh>
    <phoneticPr fontId="2"/>
  </si>
  <si>
    <t>d8f3</t>
    <phoneticPr fontId="2"/>
  </si>
  <si>
    <t>669b</t>
    <phoneticPr fontId="2"/>
  </si>
  <si>
    <t>2～3の間のクロック数</t>
    <rPh sb="4" eb="5">
      <t>アイダ</t>
    </rPh>
    <rPh sb="10" eb="11">
      <t>スウ</t>
    </rPh>
    <phoneticPr fontId="2"/>
  </si>
  <si>
    <t>14b48</t>
    <phoneticPr fontId="2"/>
  </si>
  <si>
    <t xml:space="preserve">000000000003ffb2 8376: c8          INY   </t>
  </si>
  <si>
    <t>000000000003ffb4 8377: d0 f1       BNE   #-15</t>
  </si>
  <si>
    <t>000000000003ffb6 8379: a9 02       LDA   #$02</t>
  </si>
  <si>
    <t>000000000003ffb8 837b: 8d 14 40    STA   $4014</t>
  </si>
  <si>
    <t>＜＜DMAこのあとおかしい！</t>
  </si>
  <si>
    <t xml:space="preserve">000000000003ffbc 837e: 60          RTS   </t>
  </si>
  <si>
    <t xml:space="preserve">000000000003ffc2 8388: 40          RTI   </t>
  </si>
  <si>
    <t>000000000003ffc8 8099: 4c 99 80    JMP   $8099</t>
  </si>
  <si>
    <t>000000000003ffcb 8099: 4c 99 80    JMP   $8099</t>
  </si>
  <si>
    <t>000000000003ffce 8099: 4c 99 80    JMP   $8099</t>
  </si>
  <si>
    <t>000000000003ffd1 8099: 4c 99 80    JMP   $8099</t>
  </si>
  <si>
    <t>4CEDEの1周期前のDMAは</t>
    <rPh sb="7" eb="9">
      <t>シュウキ</t>
    </rPh>
    <rPh sb="9" eb="10">
      <t>マエ</t>
    </rPh>
    <phoneticPr fontId="2"/>
  </si>
  <si>
    <t>4cede</t>
    <phoneticPr fontId="2"/>
  </si>
  <si>
    <t>DMA終了部</t>
    <rPh sb="3" eb="5">
      <t>シュウリョウ</t>
    </rPh>
    <rPh sb="5" eb="6">
      <t>ブ</t>
    </rPh>
    <phoneticPr fontId="2"/>
  </si>
  <si>
    <t>DMA 開始部</t>
    <rPh sb="4" eb="6">
      <t>カイシ</t>
    </rPh>
    <rPh sb="6" eb="7">
      <t>ブ</t>
    </rPh>
    <phoneticPr fontId="2"/>
  </si>
  <si>
    <t>正常パターン</t>
    <rPh sb="0" eb="2">
      <t>セイジョウ</t>
    </rPh>
    <phoneticPr fontId="2"/>
  </si>
  <si>
    <t>異常パターン</t>
    <rPh sb="0" eb="2">
      <t>イジョウ</t>
    </rPh>
    <phoneticPr fontId="2"/>
  </si>
  <si>
    <t>&lt;&lt;RTIのstackが破壊されてる</t>
    <rPh sb="12" eb="14">
      <t>ハカイ</t>
    </rPh>
    <phoneticPr fontId="2"/>
  </si>
  <si>
    <t>normally like this…</t>
    <phoneticPr fontId="2"/>
  </si>
  <si>
    <t>8057: a9 80       LDA   #$80</t>
  </si>
  <si>
    <t>8059: 8d 00 20    STA   $2000</t>
  </si>
  <si>
    <t>805c: 8d 04 03    STA   $0304</t>
  </si>
  <si>
    <t>805f: 4c 5f 80    JMP   $805f</t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</si>
  <si>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</si>
  <si>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</si>
  <si>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</si>
  <si>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</si>
  <si>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</si>
  <si>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</si>
  <si>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</si>
  <si>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</si>
  <si>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</si>
  <si>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</si>
  <si>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</si>
  <si>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</si>
  <si>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</si>
  <si>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</si>
  <si>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</si>
  <si>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</si>
  <si>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</si>
  <si>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</si>
  <si>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</si>
  <si>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</si>
  <si>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</si>
  <si>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不具合発生</t>
    <rPh sb="0" eb="3">
      <t>フグアイ</t>
    </rPh>
    <rPh sb="3" eb="5">
      <t>ハッセイ</t>
    </rPh>
    <phoneticPr fontId="2"/>
  </si>
  <si>
    <t>2FE4F</t>
    <phoneticPr fontId="2"/>
  </si>
  <si>
    <t>A1CDB</t>
  </si>
  <si>
    <t>99423</t>
  </si>
  <si>
    <t>次の間でおかしくなる</t>
    <rPh sb="0" eb="1">
      <t>ツギ</t>
    </rPh>
    <rPh sb="2" eb="3">
      <t>アイダ</t>
    </rPh>
    <phoneticPr fontId="2"/>
  </si>
  <si>
    <t>&gt;&gt;　9e939</t>
    <phoneticPr fontId="2"/>
  </si>
  <si>
    <t>でおかしくなっている</t>
    <phoneticPr fontId="2"/>
  </si>
  <si>
    <t>正しい場合</t>
    <rPh sb="0" eb="1">
      <t>タダ</t>
    </rPh>
    <rPh sb="3" eb="5">
      <t>バアイ</t>
    </rPh>
    <phoneticPr fontId="2"/>
  </si>
  <si>
    <t>emu ppu clock</t>
    <phoneticPr fontId="2"/>
  </si>
  <si>
    <t xml:space="preserve">    --emu ppu clock = base clock / 4</t>
    <phoneticPr fontId="2"/>
  </si>
  <si>
    <t>CPU</t>
    <phoneticPr fontId="2"/>
  </si>
  <si>
    <t>PPU</t>
    <phoneticPr fontId="2"/>
  </si>
  <si>
    <t>VGA</t>
    <phoneticPr fontId="2"/>
  </si>
  <si>
    <t>frequency</t>
  </si>
  <si>
    <t>clock cycle (ns)</t>
  </si>
  <si>
    <t>base clock</t>
  </si>
  <si>
    <t>cpu clock</t>
  </si>
  <si>
    <t>ppu clock</t>
  </si>
  <si>
    <t>vga clock</t>
  </si>
  <si>
    <t>emu ppu clock</t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</si>
</sst>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36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0</xdr:rowOff>
    </xdr:from>
    <xdr:to>
      <xdr:col>52</xdr:col>
      <xdr:colOff>0</xdr:colOff>
      <xdr:row>16</xdr:row>
      <xdr:rowOff>0</xdr:rowOff>
    </xdr:to>
    <xdr:grpSp>
      <xdr:nvGrpSpPr>
        <xdr:cNvPr id="20" name="グループ化 19"/>
        <xdr:cNvGrpSpPr/>
      </xdr:nvGrpSpPr>
      <xdr:grpSpPr>
        <a:xfrm flipV="1">
          <a:off x="876300" y="2057400"/>
          <a:ext cx="10515600" cy="685800"/>
          <a:chOff x="876300" y="2743200"/>
          <a:chExt cx="5257800" cy="685800"/>
        </a:xfrm>
      </xdr:grpSpPr>
      <xdr:cxnSp macro="">
        <xdr:nvCxnSpPr>
          <xdr:cNvPr id="5" name="直線コネクタ 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直線コネクタ 6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直線コネクタ 7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直線コネクタ 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コネクタ 1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</xdr:colOff>
      <xdr:row>4</xdr:row>
      <xdr:rowOff>0</xdr:rowOff>
    </xdr:from>
    <xdr:to>
      <xdr:col>6</xdr:col>
      <xdr:colOff>1</xdr:colOff>
      <xdr:row>8</xdr:row>
      <xdr:rowOff>0</xdr:rowOff>
    </xdr:to>
    <xdr:grpSp>
      <xdr:nvGrpSpPr>
        <xdr:cNvPr id="32" name="グループ化 31"/>
        <xdr:cNvGrpSpPr/>
      </xdr:nvGrpSpPr>
      <xdr:grpSpPr>
        <a:xfrm flipV="1">
          <a:off x="876301" y="685800"/>
          <a:ext cx="438150" cy="685800"/>
          <a:chOff x="876300" y="2743200"/>
          <a:chExt cx="5257800" cy="685800"/>
        </a:xfrm>
      </xdr:grpSpPr>
      <xdr:cxnSp macro="">
        <xdr:nvCxnSpPr>
          <xdr:cNvPr id="33" name="直線コネクタ 3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直線コネクタ 3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直線コネクタ 3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直線コネクタ 3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直線コネクタ 3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21</xdr:row>
      <xdr:rowOff>0</xdr:rowOff>
    </xdr:from>
    <xdr:to>
      <xdr:col>20</xdr:col>
      <xdr:colOff>0</xdr:colOff>
      <xdr:row>25</xdr:row>
      <xdr:rowOff>0</xdr:rowOff>
    </xdr:to>
    <xdr:grpSp>
      <xdr:nvGrpSpPr>
        <xdr:cNvPr id="38" name="グループ化 37"/>
        <xdr:cNvGrpSpPr/>
      </xdr:nvGrpSpPr>
      <xdr:grpSpPr>
        <a:xfrm flipV="1">
          <a:off x="876300" y="3600450"/>
          <a:ext cx="3505200" cy="685800"/>
          <a:chOff x="876300" y="2743200"/>
          <a:chExt cx="5257800" cy="685800"/>
        </a:xfrm>
      </xdr:grpSpPr>
      <xdr:cxnSp macro="">
        <xdr:nvCxnSpPr>
          <xdr:cNvPr id="39" name="直線コネクタ 3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直線コネクタ 3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1" name="直線コネクタ 4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2" name="直線コネクタ 4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3" name="直線コネクタ 4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0</xdr:colOff>
      <xdr:row>8</xdr:row>
      <xdr:rowOff>0</xdr:rowOff>
    </xdr:to>
    <xdr:grpSp>
      <xdr:nvGrpSpPr>
        <xdr:cNvPr id="44" name="グループ化 43"/>
        <xdr:cNvGrpSpPr/>
      </xdr:nvGrpSpPr>
      <xdr:grpSpPr>
        <a:xfrm flipV="1">
          <a:off x="1314450" y="685800"/>
          <a:ext cx="438150" cy="685800"/>
          <a:chOff x="876300" y="2743200"/>
          <a:chExt cx="5257800" cy="685800"/>
        </a:xfrm>
      </xdr:grpSpPr>
      <xdr:cxnSp macro="">
        <xdr:nvCxnSpPr>
          <xdr:cNvPr id="45" name="直線コネクタ 4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6" name="直線コネクタ 4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7" name="直線コネクタ 4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8" name="直線コネクタ 4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9" name="直線コネクタ 4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4</xdr:row>
      <xdr:rowOff>0</xdr:rowOff>
    </xdr:from>
    <xdr:to>
      <xdr:col>10</xdr:col>
      <xdr:colOff>0</xdr:colOff>
      <xdr:row>8</xdr:row>
      <xdr:rowOff>0</xdr:rowOff>
    </xdr:to>
    <xdr:grpSp>
      <xdr:nvGrpSpPr>
        <xdr:cNvPr id="50" name="グループ化 49"/>
        <xdr:cNvGrpSpPr/>
      </xdr:nvGrpSpPr>
      <xdr:grpSpPr>
        <a:xfrm flipV="1">
          <a:off x="1752600" y="685800"/>
          <a:ext cx="438150" cy="685800"/>
          <a:chOff x="876300" y="2743200"/>
          <a:chExt cx="5257800" cy="685800"/>
        </a:xfrm>
      </xdr:grpSpPr>
      <xdr:cxnSp macro="">
        <xdr:nvCxnSpPr>
          <xdr:cNvPr id="51" name="直線コネクタ 5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直線コネクタ 5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3" name="直線コネクタ 5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直線コネクタ 5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5" name="直線コネクタ 5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4</xdr:row>
      <xdr:rowOff>0</xdr:rowOff>
    </xdr:from>
    <xdr:to>
      <xdr:col>12</xdr:col>
      <xdr:colOff>0</xdr:colOff>
      <xdr:row>8</xdr:row>
      <xdr:rowOff>0</xdr:rowOff>
    </xdr:to>
    <xdr:grpSp>
      <xdr:nvGrpSpPr>
        <xdr:cNvPr id="56" name="グループ化 55"/>
        <xdr:cNvGrpSpPr/>
      </xdr:nvGrpSpPr>
      <xdr:grpSpPr>
        <a:xfrm flipV="1">
          <a:off x="2190750" y="685800"/>
          <a:ext cx="438150" cy="685800"/>
          <a:chOff x="876300" y="2743200"/>
          <a:chExt cx="5257800" cy="685800"/>
        </a:xfrm>
      </xdr:grpSpPr>
      <xdr:cxnSp macro="">
        <xdr:nvCxnSpPr>
          <xdr:cNvPr id="57" name="直線コネクタ 5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8" name="直線コネクタ 5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9" name="直線コネクタ 5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0" name="直線コネクタ 5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1" name="直線コネクタ 6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4</xdr:row>
      <xdr:rowOff>0</xdr:rowOff>
    </xdr:from>
    <xdr:to>
      <xdr:col>14</xdr:col>
      <xdr:colOff>0</xdr:colOff>
      <xdr:row>8</xdr:row>
      <xdr:rowOff>0</xdr:rowOff>
    </xdr:to>
    <xdr:grpSp>
      <xdr:nvGrpSpPr>
        <xdr:cNvPr id="62" name="グループ化 61"/>
        <xdr:cNvGrpSpPr/>
      </xdr:nvGrpSpPr>
      <xdr:grpSpPr>
        <a:xfrm flipV="1">
          <a:off x="2628900" y="685800"/>
          <a:ext cx="438150" cy="685800"/>
          <a:chOff x="876300" y="2743200"/>
          <a:chExt cx="5257800" cy="685800"/>
        </a:xfrm>
      </xdr:grpSpPr>
      <xdr:cxnSp macro="">
        <xdr:nvCxnSpPr>
          <xdr:cNvPr id="63" name="直線コネクタ 6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4" name="直線コネクタ 6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5" name="直線コネクタ 6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6" name="直線コネクタ 6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7" name="直線コネクタ 6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4</xdr:row>
      <xdr:rowOff>0</xdr:rowOff>
    </xdr:from>
    <xdr:to>
      <xdr:col>16</xdr:col>
      <xdr:colOff>0</xdr:colOff>
      <xdr:row>8</xdr:row>
      <xdr:rowOff>0</xdr:rowOff>
    </xdr:to>
    <xdr:grpSp>
      <xdr:nvGrpSpPr>
        <xdr:cNvPr id="74" name="グループ化 73"/>
        <xdr:cNvGrpSpPr/>
      </xdr:nvGrpSpPr>
      <xdr:grpSpPr>
        <a:xfrm flipV="1">
          <a:off x="3067050" y="685800"/>
          <a:ext cx="438150" cy="685800"/>
          <a:chOff x="876300" y="2743200"/>
          <a:chExt cx="5257800" cy="685800"/>
        </a:xfrm>
      </xdr:grpSpPr>
      <xdr:cxnSp macro="">
        <xdr:nvCxnSpPr>
          <xdr:cNvPr id="75" name="直線コネクタ 7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6" name="直線コネクタ 7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7" name="直線コネクタ 7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8" name="直線コネクタ 7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9" name="直線コネクタ 7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219074</xdr:colOff>
      <xdr:row>4</xdr:row>
      <xdr:rowOff>0</xdr:rowOff>
    </xdr:from>
    <xdr:to>
      <xdr:col>17</xdr:col>
      <xdr:colOff>219074</xdr:colOff>
      <xdr:row>8</xdr:row>
      <xdr:rowOff>0</xdr:rowOff>
    </xdr:to>
    <xdr:grpSp>
      <xdr:nvGrpSpPr>
        <xdr:cNvPr id="80" name="グループ化 79"/>
        <xdr:cNvGrpSpPr/>
      </xdr:nvGrpSpPr>
      <xdr:grpSpPr>
        <a:xfrm flipV="1">
          <a:off x="3505199" y="685800"/>
          <a:ext cx="438150" cy="685800"/>
          <a:chOff x="876300" y="2743200"/>
          <a:chExt cx="5257800" cy="685800"/>
        </a:xfrm>
      </xdr:grpSpPr>
      <xdr:cxnSp macro="">
        <xdr:nvCxnSpPr>
          <xdr:cNvPr id="81" name="直線コネクタ 8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2" name="直線コネクタ 8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3" name="直線コネクタ 8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4" name="直線コネクタ 8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5" name="直線コネクタ 8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219074</xdr:colOff>
      <xdr:row>4</xdr:row>
      <xdr:rowOff>0</xdr:rowOff>
    </xdr:from>
    <xdr:to>
      <xdr:col>19</xdr:col>
      <xdr:colOff>219074</xdr:colOff>
      <xdr:row>8</xdr:row>
      <xdr:rowOff>0</xdr:rowOff>
    </xdr:to>
    <xdr:grpSp>
      <xdr:nvGrpSpPr>
        <xdr:cNvPr id="86" name="グループ化 85"/>
        <xdr:cNvGrpSpPr/>
      </xdr:nvGrpSpPr>
      <xdr:grpSpPr>
        <a:xfrm flipV="1">
          <a:off x="3943349" y="685800"/>
          <a:ext cx="438150" cy="685800"/>
          <a:chOff x="876300" y="2743200"/>
          <a:chExt cx="5257800" cy="685800"/>
        </a:xfrm>
      </xdr:grpSpPr>
      <xdr:cxnSp macro="">
        <xdr:nvCxnSpPr>
          <xdr:cNvPr id="87" name="直線コネクタ 8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8" name="直線コネクタ 8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9" name="直線コネクタ 8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直線コネクタ 8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1" name="直線コネクタ 9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219074</xdr:colOff>
      <xdr:row>4</xdr:row>
      <xdr:rowOff>0</xdr:rowOff>
    </xdr:from>
    <xdr:to>
      <xdr:col>21</xdr:col>
      <xdr:colOff>219074</xdr:colOff>
      <xdr:row>8</xdr:row>
      <xdr:rowOff>0</xdr:rowOff>
    </xdr:to>
    <xdr:grpSp>
      <xdr:nvGrpSpPr>
        <xdr:cNvPr id="92" name="グループ化 91"/>
        <xdr:cNvGrpSpPr/>
      </xdr:nvGrpSpPr>
      <xdr:grpSpPr>
        <a:xfrm flipV="1">
          <a:off x="4381499" y="685800"/>
          <a:ext cx="438150" cy="685800"/>
          <a:chOff x="876300" y="2743200"/>
          <a:chExt cx="5257800" cy="685800"/>
        </a:xfrm>
      </xdr:grpSpPr>
      <xdr:cxnSp macro="">
        <xdr:nvCxnSpPr>
          <xdr:cNvPr id="93" name="直線コネクタ 9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4" name="直線コネクタ 9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直線コネクタ 9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6" name="直線コネクタ 9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7" name="直線コネクタ 9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219074</xdr:colOff>
      <xdr:row>4</xdr:row>
      <xdr:rowOff>0</xdr:rowOff>
    </xdr:from>
    <xdr:to>
      <xdr:col>23</xdr:col>
      <xdr:colOff>219074</xdr:colOff>
      <xdr:row>8</xdr:row>
      <xdr:rowOff>0</xdr:rowOff>
    </xdr:to>
    <xdr:grpSp>
      <xdr:nvGrpSpPr>
        <xdr:cNvPr id="98" name="グループ化 97"/>
        <xdr:cNvGrpSpPr/>
      </xdr:nvGrpSpPr>
      <xdr:grpSpPr>
        <a:xfrm flipV="1">
          <a:off x="4819649" y="685800"/>
          <a:ext cx="438150" cy="685800"/>
          <a:chOff x="876300" y="2743200"/>
          <a:chExt cx="5257800" cy="685800"/>
        </a:xfrm>
      </xdr:grpSpPr>
      <xdr:cxnSp macro="">
        <xdr:nvCxnSpPr>
          <xdr:cNvPr id="99" name="直線コネクタ 9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直線コネクタ 9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1" name="直線コネクタ 10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2" name="直線コネクタ 10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3" name="直線コネクタ 10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21</xdr:row>
      <xdr:rowOff>0</xdr:rowOff>
    </xdr:from>
    <xdr:to>
      <xdr:col>36</xdr:col>
      <xdr:colOff>0</xdr:colOff>
      <xdr:row>25</xdr:row>
      <xdr:rowOff>0</xdr:rowOff>
    </xdr:to>
    <xdr:grpSp>
      <xdr:nvGrpSpPr>
        <xdr:cNvPr id="104" name="グループ化 103"/>
        <xdr:cNvGrpSpPr/>
      </xdr:nvGrpSpPr>
      <xdr:grpSpPr>
        <a:xfrm flipV="1">
          <a:off x="4381500" y="3600450"/>
          <a:ext cx="3505200" cy="685800"/>
          <a:chOff x="876300" y="2743200"/>
          <a:chExt cx="5257800" cy="685800"/>
        </a:xfrm>
      </xdr:grpSpPr>
      <xdr:cxnSp macro="">
        <xdr:nvCxnSpPr>
          <xdr:cNvPr id="105" name="直線コネクタ 10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6" name="直線コネクタ 10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7" name="直線コネクタ 10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8" name="直線コネクタ 10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9" name="直線コネクタ 10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0</xdr:colOff>
      <xdr:row>21</xdr:row>
      <xdr:rowOff>0</xdr:rowOff>
    </xdr:from>
    <xdr:to>
      <xdr:col>52</xdr:col>
      <xdr:colOff>0</xdr:colOff>
      <xdr:row>25</xdr:row>
      <xdr:rowOff>0</xdr:rowOff>
    </xdr:to>
    <xdr:grpSp>
      <xdr:nvGrpSpPr>
        <xdr:cNvPr id="110" name="グループ化 109"/>
        <xdr:cNvGrpSpPr/>
      </xdr:nvGrpSpPr>
      <xdr:grpSpPr>
        <a:xfrm flipV="1">
          <a:off x="7886700" y="3600450"/>
          <a:ext cx="3505200" cy="685800"/>
          <a:chOff x="876300" y="2743200"/>
          <a:chExt cx="5257800" cy="685800"/>
        </a:xfrm>
      </xdr:grpSpPr>
      <xdr:cxnSp macro="">
        <xdr:nvCxnSpPr>
          <xdr:cNvPr id="111" name="直線コネクタ 11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2" name="直線コネクタ 11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3" name="直線コネクタ 11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4" name="直線コネクタ 11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5" name="直線コネクタ 11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30</xdr:row>
      <xdr:rowOff>0</xdr:rowOff>
    </xdr:from>
    <xdr:to>
      <xdr:col>8</xdr:col>
      <xdr:colOff>0</xdr:colOff>
      <xdr:row>34</xdr:row>
      <xdr:rowOff>0</xdr:rowOff>
    </xdr:to>
    <xdr:grpSp>
      <xdr:nvGrpSpPr>
        <xdr:cNvPr id="128" name="グループ化 127"/>
        <xdr:cNvGrpSpPr/>
      </xdr:nvGrpSpPr>
      <xdr:grpSpPr>
        <a:xfrm flipV="1">
          <a:off x="876300" y="5143500"/>
          <a:ext cx="876300" cy="685800"/>
          <a:chOff x="876300" y="2743200"/>
          <a:chExt cx="5257800" cy="685800"/>
        </a:xfrm>
      </xdr:grpSpPr>
      <xdr:cxnSp macro="">
        <xdr:nvCxnSpPr>
          <xdr:cNvPr id="129" name="直線コネクタ 12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0" name="直線コネクタ 12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1" name="直線コネクタ 13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2" name="直線コネクタ 13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直線コネクタ 13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38</xdr:row>
      <xdr:rowOff>0</xdr:rowOff>
    </xdr:from>
    <xdr:to>
      <xdr:col>12</xdr:col>
      <xdr:colOff>0</xdr:colOff>
      <xdr:row>42</xdr:row>
      <xdr:rowOff>0</xdr:rowOff>
    </xdr:to>
    <xdr:grpSp>
      <xdr:nvGrpSpPr>
        <xdr:cNvPr id="146" name="グループ化 145"/>
        <xdr:cNvGrpSpPr/>
      </xdr:nvGrpSpPr>
      <xdr:grpSpPr>
        <a:xfrm flipV="1">
          <a:off x="876300" y="6515100"/>
          <a:ext cx="1752600" cy="685800"/>
          <a:chOff x="876300" y="2743200"/>
          <a:chExt cx="5257800" cy="685800"/>
        </a:xfrm>
      </xdr:grpSpPr>
      <xdr:cxnSp macro="">
        <xdr:nvCxnSpPr>
          <xdr:cNvPr id="147" name="直線コネクタ 14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8" name="直線コネクタ 14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9" name="直線コネクタ 14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0" name="直線コネクタ 14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1" name="直線コネクタ 15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38</xdr:row>
      <xdr:rowOff>0</xdr:rowOff>
    </xdr:from>
    <xdr:to>
      <xdr:col>20</xdr:col>
      <xdr:colOff>0</xdr:colOff>
      <xdr:row>42</xdr:row>
      <xdr:rowOff>0</xdr:rowOff>
    </xdr:to>
    <xdr:grpSp>
      <xdr:nvGrpSpPr>
        <xdr:cNvPr id="152" name="グループ化 151"/>
        <xdr:cNvGrpSpPr/>
      </xdr:nvGrpSpPr>
      <xdr:grpSpPr>
        <a:xfrm flipV="1">
          <a:off x="2628900" y="6515100"/>
          <a:ext cx="1752600" cy="685800"/>
          <a:chOff x="876300" y="2743200"/>
          <a:chExt cx="5257800" cy="685800"/>
        </a:xfrm>
      </xdr:grpSpPr>
      <xdr:cxnSp macro="">
        <xdr:nvCxnSpPr>
          <xdr:cNvPr id="153" name="直線コネクタ 15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直線コネクタ 15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5" name="直線コネクタ 15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6" name="直線コネクタ 15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直線コネクタ 15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38</xdr:row>
      <xdr:rowOff>0</xdr:rowOff>
    </xdr:from>
    <xdr:to>
      <xdr:col>28</xdr:col>
      <xdr:colOff>0</xdr:colOff>
      <xdr:row>42</xdr:row>
      <xdr:rowOff>0</xdr:rowOff>
    </xdr:to>
    <xdr:grpSp>
      <xdr:nvGrpSpPr>
        <xdr:cNvPr id="158" name="グループ化 157"/>
        <xdr:cNvGrpSpPr/>
      </xdr:nvGrpSpPr>
      <xdr:grpSpPr>
        <a:xfrm flipV="1">
          <a:off x="4381500" y="6515100"/>
          <a:ext cx="1752600" cy="685800"/>
          <a:chOff x="876300" y="2743200"/>
          <a:chExt cx="5257800" cy="685800"/>
        </a:xfrm>
      </xdr:grpSpPr>
      <xdr:cxnSp macro="">
        <xdr:nvCxnSpPr>
          <xdr:cNvPr id="159" name="直線コネクタ 15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直線コネクタ 15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1" name="直線コネクタ 16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2" name="直線コネクタ 16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直線コネクタ 16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30</xdr:row>
      <xdr:rowOff>0</xdr:rowOff>
    </xdr:from>
    <xdr:to>
      <xdr:col>12</xdr:col>
      <xdr:colOff>0</xdr:colOff>
      <xdr:row>34</xdr:row>
      <xdr:rowOff>0</xdr:rowOff>
    </xdr:to>
    <xdr:grpSp>
      <xdr:nvGrpSpPr>
        <xdr:cNvPr id="164" name="グループ化 163"/>
        <xdr:cNvGrpSpPr/>
      </xdr:nvGrpSpPr>
      <xdr:grpSpPr>
        <a:xfrm flipV="1">
          <a:off x="1752600" y="5143500"/>
          <a:ext cx="876300" cy="685800"/>
          <a:chOff x="876300" y="2743200"/>
          <a:chExt cx="5257800" cy="685800"/>
        </a:xfrm>
      </xdr:grpSpPr>
      <xdr:cxnSp macro="">
        <xdr:nvCxnSpPr>
          <xdr:cNvPr id="165" name="直線コネクタ 16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直線コネクタ 16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7" name="直線コネクタ 16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8" name="直線コネクタ 16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直線コネクタ 16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30</xdr:row>
      <xdr:rowOff>0</xdr:rowOff>
    </xdr:from>
    <xdr:to>
      <xdr:col>16</xdr:col>
      <xdr:colOff>0</xdr:colOff>
      <xdr:row>34</xdr:row>
      <xdr:rowOff>0</xdr:rowOff>
    </xdr:to>
    <xdr:grpSp>
      <xdr:nvGrpSpPr>
        <xdr:cNvPr id="170" name="グループ化 169"/>
        <xdr:cNvGrpSpPr/>
      </xdr:nvGrpSpPr>
      <xdr:grpSpPr>
        <a:xfrm flipV="1">
          <a:off x="2628900" y="5143500"/>
          <a:ext cx="876300" cy="685800"/>
          <a:chOff x="876300" y="2743200"/>
          <a:chExt cx="5257800" cy="685800"/>
        </a:xfrm>
      </xdr:grpSpPr>
      <xdr:cxnSp macro="">
        <xdr:nvCxnSpPr>
          <xdr:cNvPr id="171" name="直線コネクタ 17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" name="直線コネクタ 17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3" name="直線コネクタ 17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直線コネクタ 17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5" name="直線コネクタ 17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30</xdr:row>
      <xdr:rowOff>0</xdr:rowOff>
    </xdr:from>
    <xdr:to>
      <xdr:col>20</xdr:col>
      <xdr:colOff>0</xdr:colOff>
      <xdr:row>34</xdr:row>
      <xdr:rowOff>0</xdr:rowOff>
    </xdr:to>
    <xdr:grpSp>
      <xdr:nvGrpSpPr>
        <xdr:cNvPr id="176" name="グループ化 175"/>
        <xdr:cNvGrpSpPr/>
      </xdr:nvGrpSpPr>
      <xdr:grpSpPr>
        <a:xfrm flipV="1">
          <a:off x="3505200" y="5143500"/>
          <a:ext cx="876300" cy="685800"/>
          <a:chOff x="876300" y="2743200"/>
          <a:chExt cx="5257800" cy="685800"/>
        </a:xfrm>
      </xdr:grpSpPr>
      <xdr:cxnSp macro="">
        <xdr:nvCxnSpPr>
          <xdr:cNvPr id="177" name="直線コネクタ 17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8" name="直線コネクタ 17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9" name="直線コネクタ 17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0" name="直線コネクタ 17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1" name="直線コネクタ 18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30</xdr:row>
      <xdr:rowOff>0</xdr:rowOff>
    </xdr:from>
    <xdr:to>
      <xdr:col>24</xdr:col>
      <xdr:colOff>0</xdr:colOff>
      <xdr:row>34</xdr:row>
      <xdr:rowOff>0</xdr:rowOff>
    </xdr:to>
    <xdr:grpSp>
      <xdr:nvGrpSpPr>
        <xdr:cNvPr id="194" name="グループ化 193"/>
        <xdr:cNvGrpSpPr/>
      </xdr:nvGrpSpPr>
      <xdr:grpSpPr>
        <a:xfrm flipV="1">
          <a:off x="4381500" y="5143500"/>
          <a:ext cx="876300" cy="685800"/>
          <a:chOff x="876300" y="2743200"/>
          <a:chExt cx="5257800" cy="685800"/>
        </a:xfrm>
      </xdr:grpSpPr>
      <xdr:cxnSp macro="">
        <xdr:nvCxnSpPr>
          <xdr:cNvPr id="195" name="直線コネクタ 19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6" name="直線コネクタ 19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7" name="直線コネクタ 19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8" name="直線コネクタ 19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9" name="直線コネクタ 19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0</xdr:colOff>
      <xdr:row>30</xdr:row>
      <xdr:rowOff>0</xdr:rowOff>
    </xdr:from>
    <xdr:to>
      <xdr:col>28</xdr:col>
      <xdr:colOff>0</xdr:colOff>
      <xdr:row>34</xdr:row>
      <xdr:rowOff>0</xdr:rowOff>
    </xdr:to>
    <xdr:grpSp>
      <xdr:nvGrpSpPr>
        <xdr:cNvPr id="200" name="グループ化 199"/>
        <xdr:cNvGrpSpPr/>
      </xdr:nvGrpSpPr>
      <xdr:grpSpPr>
        <a:xfrm flipV="1">
          <a:off x="5257800" y="5143500"/>
          <a:ext cx="876300" cy="685800"/>
          <a:chOff x="876300" y="2743200"/>
          <a:chExt cx="5257800" cy="685800"/>
        </a:xfrm>
      </xdr:grpSpPr>
      <xdr:cxnSp macro="">
        <xdr:nvCxnSpPr>
          <xdr:cNvPr id="201" name="直線コネクタ 20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2" name="直線コネクタ 20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3" name="直線コネクタ 20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4" name="直線コネクタ 20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5" name="直線コネクタ 20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0</xdr:colOff>
      <xdr:row>12</xdr:row>
      <xdr:rowOff>0</xdr:rowOff>
    </xdr:from>
    <xdr:to>
      <xdr:col>89</xdr:col>
      <xdr:colOff>66675</xdr:colOff>
      <xdr:row>16</xdr:row>
      <xdr:rowOff>0</xdr:rowOff>
    </xdr:to>
    <xdr:grpSp>
      <xdr:nvGrpSpPr>
        <xdr:cNvPr id="182" name="グループ化 181"/>
        <xdr:cNvGrpSpPr/>
      </xdr:nvGrpSpPr>
      <xdr:grpSpPr>
        <a:xfrm flipV="1">
          <a:off x="11391900" y="2057400"/>
          <a:ext cx="10563225" cy="685800"/>
          <a:chOff x="876300" y="2743200"/>
          <a:chExt cx="5257800" cy="685800"/>
        </a:xfrm>
      </xdr:grpSpPr>
      <xdr:cxnSp macro="">
        <xdr:nvCxnSpPr>
          <xdr:cNvPr id="183" name="直線コネクタ 18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4" name="直線コネクタ 18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5" name="直線コネクタ 18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6" name="直線コネクタ 18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7" name="直線コネクタ 18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0</xdr:colOff>
      <xdr:row>21</xdr:row>
      <xdr:rowOff>0</xdr:rowOff>
    </xdr:from>
    <xdr:to>
      <xdr:col>57</xdr:col>
      <xdr:colOff>66675</xdr:colOff>
      <xdr:row>25</xdr:row>
      <xdr:rowOff>0</xdr:rowOff>
    </xdr:to>
    <xdr:grpSp>
      <xdr:nvGrpSpPr>
        <xdr:cNvPr id="188" name="グループ化 187"/>
        <xdr:cNvGrpSpPr/>
      </xdr:nvGrpSpPr>
      <xdr:grpSpPr>
        <a:xfrm flipV="1">
          <a:off x="11391900" y="3600450"/>
          <a:ext cx="3505200" cy="685800"/>
          <a:chOff x="876300" y="2743200"/>
          <a:chExt cx="5257800" cy="685800"/>
        </a:xfrm>
      </xdr:grpSpPr>
      <xdr:cxnSp macro="">
        <xdr:nvCxnSpPr>
          <xdr:cNvPr id="189" name="直線コネクタ 18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0" name="直線コネクタ 18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1" name="直線コネクタ 19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2" name="直線コネクタ 19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3" name="直線コネクタ 19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167</xdr:row>
      <xdr:rowOff>0</xdr:rowOff>
    </xdr:from>
    <xdr:to>
      <xdr:col>22</xdr:col>
      <xdr:colOff>438150</xdr:colOff>
      <xdr:row>213</xdr:row>
      <xdr:rowOff>104775</xdr:rowOff>
    </xdr:to>
    <xdr:pic>
      <xdr:nvPicPr>
        <xdr:cNvPr id="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1600" y="355092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21</xdr:col>
      <xdr:colOff>266700</xdr:colOff>
      <xdr:row>51</xdr:row>
      <xdr:rowOff>95250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71600" y="8229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21</xdr:col>
      <xdr:colOff>266700</xdr:colOff>
      <xdr:row>111</xdr:row>
      <xdr:rowOff>95250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71600" y="18516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93</xdr:row>
      <xdr:rowOff>57150</xdr:rowOff>
    </xdr:from>
    <xdr:to>
      <xdr:col>18</xdr:col>
      <xdr:colOff>438150</xdr:colOff>
      <xdr:row>98</xdr:row>
      <xdr:rowOff>9525</xdr:rowOff>
    </xdr:to>
    <xdr:sp macro="" textlink="">
      <xdr:nvSpPr>
        <xdr:cNvPr id="5" name="角丸四角形 4"/>
        <xdr:cNvSpPr/>
      </xdr:nvSpPr>
      <xdr:spPr>
        <a:xfrm>
          <a:off x="9972675" y="22517100"/>
          <a:ext cx="3971925" cy="8096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466725</xdr:colOff>
      <xdr:row>100</xdr:row>
      <xdr:rowOff>0</xdr:rowOff>
    </xdr:from>
    <xdr:to>
      <xdr:col>14</xdr:col>
      <xdr:colOff>504825</xdr:colOff>
      <xdr:row>106</xdr:row>
      <xdr:rowOff>9525</xdr:rowOff>
    </xdr:to>
    <xdr:sp macro="" textlink="">
      <xdr:nvSpPr>
        <xdr:cNvPr id="6" name="角丸四角形吹き出し 5"/>
        <xdr:cNvSpPr/>
      </xdr:nvSpPr>
      <xdr:spPr>
        <a:xfrm>
          <a:off x="9858375" y="23660100"/>
          <a:ext cx="1409700" cy="1038225"/>
        </a:xfrm>
        <a:prstGeom prst="wedgeRoundRectCallout">
          <a:avLst>
            <a:gd name="adj1" fmla="val -7995"/>
            <a:gd name="adj2" fmla="val -7695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なんかおかしい</a:t>
          </a:r>
        </a:p>
      </xdr:txBody>
    </xdr:sp>
    <xdr:clientData/>
  </xdr:twoCellAnchor>
  <xdr:twoCellAnchor editAs="oneCell">
    <xdr:from>
      <xdr:col>2</xdr:col>
      <xdr:colOff>1</xdr:colOff>
      <xdr:row>119</xdr:row>
      <xdr:rowOff>0</xdr:rowOff>
    </xdr:from>
    <xdr:to>
      <xdr:col>11</xdr:col>
      <xdr:colOff>533401</xdr:colOff>
      <xdr:row>146</xdr:row>
      <xdr:rowOff>23026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71601" y="26917650"/>
          <a:ext cx="7867650" cy="4652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47625</xdr:colOff>
      <xdr:row>118</xdr:row>
      <xdr:rowOff>28575</xdr:rowOff>
    </xdr:from>
    <xdr:to>
      <xdr:col>26</xdr:col>
      <xdr:colOff>533400</xdr:colOff>
      <xdr:row>146</xdr:row>
      <xdr:rowOff>14959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125075" y="26774775"/>
          <a:ext cx="9401175" cy="47869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66675</xdr:colOff>
      <xdr:row>126</xdr:row>
      <xdr:rowOff>133350</xdr:rowOff>
    </xdr:from>
    <xdr:to>
      <xdr:col>23</xdr:col>
      <xdr:colOff>104775</xdr:colOff>
      <xdr:row>132</xdr:row>
      <xdr:rowOff>142875</xdr:rowOff>
    </xdr:to>
    <xdr:sp macro="" textlink="">
      <xdr:nvSpPr>
        <xdr:cNvPr id="9" name="角丸四角形吹き出し 8"/>
        <xdr:cNvSpPr/>
      </xdr:nvSpPr>
      <xdr:spPr>
        <a:xfrm>
          <a:off x="15630525" y="28251150"/>
          <a:ext cx="1409700" cy="1038225"/>
        </a:xfrm>
        <a:prstGeom prst="wedgeRoundRectCallo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これが正しい。</a:t>
          </a:r>
        </a:p>
      </xdr:txBody>
    </xdr:sp>
    <xdr:clientData/>
  </xdr:twoCellAnchor>
  <xdr:twoCellAnchor>
    <xdr:from>
      <xdr:col>12</xdr:col>
      <xdr:colOff>171450</xdr:colOff>
      <xdr:row>136</xdr:row>
      <xdr:rowOff>0</xdr:rowOff>
    </xdr:from>
    <xdr:to>
      <xdr:col>14</xdr:col>
      <xdr:colOff>266700</xdr:colOff>
      <xdr:row>142</xdr:row>
      <xdr:rowOff>114300</xdr:rowOff>
    </xdr:to>
    <xdr:sp macro="" textlink="">
      <xdr:nvSpPr>
        <xdr:cNvPr id="10" name="右矢印 9"/>
        <xdr:cNvSpPr/>
      </xdr:nvSpPr>
      <xdr:spPr>
        <a:xfrm>
          <a:off x="9563100" y="29832300"/>
          <a:ext cx="1466850" cy="1143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373</xdr:row>
      <xdr:rowOff>0</xdr:rowOff>
    </xdr:from>
    <xdr:to>
      <xdr:col>22</xdr:col>
      <xdr:colOff>438150</xdr:colOff>
      <xdr:row>419</xdr:row>
      <xdr:rowOff>104775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71600" y="711898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421</xdr:row>
      <xdr:rowOff>0</xdr:rowOff>
    </xdr:from>
    <xdr:to>
      <xdr:col>22</xdr:col>
      <xdr:colOff>438150</xdr:colOff>
      <xdr:row>467</xdr:row>
      <xdr:rowOff>104775</xdr:rowOff>
    </xdr:to>
    <xdr:pic>
      <xdr:nvPicPr>
        <xdr:cNvPr id="1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371600" y="794194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472</xdr:row>
      <xdr:rowOff>0</xdr:rowOff>
    </xdr:from>
    <xdr:to>
      <xdr:col>22</xdr:col>
      <xdr:colOff>438150</xdr:colOff>
      <xdr:row>518</xdr:row>
      <xdr:rowOff>104775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371600" y="881634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520</xdr:row>
      <xdr:rowOff>0</xdr:rowOff>
    </xdr:from>
    <xdr:to>
      <xdr:col>22</xdr:col>
      <xdr:colOff>438150</xdr:colOff>
      <xdr:row>566</xdr:row>
      <xdr:rowOff>104775</xdr:rowOff>
    </xdr:to>
    <xdr:pic>
      <xdr:nvPicPr>
        <xdr:cNvPr id="1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71600" y="963930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22</xdr:col>
      <xdr:colOff>438150</xdr:colOff>
      <xdr:row>316</xdr:row>
      <xdr:rowOff>104775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71600" y="531685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319</xdr:row>
      <xdr:rowOff>0</xdr:rowOff>
    </xdr:from>
    <xdr:to>
      <xdr:col>22</xdr:col>
      <xdr:colOff>438150</xdr:colOff>
      <xdr:row>365</xdr:row>
      <xdr:rowOff>104775</xdr:rowOff>
    </xdr:to>
    <xdr:pic>
      <xdr:nvPicPr>
        <xdr:cNvPr id="1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71600" y="615696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561975</xdr:colOff>
      <xdr:row>194</xdr:row>
      <xdr:rowOff>57150</xdr:rowOff>
    </xdr:from>
    <xdr:to>
      <xdr:col>12</xdr:col>
      <xdr:colOff>171450</xdr:colOff>
      <xdr:row>200</xdr:row>
      <xdr:rowOff>19050</xdr:rowOff>
    </xdr:to>
    <xdr:sp macro="" textlink="">
      <xdr:nvSpPr>
        <xdr:cNvPr id="17" name="角丸四角形吹き出し 16"/>
        <xdr:cNvSpPr/>
      </xdr:nvSpPr>
      <xdr:spPr>
        <a:xfrm>
          <a:off x="7896225" y="40195500"/>
          <a:ext cx="1666875" cy="990600"/>
        </a:xfrm>
        <a:prstGeom prst="wedgeRoundRectCallout">
          <a:avLst>
            <a:gd name="adj1" fmla="val 52311"/>
            <a:gd name="adj2" fmla="val -196154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297</xdr:row>
      <xdr:rowOff>161925</xdr:rowOff>
    </xdr:from>
    <xdr:to>
      <xdr:col>7</xdr:col>
      <xdr:colOff>619125</xdr:colOff>
      <xdr:row>303</xdr:row>
      <xdr:rowOff>123825</xdr:rowOff>
    </xdr:to>
    <xdr:sp macro="" textlink="">
      <xdr:nvSpPr>
        <xdr:cNvPr id="18" name="角丸四角形吹き出し 17"/>
        <xdr:cNvSpPr/>
      </xdr:nvSpPr>
      <xdr:spPr>
        <a:xfrm>
          <a:off x="4914900" y="57959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>
    <xdr:from>
      <xdr:col>5</xdr:col>
      <xdr:colOff>190500</xdr:colOff>
      <xdr:row>402</xdr:row>
      <xdr:rowOff>152400</xdr:rowOff>
    </xdr:from>
    <xdr:to>
      <xdr:col>7</xdr:col>
      <xdr:colOff>485775</xdr:colOff>
      <xdr:row>408</xdr:row>
      <xdr:rowOff>114300</xdr:rowOff>
    </xdr:to>
    <xdr:sp macro="" textlink="">
      <xdr:nvSpPr>
        <xdr:cNvPr id="19" name="角丸四角形吹き出し 18"/>
        <xdr:cNvSpPr/>
      </xdr:nvSpPr>
      <xdr:spPr>
        <a:xfrm>
          <a:off x="4781550" y="76314300"/>
          <a:ext cx="1666875" cy="990600"/>
        </a:xfrm>
        <a:prstGeom prst="wedgeRoundRectCallout">
          <a:avLst>
            <a:gd name="adj1" fmla="val 106025"/>
            <a:gd name="adj2" fmla="val -154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4</xdr:col>
      <xdr:colOff>1190625</xdr:colOff>
      <xdr:row>498</xdr:row>
      <xdr:rowOff>76200</xdr:rowOff>
    </xdr:from>
    <xdr:to>
      <xdr:col>7</xdr:col>
      <xdr:colOff>219075</xdr:colOff>
      <xdr:row>504</xdr:row>
      <xdr:rowOff>38100</xdr:rowOff>
    </xdr:to>
    <xdr:sp macro="" textlink="">
      <xdr:nvSpPr>
        <xdr:cNvPr id="20" name="角丸四角形吹き出し 19"/>
        <xdr:cNvSpPr/>
      </xdr:nvSpPr>
      <xdr:spPr>
        <a:xfrm>
          <a:off x="4514850" y="92697300"/>
          <a:ext cx="1666875" cy="990600"/>
        </a:xfrm>
        <a:prstGeom prst="wedgeRoundRectCallout">
          <a:avLst>
            <a:gd name="adj1" fmla="val 66025"/>
            <a:gd name="adj2" fmla="val -179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215</xdr:row>
      <xdr:rowOff>0</xdr:rowOff>
    </xdr:from>
    <xdr:to>
      <xdr:col>22</xdr:col>
      <xdr:colOff>438150</xdr:colOff>
      <xdr:row>261</xdr:row>
      <xdr:rowOff>104775</xdr:rowOff>
    </xdr:to>
    <xdr:pic>
      <xdr:nvPicPr>
        <xdr:cNvPr id="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371600" y="437388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285750</xdr:colOff>
      <xdr:row>298</xdr:row>
      <xdr:rowOff>76200</xdr:rowOff>
    </xdr:from>
    <xdr:to>
      <xdr:col>15</xdr:col>
      <xdr:colOff>581025</xdr:colOff>
      <xdr:row>304</xdr:row>
      <xdr:rowOff>38100</xdr:rowOff>
    </xdr:to>
    <xdr:sp macro="" textlink="">
      <xdr:nvSpPr>
        <xdr:cNvPr id="22" name="角丸四角形吹き出し 21"/>
        <xdr:cNvSpPr/>
      </xdr:nvSpPr>
      <xdr:spPr>
        <a:xfrm>
          <a:off x="10363200" y="58045350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8099</a:t>
          </a:r>
          <a:endParaRPr kumimoji="1" lang="ja-JP" altLang="en-US" sz="1100"/>
        </a:p>
      </xdr:txBody>
    </xdr:sp>
    <xdr:clientData/>
  </xdr:twoCellAnchor>
  <xdr:twoCellAnchor>
    <xdr:from>
      <xdr:col>14</xdr:col>
      <xdr:colOff>457200</xdr:colOff>
      <xdr:row>288</xdr:row>
      <xdr:rowOff>0</xdr:rowOff>
    </xdr:from>
    <xdr:to>
      <xdr:col>16</xdr:col>
      <xdr:colOff>285750</xdr:colOff>
      <xdr:row>290</xdr:row>
      <xdr:rowOff>123825</xdr:rowOff>
    </xdr:to>
    <xdr:sp macro="" textlink="">
      <xdr:nvSpPr>
        <xdr:cNvPr id="23" name="角丸四角形 22"/>
        <xdr:cNvSpPr/>
      </xdr:nvSpPr>
      <xdr:spPr>
        <a:xfrm>
          <a:off x="11220450" y="56254650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409575</xdr:colOff>
      <xdr:row>500</xdr:row>
      <xdr:rowOff>85725</xdr:rowOff>
    </xdr:from>
    <xdr:to>
      <xdr:col>16</xdr:col>
      <xdr:colOff>19050</xdr:colOff>
      <xdr:row>506</xdr:row>
      <xdr:rowOff>47625</xdr:rowOff>
    </xdr:to>
    <xdr:sp macro="" textlink="">
      <xdr:nvSpPr>
        <xdr:cNvPr id="24" name="角丸四角形吹き出し 23"/>
        <xdr:cNvSpPr/>
      </xdr:nvSpPr>
      <xdr:spPr>
        <a:xfrm>
          <a:off x="10487025" y="93049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</a:t>
          </a:r>
          <a:r>
            <a:rPr kumimoji="1" lang="en-US" altLang="ja-JP" sz="1100" b="1">
              <a:solidFill>
                <a:srgbClr val="FF0000"/>
              </a:solidFill>
            </a:rPr>
            <a:t>994C</a:t>
          </a:r>
        </a:p>
        <a:p>
          <a:pPr algn="ctr"/>
          <a:r>
            <a:rPr kumimoji="1" lang="en-US" altLang="ja-JP" sz="1100" b="1">
              <a:solidFill>
                <a:srgbClr val="FF0000"/>
              </a:solidFill>
            </a:rPr>
            <a:t>Someboy broke addr 01fe with 4C!!!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581025</xdr:colOff>
      <xdr:row>490</xdr:row>
      <xdr:rowOff>9525</xdr:rowOff>
    </xdr:from>
    <xdr:to>
      <xdr:col>16</xdr:col>
      <xdr:colOff>409575</xdr:colOff>
      <xdr:row>492</xdr:row>
      <xdr:rowOff>133350</xdr:rowOff>
    </xdr:to>
    <xdr:sp macro="" textlink="">
      <xdr:nvSpPr>
        <xdr:cNvPr id="25" name="角丸四角形 24"/>
        <xdr:cNvSpPr/>
      </xdr:nvSpPr>
      <xdr:spPr>
        <a:xfrm>
          <a:off x="11344275" y="91259025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575</xdr:row>
      <xdr:rowOff>0</xdr:rowOff>
    </xdr:from>
    <xdr:to>
      <xdr:col>22</xdr:col>
      <xdr:colOff>438150</xdr:colOff>
      <xdr:row>621</xdr:row>
      <xdr:rowOff>104775</xdr:rowOff>
    </xdr:to>
    <xdr:pic>
      <xdr:nvPicPr>
        <xdr:cNvPr id="2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371600" y="1058227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76200</xdr:colOff>
      <xdr:row>602</xdr:row>
      <xdr:rowOff>142875</xdr:rowOff>
    </xdr:from>
    <xdr:to>
      <xdr:col>15</xdr:col>
      <xdr:colOff>371475</xdr:colOff>
      <xdr:row>608</xdr:row>
      <xdr:rowOff>104775</xdr:rowOff>
    </xdr:to>
    <xdr:sp macro="" textlink="">
      <xdr:nvSpPr>
        <xdr:cNvPr id="27" name="角丸四角形吹き出し 26"/>
        <xdr:cNvSpPr/>
      </xdr:nvSpPr>
      <xdr:spPr>
        <a:xfrm>
          <a:off x="10153650" y="1105947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This guy just broke the memory!!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632</xdr:row>
      <xdr:rowOff>0</xdr:rowOff>
    </xdr:from>
    <xdr:to>
      <xdr:col>22</xdr:col>
      <xdr:colOff>438150</xdr:colOff>
      <xdr:row>678</xdr:row>
      <xdr:rowOff>104775</xdr:rowOff>
    </xdr:to>
    <xdr:pic>
      <xdr:nvPicPr>
        <xdr:cNvPr id="2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371600" y="1145667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419100</xdr:colOff>
      <xdr:row>659</xdr:row>
      <xdr:rowOff>142875</xdr:rowOff>
    </xdr:from>
    <xdr:to>
      <xdr:col>16</xdr:col>
      <xdr:colOff>28575</xdr:colOff>
      <xdr:row>665</xdr:row>
      <xdr:rowOff>104775</xdr:rowOff>
    </xdr:to>
    <xdr:sp macro="" textlink="">
      <xdr:nvSpPr>
        <xdr:cNvPr id="29" name="角丸四角形吹き出し 28"/>
        <xdr:cNvSpPr/>
      </xdr:nvSpPr>
      <xdr:spPr>
        <a:xfrm>
          <a:off x="10496550" y="119338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</a:t>
          </a:r>
          <a:r>
            <a:rPr kumimoji="1" lang="en-US" altLang="ja-JP" sz="1100" baseline="0"/>
            <a:t> to 8099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692</xdr:row>
      <xdr:rowOff>0</xdr:rowOff>
    </xdr:from>
    <xdr:to>
      <xdr:col>19</xdr:col>
      <xdr:colOff>47625</xdr:colOff>
      <xdr:row>737</xdr:row>
      <xdr:rowOff>0</xdr:rowOff>
    </xdr:to>
    <xdr:pic>
      <xdr:nvPicPr>
        <xdr:cNvPr id="3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371600" y="11833860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542925</xdr:colOff>
      <xdr:row>715</xdr:row>
      <xdr:rowOff>66675</xdr:rowOff>
    </xdr:from>
    <xdr:to>
      <xdr:col>13</xdr:col>
      <xdr:colOff>152400</xdr:colOff>
      <xdr:row>721</xdr:row>
      <xdr:rowOff>28575</xdr:rowOff>
    </xdr:to>
    <xdr:sp macro="" textlink="">
      <xdr:nvSpPr>
        <xdr:cNvPr id="33" name="角丸四角形吹き出し 32"/>
        <xdr:cNvSpPr/>
      </xdr:nvSpPr>
      <xdr:spPr>
        <a:xfrm>
          <a:off x="8562975" y="122348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cycle=0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739</xdr:row>
      <xdr:rowOff>0</xdr:rowOff>
    </xdr:from>
    <xdr:to>
      <xdr:col>19</xdr:col>
      <xdr:colOff>47625</xdr:colOff>
      <xdr:row>784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371600" y="12639675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638175</xdr:colOff>
      <xdr:row>762</xdr:row>
      <xdr:rowOff>104775</xdr:rowOff>
    </xdr:from>
    <xdr:to>
      <xdr:col>14</xdr:col>
      <xdr:colOff>247650</xdr:colOff>
      <xdr:row>768</xdr:row>
      <xdr:rowOff>66675</xdr:rowOff>
    </xdr:to>
    <xdr:sp macro="" textlink="">
      <xdr:nvSpPr>
        <xdr:cNvPr id="36" name="角丸四角形吹き出し 35"/>
        <xdr:cNvSpPr/>
      </xdr:nvSpPr>
      <xdr:spPr>
        <a:xfrm>
          <a:off x="9344025" y="1304448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66675</xdr:colOff>
      <xdr:row>602</xdr:row>
      <xdr:rowOff>76200</xdr:rowOff>
    </xdr:from>
    <xdr:to>
      <xdr:col>11</xdr:col>
      <xdr:colOff>361950</xdr:colOff>
      <xdr:row>608</xdr:row>
      <xdr:rowOff>38100</xdr:rowOff>
    </xdr:to>
    <xdr:sp macro="" textlink="">
      <xdr:nvSpPr>
        <xdr:cNvPr id="37" name="角丸四角形吹き出し 36"/>
        <xdr:cNvSpPr/>
      </xdr:nvSpPr>
      <xdr:spPr>
        <a:xfrm>
          <a:off x="7400925" y="10401300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why 994C???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133350</xdr:colOff>
      <xdr:row>659</xdr:row>
      <xdr:rowOff>38100</xdr:rowOff>
    </xdr:from>
    <xdr:to>
      <xdr:col>11</xdr:col>
      <xdr:colOff>428625</xdr:colOff>
      <xdr:row>665</xdr:row>
      <xdr:rowOff>0</xdr:rowOff>
    </xdr:to>
    <xdr:sp macro="" textlink="">
      <xdr:nvSpPr>
        <xdr:cNvPr id="38" name="角丸四角形吹き出し 37"/>
        <xdr:cNvSpPr/>
      </xdr:nvSpPr>
      <xdr:spPr>
        <a:xfrm>
          <a:off x="7467600" y="11374755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 addr.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400050</xdr:colOff>
      <xdr:row>594</xdr:row>
      <xdr:rowOff>133350</xdr:rowOff>
    </xdr:from>
    <xdr:to>
      <xdr:col>10</xdr:col>
      <xdr:colOff>123825</xdr:colOff>
      <xdr:row>604</xdr:row>
      <xdr:rowOff>66675</xdr:rowOff>
    </xdr:to>
    <xdr:cxnSp macro="">
      <xdr:nvCxnSpPr>
        <xdr:cNvPr id="40" name="直線矢印コネクタ 39"/>
        <xdr:cNvCxnSpPr/>
      </xdr:nvCxnSpPr>
      <xdr:spPr>
        <a:xfrm flipH="1" flipV="1">
          <a:off x="7734300" y="102698550"/>
          <a:ext cx="409575" cy="16478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26</xdr:col>
      <xdr:colOff>457200</xdr:colOff>
      <xdr:row>91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3149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58</xdr:row>
      <xdr:rowOff>152400</xdr:rowOff>
    </xdr:from>
    <xdr:to>
      <xdr:col>15</xdr:col>
      <xdr:colOff>28575</xdr:colOff>
      <xdr:row>64</xdr:row>
      <xdr:rowOff>0</xdr:rowOff>
    </xdr:to>
    <xdr:sp macro="" textlink="">
      <xdr:nvSpPr>
        <xdr:cNvPr id="6" name="角丸四角形吹き出し 5"/>
        <xdr:cNvSpPr/>
      </xdr:nvSpPr>
      <xdr:spPr>
        <a:xfrm>
          <a:off x="8810625" y="10096500"/>
          <a:ext cx="1504950" cy="876300"/>
        </a:xfrm>
        <a:prstGeom prst="wedgeRoundRectCallout">
          <a:avLst>
            <a:gd name="adj1" fmla="val 73471"/>
            <a:gd name="adj2" fmla="val -11250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</a:t>
          </a:r>
          <a:r>
            <a:rPr kumimoji="1" lang="ja-JP" altLang="en-US" sz="1100"/>
            <a:t>の戻りがおかしい</a:t>
          </a:r>
          <a:endParaRPr kumimoji="1" lang="en-US" altLang="ja-JP" sz="110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8057</a:t>
          </a:r>
          <a:r>
            <a:rPr kumimoji="1" lang="ja-JP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に戻らないといけない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94</xdr:row>
      <xdr:rowOff>161925</xdr:rowOff>
    </xdr:from>
    <xdr:to>
      <xdr:col>26</xdr:col>
      <xdr:colOff>457200</xdr:colOff>
      <xdr:row>154</xdr:row>
      <xdr:rowOff>161925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6278225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628650</xdr:colOff>
      <xdr:row>128</xdr:row>
      <xdr:rowOff>28575</xdr:rowOff>
    </xdr:from>
    <xdr:to>
      <xdr:col>18</xdr:col>
      <xdr:colOff>76200</xdr:colOff>
      <xdr:row>133</xdr:row>
      <xdr:rowOff>47625</xdr:rowOff>
    </xdr:to>
    <xdr:sp macro="" textlink="">
      <xdr:nvSpPr>
        <xdr:cNvPr id="7" name="角丸四角形吹き出し 6"/>
        <xdr:cNvSpPr/>
      </xdr:nvSpPr>
      <xdr:spPr>
        <a:xfrm>
          <a:off x="10915650" y="21974175"/>
          <a:ext cx="1504950" cy="876300"/>
        </a:xfrm>
        <a:prstGeom prst="wedgeRoundRectCallout">
          <a:avLst>
            <a:gd name="adj1" fmla="val 107015"/>
            <a:gd name="adj2" fmla="val -158152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8058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を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push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している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257175</xdr:colOff>
      <xdr:row>160</xdr:row>
      <xdr:rowOff>133350</xdr:rowOff>
    </xdr:from>
    <xdr:to>
      <xdr:col>29</xdr:col>
      <xdr:colOff>28575</xdr:colOff>
      <xdr:row>220</xdr:row>
      <xdr:rowOff>133350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28775" y="275653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523875</xdr:colOff>
      <xdr:row>190</xdr:row>
      <xdr:rowOff>123825</xdr:rowOff>
    </xdr:from>
    <xdr:to>
      <xdr:col>15</xdr:col>
      <xdr:colOff>657225</xdr:colOff>
      <xdr:row>195</xdr:row>
      <xdr:rowOff>142875</xdr:rowOff>
    </xdr:to>
    <xdr:sp macro="" textlink="">
      <xdr:nvSpPr>
        <xdr:cNvPr id="10" name="角丸四角形吹き出し 9"/>
        <xdr:cNvSpPr/>
      </xdr:nvSpPr>
      <xdr:spPr>
        <a:xfrm>
          <a:off x="9439275" y="32699325"/>
          <a:ext cx="1504950" cy="876300"/>
        </a:xfrm>
        <a:prstGeom prst="wedgeRoundRectCallout">
          <a:avLst>
            <a:gd name="adj1" fmla="val 73471"/>
            <a:gd name="adj2" fmla="val -11250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8057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を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push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している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44"/>
  <sheetViews>
    <sheetView workbookViewId="0">
      <selection activeCell="E8" sqref="E8"/>
    </sheetView>
  </sheetViews>
  <sheetFormatPr defaultRowHeight="13.5"/>
  <cols>
    <col min="2" max="2" width="11.875" customWidth="1"/>
    <col min="3" max="3" width="13.5" customWidth="1"/>
    <col min="4" max="4" width="12.125" customWidth="1"/>
    <col min="5" max="5" width="16.62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2</v>
      </c>
    </row>
    <row r="6" spans="1:6">
      <c r="A6" t="s">
        <v>3</v>
      </c>
    </row>
    <row r="7" spans="1:6">
      <c r="A7" t="s">
        <v>4</v>
      </c>
    </row>
    <row r="8" spans="1:6">
      <c r="A8" t="s">
        <v>5</v>
      </c>
      <c r="E8" s="1">
        <v>1000000000</v>
      </c>
      <c r="F8" t="s">
        <v>11</v>
      </c>
    </row>
    <row r="9" spans="1:6">
      <c r="A9" t="s">
        <v>105</v>
      </c>
      <c r="E9" s="1"/>
    </row>
    <row r="12" spans="1:6">
      <c r="C12" t="s">
        <v>10</v>
      </c>
      <c r="D12" t="s">
        <v>12</v>
      </c>
    </row>
    <row r="13" spans="1:6">
      <c r="B13" t="s">
        <v>6</v>
      </c>
      <c r="C13" s="1">
        <v>50000000</v>
      </c>
      <c r="D13" s="1">
        <f>$E$8/C13</f>
        <v>20</v>
      </c>
    </row>
    <row r="14" spans="1:6">
      <c r="B14" t="s">
        <v>7</v>
      </c>
      <c r="C14" s="2">
        <f>C13/24</f>
        <v>2083333.3333333333</v>
      </c>
      <c r="D14" s="1">
        <f t="shared" ref="D14:D17" si="0">$E$8/C14</f>
        <v>480</v>
      </c>
    </row>
    <row r="15" spans="1:6">
      <c r="B15" t="s">
        <v>8</v>
      </c>
      <c r="C15" s="2">
        <f>C13/8</f>
        <v>6250000</v>
      </c>
      <c r="D15" s="1">
        <f t="shared" si="0"/>
        <v>160</v>
      </c>
    </row>
    <row r="16" spans="1:6">
      <c r="B16" t="s">
        <v>9</v>
      </c>
      <c r="C16" s="2">
        <f>C13/2</f>
        <v>25000000</v>
      </c>
      <c r="D16" s="1">
        <f t="shared" si="0"/>
        <v>40</v>
      </c>
    </row>
    <row r="17" spans="2:10">
      <c r="B17" t="s">
        <v>104</v>
      </c>
      <c r="C17" s="2">
        <f>C13/4</f>
        <v>12500000</v>
      </c>
      <c r="D17" s="1">
        <f t="shared" si="0"/>
        <v>80</v>
      </c>
    </row>
    <row r="20" spans="2:10">
      <c r="B20" t="s">
        <v>17</v>
      </c>
    </row>
    <row r="21" spans="2:10">
      <c r="B21" s="4" t="s">
        <v>13</v>
      </c>
      <c r="C21" s="1">
        <f>525 * 800*D16</f>
        <v>16800000</v>
      </c>
      <c r="D21" t="s">
        <v>14</v>
      </c>
    </row>
    <row r="22" spans="2:10">
      <c r="B22" t="s">
        <v>15</v>
      </c>
      <c r="C22" s="1">
        <f>C21*60</f>
        <v>1008000000</v>
      </c>
      <c r="D22" t="s">
        <v>16</v>
      </c>
      <c r="H22" t="s">
        <v>30</v>
      </c>
      <c r="I22" t="s">
        <v>97</v>
      </c>
    </row>
    <row r="23" spans="2:10">
      <c r="H23" t="s">
        <v>31</v>
      </c>
    </row>
    <row r="25" spans="2:10">
      <c r="B25" s="4" t="s">
        <v>18</v>
      </c>
      <c r="C25" s="1">
        <f>525 * 800</f>
        <v>420000</v>
      </c>
      <c r="D25" t="s">
        <v>19</v>
      </c>
      <c r="H25" t="s">
        <v>32</v>
      </c>
      <c r="I25" s="1">
        <f>HEX2DEC(I22)</f>
        <v>196175</v>
      </c>
    </row>
    <row r="26" spans="2:10">
      <c r="B26" s="4" t="s">
        <v>20</v>
      </c>
      <c r="C26" s="1">
        <f>C25/12</f>
        <v>35000</v>
      </c>
      <c r="D26" t="s">
        <v>21</v>
      </c>
      <c r="I26">
        <f>ROUND(I25/C26,1)</f>
        <v>5.6</v>
      </c>
      <c r="J26" t="s">
        <v>33</v>
      </c>
    </row>
    <row r="27" spans="2:10">
      <c r="C27" s="1" t="str">
        <f>DEC2HEX(C26)</f>
        <v>88B8</v>
      </c>
    </row>
    <row r="30" spans="2:10">
      <c r="B30" t="s">
        <v>22</v>
      </c>
    </row>
    <row r="31" spans="2:10">
      <c r="B31" s="5" t="s">
        <v>23</v>
      </c>
      <c r="C31" s="1">
        <f>HEX2DEC(B31)</f>
        <v>32747</v>
      </c>
      <c r="D31" t="s">
        <v>24</v>
      </c>
    </row>
    <row r="32" spans="2:10">
      <c r="B32" t="s">
        <v>25</v>
      </c>
      <c r="C32" s="1">
        <f>C31*D14</f>
        <v>15718560</v>
      </c>
      <c r="D32" t="s">
        <v>14</v>
      </c>
    </row>
    <row r="34" spans="2:5">
      <c r="B34" t="s">
        <v>27</v>
      </c>
    </row>
    <row r="35" spans="2:5">
      <c r="C35" s="6">
        <f>C31+$C$26</f>
        <v>67747</v>
      </c>
      <c r="D35" s="1">
        <f>C35*$D$14</f>
        <v>32518560</v>
      </c>
      <c r="E35" t="s">
        <v>14</v>
      </c>
    </row>
    <row r="36" spans="2:5">
      <c r="C36" t="str">
        <f>DEC2HEX(C35)</f>
        <v>108A3</v>
      </c>
      <c r="D36" t="s">
        <v>26</v>
      </c>
    </row>
    <row r="38" spans="2:5">
      <c r="B38" t="s">
        <v>28</v>
      </c>
    </row>
    <row r="39" spans="2:5">
      <c r="C39" s="6">
        <f>C35+$C$26</f>
        <v>102747</v>
      </c>
      <c r="D39" s="1">
        <f>C39*$D$14</f>
        <v>49318560</v>
      </c>
    </row>
    <row r="40" spans="2:5">
      <c r="C40" t="str">
        <f>DEC2HEX(C39)</f>
        <v>1915B</v>
      </c>
      <c r="D40" t="s">
        <v>26</v>
      </c>
    </row>
    <row r="42" spans="2:5">
      <c r="B42" t="str">
        <f>E42&amp;"回目のvblankは"</f>
        <v>17回目のvblankは</v>
      </c>
      <c r="D42" s="4" t="s">
        <v>29</v>
      </c>
      <c r="E42" s="3">
        <v>17</v>
      </c>
    </row>
    <row r="43" spans="2:5">
      <c r="C43" s="6">
        <f>$C$31+$C$26*(E42-1)</f>
        <v>592747</v>
      </c>
      <c r="D43" s="1">
        <f>C43*$D$14</f>
        <v>284518560</v>
      </c>
    </row>
    <row r="44" spans="2:5">
      <c r="C44" t="str">
        <f>DEC2HEX(C43)</f>
        <v>90B6B</v>
      </c>
      <c r="D44" t="s">
        <v>26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BI40"/>
  <sheetViews>
    <sheetView showGridLines="0" tabSelected="1" workbookViewId="0">
      <selection activeCell="A36" sqref="A36"/>
    </sheetView>
  </sheetViews>
  <sheetFormatPr defaultColWidth="2.875" defaultRowHeight="13.5"/>
  <cols>
    <col min="54" max="54" width="13.5" bestFit="1" customWidth="1"/>
    <col min="55" max="55" width="11" customWidth="1"/>
    <col min="56" max="56" width="14.875" bestFit="1" customWidth="1"/>
    <col min="61" max="61" width="3.5" bestFit="1" customWidth="1"/>
  </cols>
  <sheetData>
    <row r="3" spans="1:61"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BG3" s="1">
        <v>1000000000</v>
      </c>
    </row>
    <row r="4" spans="1:61">
      <c r="BC4" t="s">
        <v>109</v>
      </c>
      <c r="BD4" t="s">
        <v>110</v>
      </c>
    </row>
    <row r="5" spans="1:61">
      <c r="BB5" t="s">
        <v>111</v>
      </c>
      <c r="BC5" s="1">
        <v>50000000</v>
      </c>
      <c r="BD5" s="1">
        <f>$BG$3/BC5</f>
        <v>20</v>
      </c>
    </row>
    <row r="6" spans="1:61">
      <c r="A6" t="s">
        <v>6</v>
      </c>
      <c r="BB6" t="s">
        <v>112</v>
      </c>
      <c r="BC6" s="2">
        <f>BC5/24</f>
        <v>2083333.3333333333</v>
      </c>
      <c r="BD6" s="1">
        <f t="shared" ref="BD6:BD9" si="0">$BG$3/BC6</f>
        <v>480</v>
      </c>
      <c r="BI6" s="1">
        <f>$BG$3/28000000</f>
        <v>35.714285714285715</v>
      </c>
    </row>
    <row r="7" spans="1:61">
      <c r="BB7" t="s">
        <v>113</v>
      </c>
      <c r="BC7" s="2">
        <f>BC5/8</f>
        <v>6250000</v>
      </c>
      <c r="BD7" s="1">
        <f t="shared" si="0"/>
        <v>160</v>
      </c>
    </row>
    <row r="8" spans="1:61">
      <c r="BB8" t="s">
        <v>114</v>
      </c>
      <c r="BC8" s="2">
        <f>BC5/2</f>
        <v>25000000</v>
      </c>
      <c r="BD8" s="1">
        <f t="shared" si="0"/>
        <v>40</v>
      </c>
    </row>
    <row r="9" spans="1:61">
      <c r="BB9" t="s">
        <v>115</v>
      </c>
      <c r="BC9" s="2">
        <f>BC5/4</f>
        <v>12500000</v>
      </c>
      <c r="BD9" s="1">
        <f t="shared" si="0"/>
        <v>80</v>
      </c>
    </row>
    <row r="11" spans="1:61"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  <c r="Q11">
        <v>13</v>
      </c>
      <c r="R11">
        <v>14</v>
      </c>
      <c r="S11">
        <v>15</v>
      </c>
      <c r="T11">
        <v>16</v>
      </c>
      <c r="U11">
        <v>17</v>
      </c>
      <c r="V11">
        <v>18</v>
      </c>
      <c r="W11">
        <v>19</v>
      </c>
      <c r="X11">
        <v>20</v>
      </c>
      <c r="Y11">
        <v>21</v>
      </c>
      <c r="Z11">
        <v>22</v>
      </c>
      <c r="AA11">
        <v>23</v>
      </c>
      <c r="AB11">
        <v>24</v>
      </c>
      <c r="AC11">
        <v>25</v>
      </c>
      <c r="AD11">
        <v>26</v>
      </c>
      <c r="AE11">
        <v>27</v>
      </c>
      <c r="AF11">
        <v>28</v>
      </c>
      <c r="AG11">
        <v>29</v>
      </c>
      <c r="AH11">
        <v>30</v>
      </c>
      <c r="AI11">
        <v>31</v>
      </c>
      <c r="AJ11">
        <v>32</v>
      </c>
      <c r="AK11">
        <v>33</v>
      </c>
      <c r="AL11">
        <v>34</v>
      </c>
      <c r="AM11">
        <v>35</v>
      </c>
      <c r="AN11">
        <v>36</v>
      </c>
      <c r="AO11">
        <v>37</v>
      </c>
      <c r="AP11">
        <v>38</v>
      </c>
      <c r="AQ11">
        <v>39</v>
      </c>
      <c r="AR11">
        <v>40</v>
      </c>
      <c r="AS11">
        <v>41</v>
      </c>
      <c r="AT11">
        <v>42</v>
      </c>
      <c r="AU11">
        <v>43</v>
      </c>
      <c r="AV11">
        <v>44</v>
      </c>
      <c r="AW11">
        <v>45</v>
      </c>
      <c r="AX11">
        <v>46</v>
      </c>
      <c r="AY11">
        <v>47</v>
      </c>
      <c r="AZ11">
        <v>48</v>
      </c>
      <c r="BA11">
        <v>49</v>
      </c>
    </row>
    <row r="14" spans="1:61">
      <c r="B14" t="s">
        <v>106</v>
      </c>
    </row>
    <row r="19" spans="2:31"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  <c r="L19">
        <v>8</v>
      </c>
      <c r="M19">
        <v>9</v>
      </c>
      <c r="N19">
        <v>10</v>
      </c>
      <c r="O19">
        <v>11</v>
      </c>
      <c r="P19">
        <v>12</v>
      </c>
      <c r="Q19">
        <v>13</v>
      </c>
      <c r="R19">
        <v>14</v>
      </c>
      <c r="S19">
        <v>15</v>
      </c>
      <c r="T19">
        <v>16</v>
      </c>
      <c r="U19">
        <v>17</v>
      </c>
      <c r="V19">
        <v>18</v>
      </c>
      <c r="W19">
        <v>19</v>
      </c>
      <c r="X19">
        <v>20</v>
      </c>
      <c r="Y19">
        <v>21</v>
      </c>
      <c r="Z19">
        <v>22</v>
      </c>
      <c r="AA19">
        <v>23</v>
      </c>
      <c r="AB19">
        <v>24</v>
      </c>
      <c r="AC19">
        <v>25</v>
      </c>
      <c r="AD19">
        <v>26</v>
      </c>
      <c r="AE19">
        <v>27</v>
      </c>
    </row>
    <row r="23" spans="2:31">
      <c r="B23" t="s">
        <v>107</v>
      </c>
    </row>
    <row r="29" spans="2:31">
      <c r="D29">
        <v>0</v>
      </c>
      <c r="E29">
        <v>1</v>
      </c>
      <c r="F29">
        <v>2</v>
      </c>
      <c r="G29">
        <v>3</v>
      </c>
      <c r="H29">
        <v>4</v>
      </c>
      <c r="I29">
        <v>5</v>
      </c>
      <c r="J29">
        <v>6</v>
      </c>
      <c r="K29">
        <v>7</v>
      </c>
      <c r="L29">
        <v>8</v>
      </c>
      <c r="M29">
        <v>9</v>
      </c>
      <c r="N29">
        <v>10</v>
      </c>
      <c r="O29">
        <v>11</v>
      </c>
      <c r="P29">
        <v>12</v>
      </c>
      <c r="Q29">
        <v>13</v>
      </c>
      <c r="R29">
        <v>14</v>
      </c>
      <c r="S29">
        <v>15</v>
      </c>
      <c r="T29">
        <v>16</v>
      </c>
      <c r="U29">
        <v>17</v>
      </c>
      <c r="V29">
        <v>18</v>
      </c>
      <c r="W29">
        <v>19</v>
      </c>
      <c r="X29">
        <v>20</v>
      </c>
      <c r="Y29">
        <v>21</v>
      </c>
      <c r="Z29">
        <v>22</v>
      </c>
      <c r="AA29">
        <v>23</v>
      </c>
      <c r="AB29">
        <v>24</v>
      </c>
      <c r="AC29">
        <v>25</v>
      </c>
      <c r="AD29">
        <v>26</v>
      </c>
      <c r="AE29">
        <v>27</v>
      </c>
    </row>
    <row r="32" spans="2:31">
      <c r="B32" t="s">
        <v>108</v>
      </c>
    </row>
    <row r="37" spans="2:31">
      <c r="D37">
        <v>0</v>
      </c>
      <c r="E37">
        <v>1</v>
      </c>
      <c r="F37">
        <v>2</v>
      </c>
      <c r="G37">
        <v>3</v>
      </c>
      <c r="H37">
        <v>4</v>
      </c>
      <c r="I37">
        <v>5</v>
      </c>
      <c r="J37">
        <v>6</v>
      </c>
      <c r="K37">
        <v>7</v>
      </c>
      <c r="L37">
        <v>8</v>
      </c>
      <c r="M37">
        <v>9</v>
      </c>
      <c r="N37">
        <v>10</v>
      </c>
      <c r="O37">
        <v>11</v>
      </c>
      <c r="P37">
        <v>12</v>
      </c>
      <c r="Q37">
        <v>13</v>
      </c>
      <c r="R37">
        <v>14</v>
      </c>
      <c r="S37">
        <v>15</v>
      </c>
      <c r="T37">
        <v>16</v>
      </c>
      <c r="U37">
        <v>17</v>
      </c>
      <c r="V37">
        <v>18</v>
      </c>
      <c r="W37">
        <v>19</v>
      </c>
      <c r="X37">
        <v>20</v>
      </c>
      <c r="Y37">
        <v>21</v>
      </c>
      <c r="Z37">
        <v>22</v>
      </c>
      <c r="AA37">
        <v>23</v>
      </c>
      <c r="AB37">
        <v>24</v>
      </c>
      <c r="AC37">
        <v>25</v>
      </c>
      <c r="AD37">
        <v>26</v>
      </c>
      <c r="AE37">
        <v>27</v>
      </c>
    </row>
    <row r="40" spans="2:31">
      <c r="B40" t="s">
        <v>104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E690"/>
  <sheetViews>
    <sheetView workbookViewId="0"/>
  </sheetViews>
  <sheetFormatPr defaultRowHeight="13.5"/>
  <cols>
    <col min="3" max="3" width="13.5" customWidth="1"/>
    <col min="4" max="4" width="12.125" customWidth="1"/>
    <col min="5" max="5" width="16.625" bestFit="1" customWidth="1"/>
  </cols>
  <sheetData>
    <row r="2" spans="1:3">
      <c r="A2" t="s">
        <v>34</v>
      </c>
    </row>
    <row r="3" spans="1:3">
      <c r="A3" t="s">
        <v>35</v>
      </c>
      <c r="C3" t="s">
        <v>37</v>
      </c>
    </row>
    <row r="4" spans="1:3">
      <c r="A4">
        <v>10</v>
      </c>
      <c r="C4" t="s">
        <v>36</v>
      </c>
    </row>
    <row r="56" spans="1:1">
      <c r="A56" t="s">
        <v>52</v>
      </c>
    </row>
    <row r="57" spans="1:1">
      <c r="A57" t="s">
        <v>53</v>
      </c>
    </row>
    <row r="58" spans="1:1">
      <c r="A58" t="s">
        <v>54</v>
      </c>
    </row>
    <row r="59" spans="1:1">
      <c r="A59" t="s">
        <v>55</v>
      </c>
    </row>
    <row r="61" spans="1:1">
      <c r="A61" t="s">
        <v>56</v>
      </c>
    </row>
    <row r="64" spans="1:1">
      <c r="A64" t="s">
        <v>57</v>
      </c>
    </row>
    <row r="65" spans="1:1">
      <c r="A65" t="s">
        <v>58</v>
      </c>
    </row>
    <row r="66" spans="1:1">
      <c r="A66" t="s">
        <v>59</v>
      </c>
    </row>
    <row r="67" spans="1:1">
      <c r="A67" t="s">
        <v>60</v>
      </c>
    </row>
    <row r="68" spans="1:1">
      <c r="A68" t="s">
        <v>61</v>
      </c>
    </row>
    <row r="69" spans="1:1">
      <c r="A69" t="s">
        <v>62</v>
      </c>
    </row>
    <row r="116" spans="3:3">
      <c r="C116" t="s">
        <v>63</v>
      </c>
    </row>
    <row r="117" spans="3:3">
      <c r="C117" t="s">
        <v>64</v>
      </c>
    </row>
    <row r="118" spans="3:3">
      <c r="C118" t="str">
        <f>DEC2HEX(HEX2DEC(C117)-35000)</f>
        <v>44626</v>
      </c>
    </row>
    <row r="150" spans="1:5">
      <c r="A150" t="s">
        <v>52</v>
      </c>
    </row>
    <row r="151" spans="1:5">
      <c r="A151" t="s">
        <v>53</v>
      </c>
    </row>
    <row r="152" spans="1:5">
      <c r="A152" t="s">
        <v>54</v>
      </c>
    </row>
    <row r="153" spans="1:5">
      <c r="A153" t="s">
        <v>55</v>
      </c>
    </row>
    <row r="155" spans="1:5">
      <c r="A155" t="s">
        <v>56</v>
      </c>
    </row>
    <row r="158" spans="1:5">
      <c r="A158" t="s">
        <v>57</v>
      </c>
    </row>
    <row r="159" spans="1:5">
      <c r="A159" t="s">
        <v>58</v>
      </c>
      <c r="E159" s="8" t="s">
        <v>69</v>
      </c>
    </row>
    <row r="160" spans="1:5">
      <c r="A160" t="s">
        <v>59</v>
      </c>
    </row>
    <row r="161" spans="1:3">
      <c r="A161" t="s">
        <v>60</v>
      </c>
    </row>
    <row r="162" spans="1:3">
      <c r="A162" t="s">
        <v>61</v>
      </c>
    </row>
    <row r="163" spans="1:3">
      <c r="A163" t="s">
        <v>62</v>
      </c>
    </row>
    <row r="166" spans="1:3" ht="42">
      <c r="C166" s="7" t="s">
        <v>67</v>
      </c>
    </row>
    <row r="167" spans="1:3">
      <c r="C167" t="s">
        <v>66</v>
      </c>
    </row>
    <row r="270" spans="3:3">
      <c r="C270" t="s">
        <v>65</v>
      </c>
    </row>
    <row r="372" spans="3:3" ht="42">
      <c r="C372" s="7" t="s">
        <v>68</v>
      </c>
    </row>
    <row r="373" spans="3:3">
      <c r="C373" t="s">
        <v>66</v>
      </c>
    </row>
    <row r="472" spans="3:3">
      <c r="C472" t="s">
        <v>65</v>
      </c>
    </row>
    <row r="573" spans="1:1">
      <c r="A573" t="s">
        <v>59</v>
      </c>
    </row>
    <row r="625" spans="1:3">
      <c r="A625" t="s">
        <v>59</v>
      </c>
    </row>
    <row r="632" spans="1:3">
      <c r="C632" t="s">
        <v>70</v>
      </c>
    </row>
    <row r="682" spans="2:2">
      <c r="B682" t="s">
        <v>71</v>
      </c>
    </row>
    <row r="683" spans="2:2">
      <c r="B683" t="s">
        <v>72</v>
      </c>
    </row>
    <row r="684" spans="2:2">
      <c r="B684" t="s">
        <v>73</v>
      </c>
    </row>
    <row r="687" spans="2:2">
      <c r="B687" t="s">
        <v>74</v>
      </c>
    </row>
    <row r="688" spans="2:2">
      <c r="B688" t="s">
        <v>74</v>
      </c>
    </row>
    <row r="689" spans="2:2">
      <c r="B689" t="s">
        <v>74</v>
      </c>
    </row>
    <row r="690" spans="2:2">
      <c r="B690" t="s">
        <v>74</v>
      </c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4:B26"/>
  <sheetViews>
    <sheetView workbookViewId="0"/>
  </sheetViews>
  <sheetFormatPr defaultRowHeight="13.5"/>
  <cols>
    <col min="1" max="1" width="11.5" customWidth="1"/>
  </cols>
  <sheetData>
    <row r="4" spans="1:1">
      <c r="A4" t="s">
        <v>38</v>
      </c>
    </row>
    <row r="5" spans="1:1">
      <c r="A5" t="s">
        <v>39</v>
      </c>
    </row>
    <row r="6" spans="1:1">
      <c r="A6" t="s">
        <v>41</v>
      </c>
    </row>
    <row r="7" spans="1:1">
      <c r="A7" t="s">
        <v>40</v>
      </c>
    </row>
    <row r="9" spans="1:1">
      <c r="A9" t="s">
        <v>42</v>
      </c>
    </row>
    <row r="10" spans="1:1">
      <c r="A10" t="s">
        <v>49</v>
      </c>
    </row>
    <row r="13" spans="1:1">
      <c r="A13" t="s">
        <v>43</v>
      </c>
    </row>
    <row r="14" spans="1:1">
      <c r="A14" t="s">
        <v>44</v>
      </c>
    </row>
    <row r="15" spans="1:1">
      <c r="A15" t="s">
        <v>48</v>
      </c>
    </row>
    <row r="17" spans="1:2">
      <c r="A17" t="s">
        <v>45</v>
      </c>
    </row>
    <row r="18" spans="1:2">
      <c r="A18" t="s">
        <v>46</v>
      </c>
    </row>
    <row r="19" spans="1:2">
      <c r="A19" t="s">
        <v>51</v>
      </c>
    </row>
    <row r="22" spans="1:2">
      <c r="A22" t="s">
        <v>47</v>
      </c>
    </row>
    <row r="23" spans="1:2">
      <c r="A23" t="str">
        <f>DEC2HEX(HEX2DEC(A15)-HEX2DEC(A10))</f>
        <v>7258</v>
      </c>
      <c r="B23" s="1">
        <f>HEX2DEC(A23)</f>
        <v>29272</v>
      </c>
    </row>
    <row r="25" spans="1:2">
      <c r="A25" t="s">
        <v>50</v>
      </c>
    </row>
    <row r="26" spans="1:2">
      <c r="A26" t="str">
        <f>DEC2HEX(HEX2DEC(A19)-HEX2DEC(A15))</f>
        <v>7255</v>
      </c>
      <c r="B26" s="1">
        <f>HEX2DEC(A26)</f>
        <v>29269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N158"/>
  <sheetViews>
    <sheetView topLeftCell="A179" workbookViewId="0"/>
  </sheetViews>
  <sheetFormatPr defaultRowHeight="13.5"/>
  <sheetData>
    <row r="3" spans="1:14">
      <c r="A3" t="s">
        <v>75</v>
      </c>
      <c r="F3" t="s">
        <v>84</v>
      </c>
      <c r="K3" t="s">
        <v>90</v>
      </c>
    </row>
    <row r="4" spans="1:14">
      <c r="A4" t="s">
        <v>78</v>
      </c>
      <c r="F4" t="s">
        <v>77</v>
      </c>
      <c r="K4" t="s">
        <v>77</v>
      </c>
    </row>
    <row r="5" spans="1:14">
      <c r="A5" t="s">
        <v>79</v>
      </c>
      <c r="F5" t="s">
        <v>77</v>
      </c>
      <c r="K5" t="s">
        <v>77</v>
      </c>
    </row>
    <row r="6" spans="1:14">
      <c r="A6" t="s">
        <v>80</v>
      </c>
      <c r="F6" t="s">
        <v>77</v>
      </c>
      <c r="K6" t="s">
        <v>77</v>
      </c>
    </row>
    <row r="7" spans="1:14">
      <c r="A7" t="s">
        <v>81</v>
      </c>
      <c r="F7" t="s">
        <v>77</v>
      </c>
      <c r="K7" t="s">
        <v>77</v>
      </c>
    </row>
    <row r="8" spans="1:14">
      <c r="A8" t="s">
        <v>82</v>
      </c>
      <c r="F8" t="s">
        <v>76</v>
      </c>
      <c r="K8" t="s">
        <v>91</v>
      </c>
    </row>
    <row r="9" spans="1:14">
      <c r="A9" t="s">
        <v>83</v>
      </c>
      <c r="F9" t="s">
        <v>76</v>
      </c>
      <c r="K9" t="s">
        <v>92</v>
      </c>
    </row>
    <row r="10" spans="1:14">
      <c r="A10" s="9" t="s">
        <v>76</v>
      </c>
      <c r="B10" s="9"/>
      <c r="C10" s="9"/>
      <c r="D10" s="9"/>
      <c r="F10" t="s">
        <v>76</v>
      </c>
      <c r="K10" t="s">
        <v>93</v>
      </c>
    </row>
    <row r="11" spans="1:14">
      <c r="A11" s="9" t="s">
        <v>76</v>
      </c>
      <c r="B11" s="9"/>
      <c r="C11" s="9"/>
      <c r="D11" s="9"/>
      <c r="F11" s="9" t="s">
        <v>85</v>
      </c>
      <c r="G11" s="9"/>
      <c r="H11" s="9"/>
      <c r="I11" s="9"/>
      <c r="K11" t="s">
        <v>94</v>
      </c>
    </row>
    <row r="12" spans="1:14">
      <c r="A12" s="9" t="s">
        <v>76</v>
      </c>
      <c r="B12" s="9"/>
      <c r="C12" s="9"/>
      <c r="D12" s="9"/>
      <c r="F12" t="s">
        <v>86</v>
      </c>
      <c r="K12" s="9" t="s">
        <v>95</v>
      </c>
      <c r="L12" s="9"/>
      <c r="M12" s="9"/>
      <c r="N12" s="9"/>
    </row>
    <row r="13" spans="1:14">
      <c r="A13" t="s">
        <v>76</v>
      </c>
      <c r="F13" t="s">
        <v>87</v>
      </c>
      <c r="K13" t="s">
        <v>76</v>
      </c>
    </row>
    <row r="14" spans="1:14">
      <c r="A14" t="s">
        <v>76</v>
      </c>
      <c r="F14" t="s">
        <v>88</v>
      </c>
      <c r="K14" t="s">
        <v>76</v>
      </c>
    </row>
    <row r="15" spans="1:14">
      <c r="A15" t="s">
        <v>77</v>
      </c>
      <c r="F15" t="s">
        <v>89</v>
      </c>
      <c r="K15" t="s">
        <v>76</v>
      </c>
    </row>
    <row r="16" spans="1:14">
      <c r="A16" t="s">
        <v>77</v>
      </c>
      <c r="F16" t="s">
        <v>77</v>
      </c>
      <c r="K16" t="s">
        <v>76</v>
      </c>
    </row>
    <row r="17" spans="1:11">
      <c r="A17" t="s">
        <v>77</v>
      </c>
      <c r="F17" t="s">
        <v>77</v>
      </c>
      <c r="K17" t="s">
        <v>77</v>
      </c>
    </row>
    <row r="18" spans="1:11">
      <c r="A18" t="s">
        <v>77</v>
      </c>
      <c r="F18" t="s">
        <v>77</v>
      </c>
      <c r="K18" t="s">
        <v>77</v>
      </c>
    </row>
    <row r="19" spans="1:11">
      <c r="A19" t="s">
        <v>77</v>
      </c>
      <c r="K19" t="s">
        <v>77</v>
      </c>
    </row>
    <row r="20" spans="1:11">
      <c r="K20" t="s">
        <v>77</v>
      </c>
    </row>
    <row r="24" spans="1:11">
      <c r="A24" t="s">
        <v>96</v>
      </c>
    </row>
    <row r="28" spans="1:11">
      <c r="B28" t="s">
        <v>100</v>
      </c>
      <c r="D28" t="s">
        <v>99</v>
      </c>
    </row>
    <row r="29" spans="1:11">
      <c r="D29" t="s">
        <v>98</v>
      </c>
      <c r="F29" t="s">
        <v>101</v>
      </c>
      <c r="G29" t="s">
        <v>102</v>
      </c>
    </row>
    <row r="158" spans="1:1">
      <c r="A158" t="s">
        <v>103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clock</vt:lpstr>
      <vt:lpstr>clock diiagram</vt:lpstr>
      <vt:lpstr>logic analyzer nmi debug</vt:lpstr>
      <vt:lpstr>debug emu</vt:lpstr>
      <vt:lpstr>smb debug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2016-08-08T02:44:09Z</dcterms:modified>
</cp:coreProperties>
</file>