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da0523f87cd277/Documents/Data Analisis/Github/"/>
    </mc:Choice>
  </mc:AlternateContent>
  <xr:revisionPtr revIDLastSave="687" documentId="8_{5AB9FB86-B8E7-4DBB-8B53-9BB81B5CF6B5}" xr6:coauthVersionLast="47" xr6:coauthVersionMax="47" xr10:uidLastSave="{611121A5-4141-4236-A842-983C6E0EA820}"/>
  <bookViews>
    <workbookView xWindow="-110" yWindow="-110" windowWidth="25180" windowHeight="16140" tabRatio="778" xr2:uid="{EA457DEA-60A4-4521-8673-4E03516620D9}"/>
  </bookViews>
  <sheets>
    <sheet name="Lookup and Reference Functions" sheetId="1" r:id="rId1"/>
    <sheet name="SalesData" sheetId="3" r:id="rId2"/>
    <sheet name="INDEX-MATCH-CHOOSE..." sheetId="8" r:id="rId3"/>
    <sheet name="XLOOPUP" sheetId="4" r:id="rId4"/>
    <sheet name="VLOOKUP" sheetId="2" r:id="rId5"/>
    <sheet name="HLOOKUP" sheetId="5" r:id="rId6"/>
    <sheet name="TRANSPOSE" sheetId="9" r:id="rId7"/>
  </sheets>
  <definedNames>
    <definedName name="_xlnm._FilterDatabase" localSheetId="1" hidden="1">SalesData!$A$1:$J$61</definedName>
    <definedName name="_xlnm._FilterDatabase" localSheetId="4" hidden="1">VLOOKUP!$A$1:$C$33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9" l="1" a="1"/>
  <c r="B12" i="9" s="1"/>
  <c r="B14" i="9" a="1"/>
  <c r="B14" i="9" s="1"/>
  <c r="B13" i="9" a="1"/>
  <c r="B13" i="9" s="1"/>
  <c r="B11" i="9" a="1"/>
  <c r="B11" i="9" s="1"/>
  <c r="F4" i="9"/>
  <c r="F5" i="9"/>
  <c r="F6" i="9"/>
  <c r="F7" i="9"/>
  <c r="F8" i="9"/>
  <c r="F3" i="9"/>
  <c r="B15" i="9" s="1" a="1"/>
  <c r="B15" i="9" s="1"/>
  <c r="B3" i="8"/>
  <c r="C3" i="8"/>
  <c r="D3" i="8"/>
  <c r="E3" i="8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J17" i="5"/>
  <c r="H17" i="5"/>
  <c r="F17" i="5"/>
  <c r="J16" i="5"/>
  <c r="H16" i="5"/>
  <c r="F16" i="5"/>
  <c r="J15" i="5"/>
  <c r="H15" i="5"/>
  <c r="F15" i="5"/>
  <c r="J14" i="5"/>
  <c r="H14" i="5"/>
  <c r="F14" i="5"/>
  <c r="J13" i="5"/>
  <c r="H13" i="5"/>
  <c r="F13" i="5"/>
  <c r="J12" i="5"/>
  <c r="H12" i="5"/>
  <c r="F12" i="5"/>
  <c r="J11" i="5"/>
  <c r="H11" i="5"/>
  <c r="F11" i="5"/>
  <c r="J10" i="5"/>
  <c r="H10" i="5"/>
  <c r="F10" i="5"/>
  <c r="J9" i="5"/>
  <c r="H9" i="5"/>
  <c r="F9" i="5"/>
  <c r="J8" i="5"/>
  <c r="H8" i="5"/>
  <c r="F8" i="5"/>
  <c r="J7" i="5"/>
  <c r="H7" i="5"/>
  <c r="F7" i="5"/>
  <c r="J6" i="5"/>
  <c r="H6" i="5"/>
  <c r="F6" i="5"/>
  <c r="J5" i="5"/>
  <c r="H5" i="5"/>
  <c r="F5" i="5"/>
  <c r="J4" i="5"/>
  <c r="H4" i="5"/>
  <c r="F4" i="5"/>
  <c r="J3" i="5"/>
  <c r="H3" i="5"/>
  <c r="F3" i="5"/>
  <c r="J2" i="5"/>
  <c r="H2" i="5"/>
  <c r="F2" i="5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A3" i="8" s="1"/>
  <c r="J5" i="3"/>
  <c r="J4" i="3"/>
  <c r="J3" i="3"/>
  <c r="J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14" i="4"/>
  <c r="C13" i="4"/>
  <c r="C12" i="4"/>
  <c r="C11" i="4"/>
  <c r="C10" i="4"/>
  <c r="C9" i="4"/>
  <c r="C8" i="4"/>
  <c r="C7" i="4"/>
  <c r="C6" i="4"/>
  <c r="C5" i="4"/>
  <c r="C4" i="4"/>
  <c r="C3" i="4"/>
  <c r="C2" i="4"/>
  <c r="J15" i="9"/>
  <c r="J14" i="9"/>
  <c r="J13" i="9"/>
  <c r="J12" i="9"/>
  <c r="J11" i="9"/>
  <c r="B5" i="8"/>
  <c r="F5" i="8"/>
  <c r="F3" i="8"/>
  <c r="C5" i="8"/>
  <c r="E5" i="8"/>
  <c r="D5" i="8"/>
  <c r="A5" i="8"/>
  <c r="D2" i="2"/>
  <c r="L2" i="5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<sst xmlns="http://schemas.openxmlformats.org/spreadsheetml/2006/main" count="305" uniqueCount="74">
  <si>
    <t>Function</t>
  </si>
  <si>
    <t>Author: Astrid Villalobos</t>
  </si>
  <si>
    <t>Keyboard</t>
  </si>
  <si>
    <t>Laptop</t>
  </si>
  <si>
    <t>Mouse</t>
  </si>
  <si>
    <t>Store</t>
  </si>
  <si>
    <t>General Formula</t>
  </si>
  <si>
    <t>Function Definition</t>
  </si>
  <si>
    <r>
      <rPr>
        <b/>
        <sz val="11"/>
        <color theme="0"/>
        <rFont val="Segoe UI"/>
        <family val="2"/>
      </rPr>
      <t xml:space="preserve">Email: </t>
    </r>
    <r>
      <rPr>
        <sz val="11"/>
        <color theme="0"/>
        <rFont val="Segoe UI"/>
        <family val="2"/>
      </rPr>
      <t>astrid.cvr@gmail.com</t>
    </r>
  </si>
  <si>
    <t>Topic: Lookup and Reference Functions</t>
  </si>
  <si>
    <t>VLOOKUP</t>
  </si>
  <si>
    <t>Vertical lookup in a table.</t>
  </si>
  <si>
    <t>HLOOKUP</t>
  </si>
  <si>
    <t>Horizontal lookup in a table.</t>
  </si>
  <si>
    <t>INDEX</t>
  </si>
  <si>
    <t>Returns a value at a specific position.</t>
  </si>
  <si>
    <t>MATCH</t>
  </si>
  <si>
    <t>Finds the position of a value.</t>
  </si>
  <si>
    <t>CHOOSE</t>
  </si>
  <si>
    <t>Selects a value from a list.</t>
  </si>
  <si>
    <t>COLUMN</t>
  </si>
  <si>
    <t>Returns column number.</t>
  </si>
  <si>
    <t>ROW</t>
  </si>
  <si>
    <t>Returns row number.</t>
  </si>
  <si>
    <t>INDIRECT</t>
  </si>
  <si>
    <t>Returns a reference specified by text.</t>
  </si>
  <si>
    <t>TRANSPOSE</t>
  </si>
  <si>
    <t>Converts rows to columns and vice versa.</t>
  </si>
  <si>
    <t>Product ID</t>
  </si>
  <si>
    <t>Product Name</t>
  </si>
  <si>
    <t>Cost</t>
  </si>
  <si>
    <t>January Units</t>
  </si>
  <si>
    <t>February Units</t>
  </si>
  <si>
    <t>March Units</t>
  </si>
  <si>
    <t>January Sales</t>
  </si>
  <si>
    <t>February Sales</t>
  </si>
  <si>
    <t>March Sales</t>
  </si>
  <si>
    <t>HLOOKUP (Jan Sales)</t>
  </si>
  <si>
    <t>Store C</t>
  </si>
  <si>
    <t>Store A</t>
  </si>
  <si>
    <t>Monitor</t>
  </si>
  <si>
    <t>Tablet</t>
  </si>
  <si>
    <t>Printer</t>
  </si>
  <si>
    <t>Scanner</t>
  </si>
  <si>
    <t>Webcam</t>
  </si>
  <si>
    <t>Store B</t>
  </si>
  <si>
    <t>Headset</t>
  </si>
  <si>
    <t>Speaker</t>
  </si>
  <si>
    <t>Learning Objective – Lookup and Reference Functions</t>
  </si>
  <si>
    <r>
      <t xml:space="preserve">The objective of this Excel file is to introduce and apply essential </t>
    </r>
    <r>
      <rPr>
        <b/>
        <sz val="11"/>
        <color theme="1"/>
        <rFont val="Aptos Narrow"/>
        <family val="2"/>
        <scheme val="minor"/>
      </rPr>
      <t>lookup and reference functions</t>
    </r>
    <r>
      <rPr>
        <sz val="11"/>
        <color theme="1"/>
        <rFont val="Aptos Narrow"/>
        <family val="2"/>
        <scheme val="minor"/>
      </rPr>
      <t xml:space="preserve"> that enable users to efficiently retrieve, reference, and organize data across a structured dataset. By working with practical sales data over multiple months, users will:</t>
    </r>
  </si>
  <si>
    <t>This file is designed to build proficiency in referencing and navigating large datasets, forming the foundation for more advanced data modeling and analysis workflows in Excel.</t>
  </si>
  <si>
    <t>INDEX (Return March Sales for 5th Product)</t>
  </si>
  <si>
    <t>MATCH (Find Position of Product ID 105)</t>
  </si>
  <si>
    <t>CHOOSE (Based on Performance Tier)</t>
  </si>
  <si>
    <t>COLUMN (Identify Column of 'Store')</t>
  </si>
  <si>
    <t>ROW (Get Row of Entry)</t>
  </si>
  <si>
    <t>INDIRECT (Refer to Specific Cost)</t>
  </si>
  <si>
    <t>=VLOOKUP(lookup_value, table_array, col_index_num, [range_lookup])</t>
  </si>
  <si>
    <t>=HLOOKUP(lookup_value, table_array, row_index_num, [range_lookup])</t>
  </si>
  <si>
    <t>=INDEX(array, row_num, [column_num])</t>
  </si>
  <si>
    <t>=MATCH(lookup_value, lookup_array, [match_type])</t>
  </si>
  <si>
    <t>=CHOOSE(index_num, value1, [value2], ...)</t>
  </si>
  <si>
    <t>=COLUMN([reference])</t>
  </si>
  <si>
    <t>=ROW([reference])</t>
  </si>
  <si>
    <t>=INDIRECT(ref_text, [a1])</t>
  </si>
  <si>
    <t>=TRANSPOSE(array)</t>
  </si>
  <si>
    <t>XLOOKUP</t>
  </si>
  <si>
    <r>
      <t xml:space="preserve">Understand how to </t>
    </r>
    <r>
      <rPr>
        <b/>
        <sz val="11"/>
        <color theme="1"/>
        <rFont val="Aptos Narrow"/>
        <family val="2"/>
        <scheme val="minor"/>
      </rPr>
      <t>search for values vertically and horizontally</t>
    </r>
    <r>
      <rPr>
        <sz val="11"/>
        <color theme="1"/>
        <rFont val="Aptos Narrow"/>
        <family val="2"/>
        <scheme val="minor"/>
      </rPr>
      <t xml:space="preserve"> using </t>
    </r>
    <r>
      <rPr>
        <b/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 xml:space="preserve">, and the more flexible </t>
    </r>
    <r>
      <rPr>
        <b/>
        <sz val="10"/>
        <color theme="1"/>
        <rFont val="Arial Unicode MS"/>
      </rPr>
      <t>XLOOKUP</t>
    </r>
    <r>
      <rPr>
        <sz val="11"/>
        <color theme="1"/>
        <rFont val="Aptos Narrow"/>
        <family val="2"/>
        <scheme val="minor"/>
      </rPr>
      <t>.</t>
    </r>
  </si>
  <si>
    <r>
      <t xml:space="preserve">Apply </t>
    </r>
    <r>
      <rPr>
        <b/>
        <sz val="10"/>
        <color theme="1"/>
        <rFont val="Arial Unicode MS"/>
      </rPr>
      <t>INDEX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0"/>
        <color theme="1"/>
        <rFont val="Arial Unicode MS"/>
      </rPr>
      <t>MATCH</t>
    </r>
    <r>
      <rPr>
        <sz val="11"/>
        <color theme="1"/>
        <rFont val="Aptos Narrow"/>
        <family val="2"/>
        <scheme val="minor"/>
      </rPr>
      <t xml:space="preserve"> to create dynamic and precise data retrieval mechanisms.</t>
    </r>
  </si>
  <si>
    <r>
      <t xml:space="preserve">Use </t>
    </r>
    <r>
      <rPr>
        <b/>
        <sz val="10"/>
        <color theme="1"/>
        <rFont val="Arial Unicode MS"/>
      </rPr>
      <t>CHOOSE</t>
    </r>
    <r>
      <rPr>
        <sz val="11"/>
        <color theme="1"/>
        <rFont val="Aptos Narrow"/>
        <family val="2"/>
        <scheme val="minor"/>
      </rPr>
      <t xml:space="preserve"> to select values from a predefined list.</t>
    </r>
  </si>
  <si>
    <r>
      <t xml:space="preserve">Navigate and refer to cell positions using </t>
    </r>
    <r>
      <rPr>
        <b/>
        <sz val="10"/>
        <color theme="1"/>
        <rFont val="Arial Unicode MS"/>
      </rPr>
      <t>ROW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0"/>
        <color theme="1"/>
        <rFont val="Arial Unicode MS"/>
      </rPr>
      <t>COLUMN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0"/>
        <color theme="1"/>
        <rFont val="Arial Unicode MS"/>
      </rPr>
      <t>INDIRECT</t>
    </r>
    <r>
      <rPr>
        <sz val="11"/>
        <color theme="1"/>
        <rFont val="Aptos Narrow"/>
        <family val="2"/>
        <scheme val="minor"/>
      </rPr>
      <t>.</t>
    </r>
  </si>
  <si>
    <r>
      <t xml:space="preserve">Explore </t>
    </r>
    <r>
      <rPr>
        <b/>
        <sz val="10"/>
        <color theme="1"/>
        <rFont val="Arial Unicode MS"/>
      </rPr>
      <t>TRANSPOSE</t>
    </r>
    <r>
      <rPr>
        <sz val="11"/>
        <color theme="1"/>
        <rFont val="Aptos Narrow"/>
        <family val="2"/>
        <scheme val="minor"/>
      </rPr>
      <t xml:space="preserve"> (optional) to convert data orientation for better analysis or reporting.</t>
    </r>
  </si>
  <si>
    <t>XLOOKUP(lookup_value, lookup_array, return_array, [if_not_found], [match_mode], [search_mode])</t>
  </si>
  <si>
    <t>Used to search for a value in a column or row and return a corresponding value from another column or row. It replaces older functions like VLOOKUP, HLOOKUP, and even INDEX/MATCH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</si>
</sst>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4"/>
      <color theme="0"/>
      <name val="Segoe UI"/>
      <family val="2"/>
    </font>
    <font>
      <b/>
      <sz val="18"/>
      <color theme="0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9" fillId="2" borderId="0" xfId="0" applyFont="1" applyFill="1" applyAlignment="1">
      <alignment vertical="center"/>
    </xf>
    <xf numFmtId="0" fontId="7" fillId="2" borderId="0" xfId="0" applyFont="1" applyFill="1"/>
    <xf numFmtId="0" fontId="10" fillId="3" borderId="0" xfId="0" applyFont="1" applyFill="1" applyAlignment="1">
      <alignment horizontal="left"/>
    </xf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4" borderId="0" xfId="0" applyFont="1" applyFill="1"/>
    <xf numFmtId="0" fontId="6" fillId="4" borderId="0" xfId="0" applyFont="1" applyFill="1"/>
    <xf numFmtId="0" fontId="3" fillId="4" borderId="0" xfId="0" applyFont="1" applyFill="1"/>
    <xf numFmtId="0" fontId="2" fillId="4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43" fontId="6" fillId="0" borderId="1" xfId="1" applyFont="1" applyBorder="1"/>
    <xf numFmtId="0" fontId="11" fillId="0" borderId="0" xfId="0" applyFont="1"/>
    <xf numFmtId="0" fontId="11" fillId="5" borderId="10" xfId="0" applyFont="1" applyFill="1" applyBorder="1"/>
    <xf numFmtId="0" fontId="0" fillId="0" borderId="0" xfId="0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0" borderId="0" xfId="0" applyFont="1" applyFill="1" applyBorder="1"/>
    <xf numFmtId="0" fontId="4" fillId="3" borderId="1" xfId="0" applyFont="1" applyFill="1" applyBorder="1"/>
    <xf numFmtId="43" fontId="2" fillId="0" borderId="1" xfId="1" applyNumberFormat="1" applyFont="1" applyBorder="1"/>
    <xf numFmtId="0" fontId="0" fillId="0" borderId="0" xfId="0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5B9BD5"/>
      <color rgb="FF1F4E78"/>
      <color rgb="FF00B0F0"/>
      <color rgb="FF003366"/>
      <color rgb="FFA8CCAC"/>
      <color rgb="FFC7B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01D3-52BF-4CE1-809C-C3D0FFD93665}">
  <dimension ref="B1:P46"/>
  <sheetViews>
    <sheetView showGridLines="0" tabSelected="1" topLeftCell="A2" zoomScaleNormal="100" workbookViewId="0">
      <selection activeCell="D10" sqref="D10"/>
    </sheetView>
  </sheetViews>
  <sheetFormatPr defaultColWidth="9.1796875" defaultRowHeight="16.5"/>
  <cols>
    <col min="1" max="1" width="1.1796875" style="9" customWidth="1"/>
    <col min="2" max="2" width="1.54296875" style="9" customWidth="1"/>
    <col min="3" max="3" width="16.54296875" style="9" customWidth="1"/>
    <col min="4" max="4" width="64.81640625" style="9" bestFit="1" customWidth="1"/>
    <col min="5" max="5" width="75" style="9" customWidth="1"/>
    <col min="6" max="6" width="1.81640625" style="9" customWidth="1"/>
    <col min="7" max="10" width="8.81640625" style="9" customWidth="1"/>
    <col min="11" max="16384" width="9.1796875" style="9"/>
  </cols>
  <sheetData>
    <row r="1" spans="2:11" ht="5.25" customHeight="1">
      <c r="B1" s="29"/>
      <c r="C1" s="30"/>
      <c r="D1" s="30"/>
      <c r="E1" s="30"/>
      <c r="F1" s="31"/>
    </row>
    <row r="2" spans="2:11" ht="21" customHeight="1">
      <c r="B2" s="16"/>
      <c r="C2" s="24" t="s">
        <v>9</v>
      </c>
      <c r="D2" s="25"/>
      <c r="E2" s="25"/>
      <c r="F2" s="17"/>
    </row>
    <row r="3" spans="2:11" ht="6.75" customHeight="1">
      <c r="B3" s="16"/>
      <c r="F3" s="17"/>
    </row>
    <row r="4" spans="2:11" ht="17.5">
      <c r="B4" s="16"/>
      <c r="C4" s="33" t="s">
        <v>48</v>
      </c>
      <c r="F4" s="17"/>
    </row>
    <row r="5" spans="2:11" ht="31.5" customHeight="1">
      <c r="B5" s="16"/>
      <c r="C5" s="46" t="s">
        <v>49</v>
      </c>
      <c r="D5" s="46"/>
      <c r="E5" s="46"/>
      <c r="F5" s="17"/>
    </row>
    <row r="6" spans="2:11">
      <c r="B6" s="16"/>
      <c r="C6" s="34" t="s">
        <v>67</v>
      </c>
      <c r="F6" s="17"/>
    </row>
    <row r="7" spans="2:11">
      <c r="B7" s="16"/>
      <c r="C7" s="34" t="s">
        <v>68</v>
      </c>
      <c r="F7" s="17"/>
    </row>
    <row r="8" spans="2:11">
      <c r="B8" s="16"/>
      <c r="C8" s="34" t="s">
        <v>69</v>
      </c>
      <c r="F8" s="17"/>
    </row>
    <row r="9" spans="2:11">
      <c r="B9" s="16"/>
      <c r="C9" s="34" t="s">
        <v>70</v>
      </c>
      <c r="F9" s="17"/>
    </row>
    <row r="10" spans="2:11">
      <c r="B10" s="16"/>
      <c r="C10" s="34" t="s">
        <v>71</v>
      </c>
      <c r="F10" s="17"/>
    </row>
    <row r="11" spans="2:11" ht="16" customHeight="1">
      <c r="B11" s="16"/>
      <c r="C11" s="51" t="s">
        <v>50</v>
      </c>
      <c r="D11" s="51"/>
      <c r="E11" s="51"/>
      <c r="F11" s="17"/>
    </row>
    <row r="12" spans="2:11" ht="14.25" customHeight="1">
      <c r="B12" s="16"/>
      <c r="D12" s="19"/>
      <c r="F12" s="17"/>
    </row>
    <row r="13" spans="2:11" ht="14.25" customHeight="1">
      <c r="B13" s="16"/>
      <c r="C13" s="26" t="s">
        <v>1</v>
      </c>
      <c r="D13" s="20"/>
      <c r="E13" s="27"/>
      <c r="F13" s="17"/>
    </row>
    <row r="14" spans="2:11" ht="14.25" customHeight="1">
      <c r="B14" s="16"/>
      <c r="C14" s="28" t="s">
        <v>8</v>
      </c>
      <c r="D14" s="20"/>
      <c r="E14" s="27"/>
      <c r="F14" s="17"/>
    </row>
    <row r="15" spans="2:11" ht="14.25" customHeight="1">
      <c r="B15" s="16"/>
      <c r="C15" s="19"/>
      <c r="D15" s="19"/>
      <c r="F15" s="17"/>
    </row>
    <row r="16" spans="2:11" ht="21">
      <c r="B16" s="16"/>
      <c r="C16" s="15" t="s">
        <v>0</v>
      </c>
      <c r="D16" s="15" t="s">
        <v>6</v>
      </c>
      <c r="E16" s="15" t="s">
        <v>7</v>
      </c>
      <c r="F16" s="17"/>
      <c r="H16" s="10"/>
      <c r="I16" s="10"/>
      <c r="J16" s="10"/>
      <c r="K16" s="10"/>
    </row>
    <row r="17" spans="2:16" s="10" customFormat="1">
      <c r="B17" s="18"/>
      <c r="C17" s="11" t="s">
        <v>10</v>
      </c>
      <c r="D17" s="12" t="s">
        <v>57</v>
      </c>
      <c r="E17" s="13" t="s">
        <v>11</v>
      </c>
      <c r="F17" s="32"/>
      <c r="G17" s="9"/>
      <c r="L17" s="9"/>
      <c r="M17" s="9"/>
      <c r="N17" s="9"/>
      <c r="O17" s="9"/>
      <c r="P17" s="9"/>
    </row>
    <row r="18" spans="2:16" s="10" customFormat="1">
      <c r="B18" s="18"/>
      <c r="C18" s="11" t="s">
        <v>12</v>
      </c>
      <c r="D18" s="12" t="s">
        <v>58</v>
      </c>
      <c r="E18" s="13" t="s">
        <v>13</v>
      </c>
      <c r="F18" s="32"/>
      <c r="G18" s="9"/>
    </row>
    <row r="19" spans="2:16" s="10" customFormat="1" ht="49.5">
      <c r="B19" s="18"/>
      <c r="C19" s="11" t="s">
        <v>66</v>
      </c>
      <c r="D19" s="52" t="s">
        <v>72</v>
      </c>
      <c r="E19" s="13" t="s">
        <v>73</v>
      </c>
      <c r="F19" s="32"/>
      <c r="G19" s="9"/>
    </row>
    <row r="20" spans="2:16" s="10" customFormat="1">
      <c r="B20" s="18"/>
      <c r="C20" s="11" t="s">
        <v>14</v>
      </c>
      <c r="D20" s="12" t="s">
        <v>59</v>
      </c>
      <c r="E20" s="13" t="s">
        <v>15</v>
      </c>
      <c r="F20" s="32"/>
      <c r="G20" s="9"/>
    </row>
    <row r="21" spans="2:16" s="10" customFormat="1">
      <c r="B21" s="18"/>
      <c r="C21" s="11" t="s">
        <v>16</v>
      </c>
      <c r="D21" s="12" t="s">
        <v>60</v>
      </c>
      <c r="E21" s="13" t="s">
        <v>17</v>
      </c>
      <c r="F21" s="32"/>
      <c r="G21" s="9"/>
    </row>
    <row r="22" spans="2:16" s="10" customFormat="1">
      <c r="B22" s="18"/>
      <c r="C22" s="11" t="s">
        <v>18</v>
      </c>
      <c r="D22" s="12" t="s">
        <v>61</v>
      </c>
      <c r="E22" s="13" t="s">
        <v>19</v>
      </c>
      <c r="F22" s="32"/>
      <c r="G22" s="9"/>
    </row>
    <row r="23" spans="2:16" s="10" customFormat="1">
      <c r="B23" s="18"/>
      <c r="C23" s="11" t="s">
        <v>20</v>
      </c>
      <c r="D23" s="12" t="s">
        <v>62</v>
      </c>
      <c r="E23" s="13" t="s">
        <v>21</v>
      </c>
      <c r="F23" s="32"/>
      <c r="G23" s="9"/>
    </row>
    <row r="24" spans="2:16" s="10" customFormat="1">
      <c r="B24" s="18"/>
      <c r="C24" s="11" t="s">
        <v>22</v>
      </c>
      <c r="D24" s="12" t="s">
        <v>63</v>
      </c>
      <c r="E24" s="13" t="s">
        <v>23</v>
      </c>
      <c r="F24" s="32"/>
      <c r="G24" s="9"/>
    </row>
    <row r="25" spans="2:16" s="10" customFormat="1">
      <c r="B25" s="18"/>
      <c r="C25" s="11" t="s">
        <v>24</v>
      </c>
      <c r="D25" s="12" t="s">
        <v>64</v>
      </c>
      <c r="E25" s="13" t="s">
        <v>25</v>
      </c>
      <c r="F25" s="32"/>
      <c r="G25" s="9"/>
    </row>
    <row r="26" spans="2:16" s="10" customFormat="1">
      <c r="B26" s="18"/>
      <c r="C26" s="11" t="s">
        <v>26</v>
      </c>
      <c r="D26" s="12" t="s">
        <v>65</v>
      </c>
      <c r="E26" s="13" t="s">
        <v>27</v>
      </c>
      <c r="F26" s="32"/>
      <c r="G26" s="9"/>
    </row>
    <row r="27" spans="2:16">
      <c r="B27" s="21"/>
      <c r="C27" s="22"/>
      <c r="D27" s="22"/>
      <c r="E27" s="22"/>
      <c r="F27" s="23"/>
      <c r="H27" s="10"/>
      <c r="I27" s="10"/>
      <c r="J27" s="10"/>
      <c r="K27" s="10"/>
    </row>
    <row r="28" spans="2:16">
      <c r="H28" s="10"/>
      <c r="I28" s="10"/>
      <c r="J28" s="10"/>
      <c r="K28" s="10"/>
    </row>
    <row r="29" spans="2:16">
      <c r="H29" s="10"/>
      <c r="I29" s="10"/>
      <c r="J29" s="10"/>
      <c r="K29" s="10"/>
    </row>
    <row r="30" spans="2:16">
      <c r="H30" s="10"/>
      <c r="I30" s="10"/>
      <c r="J30" s="10"/>
      <c r="K30" s="10"/>
    </row>
    <row r="31" spans="2:16">
      <c r="H31" s="10"/>
      <c r="I31" s="10"/>
      <c r="J31" s="10"/>
      <c r="K31" s="10"/>
    </row>
    <row r="32" spans="2:16">
      <c r="H32" s="10"/>
      <c r="I32" s="10"/>
      <c r="J32" s="10"/>
      <c r="K32" s="10"/>
    </row>
    <row r="33" spans="7:11">
      <c r="H33" s="10"/>
      <c r="I33" s="10"/>
      <c r="J33" s="10"/>
      <c r="K33" s="10"/>
    </row>
    <row r="34" spans="7:11">
      <c r="H34" s="10"/>
      <c r="I34" s="10"/>
      <c r="J34" s="10"/>
      <c r="K34" s="10"/>
    </row>
    <row r="35" spans="7:11">
      <c r="H35" s="10"/>
      <c r="I35" s="10"/>
      <c r="J35" s="10"/>
      <c r="K35" s="10"/>
    </row>
    <row r="36" spans="7:11">
      <c r="H36" s="10"/>
      <c r="I36" s="10"/>
      <c r="J36" s="10"/>
      <c r="K36" s="10"/>
    </row>
    <row r="37" spans="7:11">
      <c r="H37" s="10"/>
      <c r="I37" s="10"/>
      <c r="J37" s="10"/>
      <c r="K37" s="10"/>
    </row>
    <row r="38" spans="7:11">
      <c r="H38" s="10"/>
      <c r="I38" s="10"/>
      <c r="J38" s="10"/>
      <c r="K38" s="10"/>
    </row>
    <row r="39" spans="7:11">
      <c r="H39" s="10"/>
      <c r="I39" s="10"/>
      <c r="J39" s="10"/>
      <c r="K39" s="10"/>
    </row>
    <row r="40" spans="7:11">
      <c r="G40" s="10"/>
      <c r="H40" s="10"/>
      <c r="I40" s="10"/>
      <c r="J40" s="10"/>
      <c r="K40" s="10"/>
    </row>
    <row r="41" spans="7:11">
      <c r="G41" s="10"/>
      <c r="H41" s="10"/>
      <c r="I41" s="10"/>
      <c r="J41" s="10"/>
      <c r="K41" s="10"/>
    </row>
    <row r="42" spans="7:11">
      <c r="G42" s="10"/>
      <c r="H42" s="10"/>
      <c r="I42" s="10"/>
      <c r="J42" s="10"/>
      <c r="K42" s="10"/>
    </row>
    <row r="43" spans="7:11">
      <c r="G43" s="10"/>
      <c r="H43" s="10"/>
      <c r="I43" s="10"/>
      <c r="J43" s="10"/>
      <c r="K43" s="10"/>
    </row>
    <row r="44" spans="7:11">
      <c r="G44" s="10"/>
      <c r="H44" s="10"/>
      <c r="I44" s="10"/>
      <c r="J44" s="10"/>
      <c r="K44" s="10"/>
    </row>
    <row r="45" spans="7:11">
      <c r="G45" s="10"/>
      <c r="H45" s="10"/>
      <c r="I45" s="10"/>
      <c r="J45" s="10"/>
      <c r="K45" s="10"/>
    </row>
    <row r="46" spans="7:11">
      <c r="G46" s="10"/>
      <c r="H46" s="10"/>
      <c r="I46" s="10"/>
      <c r="J46" s="10"/>
      <c r="K46" s="10"/>
    </row>
  </sheetData>
  <mergeCells count="2">
    <mergeCell ref="C5:E5"/>
    <mergeCell ref="C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C04D-A696-4028-ACEA-97DD8B784A1F}">
  <sheetPr>
    <tabColor theme="3" tint="0.249977111117893"/>
  </sheetPr>
  <dimension ref="A1:J61"/>
  <sheetViews>
    <sheetView showGridLines="0" workbookViewId="0">
      <selection activeCell="A2" sqref="A2"/>
    </sheetView>
  </sheetViews>
  <sheetFormatPr defaultColWidth="9.1796875" defaultRowHeight="16"/>
  <cols>
    <col min="1" max="1" width="12.1796875" style="6" customWidth="1"/>
    <col min="2" max="2" width="13.7265625" style="5" bestFit="1" customWidth="1"/>
    <col min="3" max="3" width="10.1796875" style="5" customWidth="1"/>
    <col min="4" max="4" width="14" style="5" bestFit="1" customWidth="1"/>
    <col min="5" max="5" width="12.81640625" style="6" bestFit="1" customWidth="1"/>
    <col min="6" max="6" width="12.7265625" style="5" bestFit="1" customWidth="1"/>
    <col min="7" max="7" width="14.1796875" style="6" bestFit="1" customWidth="1"/>
    <col min="8" max="8" width="14" style="5" bestFit="1" customWidth="1"/>
    <col min="9" max="9" width="11.7265625" style="6" bestFit="1" customWidth="1"/>
    <col min="10" max="10" width="11.54296875" style="5" bestFit="1" customWidth="1"/>
    <col min="11" max="16384" width="9.1796875" style="5"/>
  </cols>
  <sheetData>
    <row r="1" spans="1:10" ht="16.5">
      <c r="A1" s="36" t="s">
        <v>28</v>
      </c>
      <c r="B1" s="36" t="s">
        <v>29</v>
      </c>
      <c r="C1" s="36" t="s">
        <v>5</v>
      </c>
      <c r="D1" s="36" t="s">
        <v>30</v>
      </c>
      <c r="E1" s="36" t="s">
        <v>31</v>
      </c>
      <c r="F1" s="36" t="s">
        <v>34</v>
      </c>
      <c r="G1" s="36" t="s">
        <v>32</v>
      </c>
      <c r="H1" s="36" t="s">
        <v>35</v>
      </c>
      <c r="I1" s="36" t="s">
        <v>33</v>
      </c>
      <c r="J1" s="36" t="s">
        <v>36</v>
      </c>
    </row>
    <row r="2" spans="1:10">
      <c r="A2" s="3">
        <v>101</v>
      </c>
      <c r="B2" s="2" t="s">
        <v>3</v>
      </c>
      <c r="C2" s="2" t="s">
        <v>38</v>
      </c>
      <c r="D2" s="4">
        <v>255</v>
      </c>
      <c r="E2" s="3">
        <v>17</v>
      </c>
      <c r="F2" s="4">
        <f t="shared" ref="F2:F33" si="0">E2*$D$2</f>
        <v>4335</v>
      </c>
      <c r="G2" s="3">
        <v>42</v>
      </c>
      <c r="H2" s="4">
        <f t="shared" ref="H2:H33" si="1">G2*$D$2</f>
        <v>10710</v>
      </c>
      <c r="I2" s="3">
        <v>45</v>
      </c>
      <c r="J2" s="4">
        <f>I2*$D$2</f>
        <v>11475</v>
      </c>
    </row>
    <row r="3" spans="1:10">
      <c r="A3" s="3">
        <v>102</v>
      </c>
      <c r="B3" s="2" t="s">
        <v>4</v>
      </c>
      <c r="C3" s="2" t="s">
        <v>39</v>
      </c>
      <c r="D3" s="4">
        <v>63</v>
      </c>
      <c r="E3" s="3">
        <v>44</v>
      </c>
      <c r="F3" s="4">
        <f t="shared" si="0"/>
        <v>11220</v>
      </c>
      <c r="G3" s="3">
        <v>39</v>
      </c>
      <c r="H3" s="4">
        <f t="shared" si="1"/>
        <v>9945</v>
      </c>
      <c r="I3" s="3">
        <v>22</v>
      </c>
      <c r="J3" s="4">
        <f t="shared" ref="J3:J61" si="2">I3*$D$2</f>
        <v>5610</v>
      </c>
    </row>
    <row r="4" spans="1:10">
      <c r="A4" s="3">
        <v>103</v>
      </c>
      <c r="B4" s="2" t="s">
        <v>2</v>
      </c>
      <c r="C4" s="2" t="s">
        <v>38</v>
      </c>
      <c r="D4" s="4">
        <v>144</v>
      </c>
      <c r="E4" s="3">
        <v>44</v>
      </c>
      <c r="F4" s="4">
        <f t="shared" si="0"/>
        <v>11220</v>
      </c>
      <c r="G4" s="3">
        <v>53</v>
      </c>
      <c r="H4" s="4">
        <f t="shared" si="1"/>
        <v>13515</v>
      </c>
      <c r="I4" s="3">
        <v>38</v>
      </c>
      <c r="J4" s="4">
        <f t="shared" si="2"/>
        <v>9690</v>
      </c>
    </row>
    <row r="5" spans="1:10">
      <c r="A5" s="3">
        <v>104</v>
      </c>
      <c r="B5" s="2" t="s">
        <v>40</v>
      </c>
      <c r="C5" s="2" t="s">
        <v>38</v>
      </c>
      <c r="D5" s="4">
        <v>286</v>
      </c>
      <c r="E5" s="3">
        <v>42</v>
      </c>
      <c r="F5" s="4">
        <f t="shared" si="0"/>
        <v>10710</v>
      </c>
      <c r="G5" s="3">
        <v>47</v>
      </c>
      <c r="H5" s="4">
        <f t="shared" si="1"/>
        <v>11985</v>
      </c>
      <c r="I5" s="3">
        <v>39</v>
      </c>
      <c r="J5" s="4">
        <f t="shared" si="2"/>
        <v>9945</v>
      </c>
    </row>
    <row r="6" spans="1:10">
      <c r="A6" s="3">
        <v>105</v>
      </c>
      <c r="B6" s="2" t="s">
        <v>41</v>
      </c>
      <c r="C6" s="2" t="s">
        <v>39</v>
      </c>
      <c r="D6" s="4">
        <v>345</v>
      </c>
      <c r="E6" s="3">
        <v>14</v>
      </c>
      <c r="F6" s="4">
        <f t="shared" si="0"/>
        <v>3570</v>
      </c>
      <c r="G6" s="3">
        <v>15</v>
      </c>
      <c r="H6" s="4">
        <f t="shared" si="1"/>
        <v>3825</v>
      </c>
      <c r="I6" s="3">
        <v>51</v>
      </c>
      <c r="J6" s="4">
        <f t="shared" si="2"/>
        <v>13005</v>
      </c>
    </row>
    <row r="7" spans="1:10">
      <c r="A7" s="3">
        <v>106</v>
      </c>
      <c r="B7" s="2" t="s">
        <v>42</v>
      </c>
      <c r="C7" s="2" t="s">
        <v>39</v>
      </c>
      <c r="D7" s="4">
        <v>267</v>
      </c>
      <c r="E7" s="3">
        <v>48</v>
      </c>
      <c r="F7" s="4">
        <f t="shared" si="0"/>
        <v>12240</v>
      </c>
      <c r="G7" s="3">
        <v>41</v>
      </c>
      <c r="H7" s="4">
        <f t="shared" si="1"/>
        <v>10455</v>
      </c>
      <c r="I7" s="3">
        <v>26</v>
      </c>
      <c r="J7" s="4">
        <f t="shared" si="2"/>
        <v>6630</v>
      </c>
    </row>
    <row r="8" spans="1:10">
      <c r="A8" s="3">
        <v>107</v>
      </c>
      <c r="B8" s="2" t="s">
        <v>43</v>
      </c>
      <c r="C8" s="2" t="s">
        <v>38</v>
      </c>
      <c r="D8" s="4">
        <v>102</v>
      </c>
      <c r="E8" s="3">
        <v>37</v>
      </c>
      <c r="F8" s="4">
        <f t="shared" si="0"/>
        <v>9435</v>
      </c>
      <c r="G8" s="3">
        <v>27</v>
      </c>
      <c r="H8" s="4">
        <f t="shared" si="1"/>
        <v>6885</v>
      </c>
      <c r="I8" s="3">
        <v>52</v>
      </c>
      <c r="J8" s="4">
        <f t="shared" si="2"/>
        <v>13260</v>
      </c>
    </row>
    <row r="9" spans="1:10">
      <c r="A9" s="3">
        <v>108</v>
      </c>
      <c r="B9" s="2" t="s">
        <v>44</v>
      </c>
      <c r="C9" s="2" t="s">
        <v>45</v>
      </c>
      <c r="D9" s="4">
        <v>73</v>
      </c>
      <c r="E9" s="3">
        <v>16</v>
      </c>
      <c r="F9" s="4">
        <f t="shared" si="0"/>
        <v>4080</v>
      </c>
      <c r="G9" s="3">
        <v>17</v>
      </c>
      <c r="H9" s="4">
        <f t="shared" si="1"/>
        <v>4335</v>
      </c>
      <c r="I9" s="3">
        <v>59</v>
      </c>
      <c r="J9" s="4">
        <f t="shared" si="2"/>
        <v>15045</v>
      </c>
    </row>
    <row r="10" spans="1:10">
      <c r="A10" s="3">
        <v>109</v>
      </c>
      <c r="B10" s="2" t="s">
        <v>46</v>
      </c>
      <c r="C10" s="2" t="s">
        <v>38</v>
      </c>
      <c r="D10" s="4">
        <v>103</v>
      </c>
      <c r="E10" s="3">
        <v>18</v>
      </c>
      <c r="F10" s="4">
        <f t="shared" si="0"/>
        <v>4590</v>
      </c>
      <c r="G10" s="3">
        <v>53</v>
      </c>
      <c r="H10" s="4">
        <f t="shared" si="1"/>
        <v>13515</v>
      </c>
      <c r="I10" s="3">
        <v>58</v>
      </c>
      <c r="J10" s="4">
        <f t="shared" si="2"/>
        <v>14790</v>
      </c>
    </row>
    <row r="11" spans="1:10">
      <c r="A11" s="3">
        <v>110</v>
      </c>
      <c r="B11" s="2" t="s">
        <v>47</v>
      </c>
      <c r="C11" s="2" t="s">
        <v>38</v>
      </c>
      <c r="D11" s="4">
        <v>155</v>
      </c>
      <c r="E11" s="3">
        <v>17</v>
      </c>
      <c r="F11" s="4">
        <f t="shared" si="0"/>
        <v>4335</v>
      </c>
      <c r="G11" s="3">
        <v>20</v>
      </c>
      <c r="H11" s="4">
        <f t="shared" si="1"/>
        <v>5100</v>
      </c>
      <c r="I11" s="3">
        <v>37</v>
      </c>
      <c r="J11" s="4">
        <f t="shared" si="2"/>
        <v>9435</v>
      </c>
    </row>
    <row r="12" spans="1:10">
      <c r="A12" s="3">
        <v>101</v>
      </c>
      <c r="B12" s="2" t="s">
        <v>3</v>
      </c>
      <c r="C12" s="2" t="s">
        <v>38</v>
      </c>
      <c r="D12" s="4">
        <v>255</v>
      </c>
      <c r="E12" s="3">
        <v>21</v>
      </c>
      <c r="F12" s="4">
        <f t="shared" si="0"/>
        <v>5355</v>
      </c>
      <c r="G12" s="3">
        <v>22</v>
      </c>
      <c r="H12" s="4">
        <f t="shared" si="1"/>
        <v>5610</v>
      </c>
      <c r="I12" s="3">
        <v>59</v>
      </c>
      <c r="J12" s="4">
        <f t="shared" si="2"/>
        <v>15045</v>
      </c>
    </row>
    <row r="13" spans="1:10">
      <c r="A13" s="3">
        <v>102</v>
      </c>
      <c r="B13" s="2" t="s">
        <v>4</v>
      </c>
      <c r="C13" s="2" t="s">
        <v>38</v>
      </c>
      <c r="D13" s="4">
        <v>63</v>
      </c>
      <c r="E13" s="3">
        <v>43</v>
      </c>
      <c r="F13" s="4">
        <f t="shared" si="0"/>
        <v>10965</v>
      </c>
      <c r="G13" s="3">
        <v>41</v>
      </c>
      <c r="H13" s="4">
        <f t="shared" si="1"/>
        <v>10455</v>
      </c>
      <c r="I13" s="3">
        <v>20</v>
      </c>
      <c r="J13" s="4">
        <f t="shared" si="2"/>
        <v>5100</v>
      </c>
    </row>
    <row r="14" spans="1:10">
      <c r="A14" s="3">
        <v>103</v>
      </c>
      <c r="B14" s="2" t="s">
        <v>2</v>
      </c>
      <c r="C14" s="2" t="s">
        <v>39</v>
      </c>
      <c r="D14" s="4">
        <v>144</v>
      </c>
      <c r="E14" s="3">
        <v>42</v>
      </c>
      <c r="F14" s="4">
        <f t="shared" si="0"/>
        <v>10710</v>
      </c>
      <c r="G14" s="3">
        <v>23</v>
      </c>
      <c r="H14" s="4">
        <f t="shared" si="1"/>
        <v>5865</v>
      </c>
      <c r="I14" s="3">
        <v>30</v>
      </c>
      <c r="J14" s="4">
        <f t="shared" si="2"/>
        <v>7650</v>
      </c>
    </row>
    <row r="15" spans="1:10">
      <c r="A15" s="3">
        <v>104</v>
      </c>
      <c r="B15" s="2" t="s">
        <v>40</v>
      </c>
      <c r="C15" s="2" t="s">
        <v>38</v>
      </c>
      <c r="D15" s="4">
        <v>286</v>
      </c>
      <c r="E15" s="3">
        <v>32</v>
      </c>
      <c r="F15" s="4">
        <f t="shared" si="0"/>
        <v>8160</v>
      </c>
      <c r="G15" s="3">
        <v>51</v>
      </c>
      <c r="H15" s="4">
        <f t="shared" si="1"/>
        <v>13005</v>
      </c>
      <c r="I15" s="3">
        <v>47</v>
      </c>
      <c r="J15" s="4">
        <f t="shared" si="2"/>
        <v>11985</v>
      </c>
    </row>
    <row r="16" spans="1:10">
      <c r="A16" s="3">
        <v>105</v>
      </c>
      <c r="B16" s="2" t="s">
        <v>41</v>
      </c>
      <c r="C16" s="2" t="s">
        <v>45</v>
      </c>
      <c r="D16" s="4">
        <v>345</v>
      </c>
      <c r="E16" s="3">
        <v>33</v>
      </c>
      <c r="F16" s="4">
        <f t="shared" si="0"/>
        <v>8415</v>
      </c>
      <c r="G16" s="3">
        <v>47</v>
      </c>
      <c r="H16" s="4">
        <f t="shared" si="1"/>
        <v>11985</v>
      </c>
      <c r="I16" s="3">
        <v>44</v>
      </c>
      <c r="J16" s="4">
        <f t="shared" si="2"/>
        <v>11220</v>
      </c>
    </row>
    <row r="17" spans="1:10">
      <c r="A17" s="3">
        <v>106</v>
      </c>
      <c r="B17" s="2" t="s">
        <v>42</v>
      </c>
      <c r="C17" s="2" t="s">
        <v>39</v>
      </c>
      <c r="D17" s="4">
        <v>267</v>
      </c>
      <c r="E17" s="3">
        <v>46</v>
      </c>
      <c r="F17" s="4">
        <f t="shared" si="0"/>
        <v>11730</v>
      </c>
      <c r="G17" s="3">
        <v>38</v>
      </c>
      <c r="H17" s="4">
        <f t="shared" si="1"/>
        <v>9690</v>
      </c>
      <c r="I17" s="3">
        <v>42</v>
      </c>
      <c r="J17" s="4">
        <f t="shared" si="2"/>
        <v>10710</v>
      </c>
    </row>
    <row r="18" spans="1:10">
      <c r="A18" s="3">
        <v>107</v>
      </c>
      <c r="B18" s="2" t="s">
        <v>43</v>
      </c>
      <c r="C18" s="2" t="s">
        <v>45</v>
      </c>
      <c r="D18" s="4">
        <v>102</v>
      </c>
      <c r="E18" s="3">
        <v>44</v>
      </c>
      <c r="F18" s="4">
        <f t="shared" si="0"/>
        <v>11220</v>
      </c>
      <c r="G18" s="3">
        <v>29</v>
      </c>
      <c r="H18" s="4">
        <f t="shared" si="1"/>
        <v>7395</v>
      </c>
      <c r="I18" s="3">
        <v>50</v>
      </c>
      <c r="J18" s="4">
        <f t="shared" si="2"/>
        <v>12750</v>
      </c>
    </row>
    <row r="19" spans="1:10">
      <c r="A19" s="3">
        <v>108</v>
      </c>
      <c r="B19" s="2" t="s">
        <v>44</v>
      </c>
      <c r="C19" s="2" t="s">
        <v>45</v>
      </c>
      <c r="D19" s="4">
        <v>73</v>
      </c>
      <c r="E19" s="3">
        <v>49</v>
      </c>
      <c r="F19" s="4">
        <f t="shared" si="0"/>
        <v>12495</v>
      </c>
      <c r="G19" s="3">
        <v>46</v>
      </c>
      <c r="H19" s="4">
        <f t="shared" si="1"/>
        <v>11730</v>
      </c>
      <c r="I19" s="3">
        <v>49</v>
      </c>
      <c r="J19" s="4">
        <f t="shared" si="2"/>
        <v>12495</v>
      </c>
    </row>
    <row r="20" spans="1:10">
      <c r="A20" s="3">
        <v>109</v>
      </c>
      <c r="B20" s="2" t="s">
        <v>46</v>
      </c>
      <c r="C20" s="2" t="s">
        <v>45</v>
      </c>
      <c r="D20" s="4">
        <v>103</v>
      </c>
      <c r="E20" s="3">
        <v>31</v>
      </c>
      <c r="F20" s="4">
        <f t="shared" si="0"/>
        <v>7905</v>
      </c>
      <c r="G20" s="3">
        <v>46</v>
      </c>
      <c r="H20" s="4">
        <f t="shared" si="1"/>
        <v>11730</v>
      </c>
      <c r="I20" s="3">
        <v>54</v>
      </c>
      <c r="J20" s="4">
        <f t="shared" si="2"/>
        <v>13770</v>
      </c>
    </row>
    <row r="21" spans="1:10">
      <c r="A21" s="3">
        <v>110</v>
      </c>
      <c r="B21" s="2" t="s">
        <v>47</v>
      </c>
      <c r="C21" s="2" t="s">
        <v>45</v>
      </c>
      <c r="D21" s="4">
        <v>155</v>
      </c>
      <c r="E21" s="3">
        <v>36</v>
      </c>
      <c r="F21" s="4">
        <f t="shared" si="0"/>
        <v>9180</v>
      </c>
      <c r="G21" s="3">
        <v>38</v>
      </c>
      <c r="H21" s="4">
        <f t="shared" si="1"/>
        <v>9690</v>
      </c>
      <c r="I21" s="3">
        <v>26</v>
      </c>
      <c r="J21" s="4">
        <f t="shared" si="2"/>
        <v>6630</v>
      </c>
    </row>
    <row r="22" spans="1:10">
      <c r="A22" s="3">
        <v>101</v>
      </c>
      <c r="B22" s="2" t="s">
        <v>3</v>
      </c>
      <c r="C22" s="2" t="s">
        <v>39</v>
      </c>
      <c r="D22" s="4">
        <v>255</v>
      </c>
      <c r="E22" s="3">
        <v>44</v>
      </c>
      <c r="F22" s="4">
        <f t="shared" si="0"/>
        <v>11220</v>
      </c>
      <c r="G22" s="3">
        <v>26</v>
      </c>
      <c r="H22" s="4">
        <f t="shared" si="1"/>
        <v>6630</v>
      </c>
      <c r="I22" s="3">
        <v>35</v>
      </c>
      <c r="J22" s="4">
        <f t="shared" si="2"/>
        <v>8925</v>
      </c>
    </row>
    <row r="23" spans="1:10">
      <c r="A23" s="3">
        <v>102</v>
      </c>
      <c r="B23" s="2" t="s">
        <v>4</v>
      </c>
      <c r="C23" s="2" t="s">
        <v>39</v>
      </c>
      <c r="D23" s="4">
        <v>63</v>
      </c>
      <c r="E23" s="3">
        <v>10</v>
      </c>
      <c r="F23" s="4">
        <f t="shared" si="0"/>
        <v>2550</v>
      </c>
      <c r="G23" s="3">
        <v>53</v>
      </c>
      <c r="H23" s="4">
        <f t="shared" si="1"/>
        <v>13515</v>
      </c>
      <c r="I23" s="3">
        <v>45</v>
      </c>
      <c r="J23" s="4">
        <f t="shared" si="2"/>
        <v>11475</v>
      </c>
    </row>
    <row r="24" spans="1:10">
      <c r="A24" s="3">
        <v>103</v>
      </c>
      <c r="B24" s="2" t="s">
        <v>2</v>
      </c>
      <c r="C24" s="2" t="s">
        <v>45</v>
      </c>
      <c r="D24" s="4">
        <v>144</v>
      </c>
      <c r="E24" s="3">
        <v>44</v>
      </c>
      <c r="F24" s="4">
        <f t="shared" si="0"/>
        <v>11220</v>
      </c>
      <c r="G24" s="3">
        <v>16</v>
      </c>
      <c r="H24" s="4">
        <f t="shared" si="1"/>
        <v>4080</v>
      </c>
      <c r="I24" s="3">
        <v>21</v>
      </c>
      <c r="J24" s="4">
        <f t="shared" si="2"/>
        <v>5355</v>
      </c>
    </row>
    <row r="25" spans="1:10">
      <c r="A25" s="3">
        <v>104</v>
      </c>
      <c r="B25" s="2" t="s">
        <v>40</v>
      </c>
      <c r="C25" s="2" t="s">
        <v>45</v>
      </c>
      <c r="D25" s="4">
        <v>286</v>
      </c>
      <c r="E25" s="3">
        <v>46</v>
      </c>
      <c r="F25" s="4">
        <f t="shared" si="0"/>
        <v>11730</v>
      </c>
      <c r="G25" s="3">
        <v>17</v>
      </c>
      <c r="H25" s="4">
        <f t="shared" si="1"/>
        <v>4335</v>
      </c>
      <c r="I25" s="3">
        <v>20</v>
      </c>
      <c r="J25" s="4">
        <f t="shared" si="2"/>
        <v>5100</v>
      </c>
    </row>
    <row r="26" spans="1:10">
      <c r="A26" s="3">
        <v>105</v>
      </c>
      <c r="B26" s="2" t="s">
        <v>41</v>
      </c>
      <c r="C26" s="2" t="s">
        <v>39</v>
      </c>
      <c r="D26" s="4">
        <v>345</v>
      </c>
      <c r="E26" s="3">
        <v>23</v>
      </c>
      <c r="F26" s="4">
        <f t="shared" si="0"/>
        <v>5865</v>
      </c>
      <c r="G26" s="3">
        <v>51</v>
      </c>
      <c r="H26" s="4">
        <f t="shared" si="1"/>
        <v>13005</v>
      </c>
      <c r="I26" s="3">
        <v>31</v>
      </c>
      <c r="J26" s="4">
        <f t="shared" si="2"/>
        <v>7905</v>
      </c>
    </row>
    <row r="27" spans="1:10">
      <c r="A27" s="3">
        <v>106</v>
      </c>
      <c r="B27" s="2" t="s">
        <v>42</v>
      </c>
      <c r="C27" s="2" t="s">
        <v>39</v>
      </c>
      <c r="D27" s="4">
        <v>267</v>
      </c>
      <c r="E27" s="3">
        <v>12</v>
      </c>
      <c r="F27" s="4">
        <f t="shared" si="0"/>
        <v>3060</v>
      </c>
      <c r="G27" s="3">
        <v>31</v>
      </c>
      <c r="H27" s="4">
        <f t="shared" si="1"/>
        <v>7905</v>
      </c>
      <c r="I27" s="3">
        <v>24</v>
      </c>
      <c r="J27" s="4">
        <f t="shared" si="2"/>
        <v>6120</v>
      </c>
    </row>
    <row r="28" spans="1:10">
      <c r="A28" s="3">
        <v>107</v>
      </c>
      <c r="B28" s="2" t="s">
        <v>43</v>
      </c>
      <c r="C28" s="2" t="s">
        <v>39</v>
      </c>
      <c r="D28" s="4">
        <v>102</v>
      </c>
      <c r="E28" s="3">
        <v>10</v>
      </c>
      <c r="F28" s="4">
        <f t="shared" si="0"/>
        <v>2550</v>
      </c>
      <c r="G28" s="3">
        <v>16</v>
      </c>
      <c r="H28" s="4">
        <f t="shared" si="1"/>
        <v>4080</v>
      </c>
      <c r="I28" s="3">
        <v>56</v>
      </c>
      <c r="J28" s="4">
        <f t="shared" si="2"/>
        <v>14280</v>
      </c>
    </row>
    <row r="29" spans="1:10">
      <c r="A29" s="3">
        <v>108</v>
      </c>
      <c r="B29" s="2" t="s">
        <v>44</v>
      </c>
      <c r="C29" s="2" t="s">
        <v>38</v>
      </c>
      <c r="D29" s="4">
        <v>73</v>
      </c>
      <c r="E29" s="3">
        <v>14</v>
      </c>
      <c r="F29" s="4">
        <f t="shared" si="0"/>
        <v>3570</v>
      </c>
      <c r="G29" s="3">
        <v>16</v>
      </c>
      <c r="H29" s="4">
        <f t="shared" si="1"/>
        <v>4080</v>
      </c>
      <c r="I29" s="3">
        <v>51</v>
      </c>
      <c r="J29" s="4">
        <f t="shared" si="2"/>
        <v>13005</v>
      </c>
    </row>
    <row r="30" spans="1:10">
      <c r="A30" s="3">
        <v>109</v>
      </c>
      <c r="B30" s="2" t="s">
        <v>46</v>
      </c>
      <c r="C30" s="2" t="s">
        <v>38</v>
      </c>
      <c r="D30" s="4">
        <v>103</v>
      </c>
      <c r="E30" s="3">
        <v>35</v>
      </c>
      <c r="F30" s="4">
        <f t="shared" si="0"/>
        <v>8925</v>
      </c>
      <c r="G30" s="3">
        <v>42</v>
      </c>
      <c r="H30" s="4">
        <f t="shared" si="1"/>
        <v>10710</v>
      </c>
      <c r="I30" s="3">
        <v>28</v>
      </c>
      <c r="J30" s="4">
        <f t="shared" si="2"/>
        <v>7140</v>
      </c>
    </row>
    <row r="31" spans="1:10">
      <c r="A31" s="3">
        <v>110</v>
      </c>
      <c r="B31" s="2" t="s">
        <v>47</v>
      </c>
      <c r="C31" s="2" t="s">
        <v>38</v>
      </c>
      <c r="D31" s="4">
        <v>155</v>
      </c>
      <c r="E31" s="3">
        <v>23</v>
      </c>
      <c r="F31" s="4">
        <f t="shared" si="0"/>
        <v>5865</v>
      </c>
      <c r="G31" s="3">
        <v>37</v>
      </c>
      <c r="H31" s="4">
        <f t="shared" si="1"/>
        <v>9435</v>
      </c>
      <c r="I31" s="3">
        <v>54</v>
      </c>
      <c r="J31" s="4">
        <f t="shared" si="2"/>
        <v>13770</v>
      </c>
    </row>
    <row r="32" spans="1:10">
      <c r="A32" s="3">
        <v>101</v>
      </c>
      <c r="B32" s="2" t="s">
        <v>3</v>
      </c>
      <c r="C32" s="2" t="s">
        <v>45</v>
      </c>
      <c r="D32" s="4">
        <v>255</v>
      </c>
      <c r="E32" s="3">
        <v>48</v>
      </c>
      <c r="F32" s="4">
        <f t="shared" si="0"/>
        <v>12240</v>
      </c>
      <c r="G32" s="3">
        <v>51</v>
      </c>
      <c r="H32" s="4">
        <f t="shared" si="1"/>
        <v>13005</v>
      </c>
      <c r="I32" s="3">
        <v>38</v>
      </c>
      <c r="J32" s="4">
        <f t="shared" si="2"/>
        <v>9690</v>
      </c>
    </row>
    <row r="33" spans="1:10">
      <c r="A33" s="3">
        <v>102</v>
      </c>
      <c r="B33" s="2" t="s">
        <v>4</v>
      </c>
      <c r="C33" s="2" t="s">
        <v>38</v>
      </c>
      <c r="D33" s="4">
        <v>63</v>
      </c>
      <c r="E33" s="3">
        <v>36</v>
      </c>
      <c r="F33" s="4">
        <f t="shared" si="0"/>
        <v>9180</v>
      </c>
      <c r="G33" s="3">
        <v>46</v>
      </c>
      <c r="H33" s="4">
        <f t="shared" si="1"/>
        <v>11730</v>
      </c>
      <c r="I33" s="3">
        <v>35</v>
      </c>
      <c r="J33" s="4">
        <f t="shared" si="2"/>
        <v>8925</v>
      </c>
    </row>
    <row r="34" spans="1:10">
      <c r="A34" s="3">
        <v>103</v>
      </c>
      <c r="B34" s="2" t="s">
        <v>2</v>
      </c>
      <c r="C34" s="2" t="s">
        <v>45</v>
      </c>
      <c r="D34" s="4">
        <v>144</v>
      </c>
      <c r="E34" s="3">
        <v>18</v>
      </c>
      <c r="F34" s="4">
        <f t="shared" ref="F34:F61" si="3">E34*$D$2</f>
        <v>4590</v>
      </c>
      <c r="G34" s="3">
        <v>47</v>
      </c>
      <c r="H34" s="4">
        <f t="shared" ref="H34:H61" si="4">G34*$D$2</f>
        <v>11985</v>
      </c>
      <c r="I34" s="3">
        <v>22</v>
      </c>
      <c r="J34" s="4">
        <f t="shared" si="2"/>
        <v>5610</v>
      </c>
    </row>
    <row r="35" spans="1:10">
      <c r="A35" s="3">
        <v>104</v>
      </c>
      <c r="B35" s="2" t="s">
        <v>40</v>
      </c>
      <c r="C35" s="2" t="s">
        <v>45</v>
      </c>
      <c r="D35" s="4">
        <v>286</v>
      </c>
      <c r="E35" s="3">
        <v>24</v>
      </c>
      <c r="F35" s="4">
        <f t="shared" si="3"/>
        <v>6120</v>
      </c>
      <c r="G35" s="3">
        <v>15</v>
      </c>
      <c r="H35" s="4">
        <f t="shared" si="4"/>
        <v>3825</v>
      </c>
      <c r="I35" s="3">
        <v>39</v>
      </c>
      <c r="J35" s="4">
        <f t="shared" si="2"/>
        <v>9945</v>
      </c>
    </row>
    <row r="36" spans="1:10">
      <c r="A36" s="3">
        <v>105</v>
      </c>
      <c r="B36" s="2" t="s">
        <v>41</v>
      </c>
      <c r="C36" s="2" t="s">
        <v>38</v>
      </c>
      <c r="D36" s="4">
        <v>345</v>
      </c>
      <c r="E36" s="3">
        <v>24</v>
      </c>
      <c r="F36" s="4">
        <f t="shared" si="3"/>
        <v>6120</v>
      </c>
      <c r="G36" s="3">
        <v>33</v>
      </c>
      <c r="H36" s="4">
        <f t="shared" si="4"/>
        <v>8415</v>
      </c>
      <c r="I36" s="3">
        <v>43</v>
      </c>
      <c r="J36" s="4">
        <f t="shared" si="2"/>
        <v>10965</v>
      </c>
    </row>
    <row r="37" spans="1:10">
      <c r="A37" s="3">
        <v>106</v>
      </c>
      <c r="B37" s="2" t="s">
        <v>42</v>
      </c>
      <c r="C37" s="2" t="s">
        <v>45</v>
      </c>
      <c r="D37" s="4">
        <v>267</v>
      </c>
      <c r="E37" s="3">
        <v>35</v>
      </c>
      <c r="F37" s="4">
        <f t="shared" si="3"/>
        <v>8925</v>
      </c>
      <c r="G37" s="3">
        <v>16</v>
      </c>
      <c r="H37" s="4">
        <f t="shared" si="4"/>
        <v>4080</v>
      </c>
      <c r="I37" s="3">
        <v>52</v>
      </c>
      <c r="J37" s="4">
        <f t="shared" si="2"/>
        <v>13260</v>
      </c>
    </row>
    <row r="38" spans="1:10">
      <c r="A38" s="3">
        <v>107</v>
      </c>
      <c r="B38" s="2" t="s">
        <v>43</v>
      </c>
      <c r="C38" s="2" t="s">
        <v>38</v>
      </c>
      <c r="D38" s="4">
        <v>102</v>
      </c>
      <c r="E38" s="3">
        <v>22</v>
      </c>
      <c r="F38" s="4">
        <f t="shared" si="3"/>
        <v>5610</v>
      </c>
      <c r="G38" s="3">
        <v>40</v>
      </c>
      <c r="H38" s="4">
        <f t="shared" si="4"/>
        <v>10200</v>
      </c>
      <c r="I38" s="3">
        <v>43</v>
      </c>
      <c r="J38" s="4">
        <f t="shared" si="2"/>
        <v>10965</v>
      </c>
    </row>
    <row r="39" spans="1:10">
      <c r="A39" s="3">
        <v>108</v>
      </c>
      <c r="B39" s="2" t="s">
        <v>44</v>
      </c>
      <c r="C39" s="2" t="s">
        <v>38</v>
      </c>
      <c r="D39" s="4">
        <v>73</v>
      </c>
      <c r="E39" s="3">
        <v>41</v>
      </c>
      <c r="F39" s="4">
        <f t="shared" si="3"/>
        <v>10455</v>
      </c>
      <c r="G39" s="3">
        <v>46</v>
      </c>
      <c r="H39" s="4">
        <f t="shared" si="4"/>
        <v>11730</v>
      </c>
      <c r="I39" s="3">
        <v>30</v>
      </c>
      <c r="J39" s="4">
        <f t="shared" si="2"/>
        <v>7650</v>
      </c>
    </row>
    <row r="40" spans="1:10">
      <c r="A40" s="3">
        <v>109</v>
      </c>
      <c r="B40" s="2" t="s">
        <v>46</v>
      </c>
      <c r="C40" s="2" t="s">
        <v>39</v>
      </c>
      <c r="D40" s="4">
        <v>103</v>
      </c>
      <c r="E40" s="3">
        <v>48</v>
      </c>
      <c r="F40" s="4">
        <f t="shared" si="3"/>
        <v>12240</v>
      </c>
      <c r="G40" s="3">
        <v>20</v>
      </c>
      <c r="H40" s="4">
        <f t="shared" si="4"/>
        <v>5100</v>
      </c>
      <c r="I40" s="3">
        <v>27</v>
      </c>
      <c r="J40" s="4">
        <f t="shared" si="2"/>
        <v>6885</v>
      </c>
    </row>
    <row r="41" spans="1:10">
      <c r="A41" s="3">
        <v>110</v>
      </c>
      <c r="B41" s="2" t="s">
        <v>47</v>
      </c>
      <c r="C41" s="2" t="s">
        <v>38</v>
      </c>
      <c r="D41" s="4">
        <v>155</v>
      </c>
      <c r="E41" s="3">
        <v>41</v>
      </c>
      <c r="F41" s="4">
        <f t="shared" si="3"/>
        <v>10455</v>
      </c>
      <c r="G41" s="3">
        <v>46</v>
      </c>
      <c r="H41" s="4">
        <f t="shared" si="4"/>
        <v>11730</v>
      </c>
      <c r="I41" s="3">
        <v>55</v>
      </c>
      <c r="J41" s="4">
        <f t="shared" si="2"/>
        <v>14025</v>
      </c>
    </row>
    <row r="42" spans="1:10">
      <c r="A42" s="3">
        <v>101</v>
      </c>
      <c r="B42" s="2" t="s">
        <v>3</v>
      </c>
      <c r="C42" s="2" t="s">
        <v>39</v>
      </c>
      <c r="D42" s="4">
        <v>255</v>
      </c>
      <c r="E42" s="3">
        <v>13</v>
      </c>
      <c r="F42" s="4">
        <f t="shared" si="3"/>
        <v>3315</v>
      </c>
      <c r="G42" s="3">
        <v>18</v>
      </c>
      <c r="H42" s="4">
        <f t="shared" si="4"/>
        <v>4590</v>
      </c>
      <c r="I42" s="3">
        <v>57</v>
      </c>
      <c r="J42" s="4">
        <f t="shared" si="2"/>
        <v>14535</v>
      </c>
    </row>
    <row r="43" spans="1:10">
      <c r="A43" s="3">
        <v>102</v>
      </c>
      <c r="B43" s="2" t="s">
        <v>4</v>
      </c>
      <c r="C43" s="2" t="s">
        <v>38</v>
      </c>
      <c r="D43" s="4">
        <v>63</v>
      </c>
      <c r="E43" s="3">
        <v>39</v>
      </c>
      <c r="F43" s="4">
        <f t="shared" si="3"/>
        <v>9945</v>
      </c>
      <c r="G43" s="3">
        <v>25</v>
      </c>
      <c r="H43" s="4">
        <f t="shared" si="4"/>
        <v>6375</v>
      </c>
      <c r="I43" s="3">
        <v>59</v>
      </c>
      <c r="J43" s="4">
        <f t="shared" si="2"/>
        <v>15045</v>
      </c>
    </row>
    <row r="44" spans="1:10">
      <c r="A44" s="3">
        <v>103</v>
      </c>
      <c r="B44" s="2" t="s">
        <v>2</v>
      </c>
      <c r="C44" s="2" t="s">
        <v>38</v>
      </c>
      <c r="D44" s="4">
        <v>144</v>
      </c>
      <c r="E44" s="3">
        <v>46</v>
      </c>
      <c r="F44" s="4">
        <f t="shared" si="3"/>
        <v>11730</v>
      </c>
      <c r="G44" s="3">
        <v>31</v>
      </c>
      <c r="H44" s="4">
        <f t="shared" si="4"/>
        <v>7905</v>
      </c>
      <c r="I44" s="3">
        <v>39</v>
      </c>
      <c r="J44" s="4">
        <f t="shared" si="2"/>
        <v>9945</v>
      </c>
    </row>
    <row r="45" spans="1:10">
      <c r="A45" s="3">
        <v>104</v>
      </c>
      <c r="B45" s="2" t="s">
        <v>40</v>
      </c>
      <c r="C45" s="2" t="s">
        <v>39</v>
      </c>
      <c r="D45" s="4">
        <v>286</v>
      </c>
      <c r="E45" s="3">
        <v>32</v>
      </c>
      <c r="F45" s="4">
        <f t="shared" si="3"/>
        <v>8160</v>
      </c>
      <c r="G45" s="3">
        <v>52</v>
      </c>
      <c r="H45" s="4">
        <f t="shared" si="4"/>
        <v>13260</v>
      </c>
      <c r="I45" s="3">
        <v>54</v>
      </c>
      <c r="J45" s="4">
        <f t="shared" si="2"/>
        <v>13770</v>
      </c>
    </row>
    <row r="46" spans="1:10">
      <c r="A46" s="3">
        <v>105</v>
      </c>
      <c r="B46" s="2" t="s">
        <v>41</v>
      </c>
      <c r="C46" s="2" t="s">
        <v>39</v>
      </c>
      <c r="D46" s="4">
        <v>345</v>
      </c>
      <c r="E46" s="3">
        <v>48</v>
      </c>
      <c r="F46" s="4">
        <f t="shared" si="3"/>
        <v>12240</v>
      </c>
      <c r="G46" s="3">
        <v>38</v>
      </c>
      <c r="H46" s="4">
        <f t="shared" si="4"/>
        <v>9690</v>
      </c>
      <c r="I46" s="3">
        <v>44</v>
      </c>
      <c r="J46" s="4">
        <f t="shared" si="2"/>
        <v>11220</v>
      </c>
    </row>
    <row r="47" spans="1:10">
      <c r="A47" s="3">
        <v>106</v>
      </c>
      <c r="B47" s="2" t="s">
        <v>42</v>
      </c>
      <c r="C47" s="2" t="s">
        <v>38</v>
      </c>
      <c r="D47" s="4">
        <v>267</v>
      </c>
      <c r="E47" s="3">
        <v>24</v>
      </c>
      <c r="F47" s="4">
        <f t="shared" si="3"/>
        <v>6120</v>
      </c>
      <c r="G47" s="3">
        <v>19</v>
      </c>
      <c r="H47" s="4">
        <f t="shared" si="4"/>
        <v>4845</v>
      </c>
      <c r="I47" s="3">
        <v>54</v>
      </c>
      <c r="J47" s="4">
        <f t="shared" si="2"/>
        <v>13770</v>
      </c>
    </row>
    <row r="48" spans="1:10">
      <c r="A48" s="3">
        <v>107</v>
      </c>
      <c r="B48" s="2" t="s">
        <v>43</v>
      </c>
      <c r="C48" s="2" t="s">
        <v>45</v>
      </c>
      <c r="D48" s="4">
        <v>102</v>
      </c>
      <c r="E48" s="3">
        <v>38</v>
      </c>
      <c r="F48" s="4">
        <f t="shared" si="3"/>
        <v>9690</v>
      </c>
      <c r="G48" s="3">
        <v>48</v>
      </c>
      <c r="H48" s="4">
        <f t="shared" si="4"/>
        <v>12240</v>
      </c>
      <c r="I48" s="3">
        <v>44</v>
      </c>
      <c r="J48" s="4">
        <f t="shared" si="2"/>
        <v>11220</v>
      </c>
    </row>
    <row r="49" spans="1:10">
      <c r="A49" s="3">
        <v>108</v>
      </c>
      <c r="B49" s="2" t="s">
        <v>44</v>
      </c>
      <c r="C49" s="2" t="s">
        <v>39</v>
      </c>
      <c r="D49" s="4">
        <v>73</v>
      </c>
      <c r="E49" s="3">
        <v>45</v>
      </c>
      <c r="F49" s="4">
        <f t="shared" si="3"/>
        <v>11475</v>
      </c>
      <c r="G49" s="3">
        <v>20</v>
      </c>
      <c r="H49" s="4">
        <f t="shared" si="4"/>
        <v>5100</v>
      </c>
      <c r="I49" s="3">
        <v>48</v>
      </c>
      <c r="J49" s="4">
        <f t="shared" si="2"/>
        <v>12240</v>
      </c>
    </row>
    <row r="50" spans="1:10">
      <c r="A50" s="3">
        <v>109</v>
      </c>
      <c r="B50" s="2" t="s">
        <v>46</v>
      </c>
      <c r="C50" s="2" t="s">
        <v>45</v>
      </c>
      <c r="D50" s="4">
        <v>103</v>
      </c>
      <c r="E50" s="3">
        <v>22</v>
      </c>
      <c r="F50" s="4">
        <f t="shared" si="3"/>
        <v>5610</v>
      </c>
      <c r="G50" s="3">
        <v>36</v>
      </c>
      <c r="H50" s="4">
        <f t="shared" si="4"/>
        <v>9180</v>
      </c>
      <c r="I50" s="3">
        <v>37</v>
      </c>
      <c r="J50" s="4">
        <f t="shared" si="2"/>
        <v>9435</v>
      </c>
    </row>
    <row r="51" spans="1:10">
      <c r="A51" s="3">
        <v>110</v>
      </c>
      <c r="B51" s="2" t="s">
        <v>47</v>
      </c>
      <c r="C51" s="2" t="s">
        <v>45</v>
      </c>
      <c r="D51" s="4">
        <v>155</v>
      </c>
      <c r="E51" s="3">
        <v>41</v>
      </c>
      <c r="F51" s="4">
        <f t="shared" si="3"/>
        <v>10455</v>
      </c>
      <c r="G51" s="3">
        <v>25</v>
      </c>
      <c r="H51" s="4">
        <f t="shared" si="4"/>
        <v>6375</v>
      </c>
      <c r="I51" s="3">
        <v>37</v>
      </c>
      <c r="J51" s="4">
        <f t="shared" si="2"/>
        <v>9435</v>
      </c>
    </row>
    <row r="52" spans="1:10">
      <c r="A52" s="3">
        <v>101</v>
      </c>
      <c r="B52" s="2" t="s">
        <v>3</v>
      </c>
      <c r="C52" s="2" t="s">
        <v>45</v>
      </c>
      <c r="D52" s="4">
        <v>255</v>
      </c>
      <c r="E52" s="3">
        <v>16</v>
      </c>
      <c r="F52" s="4">
        <f t="shared" si="3"/>
        <v>4080</v>
      </c>
      <c r="G52" s="3">
        <v>30</v>
      </c>
      <c r="H52" s="4">
        <f t="shared" si="4"/>
        <v>7650</v>
      </c>
      <c r="I52" s="3">
        <v>21</v>
      </c>
      <c r="J52" s="4">
        <f t="shared" si="2"/>
        <v>5355</v>
      </c>
    </row>
    <row r="53" spans="1:10">
      <c r="A53" s="3">
        <v>102</v>
      </c>
      <c r="B53" s="2" t="s">
        <v>4</v>
      </c>
      <c r="C53" s="2" t="s">
        <v>39</v>
      </c>
      <c r="D53" s="4">
        <v>63</v>
      </c>
      <c r="E53" s="3">
        <v>31</v>
      </c>
      <c r="F53" s="4">
        <f t="shared" si="3"/>
        <v>7905</v>
      </c>
      <c r="G53" s="3">
        <v>47</v>
      </c>
      <c r="H53" s="4">
        <f t="shared" si="4"/>
        <v>11985</v>
      </c>
      <c r="I53" s="3">
        <v>54</v>
      </c>
      <c r="J53" s="4">
        <f t="shared" si="2"/>
        <v>13770</v>
      </c>
    </row>
    <row r="54" spans="1:10">
      <c r="A54" s="3">
        <v>103</v>
      </c>
      <c r="B54" s="2" t="s">
        <v>2</v>
      </c>
      <c r="C54" s="2" t="s">
        <v>45</v>
      </c>
      <c r="D54" s="4">
        <v>144</v>
      </c>
      <c r="E54" s="3">
        <v>37</v>
      </c>
      <c r="F54" s="4">
        <f t="shared" si="3"/>
        <v>9435</v>
      </c>
      <c r="G54" s="3">
        <v>23</v>
      </c>
      <c r="H54" s="4">
        <f t="shared" si="4"/>
        <v>5865</v>
      </c>
      <c r="I54" s="3">
        <v>35</v>
      </c>
      <c r="J54" s="4">
        <f t="shared" si="2"/>
        <v>8925</v>
      </c>
    </row>
    <row r="55" spans="1:10">
      <c r="A55" s="3">
        <v>104</v>
      </c>
      <c r="B55" s="2" t="s">
        <v>40</v>
      </c>
      <c r="C55" s="2" t="s">
        <v>39</v>
      </c>
      <c r="D55" s="4">
        <v>286</v>
      </c>
      <c r="E55" s="3">
        <v>11</v>
      </c>
      <c r="F55" s="4">
        <f t="shared" si="3"/>
        <v>2805</v>
      </c>
      <c r="G55" s="3">
        <v>20</v>
      </c>
      <c r="H55" s="4">
        <f t="shared" si="4"/>
        <v>5100</v>
      </c>
      <c r="I55" s="3">
        <v>55</v>
      </c>
      <c r="J55" s="4">
        <f t="shared" si="2"/>
        <v>14025</v>
      </c>
    </row>
    <row r="56" spans="1:10">
      <c r="A56" s="3">
        <v>105</v>
      </c>
      <c r="B56" s="2" t="s">
        <v>41</v>
      </c>
      <c r="C56" s="2" t="s">
        <v>45</v>
      </c>
      <c r="D56" s="4">
        <v>345</v>
      </c>
      <c r="E56" s="3">
        <v>15</v>
      </c>
      <c r="F56" s="4">
        <f t="shared" si="3"/>
        <v>3825</v>
      </c>
      <c r="G56" s="3">
        <v>30</v>
      </c>
      <c r="H56" s="4">
        <f t="shared" si="4"/>
        <v>7650</v>
      </c>
      <c r="I56" s="3">
        <v>52</v>
      </c>
      <c r="J56" s="4">
        <f t="shared" si="2"/>
        <v>13260</v>
      </c>
    </row>
    <row r="57" spans="1:10">
      <c r="A57" s="3">
        <v>106</v>
      </c>
      <c r="B57" s="2" t="s">
        <v>42</v>
      </c>
      <c r="C57" s="2" t="s">
        <v>38</v>
      </c>
      <c r="D57" s="4">
        <v>267</v>
      </c>
      <c r="E57" s="3">
        <v>37</v>
      </c>
      <c r="F57" s="4">
        <f t="shared" si="3"/>
        <v>9435</v>
      </c>
      <c r="G57" s="3">
        <v>43</v>
      </c>
      <c r="H57" s="4">
        <f t="shared" si="4"/>
        <v>10965</v>
      </c>
      <c r="I57" s="3">
        <v>23</v>
      </c>
      <c r="J57" s="4">
        <f t="shared" si="2"/>
        <v>5865</v>
      </c>
    </row>
    <row r="58" spans="1:10">
      <c r="A58" s="3">
        <v>107</v>
      </c>
      <c r="B58" s="2" t="s">
        <v>43</v>
      </c>
      <c r="C58" s="2" t="s">
        <v>38</v>
      </c>
      <c r="D58" s="4">
        <v>102</v>
      </c>
      <c r="E58" s="3">
        <v>37</v>
      </c>
      <c r="F58" s="4">
        <f t="shared" si="3"/>
        <v>9435</v>
      </c>
      <c r="G58" s="3">
        <v>17</v>
      </c>
      <c r="H58" s="4">
        <f t="shared" si="4"/>
        <v>4335</v>
      </c>
      <c r="I58" s="3">
        <v>52</v>
      </c>
      <c r="J58" s="4">
        <f t="shared" si="2"/>
        <v>13260</v>
      </c>
    </row>
    <row r="59" spans="1:10">
      <c r="A59" s="3">
        <v>108</v>
      </c>
      <c r="B59" s="2" t="s">
        <v>44</v>
      </c>
      <c r="C59" s="2" t="s">
        <v>39</v>
      </c>
      <c r="D59" s="4">
        <v>73</v>
      </c>
      <c r="E59" s="3">
        <v>29</v>
      </c>
      <c r="F59" s="4">
        <f t="shared" si="3"/>
        <v>7395</v>
      </c>
      <c r="G59" s="3">
        <v>34</v>
      </c>
      <c r="H59" s="4">
        <f t="shared" si="4"/>
        <v>8670</v>
      </c>
      <c r="I59" s="3">
        <v>33</v>
      </c>
      <c r="J59" s="4">
        <f t="shared" si="2"/>
        <v>8415</v>
      </c>
    </row>
    <row r="60" spans="1:10">
      <c r="A60" s="3">
        <v>109</v>
      </c>
      <c r="B60" s="2" t="s">
        <v>46</v>
      </c>
      <c r="C60" s="2" t="s">
        <v>38</v>
      </c>
      <c r="D60" s="4">
        <v>103</v>
      </c>
      <c r="E60" s="3">
        <v>39</v>
      </c>
      <c r="F60" s="4">
        <f t="shared" si="3"/>
        <v>9945</v>
      </c>
      <c r="G60" s="3">
        <v>50</v>
      </c>
      <c r="H60" s="4">
        <f t="shared" si="4"/>
        <v>12750</v>
      </c>
      <c r="I60" s="3">
        <v>40</v>
      </c>
      <c r="J60" s="4">
        <f t="shared" si="2"/>
        <v>10200</v>
      </c>
    </row>
    <row r="61" spans="1:10">
      <c r="A61" s="3">
        <v>110</v>
      </c>
      <c r="B61" s="2" t="s">
        <v>47</v>
      </c>
      <c r="C61" s="2" t="s">
        <v>38</v>
      </c>
      <c r="D61" s="4">
        <v>155</v>
      </c>
      <c r="E61" s="3">
        <v>20</v>
      </c>
      <c r="F61" s="4">
        <f t="shared" si="3"/>
        <v>5100</v>
      </c>
      <c r="G61" s="3">
        <v>33</v>
      </c>
      <c r="H61" s="4">
        <f t="shared" si="4"/>
        <v>8415</v>
      </c>
      <c r="I61" s="3">
        <v>39</v>
      </c>
      <c r="J61" s="4">
        <f t="shared" si="2"/>
        <v>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F2B-9AD6-4DB8-B8BA-C6E13D776ABA}">
  <sheetPr>
    <tabColor theme="6" tint="0.79998168889431442"/>
  </sheetPr>
  <dimension ref="A2:F5"/>
  <sheetViews>
    <sheetView showGridLines="0" workbookViewId="0">
      <selection activeCell="A22" sqref="A22"/>
    </sheetView>
  </sheetViews>
  <sheetFormatPr defaultRowHeight="14.5"/>
  <cols>
    <col min="1" max="1" width="26" bestFit="1" customWidth="1"/>
    <col min="2" max="2" width="31.26953125" bestFit="1" customWidth="1"/>
    <col min="3" max="3" width="34.453125" bestFit="1" customWidth="1"/>
    <col min="4" max="4" width="23.26953125" bestFit="1" customWidth="1"/>
    <col min="5" max="5" width="19.7265625" bestFit="1" customWidth="1"/>
    <col min="6" max="6" width="27.54296875" bestFit="1" customWidth="1"/>
  </cols>
  <sheetData>
    <row r="2" spans="1:6" ht="33">
      <c r="A2" s="42" t="s">
        <v>51</v>
      </c>
      <c r="B2" s="42" t="s">
        <v>52</v>
      </c>
      <c r="C2" s="42" t="s">
        <v>53</v>
      </c>
      <c r="D2" s="42" t="s">
        <v>54</v>
      </c>
      <c r="E2" s="42" t="s">
        <v>55</v>
      </c>
      <c r="F2" s="42" t="s">
        <v>56</v>
      </c>
    </row>
    <row r="3" spans="1:6" ht="16">
      <c r="A3" s="3">
        <f>INDEX(SalesData!J2:J61, 5)</f>
        <v>13005</v>
      </c>
      <c r="B3" s="3">
        <f>MATCH(105,SalesData!A2:A61, 0)</f>
        <v>5</v>
      </c>
      <c r="C3" s="3" t="str">
        <f>CHOOSE(2, "Low", "Medium", "High")</f>
        <v>Medium</v>
      </c>
      <c r="D3" s="3">
        <f>COLUMN(SalesData!C2)</f>
        <v>3</v>
      </c>
      <c r="E3" s="3">
        <f>ROW(SalesData!C2)</f>
        <v>2</v>
      </c>
      <c r="F3" s="3">
        <f ca="1">INDIRECT("SalesData!D2")</f>
        <v>255</v>
      </c>
    </row>
    <row r="5" spans="1:6" s="44" customFormat="1">
      <c r="A5" s="45" t="str">
        <f ca="1">+_xlfn.FORMULATEXT(A3)</f>
        <v>=INDEX(SalesData!J2:J61, 5)</v>
      </c>
      <c r="B5" s="45" t="str">
        <f t="shared" ref="B5:F5" ca="1" si="0">+_xlfn.FORMULATEXT(B3)</f>
        <v>=MATCH(105,SalesData!A2:A61, 0)</v>
      </c>
      <c r="C5" s="45" t="str">
        <f t="shared" ca="1" si="0"/>
        <v>=CHOOSE(2, "Low", "Medium", "High")</v>
      </c>
      <c r="D5" s="45" t="str">
        <f t="shared" ca="1" si="0"/>
        <v>=COLUMN(SalesData!C2)</v>
      </c>
      <c r="E5" s="45" t="str">
        <f t="shared" ca="1" si="0"/>
        <v>=ROW(SalesData!C2)</v>
      </c>
      <c r="F5" s="45" t="str">
        <f t="shared" ca="1" si="0"/>
        <v>=@INDIRECT("SalesData!D2")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77A7-6579-4577-B7CC-CEB9C11D0BD9}">
  <sheetPr>
    <tabColor theme="3" tint="0.89999084444715716"/>
  </sheetPr>
  <dimension ref="A1:I14"/>
  <sheetViews>
    <sheetView showGridLines="0" workbookViewId="0">
      <selection activeCell="G31" sqref="G31"/>
    </sheetView>
  </sheetViews>
  <sheetFormatPr defaultColWidth="9.1796875" defaultRowHeight="16.5"/>
  <cols>
    <col min="1" max="1" width="18.81640625" style="9" customWidth="1"/>
    <col min="2" max="2" width="13" style="9" customWidth="1"/>
    <col min="3" max="3" width="13.54296875" style="35" customWidth="1"/>
    <col min="4" max="16384" width="9.1796875" style="9"/>
  </cols>
  <sheetData>
    <row r="1" spans="1:9">
      <c r="A1" s="36" t="s">
        <v>29</v>
      </c>
      <c r="B1" s="36" t="s">
        <v>5</v>
      </c>
      <c r="C1" s="42" t="s">
        <v>28</v>
      </c>
    </row>
    <row r="2" spans="1:9">
      <c r="A2" s="14" t="s">
        <v>3</v>
      </c>
      <c r="B2" s="14" t="s">
        <v>38</v>
      </c>
      <c r="C2" s="37">
        <f>_xlfn.XLOOKUP(A2,SalesData!B2:B61,SalesData!A2:A61)</f>
        <v>101</v>
      </c>
      <c r="D2" s="38" t="str">
        <f ca="1">_xlfn.FORMULATEXT(C2)</f>
        <v>=XLOOKUP(A2,SalesData!B2:B61,SalesData!A2:A61)</v>
      </c>
      <c r="E2" s="39"/>
      <c r="F2" s="39"/>
      <c r="G2" s="39"/>
      <c r="H2" s="39"/>
      <c r="I2" s="39"/>
    </row>
    <row r="3" spans="1:9">
      <c r="A3" s="14" t="s">
        <v>4</v>
      </c>
      <c r="B3" s="14" t="s">
        <v>39</v>
      </c>
      <c r="C3" s="37">
        <f>_xlfn.XLOOKUP(A3,SalesData!B2:B61,SalesData!A2:A61)</f>
        <v>102</v>
      </c>
    </row>
    <row r="4" spans="1:9">
      <c r="A4" s="14" t="s">
        <v>2</v>
      </c>
      <c r="B4" s="14" t="s">
        <v>38</v>
      </c>
      <c r="C4" s="37">
        <f>_xlfn.XLOOKUP(A4,SalesData!B2:B61,SalesData!A2:A61)</f>
        <v>103</v>
      </c>
    </row>
    <row r="5" spans="1:9">
      <c r="A5" s="14" t="s">
        <v>40</v>
      </c>
      <c r="B5" s="14" t="s">
        <v>38</v>
      </c>
      <c r="C5" s="37">
        <f>_xlfn.XLOOKUP(A5,SalesData!B2:B61,SalesData!A2:A61)</f>
        <v>104</v>
      </c>
    </row>
    <row r="6" spans="1:9">
      <c r="A6" s="14" t="s">
        <v>41</v>
      </c>
      <c r="B6" s="14" t="s">
        <v>39</v>
      </c>
      <c r="C6" s="37">
        <f>_xlfn.XLOOKUP(A6,SalesData!B2:B61,SalesData!A2:A61)</f>
        <v>105</v>
      </c>
    </row>
    <row r="7" spans="1:9">
      <c r="A7" s="14" t="s">
        <v>42</v>
      </c>
      <c r="B7" s="14" t="s">
        <v>39</v>
      </c>
      <c r="C7" s="37">
        <f>_xlfn.XLOOKUP(A7,SalesData!B2:B61,SalesData!A2:A61)</f>
        <v>106</v>
      </c>
    </row>
    <row r="8" spans="1:9">
      <c r="A8" s="14" t="s">
        <v>43</v>
      </c>
      <c r="B8" s="14" t="s">
        <v>38</v>
      </c>
      <c r="C8" s="37">
        <f>_xlfn.XLOOKUP(A8,SalesData!B2:B61,SalesData!A2:A61)</f>
        <v>107</v>
      </c>
    </row>
    <row r="9" spans="1:9">
      <c r="A9" s="14" t="s">
        <v>44</v>
      </c>
      <c r="B9" s="14" t="s">
        <v>45</v>
      </c>
      <c r="C9" s="37">
        <f>_xlfn.XLOOKUP(A9,SalesData!B2:B61,SalesData!A2:A61)</f>
        <v>108</v>
      </c>
    </row>
    <row r="10" spans="1:9">
      <c r="A10" s="14" t="s">
        <v>46</v>
      </c>
      <c r="B10" s="14" t="s">
        <v>38</v>
      </c>
      <c r="C10" s="37">
        <f>_xlfn.XLOOKUP(A10,SalesData!B2:B61,SalesData!A2:A61)</f>
        <v>109</v>
      </c>
    </row>
    <row r="11" spans="1:9">
      <c r="A11" s="14" t="s">
        <v>47</v>
      </c>
      <c r="B11" s="14" t="s">
        <v>38</v>
      </c>
      <c r="C11" s="37">
        <f>_xlfn.XLOOKUP(A11,SalesData!B2:B61,SalesData!A2:A61)</f>
        <v>110</v>
      </c>
    </row>
    <row r="12" spans="1:9">
      <c r="A12" s="14" t="s">
        <v>3</v>
      </c>
      <c r="B12" s="14" t="s">
        <v>38</v>
      </c>
      <c r="C12" s="37">
        <f>_xlfn.XLOOKUP(A12,SalesData!B2:B61,SalesData!A2:A61)</f>
        <v>101</v>
      </c>
    </row>
    <row r="13" spans="1:9">
      <c r="A13" s="14" t="s">
        <v>4</v>
      </c>
      <c r="B13" s="14" t="s">
        <v>38</v>
      </c>
      <c r="C13" s="37">
        <f>_xlfn.XLOOKUP(A13,SalesData!B2:B61,SalesData!A2:A61)</f>
        <v>102</v>
      </c>
    </row>
    <row r="14" spans="1:9">
      <c r="A14" s="14" t="s">
        <v>2</v>
      </c>
      <c r="B14" s="14" t="s">
        <v>39</v>
      </c>
      <c r="C14" s="37">
        <f>_xlfn.XLOOKUP(A14,SalesData!B2:B61,SalesData!A2:A61)</f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745D-BC95-4F6C-871C-D32F1EBF87E7}">
  <sheetPr>
    <tabColor theme="6" tint="0.79998168889431442"/>
  </sheetPr>
  <dimension ref="A1:G33"/>
  <sheetViews>
    <sheetView showGridLines="0" workbookViewId="0">
      <selection activeCell="D2" sqref="D2"/>
    </sheetView>
  </sheetViews>
  <sheetFormatPr defaultColWidth="9.1796875" defaultRowHeight="16"/>
  <cols>
    <col min="1" max="1" width="11" style="5" bestFit="1" customWidth="1"/>
    <col min="2" max="2" width="15.54296875" style="5" customWidth="1"/>
    <col min="3" max="3" width="11.1796875" style="5" customWidth="1"/>
    <col min="4" max="16384" width="9.1796875" style="5"/>
  </cols>
  <sheetData>
    <row r="1" spans="1:7" s="1" customFormat="1" ht="27.75" customHeight="1">
      <c r="A1" s="7" t="s">
        <v>28</v>
      </c>
      <c r="B1" s="7" t="s">
        <v>29</v>
      </c>
      <c r="C1" s="8" t="s">
        <v>30</v>
      </c>
    </row>
    <row r="2" spans="1:7">
      <c r="A2" s="3">
        <v>101</v>
      </c>
      <c r="B2" s="2" t="s">
        <v>3</v>
      </c>
      <c r="C2" s="2">
        <f>VLOOKUP(A2,SalesData!A:J,4,FALSE)</f>
        <v>255</v>
      </c>
      <c r="D2" s="40" t="str">
        <f ca="1">_xlfn.FORMULATEXT(C2)</f>
        <v>=VLOOKUP(A2,SalesData!A:J,4,FALSE)</v>
      </c>
      <c r="E2" s="41"/>
      <c r="F2" s="41"/>
      <c r="G2" s="41"/>
    </row>
    <row r="3" spans="1:7">
      <c r="A3" s="3">
        <v>102</v>
      </c>
      <c r="B3" s="2" t="s">
        <v>4</v>
      </c>
      <c r="C3" s="2">
        <f>VLOOKUP(A3,SalesData!A:J,4,FALSE)</f>
        <v>63</v>
      </c>
    </row>
    <row r="4" spans="1:7">
      <c r="A4" s="3">
        <v>103</v>
      </c>
      <c r="B4" s="2" t="s">
        <v>2</v>
      </c>
      <c r="C4" s="2">
        <f>VLOOKUP(A4,SalesData!A:J,4,FALSE)</f>
        <v>144</v>
      </c>
    </row>
    <row r="5" spans="1:7">
      <c r="A5" s="3">
        <v>104</v>
      </c>
      <c r="B5" s="2" t="s">
        <v>40</v>
      </c>
      <c r="C5" s="2">
        <f>VLOOKUP(A5,SalesData!A:J,4,FALSE)</f>
        <v>286</v>
      </c>
    </row>
    <row r="6" spans="1:7">
      <c r="A6" s="3">
        <v>105</v>
      </c>
      <c r="B6" s="2" t="s">
        <v>41</v>
      </c>
      <c r="C6" s="2">
        <f>VLOOKUP(A6,SalesData!A:J,4,FALSE)</f>
        <v>345</v>
      </c>
    </row>
    <row r="7" spans="1:7">
      <c r="A7" s="3">
        <v>106</v>
      </c>
      <c r="B7" s="2" t="s">
        <v>42</v>
      </c>
      <c r="C7" s="2">
        <f>VLOOKUP(A7,SalesData!A:J,4,FALSE)</f>
        <v>267</v>
      </c>
    </row>
    <row r="8" spans="1:7">
      <c r="A8" s="3">
        <v>107</v>
      </c>
      <c r="B8" s="2" t="s">
        <v>43</v>
      </c>
      <c r="C8" s="2">
        <f>VLOOKUP(A8,SalesData!A:J,4,FALSE)</f>
        <v>102</v>
      </c>
    </row>
    <row r="9" spans="1:7">
      <c r="A9" s="3">
        <v>108</v>
      </c>
      <c r="B9" s="2" t="s">
        <v>44</v>
      </c>
      <c r="C9" s="2">
        <f>VLOOKUP(A9,SalesData!A:J,4,FALSE)</f>
        <v>73</v>
      </c>
    </row>
    <row r="10" spans="1:7">
      <c r="A10" s="3">
        <v>109</v>
      </c>
      <c r="B10" s="2" t="s">
        <v>46</v>
      </c>
      <c r="C10" s="2">
        <f>VLOOKUP(A10,SalesData!A:J,4,FALSE)</f>
        <v>103</v>
      </c>
    </row>
    <row r="11" spans="1:7">
      <c r="A11" s="3">
        <v>110</v>
      </c>
      <c r="B11" s="2" t="s">
        <v>47</v>
      </c>
      <c r="C11" s="2">
        <f>VLOOKUP(A11,SalesData!A:J,4,FALSE)</f>
        <v>155</v>
      </c>
    </row>
    <row r="12" spans="1:7">
      <c r="A12" s="3">
        <v>101</v>
      </c>
      <c r="B12" s="2" t="s">
        <v>3</v>
      </c>
      <c r="C12" s="2">
        <f>VLOOKUP(A12,SalesData!A:J,4,FALSE)</f>
        <v>255</v>
      </c>
    </row>
    <row r="13" spans="1:7">
      <c r="A13" s="3">
        <v>102</v>
      </c>
      <c r="B13" s="2" t="s">
        <v>4</v>
      </c>
      <c r="C13" s="2">
        <f>VLOOKUP(A13,SalesData!A:J,4,FALSE)</f>
        <v>63</v>
      </c>
    </row>
    <row r="14" spans="1:7">
      <c r="A14" s="3">
        <v>103</v>
      </c>
      <c r="B14" s="2" t="s">
        <v>2</v>
      </c>
      <c r="C14" s="2">
        <f>VLOOKUP(A14,SalesData!A:J,4,FALSE)</f>
        <v>144</v>
      </c>
    </row>
    <row r="15" spans="1:7">
      <c r="A15" s="3">
        <v>104</v>
      </c>
      <c r="B15" s="2" t="s">
        <v>40</v>
      </c>
      <c r="C15" s="2">
        <f>VLOOKUP(A15,SalesData!A:J,4,FALSE)</f>
        <v>286</v>
      </c>
    </row>
    <row r="16" spans="1:7">
      <c r="A16" s="3">
        <v>105</v>
      </c>
      <c r="B16" s="2" t="s">
        <v>41</v>
      </c>
      <c r="C16" s="2">
        <f>VLOOKUP(A16,SalesData!A:J,4,FALSE)</f>
        <v>345</v>
      </c>
    </row>
    <row r="17" spans="1:3">
      <c r="A17" s="3">
        <v>106</v>
      </c>
      <c r="B17" s="2" t="s">
        <v>42</v>
      </c>
      <c r="C17" s="2">
        <f>VLOOKUP(A17,SalesData!A:J,4,FALSE)</f>
        <v>267</v>
      </c>
    </row>
    <row r="18" spans="1:3">
      <c r="A18" s="3">
        <v>107</v>
      </c>
      <c r="B18" s="2" t="s">
        <v>43</v>
      </c>
      <c r="C18" s="2">
        <f>VLOOKUP(A18,SalesData!A:J,4,FALSE)</f>
        <v>102</v>
      </c>
    </row>
    <row r="19" spans="1:3">
      <c r="A19" s="3">
        <v>108</v>
      </c>
      <c r="B19" s="2" t="s">
        <v>44</v>
      </c>
      <c r="C19" s="2">
        <f>VLOOKUP(A19,SalesData!A:J,4,FALSE)</f>
        <v>73</v>
      </c>
    </row>
    <row r="20" spans="1:3">
      <c r="A20" s="3">
        <v>109</v>
      </c>
      <c r="B20" s="2" t="s">
        <v>46</v>
      </c>
      <c r="C20" s="2">
        <f>VLOOKUP(A20,SalesData!A:J,4,FALSE)</f>
        <v>103</v>
      </c>
    </row>
    <row r="21" spans="1:3">
      <c r="A21" s="3">
        <v>110</v>
      </c>
      <c r="B21" s="2" t="s">
        <v>47</v>
      </c>
      <c r="C21" s="2">
        <f>VLOOKUP(A21,SalesData!A:J,4,FALSE)</f>
        <v>155</v>
      </c>
    </row>
    <row r="22" spans="1:3">
      <c r="A22" s="3">
        <v>101</v>
      </c>
      <c r="B22" s="2" t="s">
        <v>3</v>
      </c>
      <c r="C22" s="2">
        <f>VLOOKUP(A22,SalesData!A:J,4,FALSE)</f>
        <v>255</v>
      </c>
    </row>
    <row r="23" spans="1:3">
      <c r="A23" s="3">
        <v>102</v>
      </c>
      <c r="B23" s="2" t="s">
        <v>4</v>
      </c>
      <c r="C23" s="2">
        <f>VLOOKUP(A23,SalesData!A:J,4,FALSE)</f>
        <v>63</v>
      </c>
    </row>
    <row r="24" spans="1:3">
      <c r="A24" s="3">
        <v>103</v>
      </c>
      <c r="B24" s="2" t="s">
        <v>2</v>
      </c>
      <c r="C24" s="2">
        <f>VLOOKUP(A24,SalesData!A:J,4,FALSE)</f>
        <v>144</v>
      </c>
    </row>
    <row r="25" spans="1:3">
      <c r="A25" s="3">
        <v>104</v>
      </c>
      <c r="B25" s="2" t="s">
        <v>40</v>
      </c>
      <c r="C25" s="2">
        <f>VLOOKUP(A25,SalesData!A:J,4,FALSE)</f>
        <v>286</v>
      </c>
    </row>
    <row r="26" spans="1:3">
      <c r="A26" s="3">
        <v>105</v>
      </c>
      <c r="B26" s="2" t="s">
        <v>41</v>
      </c>
      <c r="C26" s="2">
        <f>VLOOKUP(A26,SalesData!A:J,4,FALSE)</f>
        <v>345</v>
      </c>
    </row>
    <row r="27" spans="1:3">
      <c r="A27" s="3">
        <v>106</v>
      </c>
      <c r="B27" s="2" t="s">
        <v>42</v>
      </c>
      <c r="C27" s="2">
        <f>VLOOKUP(A27,SalesData!A:J,4,FALSE)</f>
        <v>267</v>
      </c>
    </row>
    <row r="28" spans="1:3">
      <c r="A28" s="3">
        <v>107</v>
      </c>
      <c r="B28" s="2" t="s">
        <v>43</v>
      </c>
      <c r="C28" s="2">
        <f>VLOOKUP(A28,SalesData!A:J,4,FALSE)</f>
        <v>102</v>
      </c>
    </row>
    <row r="29" spans="1:3">
      <c r="A29" s="3">
        <v>108</v>
      </c>
      <c r="B29" s="2" t="s">
        <v>44</v>
      </c>
      <c r="C29" s="2">
        <f>VLOOKUP(A29,SalesData!A:J,4,FALSE)</f>
        <v>73</v>
      </c>
    </row>
    <row r="30" spans="1:3">
      <c r="A30" s="3">
        <v>109</v>
      </c>
      <c r="B30" s="2" t="s">
        <v>46</v>
      </c>
      <c r="C30" s="2">
        <f>VLOOKUP(A30,SalesData!A:J,4,FALSE)</f>
        <v>103</v>
      </c>
    </row>
    <row r="31" spans="1:3">
      <c r="A31" s="3">
        <v>110</v>
      </c>
      <c r="B31" s="2" t="s">
        <v>47</v>
      </c>
      <c r="C31" s="2">
        <f>VLOOKUP(A31,SalesData!A:J,4,FALSE)</f>
        <v>155</v>
      </c>
    </row>
    <row r="32" spans="1:3">
      <c r="A32" s="3">
        <v>101</v>
      </c>
      <c r="B32" s="2" t="s">
        <v>3</v>
      </c>
      <c r="C32" s="2">
        <f>VLOOKUP(A32,SalesData!A:J,4,FALSE)</f>
        <v>255</v>
      </c>
    </row>
    <row r="33" spans="1:3">
      <c r="A33" s="3">
        <v>102</v>
      </c>
      <c r="B33" s="2" t="s">
        <v>4</v>
      </c>
      <c r="C33" s="2">
        <f>VLOOKUP(A33,SalesData!A:J,4,FALSE)</f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C68E-741C-4E66-AAA7-FFA9F269AFB1}">
  <sheetPr>
    <tabColor theme="3" tint="0.89999084444715716"/>
  </sheetPr>
  <dimension ref="A1:Q17"/>
  <sheetViews>
    <sheetView showGridLines="0" workbookViewId="0">
      <selection activeCell="L1" sqref="L1"/>
    </sheetView>
  </sheetViews>
  <sheetFormatPr defaultColWidth="9.1796875" defaultRowHeight="16.5"/>
  <cols>
    <col min="1" max="1" width="10.54296875" style="9" customWidth="1"/>
    <col min="2" max="3" width="9.1796875" style="9"/>
    <col min="4" max="5" width="9.453125" style="9" bestFit="1" customWidth="1"/>
    <col min="6" max="6" width="11.26953125" style="9" bestFit="1" customWidth="1"/>
    <col min="7" max="7" width="9.453125" style="9" bestFit="1" customWidth="1"/>
    <col min="8" max="8" width="11.26953125" style="9" bestFit="1" customWidth="1"/>
    <col min="9" max="9" width="9.453125" style="9" bestFit="1" customWidth="1"/>
    <col min="10" max="10" width="11.26953125" style="9" bestFit="1" customWidth="1"/>
    <col min="11" max="11" width="17.54296875" style="9" customWidth="1"/>
    <col min="12" max="16384" width="9.1796875" style="9"/>
  </cols>
  <sheetData>
    <row r="1" spans="1:17" ht="33">
      <c r="A1" s="36" t="s">
        <v>28</v>
      </c>
      <c r="B1" s="36" t="s">
        <v>29</v>
      </c>
      <c r="C1" s="36" t="s">
        <v>5</v>
      </c>
      <c r="D1" s="36" t="s">
        <v>30</v>
      </c>
      <c r="E1" s="36" t="s">
        <v>31</v>
      </c>
      <c r="F1" s="36" t="s">
        <v>34</v>
      </c>
      <c r="G1" s="36" t="s">
        <v>32</v>
      </c>
      <c r="H1" s="36" t="s">
        <v>35</v>
      </c>
      <c r="I1" s="36" t="s">
        <v>33</v>
      </c>
      <c r="J1" s="36" t="s">
        <v>36</v>
      </c>
      <c r="K1" s="42" t="s">
        <v>37</v>
      </c>
    </row>
    <row r="2" spans="1:17">
      <c r="A2" s="37">
        <v>101</v>
      </c>
      <c r="B2" s="14" t="s">
        <v>3</v>
      </c>
      <c r="C2" s="14" t="s">
        <v>38</v>
      </c>
      <c r="D2" s="43">
        <v>255</v>
      </c>
      <c r="E2" s="37">
        <v>17</v>
      </c>
      <c r="F2" s="43">
        <f t="shared" ref="F2:F17" si="0">E2*$D$2</f>
        <v>4335</v>
      </c>
      <c r="G2" s="37">
        <v>42</v>
      </c>
      <c r="H2" s="43">
        <f t="shared" ref="H2:H17" si="1">G2*$D$2</f>
        <v>10710</v>
      </c>
      <c r="I2" s="37">
        <v>45</v>
      </c>
      <c r="J2" s="43">
        <f>I2*$D$2</f>
        <v>11475</v>
      </c>
      <c r="K2" s="43">
        <f>HLOOKUP("January Sales", $A$1:$J$17, 2, FALSE)</f>
        <v>4335</v>
      </c>
      <c r="L2" s="38" t="str">
        <f ca="1">_xlfn.FORMULATEXT(K2)</f>
        <v>=HLOOKUP("January Sales", $A$1:$J$17, 2, FALSE)</v>
      </c>
      <c r="M2" s="39"/>
      <c r="N2" s="39"/>
      <c r="O2" s="39"/>
      <c r="P2" s="39"/>
      <c r="Q2" s="39"/>
    </row>
    <row r="3" spans="1:17">
      <c r="A3" s="37">
        <v>102</v>
      </c>
      <c r="B3" s="14" t="s">
        <v>4</v>
      </c>
      <c r="C3" s="14" t="s">
        <v>39</v>
      </c>
      <c r="D3" s="43">
        <v>63</v>
      </c>
      <c r="E3" s="37">
        <v>44</v>
      </c>
      <c r="F3" s="43">
        <f t="shared" si="0"/>
        <v>11220</v>
      </c>
      <c r="G3" s="37">
        <v>39</v>
      </c>
      <c r="H3" s="43">
        <f t="shared" si="1"/>
        <v>9945</v>
      </c>
      <c r="I3" s="37">
        <v>22</v>
      </c>
      <c r="J3" s="43">
        <f t="shared" ref="J3:J17" si="2">I3*$D$2</f>
        <v>5610</v>
      </c>
      <c r="K3" s="43">
        <f>HLOOKUP("January Sales", $A$1:$J$17, 3, FALSE)</f>
        <v>11220</v>
      </c>
    </row>
    <row r="4" spans="1:17">
      <c r="A4" s="37">
        <v>103</v>
      </c>
      <c r="B4" s="14" t="s">
        <v>2</v>
      </c>
      <c r="C4" s="14" t="s">
        <v>38</v>
      </c>
      <c r="D4" s="43">
        <v>144</v>
      </c>
      <c r="E4" s="37">
        <v>44</v>
      </c>
      <c r="F4" s="43">
        <f t="shared" si="0"/>
        <v>11220</v>
      </c>
      <c r="G4" s="37">
        <v>53</v>
      </c>
      <c r="H4" s="43">
        <f t="shared" si="1"/>
        <v>13515</v>
      </c>
      <c r="I4" s="37">
        <v>38</v>
      </c>
      <c r="J4" s="43">
        <f t="shared" si="2"/>
        <v>9690</v>
      </c>
      <c r="K4" s="43">
        <f>HLOOKUP("January Sales", $A$1:$J$17, 4, FALSE)</f>
        <v>11220</v>
      </c>
    </row>
    <row r="5" spans="1:17">
      <c r="A5" s="37">
        <v>104</v>
      </c>
      <c r="B5" s="14" t="s">
        <v>40</v>
      </c>
      <c r="C5" s="14" t="s">
        <v>38</v>
      </c>
      <c r="D5" s="43">
        <v>286</v>
      </c>
      <c r="E5" s="37">
        <v>42</v>
      </c>
      <c r="F5" s="43">
        <f t="shared" si="0"/>
        <v>10710</v>
      </c>
      <c r="G5" s="37">
        <v>47</v>
      </c>
      <c r="H5" s="43">
        <f t="shared" si="1"/>
        <v>11985</v>
      </c>
      <c r="I5" s="37">
        <v>39</v>
      </c>
      <c r="J5" s="43">
        <f t="shared" si="2"/>
        <v>9945</v>
      </c>
      <c r="K5" s="43">
        <f>HLOOKUP("January Sales", $A$1:$J$17, 5, FALSE)</f>
        <v>10710</v>
      </c>
    </row>
    <row r="6" spans="1:17">
      <c r="A6" s="37">
        <v>105</v>
      </c>
      <c r="B6" s="14" t="s">
        <v>41</v>
      </c>
      <c r="C6" s="14" t="s">
        <v>39</v>
      </c>
      <c r="D6" s="43">
        <v>345</v>
      </c>
      <c r="E6" s="37">
        <v>14</v>
      </c>
      <c r="F6" s="43">
        <f t="shared" si="0"/>
        <v>3570</v>
      </c>
      <c r="G6" s="37">
        <v>15</v>
      </c>
      <c r="H6" s="43">
        <f t="shared" si="1"/>
        <v>3825</v>
      </c>
      <c r="I6" s="37">
        <v>51</v>
      </c>
      <c r="J6" s="43">
        <f t="shared" si="2"/>
        <v>13005</v>
      </c>
      <c r="K6" s="43">
        <f>HLOOKUP("January Sales", $A$1:$J$17, 6, FALSE)</f>
        <v>3570</v>
      </c>
    </row>
    <row r="7" spans="1:17">
      <c r="A7" s="37">
        <v>106</v>
      </c>
      <c r="B7" s="14" t="s">
        <v>42</v>
      </c>
      <c r="C7" s="14" t="s">
        <v>39</v>
      </c>
      <c r="D7" s="43">
        <v>267</v>
      </c>
      <c r="E7" s="37">
        <v>48</v>
      </c>
      <c r="F7" s="43">
        <f t="shared" si="0"/>
        <v>12240</v>
      </c>
      <c r="G7" s="37">
        <v>41</v>
      </c>
      <c r="H7" s="43">
        <f t="shared" si="1"/>
        <v>10455</v>
      </c>
      <c r="I7" s="37">
        <v>26</v>
      </c>
      <c r="J7" s="43">
        <f t="shared" si="2"/>
        <v>6630</v>
      </c>
      <c r="K7" s="43">
        <f>HLOOKUP("January Sales", $A$1:$J$17, 7, FALSE)</f>
        <v>12240</v>
      </c>
    </row>
    <row r="8" spans="1:17">
      <c r="A8" s="37">
        <v>107</v>
      </c>
      <c r="B8" s="14" t="s">
        <v>43</v>
      </c>
      <c r="C8" s="14" t="s">
        <v>38</v>
      </c>
      <c r="D8" s="43">
        <v>102</v>
      </c>
      <c r="E8" s="37">
        <v>37</v>
      </c>
      <c r="F8" s="43">
        <f t="shared" si="0"/>
        <v>9435</v>
      </c>
      <c r="G8" s="37">
        <v>27</v>
      </c>
      <c r="H8" s="43">
        <f t="shared" si="1"/>
        <v>6885</v>
      </c>
      <c r="I8" s="37">
        <v>52</v>
      </c>
      <c r="J8" s="43">
        <f t="shared" si="2"/>
        <v>13260</v>
      </c>
      <c r="K8" s="43">
        <f>HLOOKUP("January Sales", $A$1:$J$17, 8, FALSE)</f>
        <v>9435</v>
      </c>
    </row>
    <row r="9" spans="1:17">
      <c r="A9" s="37">
        <v>108</v>
      </c>
      <c r="B9" s="14" t="s">
        <v>44</v>
      </c>
      <c r="C9" s="14" t="s">
        <v>45</v>
      </c>
      <c r="D9" s="43">
        <v>73</v>
      </c>
      <c r="E9" s="37">
        <v>16</v>
      </c>
      <c r="F9" s="43">
        <f t="shared" si="0"/>
        <v>4080</v>
      </c>
      <c r="G9" s="37">
        <v>17</v>
      </c>
      <c r="H9" s="43">
        <f t="shared" si="1"/>
        <v>4335</v>
      </c>
      <c r="I9" s="37">
        <v>59</v>
      </c>
      <c r="J9" s="43">
        <f t="shared" si="2"/>
        <v>15045</v>
      </c>
      <c r="K9" s="43">
        <f>HLOOKUP("January Sales", $A$1:$J$17, 9, FALSE)</f>
        <v>4080</v>
      </c>
    </row>
    <row r="10" spans="1:17">
      <c r="A10" s="37">
        <v>109</v>
      </c>
      <c r="B10" s="14" t="s">
        <v>46</v>
      </c>
      <c r="C10" s="14" t="s">
        <v>38</v>
      </c>
      <c r="D10" s="43">
        <v>103</v>
      </c>
      <c r="E10" s="37">
        <v>18</v>
      </c>
      <c r="F10" s="43">
        <f t="shared" si="0"/>
        <v>4590</v>
      </c>
      <c r="G10" s="37">
        <v>53</v>
      </c>
      <c r="H10" s="43">
        <f t="shared" si="1"/>
        <v>13515</v>
      </c>
      <c r="I10" s="37">
        <v>58</v>
      </c>
      <c r="J10" s="43">
        <f t="shared" si="2"/>
        <v>14790</v>
      </c>
      <c r="K10" s="43">
        <f>HLOOKUP("January Sales", $A$1:$J$17, 10, FALSE)</f>
        <v>4590</v>
      </c>
    </row>
    <row r="11" spans="1:17">
      <c r="A11" s="37">
        <v>110</v>
      </c>
      <c r="B11" s="14" t="s">
        <v>47</v>
      </c>
      <c r="C11" s="14" t="s">
        <v>38</v>
      </c>
      <c r="D11" s="43">
        <v>155</v>
      </c>
      <c r="E11" s="37">
        <v>17</v>
      </c>
      <c r="F11" s="43">
        <f t="shared" si="0"/>
        <v>4335</v>
      </c>
      <c r="G11" s="37">
        <v>20</v>
      </c>
      <c r="H11" s="43">
        <f t="shared" si="1"/>
        <v>5100</v>
      </c>
      <c r="I11" s="37">
        <v>37</v>
      </c>
      <c r="J11" s="43">
        <f t="shared" si="2"/>
        <v>9435</v>
      </c>
      <c r="K11" s="43">
        <f>HLOOKUP("January Sales", $A$1:$J$17, 11, FALSE)</f>
        <v>4335</v>
      </c>
    </row>
    <row r="12" spans="1:17">
      <c r="A12" s="37">
        <v>101</v>
      </c>
      <c r="B12" s="14" t="s">
        <v>3</v>
      </c>
      <c r="C12" s="14" t="s">
        <v>38</v>
      </c>
      <c r="D12" s="43">
        <v>255</v>
      </c>
      <c r="E12" s="37">
        <v>21</v>
      </c>
      <c r="F12" s="43">
        <f t="shared" si="0"/>
        <v>5355</v>
      </c>
      <c r="G12" s="37">
        <v>22</v>
      </c>
      <c r="H12" s="43">
        <f t="shared" si="1"/>
        <v>5610</v>
      </c>
      <c r="I12" s="37">
        <v>59</v>
      </c>
      <c r="J12" s="43">
        <f t="shared" si="2"/>
        <v>15045</v>
      </c>
      <c r="K12" s="43">
        <f>HLOOKUP("January Sales", $A$1:$J$17, 12, FALSE)</f>
        <v>5355</v>
      </c>
    </row>
    <row r="13" spans="1:17">
      <c r="A13" s="37">
        <v>102</v>
      </c>
      <c r="B13" s="14" t="s">
        <v>4</v>
      </c>
      <c r="C13" s="14" t="s">
        <v>38</v>
      </c>
      <c r="D13" s="43">
        <v>63</v>
      </c>
      <c r="E13" s="37">
        <v>43</v>
      </c>
      <c r="F13" s="43">
        <f t="shared" si="0"/>
        <v>10965</v>
      </c>
      <c r="G13" s="37">
        <v>41</v>
      </c>
      <c r="H13" s="43">
        <f t="shared" si="1"/>
        <v>10455</v>
      </c>
      <c r="I13" s="37">
        <v>20</v>
      </c>
      <c r="J13" s="43">
        <f t="shared" si="2"/>
        <v>5100</v>
      </c>
      <c r="K13" s="43">
        <f>HLOOKUP("January Sales", $A$1:$J$17, 13, FALSE)</f>
        <v>10965</v>
      </c>
    </row>
    <row r="14" spans="1:17">
      <c r="A14" s="37">
        <v>103</v>
      </c>
      <c r="B14" s="14" t="s">
        <v>2</v>
      </c>
      <c r="C14" s="14" t="s">
        <v>39</v>
      </c>
      <c r="D14" s="43">
        <v>144</v>
      </c>
      <c r="E14" s="37">
        <v>42</v>
      </c>
      <c r="F14" s="43">
        <f t="shared" si="0"/>
        <v>10710</v>
      </c>
      <c r="G14" s="37">
        <v>23</v>
      </c>
      <c r="H14" s="43">
        <f t="shared" si="1"/>
        <v>5865</v>
      </c>
      <c r="I14" s="37">
        <v>30</v>
      </c>
      <c r="J14" s="43">
        <f t="shared" si="2"/>
        <v>7650</v>
      </c>
      <c r="K14" s="43">
        <f>HLOOKUP("January Sales", $A$1:$J$17, 14, FALSE)</f>
        <v>10710</v>
      </c>
    </row>
    <row r="15" spans="1:17">
      <c r="A15" s="37">
        <v>104</v>
      </c>
      <c r="B15" s="14" t="s">
        <v>40</v>
      </c>
      <c r="C15" s="14" t="s">
        <v>38</v>
      </c>
      <c r="D15" s="43">
        <v>286</v>
      </c>
      <c r="E15" s="37">
        <v>32</v>
      </c>
      <c r="F15" s="43">
        <f t="shared" si="0"/>
        <v>8160</v>
      </c>
      <c r="G15" s="37">
        <v>51</v>
      </c>
      <c r="H15" s="43">
        <f t="shared" si="1"/>
        <v>13005</v>
      </c>
      <c r="I15" s="37">
        <v>47</v>
      </c>
      <c r="J15" s="43">
        <f t="shared" si="2"/>
        <v>11985</v>
      </c>
      <c r="K15" s="43">
        <f>HLOOKUP("January Sales", $A$1:$J$17, 15, FALSE)</f>
        <v>8160</v>
      </c>
    </row>
    <row r="16" spans="1:17">
      <c r="A16" s="37">
        <v>105</v>
      </c>
      <c r="B16" s="14" t="s">
        <v>41</v>
      </c>
      <c r="C16" s="14" t="s">
        <v>45</v>
      </c>
      <c r="D16" s="43">
        <v>345</v>
      </c>
      <c r="E16" s="37">
        <v>33</v>
      </c>
      <c r="F16" s="43">
        <f t="shared" si="0"/>
        <v>8415</v>
      </c>
      <c r="G16" s="37">
        <v>47</v>
      </c>
      <c r="H16" s="43">
        <f t="shared" si="1"/>
        <v>11985</v>
      </c>
      <c r="I16" s="37">
        <v>44</v>
      </c>
      <c r="J16" s="43">
        <f t="shared" si="2"/>
        <v>11220</v>
      </c>
      <c r="K16" s="43">
        <f>HLOOKUP("January Sales", $A$1:$J$17, 16, FALSE)</f>
        <v>8415</v>
      </c>
    </row>
    <row r="17" spans="1:11">
      <c r="A17" s="37">
        <v>106</v>
      </c>
      <c r="B17" s="14" t="s">
        <v>42</v>
      </c>
      <c r="C17" s="14" t="s">
        <v>39</v>
      </c>
      <c r="D17" s="43">
        <v>267</v>
      </c>
      <c r="E17" s="37">
        <v>46</v>
      </c>
      <c r="F17" s="43">
        <f t="shared" si="0"/>
        <v>11730</v>
      </c>
      <c r="G17" s="37">
        <v>38</v>
      </c>
      <c r="H17" s="43">
        <f t="shared" si="1"/>
        <v>9690</v>
      </c>
      <c r="I17" s="37">
        <v>42</v>
      </c>
      <c r="J17" s="43">
        <f t="shared" si="2"/>
        <v>10710</v>
      </c>
      <c r="K17" s="43">
        <f>HLOOKUP("January Sales", $A$1:$J$17, 17, FALSE)</f>
        <v>11730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8881-A7A5-434A-B695-F3B0D2E88B8F}">
  <sheetPr>
    <tabColor theme="6" tint="0.79998168889431442"/>
  </sheetPr>
  <dimension ref="B2:J15"/>
  <sheetViews>
    <sheetView showGridLines="0" workbookViewId="0">
      <selection activeCell="E36" sqref="E36"/>
    </sheetView>
  </sheetViews>
  <sheetFormatPr defaultRowHeight="16"/>
  <cols>
    <col min="1" max="1" width="1.26953125" style="5" customWidth="1"/>
    <col min="2" max="2" width="13.453125" style="5" customWidth="1"/>
    <col min="3" max="3" width="8.81640625" style="5" bestFit="1" customWidth="1"/>
    <col min="4" max="5" width="9.6328125" style="5" bestFit="1" customWidth="1"/>
    <col min="6" max="6" width="11.81640625" style="5" customWidth="1"/>
    <col min="7" max="7" width="8.81640625" style="5" bestFit="1" customWidth="1"/>
    <col min="8" max="8" width="9.6328125" style="5" bestFit="1" customWidth="1"/>
    <col min="9" max="9" width="0.90625" style="5" customWidth="1"/>
    <col min="10" max="10" width="21.26953125" style="5" customWidth="1"/>
    <col min="11" max="16384" width="8.7265625" style="5"/>
  </cols>
  <sheetData>
    <row r="2" spans="2:10" ht="32">
      <c r="B2" s="7" t="s">
        <v>5</v>
      </c>
      <c r="C2" s="7" t="s">
        <v>29</v>
      </c>
      <c r="D2" s="7" t="s">
        <v>30</v>
      </c>
      <c r="E2" s="7" t="s">
        <v>31</v>
      </c>
      <c r="F2" s="7" t="s">
        <v>34</v>
      </c>
    </row>
    <row r="3" spans="2:10">
      <c r="B3" s="2" t="s">
        <v>38</v>
      </c>
      <c r="C3" s="2" t="s">
        <v>3</v>
      </c>
      <c r="D3" s="4">
        <v>255</v>
      </c>
      <c r="E3" s="3">
        <v>17</v>
      </c>
      <c r="F3" s="4">
        <f>E3*$D$3</f>
        <v>4335</v>
      </c>
    </row>
    <row r="4" spans="2:10">
      <c r="B4" s="2" t="s">
        <v>39</v>
      </c>
      <c r="C4" s="2" t="s">
        <v>4</v>
      </c>
      <c r="D4" s="4">
        <v>63</v>
      </c>
      <c r="E4" s="3">
        <v>44</v>
      </c>
      <c r="F4" s="4">
        <f t="shared" ref="F4:F8" si="0">E4*$D$3</f>
        <v>11220</v>
      </c>
    </row>
    <row r="5" spans="2:10">
      <c r="B5" s="2" t="s">
        <v>38</v>
      </c>
      <c r="C5" s="2" t="s">
        <v>2</v>
      </c>
      <c r="D5" s="4">
        <v>144</v>
      </c>
      <c r="E5" s="3">
        <v>44</v>
      </c>
      <c r="F5" s="4">
        <f t="shared" si="0"/>
        <v>11220</v>
      </c>
    </row>
    <row r="6" spans="2:10">
      <c r="B6" s="2" t="s">
        <v>38</v>
      </c>
      <c r="C6" s="2" t="s">
        <v>40</v>
      </c>
      <c r="D6" s="4">
        <v>286</v>
      </c>
      <c r="E6" s="3">
        <v>42</v>
      </c>
      <c r="F6" s="4">
        <f t="shared" si="0"/>
        <v>10710</v>
      </c>
    </row>
    <row r="7" spans="2:10">
      <c r="B7" s="2" t="s">
        <v>39</v>
      </c>
      <c r="C7" s="2" t="s">
        <v>41</v>
      </c>
      <c r="D7" s="4">
        <v>345</v>
      </c>
      <c r="E7" s="3">
        <v>14</v>
      </c>
      <c r="F7" s="4">
        <f t="shared" si="0"/>
        <v>3570</v>
      </c>
    </row>
    <row r="8" spans="2:10">
      <c r="B8" s="2" t="s">
        <v>39</v>
      </c>
      <c r="C8" s="2" t="s">
        <v>42</v>
      </c>
      <c r="D8" s="4">
        <v>267</v>
      </c>
      <c r="E8" s="3">
        <v>48</v>
      </c>
      <c r="F8" s="4">
        <f t="shared" si="0"/>
        <v>12240</v>
      </c>
    </row>
    <row r="10" spans="2:10">
      <c r="B10" s="48" t="s">
        <v>26</v>
      </c>
    </row>
    <row r="11" spans="2:10">
      <c r="B11" s="49" t="str" cm="1">
        <f t="array" ref="B11:H11">TRANSPOSE(B2:B8)</f>
        <v>Store</v>
      </c>
      <c r="C11" s="3" t="str">
        <v>Store C</v>
      </c>
      <c r="D11" s="3" t="str">
        <v>Store A</v>
      </c>
      <c r="E11" s="3" t="str">
        <v>Store C</v>
      </c>
      <c r="F11" s="3" t="str">
        <v>Store C</v>
      </c>
      <c r="G11" s="3" t="str">
        <v>Store A</v>
      </c>
      <c r="H11" s="3" t="str">
        <v>Store A</v>
      </c>
      <c r="J11" s="47" t="str">
        <f ca="1">_xlfn.FORMULATEXT(B11)</f>
        <v>=TRANSPOSE(B2:B8)</v>
      </c>
    </row>
    <row r="12" spans="2:10" s="6" customFormat="1">
      <c r="B12" s="49" t="str" cm="1">
        <f t="array" ref="B12:H12">TRANSPOSE(C2:C8)</f>
        <v>Product Name</v>
      </c>
      <c r="C12" s="3" t="str">
        <v>Laptop</v>
      </c>
      <c r="D12" s="3" t="str">
        <v>Mouse</v>
      </c>
      <c r="E12" s="3" t="str">
        <v>Keyboard</v>
      </c>
      <c r="F12" s="3" t="str">
        <v>Monitor</v>
      </c>
      <c r="G12" s="3" t="str">
        <v>Tablet</v>
      </c>
      <c r="H12" s="3" t="str">
        <v>Printer</v>
      </c>
      <c r="J12" s="47" t="str">
        <f t="shared" ref="J12:J15" ca="1" si="1">_xlfn.FORMULATEXT(B12)</f>
        <v>=TRANSPOSE(C2:C8)</v>
      </c>
    </row>
    <row r="13" spans="2:10">
      <c r="B13" s="49" t="str" cm="1">
        <f t="array" ref="B13:H13">TRANSPOSE(D2:D8)</f>
        <v>Cost</v>
      </c>
      <c r="C13" s="4">
        <v>255</v>
      </c>
      <c r="D13" s="4">
        <v>63</v>
      </c>
      <c r="E13" s="4">
        <v>144</v>
      </c>
      <c r="F13" s="4">
        <v>286</v>
      </c>
      <c r="G13" s="4">
        <v>345</v>
      </c>
      <c r="H13" s="4">
        <v>267</v>
      </c>
      <c r="J13" s="47" t="str">
        <f t="shared" ca="1" si="1"/>
        <v>=TRANSPOSE(D2:D8)</v>
      </c>
    </row>
    <row r="14" spans="2:10">
      <c r="B14" s="49" t="str" cm="1">
        <f t="array" ref="B14:H14">TRANSPOSE(E2:E8)</f>
        <v>January Units</v>
      </c>
      <c r="C14" s="2">
        <v>17</v>
      </c>
      <c r="D14" s="2">
        <v>44</v>
      </c>
      <c r="E14" s="2">
        <v>44</v>
      </c>
      <c r="F14" s="2">
        <v>42</v>
      </c>
      <c r="G14" s="2">
        <v>14</v>
      </c>
      <c r="H14" s="2">
        <v>48</v>
      </c>
      <c r="J14" s="47" t="str">
        <f t="shared" ca="1" si="1"/>
        <v>=TRANSPOSE(E2:E8)</v>
      </c>
    </row>
    <row r="15" spans="2:10">
      <c r="B15" s="49" t="str" cm="1">
        <f t="array" ref="B15:H15">TRANSPOSE(F2:F8)</f>
        <v>January Sales</v>
      </c>
      <c r="C15" s="50">
        <v>4335</v>
      </c>
      <c r="D15" s="50">
        <v>11220</v>
      </c>
      <c r="E15" s="50">
        <v>11220</v>
      </c>
      <c r="F15" s="50">
        <v>10710</v>
      </c>
      <c r="G15" s="50">
        <v>3570</v>
      </c>
      <c r="H15" s="50">
        <v>12240</v>
      </c>
      <c r="J15" s="47" t="str">
        <f t="shared" ca="1" si="1"/>
        <v>=TRANSPOSE(F2:F8)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Lookup and Reference Functions</vt:lpstr>
      <vt:lpstr>SalesData</vt:lpstr>
      <vt:lpstr>INDEX-MATCH-CHOOSE...</vt:lpstr>
      <vt:lpstr>XLOOPUP</vt:lpstr>
      <vt:lpstr>VLOOKUP</vt:lpstr>
      <vt:lpstr>HLOOKUP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Villalobos</dc:creator>
  <cp:lastModifiedBy>Astrid Villalobos</cp:lastModifiedBy>
  <dcterms:created xsi:type="dcterms:W3CDTF">2025-06-08T14:51:39Z</dcterms:created>
  <dcterms:modified xsi:type="dcterms:W3CDTF">2025-06-10T01:35:03Z</dcterms:modified>
</cp:coreProperties>
</file>