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8340" activeTab="1"/>
  </bookViews>
  <sheets>
    <sheet name="LEVEL 1" sheetId="1" r:id="rId1"/>
    <sheet name="LEVEL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N14" i="2"/>
  <c r="L5" i="2"/>
  <c r="L6" i="2"/>
  <c r="L7" i="2"/>
  <c r="L8" i="2"/>
  <c r="L9" i="2"/>
  <c r="L10" i="2"/>
  <c r="L11" i="2"/>
  <c r="L12" i="2"/>
  <c r="L13" i="2"/>
  <c r="L4" i="2"/>
  <c r="K14" i="2"/>
  <c r="M12" i="2"/>
  <c r="M8" i="2"/>
  <c r="M4" i="2"/>
  <c r="K7" i="2"/>
  <c r="K12" i="2"/>
  <c r="K13" i="2"/>
  <c r="M13" i="2" s="1"/>
  <c r="K11" i="2"/>
  <c r="M11" i="2" s="1"/>
  <c r="K9" i="2"/>
  <c r="K8" i="2"/>
  <c r="K5" i="2"/>
  <c r="M5" i="2" s="1"/>
  <c r="K10" i="2"/>
  <c r="M10" i="2" s="1"/>
  <c r="K6" i="2"/>
  <c r="K4" i="2"/>
  <c r="I11" i="2"/>
  <c r="I10" i="2"/>
  <c r="H7" i="2"/>
  <c r="I7" i="2" s="1"/>
  <c r="H12" i="2"/>
  <c r="I12" i="2" s="1"/>
  <c r="H13" i="2"/>
  <c r="I13" i="2" s="1"/>
  <c r="H11" i="2"/>
  <c r="H9" i="2"/>
  <c r="I9" i="2" s="1"/>
  <c r="H8" i="2"/>
  <c r="I8" i="2" s="1"/>
  <c r="H5" i="2"/>
  <c r="I5" i="2" s="1"/>
  <c r="H10" i="2"/>
  <c r="H6" i="2"/>
  <c r="I6" i="2" s="1"/>
  <c r="H4" i="2"/>
  <c r="I4" i="2" s="1"/>
  <c r="G7" i="2"/>
  <c r="G12" i="2"/>
  <c r="G13" i="2"/>
  <c r="G11" i="2"/>
  <c r="G9" i="2"/>
  <c r="G8" i="2"/>
  <c r="G5" i="2"/>
  <c r="G10" i="2"/>
  <c r="G6" i="2"/>
  <c r="G4" i="2"/>
  <c r="F7" i="2"/>
  <c r="F12" i="2"/>
  <c r="F9" i="2"/>
  <c r="F8" i="2"/>
  <c r="F6" i="2"/>
  <c r="F4" i="2"/>
  <c r="E7" i="2"/>
  <c r="E12" i="2"/>
  <c r="E13" i="2"/>
  <c r="F13" i="2" s="1"/>
  <c r="E11" i="2"/>
  <c r="F11" i="2" s="1"/>
  <c r="E9" i="2"/>
  <c r="E8" i="2"/>
  <c r="E5" i="2"/>
  <c r="F5" i="2" s="1"/>
  <c r="E10" i="2"/>
  <c r="F10" i="2" s="1"/>
  <c r="E6" i="2"/>
  <c r="E4" i="2"/>
  <c r="I7" i="1"/>
  <c r="I8" i="1"/>
  <c r="I9" i="1"/>
  <c r="I10" i="1"/>
  <c r="I11" i="1"/>
  <c r="I12" i="1"/>
  <c r="I13" i="1"/>
  <c r="I14" i="1"/>
  <c r="I15" i="1"/>
  <c r="I6" i="1"/>
  <c r="E24" i="1"/>
  <c r="D24" i="1"/>
  <c r="E23" i="1"/>
  <c r="D23" i="1"/>
  <c r="E22" i="1"/>
  <c r="D22" i="1"/>
  <c r="E21" i="1"/>
  <c r="D21" i="1"/>
  <c r="E20" i="1"/>
  <c r="D20" i="1"/>
  <c r="J12" i="1"/>
  <c r="J9" i="1"/>
  <c r="K9" i="1" s="1"/>
  <c r="L9" i="1" s="1"/>
  <c r="J13" i="1"/>
  <c r="J7" i="1"/>
  <c r="J14" i="1"/>
  <c r="J8" i="1"/>
  <c r="J6" i="1"/>
  <c r="J15" i="1"/>
  <c r="K15" i="1" s="1"/>
  <c r="L15" i="1" s="1"/>
  <c r="J11" i="1"/>
  <c r="J10" i="1"/>
  <c r="L14" i="2" l="1"/>
  <c r="N7" i="2"/>
  <c r="N4" i="2"/>
  <c r="N8" i="2"/>
  <c r="N12" i="2"/>
  <c r="N10" i="2"/>
  <c r="M6" i="2"/>
  <c r="N6" i="2" s="1"/>
  <c r="M9" i="2"/>
  <c r="N9" i="2" s="1"/>
  <c r="M7" i="2"/>
  <c r="N5" i="2"/>
  <c r="N13" i="2"/>
  <c r="N11" i="2"/>
  <c r="K11" i="1"/>
  <c r="L11" i="1" s="1"/>
  <c r="K8" i="1"/>
  <c r="L8" i="1" s="1"/>
  <c r="K12" i="1"/>
  <c r="L12" i="1" s="1"/>
  <c r="K10" i="1"/>
  <c r="L10" i="1" s="1"/>
  <c r="K7" i="1"/>
  <c r="L7" i="1" s="1"/>
  <c r="K6" i="1"/>
  <c r="L6" i="1" s="1"/>
  <c r="K13" i="1"/>
  <c r="L13" i="1" s="1"/>
  <c r="J16" i="1"/>
  <c r="I16" i="1"/>
  <c r="K14" i="1"/>
  <c r="L14" i="1" s="1"/>
</calcChain>
</file>

<file path=xl/sharedStrings.xml><?xml version="1.0" encoding="utf-8"?>
<sst xmlns="http://schemas.openxmlformats.org/spreadsheetml/2006/main" count="66" uniqueCount="59">
  <si>
    <t>NO</t>
  </si>
  <si>
    <t>NAMA</t>
  </si>
  <si>
    <t xml:space="preserve"> MATA PELAJARAN</t>
  </si>
  <si>
    <t>MATEMATIKA</t>
  </si>
  <si>
    <t>BIOLOGY</t>
  </si>
  <si>
    <t>KIMIA</t>
  </si>
  <si>
    <t>FISIKA</t>
  </si>
  <si>
    <t>INGGRIS</t>
  </si>
  <si>
    <t>TOTAL (1)</t>
  </si>
  <si>
    <t>RATA-RATA</t>
  </si>
  <si>
    <t>NILAI HURUF</t>
  </si>
  <si>
    <t>KETERANGAN</t>
  </si>
  <si>
    <t>YOHANES</t>
  </si>
  <si>
    <t>UMAR</t>
  </si>
  <si>
    <t>MAMAT</t>
  </si>
  <si>
    <t>BUDIMAN</t>
  </si>
  <si>
    <t>RATNA</t>
  </si>
  <si>
    <t>CHARLIE</t>
  </si>
  <si>
    <t>TANTO</t>
  </si>
  <si>
    <t>DANIE</t>
  </si>
  <si>
    <t>GUGUN</t>
  </si>
  <si>
    <t>SUSI</t>
  </si>
  <si>
    <t>TOTAL (2)</t>
  </si>
  <si>
    <t>MATA PELAJARAN</t>
  </si>
  <si>
    <t>NILAI TERTINGGI</t>
  </si>
  <si>
    <t>NILAI TERENDAH</t>
  </si>
  <si>
    <t>NIM</t>
  </si>
  <si>
    <t>NAMA MAHASISWA</t>
  </si>
  <si>
    <t>KODE KAMPUS</t>
  </si>
  <si>
    <t>KAMPUS CABANG</t>
  </si>
  <si>
    <t>ANGKATAN</t>
  </si>
  <si>
    <t>KODE JURUSAM</t>
  </si>
  <si>
    <t>JURUSAN</t>
  </si>
  <si>
    <t>IPK</t>
  </si>
  <si>
    <t>JUMLAH SKS</t>
  </si>
  <si>
    <t>BIAYA PER SKS</t>
  </si>
  <si>
    <t>POTONGAN</t>
  </si>
  <si>
    <t>BIAYA KESELURUHAN</t>
  </si>
  <si>
    <t>TS87001</t>
  </si>
  <si>
    <t>HK89105</t>
  </si>
  <si>
    <t>HK88289</t>
  </si>
  <si>
    <t>EK89378</t>
  </si>
  <si>
    <t>TA87074</t>
  </si>
  <si>
    <t>SP89152</t>
  </si>
  <si>
    <t>TS88335</t>
  </si>
  <si>
    <t>EK87325</t>
  </si>
  <si>
    <t>HK88256</t>
  </si>
  <si>
    <t>TA81973</t>
  </si>
  <si>
    <t>ABHARAM LABORIAL</t>
  </si>
  <si>
    <t>JOAN OSBORNE</t>
  </si>
  <si>
    <t>OZZY OZBORNE</t>
  </si>
  <si>
    <t>RICHIE SAMBORA</t>
  </si>
  <si>
    <t>MARIE FREDRIKSSON</t>
  </si>
  <si>
    <t>LAURA PAUSINI</t>
  </si>
  <si>
    <t>JOSEPH WILLIAMS</t>
  </si>
  <si>
    <t>BOB JAMES</t>
  </si>
  <si>
    <t>LEE RITENOUR</t>
  </si>
  <si>
    <t>DAVID BRYAN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</si>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</sst>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Rp&quot;* #,##0_-;\-&quot;Rp&quot;* #,##0_-;_-&quot;Rp&quot;* &quot;-&quot;_-;_-@_-"/>
    <numFmt numFmtId="41" formatCode="_-* #,##0_-;\-* #,##0_-;_-* &quot;-&quot;_-;_-@_-"/>
    <numFmt numFmtId="166" formatCode="0.0"/>
    <numFmt numFmtId="167" formatCode="_-[$Rp-421]* #,##0.00_-;\-[$Rp-421]* #,##0.00_-;_-[$Rp-421]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1" applyNumberFormat="1" applyFont="1"/>
    <xf numFmtId="166" fontId="0" fillId="0" borderId="0" xfId="1" applyNumberFormat="1" applyFont="1"/>
    <xf numFmtId="42" fontId="0" fillId="0" borderId="0" xfId="2" applyNumberFormat="1" applyFont="1"/>
    <xf numFmtId="167" fontId="0" fillId="0" borderId="0" xfId="0" applyNumberFormat="1"/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4"/>
  <sheetViews>
    <sheetView workbookViewId="0">
      <selection activeCell="B4" sqref="B4:L16"/>
    </sheetView>
  </sheetViews>
  <sheetFormatPr defaultRowHeight="15" x14ac:dyDescent="0.25"/>
  <cols>
    <col min="3" max="3" width="20.5703125" customWidth="1"/>
    <col min="4" max="11" width="13.140625" customWidth="1"/>
    <col min="12" max="12" width="14.140625" customWidth="1"/>
    <col min="13" max="13" width="13.140625" customWidth="1"/>
  </cols>
  <sheetData>
    <row r="4" spans="2:12" x14ac:dyDescent="0.25">
      <c r="B4" s="7" t="s">
        <v>0</v>
      </c>
      <c r="C4" s="8" t="s">
        <v>1</v>
      </c>
      <c r="D4" s="9" t="s">
        <v>2</v>
      </c>
      <c r="E4" s="9"/>
      <c r="F4" s="9"/>
      <c r="G4" s="9"/>
      <c r="H4" s="9"/>
      <c r="I4" s="8" t="s">
        <v>8</v>
      </c>
      <c r="J4" s="8" t="s">
        <v>9</v>
      </c>
      <c r="K4" s="7" t="s">
        <v>10</v>
      </c>
      <c r="L4" s="8" t="s">
        <v>11</v>
      </c>
    </row>
    <row r="5" spans="2:12" x14ac:dyDescent="0.25">
      <c r="B5" s="7"/>
      <c r="C5" s="8"/>
      <c r="D5" s="10" t="s">
        <v>3</v>
      </c>
      <c r="E5" s="11" t="s">
        <v>4</v>
      </c>
      <c r="F5" s="12" t="s">
        <v>5</v>
      </c>
      <c r="G5" s="12" t="s">
        <v>6</v>
      </c>
      <c r="H5" s="12" t="s">
        <v>7</v>
      </c>
      <c r="I5" s="8"/>
      <c r="J5" s="8"/>
      <c r="K5" s="7"/>
      <c r="L5" s="8"/>
    </row>
    <row r="6" spans="2:12" x14ac:dyDescent="0.25">
      <c r="B6" s="3">
        <v>1</v>
      </c>
      <c r="C6" s="2" t="s">
        <v>15</v>
      </c>
      <c r="D6" s="3">
        <v>92</v>
      </c>
      <c r="E6" s="3">
        <v>78</v>
      </c>
      <c r="F6" s="3">
        <v>90</v>
      </c>
      <c r="G6" s="3">
        <v>75</v>
      </c>
      <c r="H6" s="3">
        <v>50</v>
      </c>
      <c r="I6" s="3">
        <f>SUM(D6:H6)</f>
        <v>385</v>
      </c>
      <c r="J6" s="3">
        <f>AVERAGE(D6,E6,F6,G6,H6)</f>
        <v>77</v>
      </c>
      <c r="K6" s="2" t="str">
        <f>IF(J6&gt;=85,"A",IF(J6&gt;=75,"B","C"))</f>
        <v>B</v>
      </c>
      <c r="L6" s="2" t="str">
        <f>IF(K6="A","AMAT BAIK",IF(K6="B","BAIK","KURANG"))</f>
        <v>BAIK</v>
      </c>
    </row>
    <row r="7" spans="2:12" x14ac:dyDescent="0.25">
      <c r="B7" s="3">
        <v>2</v>
      </c>
      <c r="C7" s="2" t="s">
        <v>17</v>
      </c>
      <c r="D7" s="3">
        <v>75</v>
      </c>
      <c r="E7" s="3">
        <v>70</v>
      </c>
      <c r="F7" s="3">
        <v>78</v>
      </c>
      <c r="G7" s="3">
        <v>89</v>
      </c>
      <c r="H7" s="3">
        <v>70</v>
      </c>
      <c r="I7" s="3">
        <f t="shared" ref="I7:I15" si="0">SUM(D7:H7)</f>
        <v>382</v>
      </c>
      <c r="J7" s="3">
        <f>AVERAGE(D7,E7,F7,G7,H7)</f>
        <v>76.400000000000006</v>
      </c>
      <c r="K7" s="2" t="str">
        <f>IF(J7&gt;=85,"A",IF(J7&gt;=75,"B","C"))</f>
        <v>B</v>
      </c>
      <c r="L7" s="2" t="str">
        <f>IF(K7="A","AMAT BAIK",IF(K7="B","BAIK","KURANG"))</f>
        <v>BAIK</v>
      </c>
    </row>
    <row r="8" spans="2:12" x14ac:dyDescent="0.25">
      <c r="B8" s="3">
        <v>3</v>
      </c>
      <c r="C8" s="2" t="s">
        <v>19</v>
      </c>
      <c r="D8" s="3">
        <v>75</v>
      </c>
      <c r="E8" s="3">
        <v>97</v>
      </c>
      <c r="F8" s="3">
        <v>99</v>
      </c>
      <c r="G8" s="3">
        <v>99</v>
      </c>
      <c r="H8" s="3">
        <v>45</v>
      </c>
      <c r="I8" s="3">
        <f t="shared" si="0"/>
        <v>415</v>
      </c>
      <c r="J8" s="3">
        <f>AVERAGE(D8,E8,F8,G8,H8)</f>
        <v>83</v>
      </c>
      <c r="K8" s="2" t="str">
        <f>IF(J8&gt;=85,"A",IF(J8&gt;=75,"B","C"))</f>
        <v>B</v>
      </c>
      <c r="L8" s="2" t="str">
        <f>IF(K8="A","AMAT BAIK",IF(K8="B","BAIK","KURANG"))</f>
        <v>BAIK</v>
      </c>
    </row>
    <row r="9" spans="2:12" x14ac:dyDescent="0.25">
      <c r="B9" s="3">
        <v>4</v>
      </c>
      <c r="C9" s="2" t="s">
        <v>20</v>
      </c>
      <c r="D9" s="3">
        <v>100</v>
      </c>
      <c r="E9" s="3">
        <v>89</v>
      </c>
      <c r="F9" s="3">
        <v>90</v>
      </c>
      <c r="G9" s="3">
        <v>89</v>
      </c>
      <c r="H9" s="3">
        <v>78</v>
      </c>
      <c r="I9" s="3">
        <f t="shared" si="0"/>
        <v>446</v>
      </c>
      <c r="J9" s="3">
        <f>AVERAGE(D9,E9,F9,G9,H9)</f>
        <v>89.2</v>
      </c>
      <c r="K9" s="2" t="str">
        <f>IF(J9&gt;=85,"A",IF(J9&gt;=75,"B","C"))</f>
        <v>A</v>
      </c>
      <c r="L9" s="2" t="str">
        <f>IF(K9="A","AMAT BAIK",IF(K9="B","BAIK","KURANG"))</f>
        <v>AMAT BAIK</v>
      </c>
    </row>
    <row r="10" spans="2:12" x14ac:dyDescent="0.25">
      <c r="B10" s="3">
        <v>5</v>
      </c>
      <c r="C10" s="2" t="s">
        <v>14</v>
      </c>
      <c r="D10" s="3">
        <v>75</v>
      </c>
      <c r="E10" s="3">
        <v>45</v>
      </c>
      <c r="F10" s="3">
        <v>70</v>
      </c>
      <c r="G10" s="3">
        <v>78</v>
      </c>
      <c r="H10" s="3">
        <v>70</v>
      </c>
      <c r="I10" s="3">
        <f t="shared" si="0"/>
        <v>338</v>
      </c>
      <c r="J10" s="3">
        <f>AVERAGE(D10,E10,F10,G10,H10)</f>
        <v>67.599999999999994</v>
      </c>
      <c r="K10" s="2" t="str">
        <f>IF(J10&gt;=85,"A",IF(J10&gt;=75,"B","C"))</f>
        <v>C</v>
      </c>
      <c r="L10" s="2" t="str">
        <f>IF(K10="A","AMAT BAIK",IF(K10="B","BAIK","KURANG"))</f>
        <v>KURANG</v>
      </c>
    </row>
    <row r="11" spans="2:12" x14ac:dyDescent="0.25">
      <c r="B11" s="3">
        <v>6</v>
      </c>
      <c r="C11" s="2" t="s">
        <v>16</v>
      </c>
      <c r="D11" s="3">
        <v>75</v>
      </c>
      <c r="E11" s="3">
        <v>75</v>
      </c>
      <c r="F11" s="3">
        <v>89</v>
      </c>
      <c r="G11" s="3">
        <v>70</v>
      </c>
      <c r="H11" s="3">
        <v>97</v>
      </c>
      <c r="I11" s="3">
        <f t="shared" si="0"/>
        <v>406</v>
      </c>
      <c r="J11" s="3">
        <f>AVERAGE(D11,E11,F11,G11,H11)</f>
        <v>81.2</v>
      </c>
      <c r="K11" s="2" t="str">
        <f>IF(J11&gt;=85,"A",IF(J11&gt;=75,"B","C"))</f>
        <v>B</v>
      </c>
      <c r="L11" s="2" t="str">
        <f>IF(K11="A","AMAT BAIK",IF(K11="B","BAIK","KURANG"))</f>
        <v>BAIK</v>
      </c>
    </row>
    <row r="12" spans="2:12" x14ac:dyDescent="0.25">
      <c r="B12" s="3">
        <v>7</v>
      </c>
      <c r="C12" s="2" t="s">
        <v>21</v>
      </c>
      <c r="D12" s="3">
        <v>84</v>
      </c>
      <c r="E12" s="3">
        <v>55</v>
      </c>
      <c r="F12" s="3">
        <v>60</v>
      </c>
      <c r="G12" s="3">
        <v>50</v>
      </c>
      <c r="H12" s="3">
        <v>75</v>
      </c>
      <c r="I12" s="3">
        <f t="shared" si="0"/>
        <v>324</v>
      </c>
      <c r="J12" s="3">
        <f>AVERAGE(D12,E12,F12,G12,H12)</f>
        <v>64.8</v>
      </c>
      <c r="K12" s="2" t="str">
        <f>IF(J12&gt;=85,"A",IF(J12&gt;=75,"B","C"))</f>
        <v>C</v>
      </c>
      <c r="L12" s="2" t="str">
        <f>IF(K12="A","AMAT BAIK",IF(K12="B","BAIK","KURANG"))</f>
        <v>KURANG</v>
      </c>
    </row>
    <row r="13" spans="2:12" x14ac:dyDescent="0.25">
      <c r="B13" s="3">
        <v>8</v>
      </c>
      <c r="C13" s="2" t="s">
        <v>18</v>
      </c>
      <c r="D13" s="3">
        <v>84</v>
      </c>
      <c r="E13" s="3">
        <v>50</v>
      </c>
      <c r="F13" s="3">
        <v>75</v>
      </c>
      <c r="G13" s="3">
        <v>50</v>
      </c>
      <c r="H13" s="3">
        <v>90</v>
      </c>
      <c r="I13" s="3">
        <f t="shared" si="0"/>
        <v>349</v>
      </c>
      <c r="J13" s="3">
        <f>AVERAGE(D13,E13,F13,G13,H13)</f>
        <v>69.8</v>
      </c>
      <c r="K13" s="2" t="str">
        <f>IF(J13&gt;=85,"A",IF(J13&gt;=75,"B","C"))</f>
        <v>C</v>
      </c>
      <c r="L13" s="2" t="str">
        <f>IF(K13="A","AMAT BAIK",IF(K13="B","BAIK","KURANG"))</f>
        <v>KURANG</v>
      </c>
    </row>
    <row r="14" spans="2:12" x14ac:dyDescent="0.25">
      <c r="B14" s="3">
        <v>9</v>
      </c>
      <c r="C14" s="2" t="s">
        <v>13</v>
      </c>
      <c r="D14" s="3">
        <v>75</v>
      </c>
      <c r="E14" s="3">
        <v>90</v>
      </c>
      <c r="F14" s="3">
        <v>80</v>
      </c>
      <c r="G14" s="3">
        <v>73</v>
      </c>
      <c r="H14" s="3">
        <v>85</v>
      </c>
      <c r="I14" s="3">
        <f t="shared" si="0"/>
        <v>403</v>
      </c>
      <c r="J14" s="3">
        <f>AVERAGE(D14,E14,F14,G14,H14)</f>
        <v>80.599999999999994</v>
      </c>
      <c r="K14" s="2" t="str">
        <f>IF(J14&gt;=85,"A",IF(J14&gt;=75,"B","C"))</f>
        <v>B</v>
      </c>
      <c r="L14" s="2" t="str">
        <f>IF(K14="A","AMAT BAIK",IF(K14="B","BAIK","KURANG"))</f>
        <v>BAIK</v>
      </c>
    </row>
    <row r="15" spans="2:12" x14ac:dyDescent="0.25">
      <c r="B15" s="3">
        <v>10</v>
      </c>
      <c r="C15" s="2" t="s">
        <v>12</v>
      </c>
      <c r="D15" s="3">
        <v>100</v>
      </c>
      <c r="E15" s="3">
        <v>70</v>
      </c>
      <c r="F15" s="3">
        <v>75</v>
      </c>
      <c r="G15" s="3">
        <v>90</v>
      </c>
      <c r="H15" s="3">
        <v>96</v>
      </c>
      <c r="I15" s="3">
        <f t="shared" si="0"/>
        <v>431</v>
      </c>
      <c r="J15" s="3">
        <f>AVERAGE(D15,E15,F15,G15,H15)</f>
        <v>86.2</v>
      </c>
      <c r="K15" s="2" t="str">
        <f>IF(J15&gt;=85,"A",IF(J15&gt;=75,"B","C"))</f>
        <v>A</v>
      </c>
      <c r="L15" s="2" t="str">
        <f>IF(K15="A","AMAT BAIK",IF(K15="B","BAIK","KURANG"))</f>
        <v>AMAT BAIK</v>
      </c>
    </row>
    <row r="16" spans="2:12" x14ac:dyDescent="0.25">
      <c r="B16" s="13" t="s">
        <v>22</v>
      </c>
      <c r="C16" s="13"/>
      <c r="D16" s="13"/>
      <c r="E16" s="13"/>
      <c r="F16" s="13"/>
      <c r="G16" s="13"/>
      <c r="H16" s="13"/>
      <c r="I16" s="12">
        <f>SUM(I6:I15)</f>
        <v>3879</v>
      </c>
      <c r="J16" s="12">
        <f>AVERAGE(J6:J15)</f>
        <v>77.580000000000013</v>
      </c>
      <c r="K16" s="2"/>
      <c r="L16" s="2"/>
    </row>
    <row r="19" spans="2:5" ht="30" x14ac:dyDescent="0.25">
      <c r="B19" s="4" t="s">
        <v>0</v>
      </c>
      <c r="C19" s="4" t="s">
        <v>23</v>
      </c>
      <c r="D19" s="5" t="s">
        <v>24</v>
      </c>
      <c r="E19" s="5" t="s">
        <v>25</v>
      </c>
    </row>
    <row r="20" spans="2:5" x14ac:dyDescent="0.25">
      <c r="B20" s="6">
        <v>1</v>
      </c>
      <c r="C20" s="2" t="s">
        <v>3</v>
      </c>
      <c r="D20" s="3">
        <f>MAX(D6:D15)</f>
        <v>100</v>
      </c>
      <c r="E20" s="3">
        <f>MIN(D6:D15)</f>
        <v>75</v>
      </c>
    </row>
    <row r="21" spans="2:5" x14ac:dyDescent="0.25">
      <c r="B21" s="6">
        <v>2</v>
      </c>
      <c r="C21" s="2" t="s">
        <v>4</v>
      </c>
      <c r="D21" s="3">
        <f>MAX(E6:E15)</f>
        <v>97</v>
      </c>
      <c r="E21" s="3">
        <f>MIN(E6:E15)</f>
        <v>45</v>
      </c>
    </row>
    <row r="22" spans="2:5" x14ac:dyDescent="0.25">
      <c r="B22" s="6">
        <v>3</v>
      </c>
      <c r="C22" s="2" t="s">
        <v>5</v>
      </c>
      <c r="D22" s="3">
        <f>MAX(F6:F15)</f>
        <v>99</v>
      </c>
      <c r="E22" s="3">
        <f>MIN(F6:F15)</f>
        <v>60</v>
      </c>
    </row>
    <row r="23" spans="2:5" x14ac:dyDescent="0.25">
      <c r="B23" s="6">
        <v>4</v>
      </c>
      <c r="C23" s="2" t="s">
        <v>6</v>
      </c>
      <c r="D23" s="3">
        <f>MAX(G6:G15)</f>
        <v>99</v>
      </c>
      <c r="E23" s="3">
        <f>MIN(G6:G15)</f>
        <v>50</v>
      </c>
    </row>
    <row r="24" spans="2:5" x14ac:dyDescent="0.25">
      <c r="B24" s="6">
        <v>5</v>
      </c>
      <c r="C24" s="2" t="s">
        <v>7</v>
      </c>
      <c r="D24" s="3">
        <f>MAX(H6:H15)</f>
        <v>97</v>
      </c>
      <c r="E24" s="3">
        <f>MIN(H6:H15)</f>
        <v>45</v>
      </c>
    </row>
  </sheetData>
  <sortState ref="C6:L15">
    <sortCondition ref="C6:C15"/>
  </sortState>
  <mergeCells count="8">
    <mergeCell ref="K4:K5"/>
    <mergeCell ref="L4:L5"/>
    <mergeCell ref="B16:H16"/>
    <mergeCell ref="D4:H4"/>
    <mergeCell ref="B4:B5"/>
    <mergeCell ref="C4:C5"/>
    <mergeCell ref="I4:I5"/>
    <mergeCell ref="J4:J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abSelected="1" workbookViewId="0">
      <selection activeCell="N9" sqref="N9"/>
    </sheetView>
  </sheetViews>
  <sheetFormatPr defaultRowHeight="15" x14ac:dyDescent="0.25"/>
  <cols>
    <col min="4" max="4" width="19.5703125" bestFit="1" customWidth="1"/>
    <col min="5" max="5" width="14" bestFit="1" customWidth="1"/>
    <col min="6" max="6" width="16.7109375" bestFit="1" customWidth="1"/>
    <col min="7" max="7" width="11.140625" bestFit="1" customWidth="1"/>
    <col min="8" max="8" width="14.85546875" bestFit="1" customWidth="1"/>
    <col min="11" max="11" width="11.7109375" bestFit="1" customWidth="1"/>
    <col min="12" max="12" width="13.7109375" bestFit="1" customWidth="1"/>
    <col min="13" max="13" width="11.42578125" bestFit="1" customWidth="1"/>
    <col min="14" max="14" width="19.7109375" bestFit="1" customWidth="1"/>
  </cols>
  <sheetData>
    <row r="2" spans="2:14" x14ac:dyDescent="0.25">
      <c r="B2" t="s">
        <v>0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</row>
    <row r="3" spans="2:14" x14ac:dyDescent="0.25">
      <c r="B3">
        <v>0</v>
      </c>
      <c r="C3">
        <v>0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K3">
        <v>6</v>
      </c>
      <c r="L3">
        <v>7</v>
      </c>
      <c r="M3">
        <v>8</v>
      </c>
      <c r="N3">
        <v>9</v>
      </c>
    </row>
    <row r="4" spans="2:14" x14ac:dyDescent="0.25">
      <c r="B4">
        <v>1</v>
      </c>
      <c r="C4" t="s">
        <v>39</v>
      </c>
      <c r="D4" t="s">
        <v>48</v>
      </c>
      <c r="E4" t="str">
        <f>MID(C4,4,1)</f>
        <v>9</v>
      </c>
      <c r="F4" t="str">
        <f>IF(E4="9","BEKASI",IF(E4="8","SALEMBA",IF(E4="8","DEPOK","FATMAWATI")))</f>
        <v>BEKASI</v>
      </c>
      <c r="G4" t="str">
        <f>MID(C4,2,1)</f>
        <v>K</v>
      </c>
      <c r="H4" t="str">
        <f>LEFT(C4,2)</f>
        <v>HK</v>
      </c>
      <c r="I4" t="str">
        <f>IF(H4="EK","EKONOMI",IF(H4="HK","HUKUM",IF(H4="TA","ARSITEK",IF(H4="TS","SIPIL","SOSIAL"))))</f>
        <v>HUKUM</v>
      </c>
      <c r="J4" s="14">
        <v>3.2</v>
      </c>
      <c r="K4">
        <f>IF(J4&gt;3,24,IF(J4&gt;2.5,22,IF(J4&gt;2,20,16)))</f>
        <v>24</v>
      </c>
      <c r="L4" s="16">
        <f>IF(I4="EKONOMI",13000,IF(I4="HUKUM",11000,IF(I4="ARSITEK",15000,IF(I4="SIPIL",14500,12000))))</f>
        <v>11000</v>
      </c>
      <c r="M4">
        <f>IF(K4&lt;=20,100000,0)</f>
        <v>0</v>
      </c>
      <c r="N4" s="17">
        <f>K4*L4-M4</f>
        <v>264000</v>
      </c>
    </row>
    <row r="5" spans="2:14" x14ac:dyDescent="0.25">
      <c r="B5">
        <v>2</v>
      </c>
      <c r="C5" t="s">
        <v>45</v>
      </c>
      <c r="D5" t="s">
        <v>55</v>
      </c>
      <c r="E5" t="str">
        <f>MID(C5,4,1)</f>
        <v>7</v>
      </c>
      <c r="F5" t="str">
        <f>IF(E5="9","BEKASI",IF(E5="8","SALEMBA",IF(E5="8","DEPOK","FATMAWATI")))</f>
        <v>FATMAWATI</v>
      </c>
      <c r="G5" t="str">
        <f>MID(C5,2,1)</f>
        <v>K</v>
      </c>
      <c r="H5" t="str">
        <f>LEFT(C5,2)</f>
        <v>EK</v>
      </c>
      <c r="I5" t="str">
        <f>IF(H5="EK","EKONOMI",IF(H5="HK","HUKUM",IF(H5="TA","ARSITEK",IF(H5="TS","SIPIL","SOSIAL"))))</f>
        <v>EKONOMI</v>
      </c>
      <c r="J5" s="14">
        <v>3.8</v>
      </c>
      <c r="K5">
        <f>IF(J5&gt;3,24,IF(J5&gt;2.5,22,IF(J5&gt;2,20,16)))</f>
        <v>24</v>
      </c>
      <c r="L5" s="16">
        <f t="shared" ref="L5:L13" si="0">IF(I5="EKONOMI",13000,IF(I5="HUKUM",11000,IF(I5="ARSITEK",15000,IF(I5="SIPIL",14500,12000))))</f>
        <v>13000</v>
      </c>
      <c r="M5">
        <f>IF(K5&lt;=20,100000,0)</f>
        <v>0</v>
      </c>
      <c r="N5" s="17">
        <f>K5*L5-M5</f>
        <v>312000</v>
      </c>
    </row>
    <row r="6" spans="2:14" x14ac:dyDescent="0.25">
      <c r="B6">
        <v>3</v>
      </c>
      <c r="C6" t="s">
        <v>47</v>
      </c>
      <c r="D6" t="s">
        <v>57</v>
      </c>
      <c r="E6" t="str">
        <f>MID(C6,4,1)</f>
        <v>1</v>
      </c>
      <c r="F6" t="str">
        <f>IF(E6="9","BEKASI",IF(E6="8","SALEMBA",IF(E6="8","DEPOK","FATMAWATI")))</f>
        <v>FATMAWATI</v>
      </c>
      <c r="G6" t="str">
        <f>MID(C6,2,1)</f>
        <v>A</v>
      </c>
      <c r="H6" t="str">
        <f>LEFT(C6,2)</f>
        <v>TA</v>
      </c>
      <c r="I6" t="str">
        <f>IF(H6="EK","EKONOMI",IF(H6="HK","HUKUM",IF(H6="TA","ARSITEK",IF(H6="TS","SIPIL","SOSIAL"))))</f>
        <v>ARSITEK</v>
      </c>
      <c r="J6" s="14">
        <v>2.7</v>
      </c>
      <c r="K6">
        <f>IF(J6&gt;3,24,IF(J6&gt;2.5,22,IF(J6&gt;2,20,16)))</f>
        <v>22</v>
      </c>
      <c r="L6" s="16">
        <f t="shared" si="0"/>
        <v>15000</v>
      </c>
      <c r="M6">
        <f>IF(K6&lt;=20,100000,0)</f>
        <v>0</v>
      </c>
      <c r="N6" s="17">
        <f>K6*L6-M6</f>
        <v>330000</v>
      </c>
    </row>
    <row r="7" spans="2:14" x14ac:dyDescent="0.25">
      <c r="B7">
        <v>4</v>
      </c>
      <c r="C7" t="s">
        <v>38</v>
      </c>
      <c r="D7" t="s">
        <v>49</v>
      </c>
      <c r="E7" t="str">
        <f>MID(C7,4,1)</f>
        <v>7</v>
      </c>
      <c r="F7" t="str">
        <f>IF(E7="9","BEKASI",IF(E7="8","SALEMBA",IF(E7="8","DEPOK","FATMAWATI")))</f>
        <v>FATMAWATI</v>
      </c>
      <c r="G7" t="str">
        <f>MID(C7,2,1)</f>
        <v>S</v>
      </c>
      <c r="H7" t="str">
        <f>LEFT(C7,2)</f>
        <v>TS</v>
      </c>
      <c r="I7" t="str">
        <f>IF(H7="EK","EKONOMI",IF(H7="HK","HUKUM",IF(H7="TA","ARSITEK",IF(H7="TS","SIPIL","SOSIAL"))))</f>
        <v>SIPIL</v>
      </c>
      <c r="J7" s="14">
        <v>3.2</v>
      </c>
      <c r="K7">
        <f>IF(J7&gt;3,24,IF(J7&gt;2.5,22,IF(J7&gt;2,20,16)))</f>
        <v>24</v>
      </c>
      <c r="L7" s="16">
        <f t="shared" si="0"/>
        <v>14500</v>
      </c>
      <c r="M7">
        <f>IF(K7&lt;=20,100000,0)</f>
        <v>0</v>
      </c>
      <c r="N7" s="17">
        <f>K7*L7-M7</f>
        <v>348000</v>
      </c>
    </row>
    <row r="8" spans="2:14" x14ac:dyDescent="0.25">
      <c r="B8">
        <v>5</v>
      </c>
      <c r="C8" t="s">
        <v>44</v>
      </c>
      <c r="D8" t="s">
        <v>54</v>
      </c>
      <c r="E8" t="str">
        <f>MID(C8,4,1)</f>
        <v>8</v>
      </c>
      <c r="F8" t="str">
        <f>IF(E8="9","BEKASI",IF(E8="8","SALEMBA",IF(E8="8","DEPOK","FATMAWATI")))</f>
        <v>SALEMBA</v>
      </c>
      <c r="G8" t="str">
        <f>MID(C8,2,1)</f>
        <v>S</v>
      </c>
      <c r="H8" t="str">
        <f>LEFT(C8,2)</f>
        <v>TS</v>
      </c>
      <c r="I8" t="str">
        <f>IF(H8="EK","EKONOMI",IF(H8="HK","HUKUM",IF(H8="TA","ARSITEK",IF(H8="TS","SIPIL","SOSIAL"))))</f>
        <v>SIPIL</v>
      </c>
      <c r="J8" s="14">
        <v>2.8</v>
      </c>
      <c r="K8">
        <f>IF(J8&gt;3,24,IF(J8&gt;2.5,22,IF(J8&gt;2,20,16)))</f>
        <v>22</v>
      </c>
      <c r="L8" s="16">
        <f t="shared" si="0"/>
        <v>14500</v>
      </c>
      <c r="M8">
        <f>IF(K8&lt;=20,100000,0)</f>
        <v>0</v>
      </c>
      <c r="N8" s="17">
        <f>K8*L8-M8</f>
        <v>319000</v>
      </c>
    </row>
    <row r="9" spans="2:14" x14ac:dyDescent="0.25">
      <c r="B9">
        <v>6</v>
      </c>
      <c r="C9" t="s">
        <v>43</v>
      </c>
      <c r="D9" t="s">
        <v>53</v>
      </c>
      <c r="E9" t="str">
        <f>MID(C9,4,1)</f>
        <v>9</v>
      </c>
      <c r="F9" t="str">
        <f>IF(E9="9","BEKASI",IF(E9="8","SALEMBA",IF(E9="8","DEPOK","FATMAWATI")))</f>
        <v>BEKASI</v>
      </c>
      <c r="G9" t="str">
        <f>MID(C9,2,1)</f>
        <v>P</v>
      </c>
      <c r="H9" t="str">
        <f>LEFT(C9,2)</f>
        <v>SP</v>
      </c>
      <c r="I9" t="str">
        <f>IF(H9="EK","EKONOMI",IF(H9="HK","HUKUM",IF(H9="TA","ARSITEK",IF(H9="TS","SIPIL","SOSIAL"))))</f>
        <v>SOSIAL</v>
      </c>
      <c r="J9" s="14">
        <v>2.2000000000000002</v>
      </c>
      <c r="K9">
        <f>IF(J9&gt;3,24,IF(J9&gt;2.5,22,IF(J9&gt;2,20,16)))</f>
        <v>20</v>
      </c>
      <c r="L9" s="16">
        <f t="shared" si="0"/>
        <v>12000</v>
      </c>
      <c r="M9">
        <f>IF(K9&lt;=20,100000,0)</f>
        <v>100000</v>
      </c>
      <c r="N9" s="17">
        <f>K9*L9-M9</f>
        <v>140000</v>
      </c>
    </row>
    <row r="10" spans="2:14" x14ac:dyDescent="0.25">
      <c r="B10">
        <v>7</v>
      </c>
      <c r="C10" t="s">
        <v>46</v>
      </c>
      <c r="D10" t="s">
        <v>56</v>
      </c>
      <c r="E10" t="str">
        <f>MID(C10,4,1)</f>
        <v>8</v>
      </c>
      <c r="F10" t="str">
        <f>IF(E10="9","BEKASI",IF(E10="8","SALEMBA",IF(E10="8","DEPOK","FATMAWATI")))</f>
        <v>SALEMBA</v>
      </c>
      <c r="G10" t="str">
        <f>MID(C10,2,1)</f>
        <v>K</v>
      </c>
      <c r="H10" t="str">
        <f>LEFT(C10,2)</f>
        <v>HK</v>
      </c>
      <c r="I10" t="str">
        <f>IF(H10="EK","EKONOMI",IF(H10="HK","HUKUM",IF(H10="TA","ARSITEK",IF(H10="TS","SIPIL","SOSIAL"))))</f>
        <v>HUKUM</v>
      </c>
      <c r="J10" s="14">
        <v>3.8</v>
      </c>
      <c r="K10">
        <f>IF(J10&gt;3,24,IF(J10&gt;2.5,22,IF(J10&gt;2,20,16)))</f>
        <v>24</v>
      </c>
      <c r="L10" s="16">
        <f t="shared" si="0"/>
        <v>11000</v>
      </c>
      <c r="M10">
        <f>IF(K10&lt;=20,100000,0)</f>
        <v>0</v>
      </c>
      <c r="N10" s="17">
        <f>K10*L10-M10</f>
        <v>264000</v>
      </c>
    </row>
    <row r="11" spans="2:14" x14ac:dyDescent="0.25">
      <c r="B11">
        <v>8</v>
      </c>
      <c r="C11" t="s">
        <v>42</v>
      </c>
      <c r="D11" t="s">
        <v>52</v>
      </c>
      <c r="E11" t="str">
        <f>MID(C11,4,1)</f>
        <v>7</v>
      </c>
      <c r="F11" t="str">
        <f>IF(E11="9","BEKASI",IF(E11="8","SALEMBA",IF(E11="8","DEPOK","FATMAWATI")))</f>
        <v>FATMAWATI</v>
      </c>
      <c r="G11" t="str">
        <f>MID(C11,2,1)</f>
        <v>A</v>
      </c>
      <c r="H11" t="str">
        <f>LEFT(C11,2)</f>
        <v>TA</v>
      </c>
      <c r="I11" t="str">
        <f>IF(H11="EK","EKONOMI",IF(H11="HK","HUKUM",IF(H11="TA","ARSITEK",IF(H11="TS","SIPIL","SOSIAL"))))</f>
        <v>ARSITEK</v>
      </c>
      <c r="J11" s="15">
        <v>1.9</v>
      </c>
      <c r="K11">
        <f>IF(J11&gt;3,24,IF(J11&gt;2.5,22,IF(J11&gt;2,20,16)))</f>
        <v>16</v>
      </c>
      <c r="L11" s="16">
        <f t="shared" si="0"/>
        <v>15000</v>
      </c>
      <c r="M11">
        <f>IF(K11&lt;=20,100000,0)</f>
        <v>100000</v>
      </c>
      <c r="N11" s="17">
        <f>K11*L11-M11</f>
        <v>140000</v>
      </c>
    </row>
    <row r="12" spans="2:14" x14ac:dyDescent="0.25">
      <c r="B12">
        <v>9</v>
      </c>
      <c r="C12" t="s">
        <v>40</v>
      </c>
      <c r="D12" t="s">
        <v>50</v>
      </c>
      <c r="E12" t="str">
        <f>MID(C12,4,1)</f>
        <v>8</v>
      </c>
      <c r="F12" t="str">
        <f>IF(E12="9","BEKASI",IF(E12="8","SALEMBA",IF(E12="8","DEPOK","FATMAWATI")))</f>
        <v>SALEMBA</v>
      </c>
      <c r="G12" t="str">
        <f>MID(C12,2,1)</f>
        <v>K</v>
      </c>
      <c r="H12" t="str">
        <f>LEFT(C12,2)</f>
        <v>HK</v>
      </c>
      <c r="I12" t="str">
        <f>IF(H12="EK","EKONOMI",IF(H12="HK","HUKUM",IF(H12="TA","ARSITEK",IF(H12="TS","SIPIL","SOSIAL"))))</f>
        <v>HUKUM</v>
      </c>
      <c r="J12" s="15">
        <v>4</v>
      </c>
      <c r="K12">
        <f>IF(J12&gt;3,24,IF(J12&gt;2.5,22,IF(J12&gt;2,20,16)))</f>
        <v>24</v>
      </c>
      <c r="L12" s="16">
        <f t="shared" si="0"/>
        <v>11000</v>
      </c>
      <c r="M12">
        <f>IF(K12&lt;=20,100000,0)</f>
        <v>0</v>
      </c>
      <c r="N12" s="17">
        <f>K12*L12-M12</f>
        <v>264000</v>
      </c>
    </row>
    <row r="13" spans="2:14" x14ac:dyDescent="0.25">
      <c r="B13">
        <v>10</v>
      </c>
      <c r="C13" t="s">
        <v>41</v>
      </c>
      <c r="D13" t="s">
        <v>51</v>
      </c>
      <c r="E13" t="str">
        <f>MID(C13,4,1)</f>
        <v>9</v>
      </c>
      <c r="F13" t="str">
        <f>IF(E13="9","BEKASI",IF(E13="8","SALEMBA",IF(E13="8","DEPOK","FATMAWATI")))</f>
        <v>BEKASI</v>
      </c>
      <c r="G13" t="str">
        <f>MID(C13,2,1)</f>
        <v>K</v>
      </c>
      <c r="H13" t="str">
        <f>LEFT(C13,2)</f>
        <v>EK</v>
      </c>
      <c r="I13" t="str">
        <f>IF(H13="EK","EKONOMI",IF(H13="HK","HUKUM",IF(H13="TA","ARSITEK",IF(H13="TS","SIPIL","SOSIAL"))))</f>
        <v>EKONOMI</v>
      </c>
      <c r="J13" s="15">
        <v>2</v>
      </c>
      <c r="K13">
        <f>IF(J13&gt;3,24,IF(J13&gt;2.5,22,IF(J13&gt;2,20,16)))</f>
        <v>16</v>
      </c>
      <c r="L13" s="16">
        <f t="shared" si="0"/>
        <v>13000</v>
      </c>
      <c r="M13">
        <f>IF(K13&lt;=20,100000,0)</f>
        <v>100000</v>
      </c>
      <c r="N13" s="17">
        <f>K13*L13-M13</f>
        <v>108000</v>
      </c>
    </row>
    <row r="14" spans="2:14" x14ac:dyDescent="0.25">
      <c r="C14" s="1" t="s">
        <v>58</v>
      </c>
      <c r="D14" s="1"/>
      <c r="E14" s="1"/>
      <c r="F14" s="1"/>
      <c r="G14" s="1"/>
      <c r="H14" s="1"/>
      <c r="I14" s="1"/>
      <c r="J14" s="1"/>
      <c r="K14">
        <f>SUM(K4:K13)</f>
        <v>216</v>
      </c>
      <c r="L14" s="17">
        <f>SUM(L4:L13)</f>
        <v>130000</v>
      </c>
      <c r="M14">
        <f>SUM(M4:M13)</f>
        <v>300000</v>
      </c>
      <c r="N14" s="17">
        <f>K14*L14-M14</f>
        <v>27780000</v>
      </c>
    </row>
  </sheetData>
  <sortState ref="C4:N13">
    <sortCondition ref="D4:D13"/>
  </sortState>
  <mergeCells count="1">
    <mergeCell ref="C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 1</vt:lpstr>
      <vt:lpstr>LEVEL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2020-02-11T23:41:19Z</dcterms:created>
  <dcterms:modified xsi:type="dcterms:W3CDTF">2020-02-12T01:58:57Z</dcterms:modified>
</cp:coreProperties>
</file>